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13" documentId="14_{B244D513-2635-433D-A223-461CDCB16E1C}" xr6:coauthVersionLast="47" xr6:coauthVersionMax="47" xr10:uidLastSave="{7464AC98-AFF1-4FE5-A026-828FA46A68D1}"/>
  <bookViews>
    <workbookView xWindow="43080" yWindow="1950" windowWidth="29040" windowHeight="16440" tabRatio="500" xr2:uid="{00000000-000D-0000-FFFF-FFFF00000000}"/>
  </bookViews>
  <sheets>
    <sheet name="Instructions" sheetId="1" r:id="rId1"/>
    <sheet name="Budget" sheetId="2" r:id="rId2"/>
    <sheet name="Budget Notes" sheetId="3" r:id="rId3"/>
    <sheet name="Title Lists" sheetId="6" r:id="rId4"/>
    <sheet name="AE fee request" sheetId="7" r:id="rId5"/>
  </sheets>
  <externalReferences>
    <externalReference r:id="rId6"/>
  </externalReferences>
  <definedNames>
    <definedName name="AE_Compl">OFFSET('Title Lists'!$L$2,0,0,COUNTA('Title Lists'!$L:$L)-1,1)</definedName>
    <definedName name="AE_Impl">OFFSET('Title Lists'!$J$2,0,0,COUNTA('Title Lists'!$J:$J)-1,1)</definedName>
    <definedName name="AE_Report">OFFSET('Title Lists'!$N$2,0,0,COUNTA('Title Lists'!$N:$N)-1,1)</definedName>
    <definedName name="Categories" localSheetId="4">OFFSET('[1]Title Lists'!$F$2,0,0,COUNTA('[1]Title Lists'!$F:$F)-1,1)</definedName>
    <definedName name="Categories">OFFSET('Title Lists'!$F$2,0,0,COUNTA('Title Lists'!$F:$F)-1,1)</definedName>
    <definedName name="Components" localSheetId="4">OFFSET('[1]Title Lists'!$B$2,0,0,COUNTA('[1]Title Lists'!$B:$B)-1,1)</definedName>
    <definedName name="Components">OFFSET('Title Lists'!$B$2,0,0,COUNTA('Title Lists'!$B:$B)-1,1)</definedName>
    <definedName name="CurrencyList">OFFSET('Title Lists'!$P$2,0,0,COUNTA('Title Lists'!$P:$P)-1,1)</definedName>
    <definedName name="Funding" localSheetId="4">OFFSET('[1]Title Lists'!$H$2,0,0,COUNTA('[1]Title Lists'!$H:$H)-1,1)</definedName>
    <definedName name="Funding">OFFSET('Title Lists'!$H$2,0,0,COUNTA('Title Lists'!$H:$H)-1,1)</definedName>
    <definedName name="Outputs" localSheetId="4">OFFSET('[1]Title Lists'!$D$2,0,0,COUNTA('[1]Title Lists'!$D:$D)-1,1)</definedName>
    <definedName name="Outputs">OFFSET('Title Lists'!$D$2,0,0,COUNTA('Title Lists'!$D:$D)-1,1)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8" i="2" l="1"/>
  <c r="O19" i="2"/>
  <c r="N19" i="2"/>
  <c r="M19" i="2"/>
  <c r="L19" i="2"/>
  <c r="K19" i="2"/>
  <c r="O18" i="2"/>
  <c r="N18" i="2"/>
  <c r="M18" i="2"/>
  <c r="L18" i="2"/>
  <c r="J18" i="2"/>
  <c r="F56" i="3"/>
  <c r="J19" i="2"/>
  <c r="E52" i="3"/>
  <c r="F51" i="3"/>
  <c r="F50" i="3"/>
  <c r="F52" i="3" s="1"/>
  <c r="J36" i="3"/>
  <c r="F60" i="3"/>
  <c r="J4" i="2"/>
  <c r="F53" i="3" l="1"/>
  <c r="P19" i="2"/>
  <c r="P18" i="2"/>
  <c r="K28" i="2"/>
  <c r="M28" i="2"/>
  <c r="D59" i="2"/>
  <c r="C44" i="2"/>
  <c r="P44" i="2" s="1"/>
  <c r="C43" i="2"/>
  <c r="L43" i="2" s="1"/>
  <c r="C42" i="2"/>
  <c r="P42" i="2" s="1"/>
  <c r="C41" i="2"/>
  <c r="P41" i="2" s="1"/>
  <c r="C40" i="2"/>
  <c r="R38" i="2"/>
  <c r="R37" i="2"/>
  <c r="R36" i="2"/>
  <c r="R35" i="2"/>
  <c r="O34" i="2"/>
  <c r="N34" i="2"/>
  <c r="M34" i="2"/>
  <c r="L34" i="2"/>
  <c r="K34" i="2"/>
  <c r="R33" i="2"/>
  <c r="P32" i="2"/>
  <c r="J32" i="2"/>
  <c r="P31" i="2"/>
  <c r="J31" i="2"/>
  <c r="R31" i="2" s="1"/>
  <c r="R30" i="2"/>
  <c r="R29" i="2"/>
  <c r="O28" i="2"/>
  <c r="N28" i="2"/>
  <c r="L28" i="2"/>
  <c r="R27" i="2"/>
  <c r="P26" i="2"/>
  <c r="J26" i="2"/>
  <c r="R26" i="2" s="1"/>
  <c r="P25" i="2"/>
  <c r="J25" i="2"/>
  <c r="R24" i="2"/>
  <c r="P24" i="2"/>
  <c r="J24" i="2"/>
  <c r="R23" i="2"/>
  <c r="R22" i="2"/>
  <c r="P21" i="2"/>
  <c r="J21" i="2"/>
  <c r="R21" i="2" s="1"/>
  <c r="P20" i="2"/>
  <c r="J20" i="2"/>
  <c r="R20" i="2" s="1"/>
  <c r="R17" i="2"/>
  <c r="R16" i="2"/>
  <c r="P15" i="2"/>
  <c r="J15" i="2"/>
  <c r="R15" i="2" s="1"/>
  <c r="P14" i="2"/>
  <c r="J14" i="2"/>
  <c r="R14" i="2" s="1"/>
  <c r="P13" i="2"/>
  <c r="J13" i="2"/>
  <c r="R12" i="2"/>
  <c r="R11" i="2"/>
  <c r="P10" i="2"/>
  <c r="J10" i="2"/>
  <c r="R10" i="2" s="1"/>
  <c r="P9" i="2"/>
  <c r="J9" i="2"/>
  <c r="P8" i="2"/>
  <c r="J8" i="2"/>
  <c r="R8" i="2" s="1"/>
  <c r="P7" i="2"/>
  <c r="J7" i="2"/>
  <c r="P6" i="2"/>
  <c r="J6" i="2"/>
  <c r="R6" i="2" s="1"/>
  <c r="P5" i="2"/>
  <c r="J5" i="2"/>
  <c r="P4" i="2"/>
  <c r="E63" i="3"/>
  <c r="F62" i="3"/>
  <c r="F61" i="3"/>
  <c r="F46" i="3"/>
  <c r="J42" i="3"/>
  <c r="K42" i="3" s="1"/>
  <c r="I38" i="3"/>
  <c r="H38" i="3"/>
  <c r="G38" i="3"/>
  <c r="F38" i="3"/>
  <c r="E38" i="3"/>
  <c r="J37" i="3"/>
  <c r="K36" i="3"/>
  <c r="F31" i="3"/>
  <c r="F30" i="3"/>
  <c r="G26" i="3"/>
  <c r="F22" i="3"/>
  <c r="F18" i="3"/>
  <c r="F14" i="3"/>
  <c r="E10" i="3"/>
  <c r="F9" i="3"/>
  <c r="F8" i="3"/>
  <c r="F10" i="3" l="1"/>
  <c r="O39" i="2"/>
  <c r="K40" i="2"/>
  <c r="R18" i="2"/>
  <c r="K39" i="2"/>
  <c r="J38" i="3"/>
  <c r="F63" i="3"/>
  <c r="F32" i="3"/>
  <c r="J28" i="2"/>
  <c r="R25" i="2"/>
  <c r="M40" i="2"/>
  <c r="J34" i="2"/>
  <c r="R5" i="2"/>
  <c r="R19" i="2"/>
  <c r="K41" i="2"/>
  <c r="N41" i="2"/>
  <c r="R4" i="2"/>
  <c r="R13" i="2"/>
  <c r="J43" i="2"/>
  <c r="R7" i="2"/>
  <c r="M43" i="2"/>
  <c r="N43" i="2"/>
  <c r="L44" i="2"/>
  <c r="R9" i="2"/>
  <c r="O44" i="2"/>
  <c r="L39" i="2"/>
  <c r="M39" i="2"/>
  <c r="N39" i="2"/>
  <c r="P34" i="2"/>
  <c r="D48" i="2" s="1"/>
  <c r="L40" i="2"/>
  <c r="K37" i="3"/>
  <c r="K38" i="3" s="1"/>
  <c r="N40" i="2"/>
  <c r="J42" i="2"/>
  <c r="R42" i="2" s="1"/>
  <c r="O43" i="2"/>
  <c r="D49" i="2"/>
  <c r="R32" i="2"/>
  <c r="O40" i="2"/>
  <c r="K42" i="2"/>
  <c r="P43" i="2"/>
  <c r="L42" i="2"/>
  <c r="M42" i="2"/>
  <c r="N42" i="2"/>
  <c r="J44" i="2"/>
  <c r="R44" i="2" s="1"/>
  <c r="J41" i="2"/>
  <c r="R41" i="2" s="1"/>
  <c r="O42" i="2"/>
  <c r="K44" i="2"/>
  <c r="L41" i="2"/>
  <c r="M44" i="2"/>
  <c r="M41" i="2"/>
  <c r="N44" i="2"/>
  <c r="J40" i="2"/>
  <c r="O41" i="2"/>
  <c r="K43" i="2"/>
  <c r="P40" i="2" l="1"/>
  <c r="R40" i="2" s="1"/>
  <c r="P28" i="2"/>
  <c r="R28" i="2" s="1"/>
  <c r="J39" i="2"/>
  <c r="R43" i="2"/>
  <c r="R34" i="2"/>
  <c r="D53" i="2"/>
  <c r="D50" i="2" l="1"/>
  <c r="D52" i="2" s="1"/>
  <c r="P39" i="2"/>
  <c r="E59" i="2" s="1"/>
  <c r="D51" i="2" l="1"/>
  <c r="E55" i="2" s="1"/>
  <c r="R39" i="2"/>
  <c r="E52" i="2"/>
  <c r="D54" i="2" l="1"/>
</calcChain>
</file>

<file path=xl/sharedStrings.xml><?xml version="1.0" encoding="utf-8"?>
<sst xmlns="http://schemas.openxmlformats.org/spreadsheetml/2006/main" count="439" uniqueCount="284">
  <si>
    <t>GCF Budget Guidance &amp; Template</t>
  </si>
  <si>
    <t>Guidance</t>
  </si>
  <si>
    <t>Title Lists</t>
  </si>
  <si>
    <t xml:space="preserve">Before filling out the “Budget” Sheet, please populate the title data in the “Title List” Sheet. </t>
  </si>
  <si>
    <t>Fill out the actual names of the Components; Outputs; and List of Funding Sources. An indicative list of Budget Categories has already been provided.</t>
  </si>
  <si>
    <t>Please use this list as much as possible, however if list does not adequately address, kindly add onto the list where appropriate.</t>
  </si>
  <si>
    <t>The information captured in the “Title List” will feed into the drop down lists in the “Budget” Sheet.</t>
  </si>
  <si>
    <t>Budget</t>
  </si>
  <si>
    <t>Convention</t>
  </si>
  <si>
    <t xml:space="preserve">         &gt;  Blue: hard-coded inputs (values you type in)</t>
  </si>
  <si>
    <t xml:space="preserve">         &gt;  Black: formulas that calculate within the same sheet</t>
  </si>
  <si>
    <t xml:space="preserve">         &gt;  Green: formulas that pull a value from another sheet</t>
  </si>
  <si>
    <t>Budget Notes</t>
  </si>
  <si>
    <t>Detailed comments on the assumptions/estimates underlying the Unit Cost/ Quantities and justifications should be provided in this sheet.</t>
  </si>
  <si>
    <t>Budget Category</t>
  </si>
  <si>
    <t>Guidance note</t>
  </si>
  <si>
    <t>Staff</t>
  </si>
  <si>
    <t>Detail daily (or monthly) rate of the specified position.</t>
  </si>
  <si>
    <t>Consultant</t>
  </si>
  <si>
    <t>To detail unit cost and duration of consultant(s) work and position.</t>
  </si>
  <si>
    <t>Equipment</t>
  </si>
  <si>
    <t xml:space="preserve">Include machinery specification, equipment name, quantity, and unit cost in budget notes and how the unit cost is arrived. </t>
  </si>
  <si>
    <t>Workshop</t>
  </si>
  <si>
    <t>Include the number of workshops anticipated, number of people attending, number of days, target group, cost per work workshop, venue cost, etc.</t>
  </si>
  <si>
    <t>Travel</t>
  </si>
  <si>
    <t>Breakdown travel cost information by number of people and cost per person and separating DSA where applicable.</t>
  </si>
  <si>
    <t>Professional Services</t>
  </si>
  <si>
    <t>Please provide the details of the professional services needed, purpose of the services, and also the basis of the cost estimates.</t>
  </si>
  <si>
    <t>Materials &amp; Goods</t>
  </si>
  <si>
    <t xml:space="preserve">Include material and goods specification, name, quantity, and unit cost in budget notes, and how the unit cost is arrived. </t>
  </si>
  <si>
    <t>Office Supplies</t>
  </si>
  <si>
    <t xml:space="preserve">Include office supplies' name, quantity, and unit cost in budget notes, and how the unit cost is arrived. </t>
  </si>
  <si>
    <t>PMU</t>
  </si>
  <si>
    <t xml:space="preserve">PMC percentage applies on the sub-total of components/activities. </t>
  </si>
  <si>
    <t>* You may add further budget categories under 'List of Budget Category' in the 'Title Lists' tab.</t>
  </si>
  <si>
    <t>Project Management Cost</t>
  </si>
  <si>
    <t xml:space="preserve">Please include the Project management costs (PMC) under this component and provide details of PMC. </t>
  </si>
  <si>
    <t xml:space="preserve">PMC are the direct administrative costs incurred to execute a project. They should cover only incremental costs incurred due </t>
  </si>
  <si>
    <t>to the GCF contribution. In most cases, these costs are directly related to the support of a dedicated project management unit (PMU) which manages</t>
  </si>
  <si>
    <t>the day to day execution related activities of the project.</t>
  </si>
  <si>
    <t>General Principles for PMC costs:</t>
  </si>
  <si>
    <t xml:space="preserve">    1. The percentage of PMC financed by GCF should not be more than the percentage share of the overall budget financed by GCF.</t>
  </si>
  <si>
    <t xml:space="preserve">         &gt;  The formula is: (GCF PMC/Total PMC) ≤ (GCF Financing/Total Project Cost) </t>
  </si>
  <si>
    <t xml:space="preserve">    2. PMC budget thresholds: </t>
  </si>
  <si>
    <t xml:space="preserve">         &gt;  PMC should be up to 5 per cent (5%) of the GCF funding.</t>
  </si>
  <si>
    <t xml:space="preserve">         &gt;  PMC exceeding 5% exceeding USD 3 million will require detailed documentation supporting the entire PMC budget.</t>
  </si>
  <si>
    <t xml:space="preserve">         &gt;  PMC exceeding 7.5% for the proposals up to USD 3 million will require detailed documentation and justification supporting the entire PMC budget.</t>
  </si>
  <si>
    <t xml:space="preserve">    3.  Indicative list of eligible project management costs:</t>
  </si>
  <si>
    <t xml:space="preserve">        &gt; Project staffing and consultants: Project manager, Project Assistant, Procurement personnel, Finance personnel &amp; Support/admin personnel.</t>
  </si>
  <si>
    <t xml:space="preserve">        &gt; Other direct costs:  Office equipment, Mission related travel cost of the PMU, Project management systems and information technology,  </t>
  </si>
  <si>
    <t xml:space="preserve"> Office supplies, Audit cost, etc.</t>
  </si>
  <si>
    <t>Monitoring and Evaluation Cost (M&amp;E Cost)</t>
  </si>
  <si>
    <t>As per GCF Evaluation Policy (Decision B.BM-2021/07), the AE may budget 2-5% of the Total Cost for generation and collection of evaluative data for the project.</t>
  </si>
  <si>
    <t>This budget is exclusive of interim and final evaluation costs, which are covered by AE fee.</t>
  </si>
  <si>
    <t>The M&amp;E budget should be presented in a separete budget line.</t>
  </si>
  <si>
    <t>AE fee</t>
  </si>
  <si>
    <t xml:space="preserve">Fee cap % of GCF funding: The cap applies only to the public-sector grant portion of GCF funding. Private-sector operations are not subject to the cap and are assessed case-by-case. </t>
  </si>
  <si>
    <t>Cap % by total project size (USD): &lt; 10M 8.5% · 10–50M 7% · 50–250M 5% · &gt; 250M 4%.</t>
  </si>
  <si>
    <t>AE Fee Notes: Please record the cost build-up for each fee line (unit cost/rate x quantity (e.g., missions x cost per mission), along with explanatory notes to explain the assumptions.</t>
  </si>
  <si>
    <t>Give each entry a code (N1, N2, …) and reference that code in the 'Note' column of the AE Fee schedule. The Schedule's 'Check' column then reconciles the phasing against the note total.</t>
  </si>
  <si>
    <t>Fees should reflect the minimum necessary to deliver the eligible activity.</t>
  </si>
  <si>
    <t>Please note that the examples provided are simplified for illustrative purposes only.</t>
  </si>
  <si>
    <t>Thus, please regard the examples as a guidance, not binding examples.</t>
  </si>
  <si>
    <t>Component</t>
  </si>
  <si>
    <t>Output</t>
  </si>
  <si>
    <t>Activity</t>
  </si>
  <si>
    <t>Funding Source</t>
  </si>
  <si>
    <t>Detailed Budget</t>
  </si>
  <si>
    <t>Annual Budget</t>
  </si>
  <si>
    <t>**Budget Notes</t>
  </si>
  <si>
    <t>Check (J vs P)</t>
  </si>
  <si>
    <t>Unit</t>
  </si>
  <si>
    <t># of Unit</t>
  </si>
  <si>
    <t>Unit Cost</t>
  </si>
  <si>
    <t xml:space="preserve">Total Cost 
</t>
  </si>
  <si>
    <t>Year 1</t>
  </si>
  <si>
    <t>Year 2</t>
  </si>
  <si>
    <t>Year 3</t>
  </si>
  <si>
    <t>Year 4</t>
  </si>
  <si>
    <t>Year 5</t>
  </si>
  <si>
    <t>Total Budget</t>
  </si>
  <si>
    <t xml:space="preserve">Component 1: Improved resilience of livelihoods </t>
  </si>
  <si>
    <t xml:space="preserve">Output 1. Improved production systems in family farms
</t>
  </si>
  <si>
    <t>1.1: Promotion of climate-resilient agriculture</t>
  </si>
  <si>
    <t>GCF</t>
  </si>
  <si>
    <t>Staff Cost</t>
  </si>
  <si>
    <t>Months</t>
  </si>
  <si>
    <t>A1</t>
  </si>
  <si>
    <t>International Consultant</t>
  </si>
  <si>
    <t>A2</t>
  </si>
  <si>
    <t>Local Consultant</t>
  </si>
  <si>
    <t>Professional Services (Firm)</t>
  </si>
  <si>
    <t>No. of contracts</t>
  </si>
  <si>
    <t>Co-financier1</t>
  </si>
  <si>
    <t>Workshop/Training</t>
  </si>
  <si>
    <t>Participant-days</t>
  </si>
  <si>
    <t>Trips / days</t>
  </si>
  <si>
    <t>1.2: Improvement of water collection and management</t>
  </si>
  <si>
    <t>Co-financier2</t>
  </si>
  <si>
    <t>AE</t>
  </si>
  <si>
    <t>Component 2: Increased resilience of flows of environmental services</t>
  </si>
  <si>
    <t>Output 2: Improvement water collection and management</t>
  </si>
  <si>
    <t>2.1: Restoration of vegetation cover in critical locations</t>
  </si>
  <si>
    <t xml:space="preserve">Component 3: Improved governance </t>
  </si>
  <si>
    <t>Output 3. Improved Sustainability</t>
  </si>
  <si>
    <t xml:space="preserve">3.1: Strengthened local planning and governance structures </t>
  </si>
  <si>
    <t xml:space="preserve">SUB-TOTAL </t>
  </si>
  <si>
    <t>PMC</t>
  </si>
  <si>
    <t>Project Management Unit</t>
  </si>
  <si>
    <t>M&amp;E Cost</t>
  </si>
  <si>
    <t>Monitoring</t>
  </si>
  <si>
    <t>Total Amount</t>
  </si>
  <si>
    <t>Total</t>
  </si>
  <si>
    <t xml:space="preserve">Total </t>
  </si>
  <si>
    <t>PMC Compliance Check</t>
  </si>
  <si>
    <t>Compliance item</t>
  </si>
  <si>
    <t>Value</t>
  </si>
  <si>
    <t>Check</t>
  </si>
  <si>
    <t>Total PMC (USD)</t>
  </si>
  <si>
    <t>GCF-funded PMC (USD)</t>
  </si>
  <si>
    <t>Total GCF funding (USD)</t>
  </si>
  <si>
    <t>Total project cost (USD)</t>
  </si>
  <si>
    <t>1)  PMC ÷ Total GCF funding (threshold ≤ 5%)</t>
  </si>
  <si>
    <t>2a) GCF PMC ÷ Total PMC</t>
  </si>
  <si>
    <t>2b) GCF financing ÷ Total project cost</t>
  </si>
  <si>
    <t>2)  Rule:  (2a) ≤ (2b)</t>
  </si>
  <si>
    <t>M&amp;E Compliance Check</t>
  </si>
  <si>
    <t>Total M&amp;E (USD)</t>
  </si>
  <si>
    <t>Provide the assumptions and basis for unit cost and quantities for every budget line. Each note is keyed by Code to the corresponding line on the Budget sheet.</t>
  </si>
  <si>
    <t>Code</t>
  </si>
  <si>
    <t>Budget category</t>
  </si>
  <si>
    <t>Unit Cost /
Daily Rate</t>
  </si>
  <si>
    <t>Quantity /
No. of days</t>
  </si>
  <si>
    <t>Notes</t>
  </si>
  <si>
    <t>Position / Item</t>
  </si>
  <si>
    <t>Monthly Rate (USD)</t>
  </si>
  <si>
    <t>Quantity (months)</t>
  </si>
  <si>
    <t>Project field officer (national)</t>
  </si>
  <si>
    <t>M&amp;E officer (national, 50% charged)</t>
  </si>
  <si>
    <t>Sub-total</t>
  </si>
  <si>
    <t>Consultant / Assignment</t>
  </si>
  <si>
    <t>Unit Cost
(USD/Day)</t>
  </si>
  <si>
    <t>Quantity (Days)</t>
  </si>
  <si>
    <t>International climate-finance specialist</t>
  </si>
  <si>
    <t>Climate expert and science engineering</t>
  </si>
  <si>
    <t>National project coordinator (20% charged to Act. 1.1)</t>
  </si>
  <si>
    <t>Day-to-day coordination</t>
  </si>
  <si>
    <t>Service / Contract</t>
  </si>
  <si>
    <t>Unit Cost (USD/contract)</t>
  </si>
  <si>
    <t>Quantity (contracts)</t>
  </si>
  <si>
    <t>Baseline &amp; feasibility study (firm)</t>
  </si>
  <si>
    <t>Technical assistance to the field</t>
  </si>
  <si>
    <t>Workshop / Training</t>
  </si>
  <si>
    <t>Cost per participant-day (USD)</t>
  </si>
  <si>
    <t>Participants</t>
  </si>
  <si>
    <t>Days</t>
  </si>
  <si>
    <t>Climate-resilient agriculture training</t>
  </si>
  <si>
    <t>Training to farmers</t>
  </si>
  <si>
    <t>Travel component</t>
  </si>
  <si>
    <t>Unit Cost (USD)</t>
  </si>
  <si>
    <t>No. of trips / days</t>
  </si>
  <si>
    <t>International airfare (per trip)</t>
  </si>
  <si>
    <t>DSA – Daily Subsistence Allowance (per day)</t>
  </si>
  <si>
    <t>Item (incl. specification)</t>
  </si>
  <si>
    <t>Total Qty</t>
  </si>
  <si>
    <t>Total (USD)</t>
  </si>
  <si>
    <t>Weather forecasting station (provide spec.)</t>
  </si>
  <si>
    <t>Solar panel set (provide spec.)</t>
  </si>
  <si>
    <t>Sub-total (USD)</t>
  </si>
  <si>
    <t>Certified seed kits (provide spec.)</t>
  </si>
  <si>
    <t>Item</t>
  </si>
  <si>
    <t>Quantity</t>
  </si>
  <si>
    <t>Office consumables (monthly)</t>
  </si>
  <si>
    <t>PMU / Project Management Cost (PMC)</t>
  </si>
  <si>
    <t>Position</t>
  </si>
  <si>
    <t>Unit Cost (USD/month)</t>
  </si>
  <si>
    <t>Project manager</t>
  </si>
  <si>
    <t>Finance officer</t>
  </si>
  <si>
    <t>Procurement officer</t>
  </si>
  <si>
    <t>PMU sub-total (USD)</t>
  </si>
  <si>
    <t>Budget breakdown by categories</t>
  </si>
  <si>
    <t>Category</t>
  </si>
  <si>
    <t>Total project</t>
  </si>
  <si>
    <t>Total amount</t>
  </si>
  <si>
    <t>Percentage</t>
  </si>
  <si>
    <t>PMU / PMC</t>
  </si>
  <si>
    <t>Currency</t>
  </si>
  <si>
    <t>USD</t>
  </si>
  <si>
    <t>Conducting supervision missions, including briefing operational focal points on project progress</t>
  </si>
  <si>
    <t>Reporting requirements as agreed in the AMA and FAAs</t>
  </si>
  <si>
    <t>Components</t>
  </si>
  <si>
    <t>Outputs</t>
  </si>
  <si>
    <t>List of Budget Category</t>
  </si>
  <si>
    <t>List of Funding Source</t>
  </si>
  <si>
    <t>AE Fee – 3.1 Implementation &amp; Supervision</t>
  </si>
  <si>
    <t>AE Fee – 3.2 Completion &amp; Evaluation</t>
  </si>
  <si>
    <t>AE Fee – 3.3 Reporting</t>
  </si>
  <si>
    <t>Component 1: Improved resilience of livelihoods</t>
  </si>
  <si>
    <t>Output 1. Improved production systems in family farms</t>
  </si>
  <si>
    <t>Appraising and finalizing project implementation arrangements, including mission travel</t>
  </si>
  <si>
    <t>Preparing project closing documents for submission to the GCF Secretariat</t>
  </si>
  <si>
    <t>Assisting and advising the project proponent on establishing the project management structure in the recipient country</t>
  </si>
  <si>
    <t>Preparing the financial closure of the project for submission to the GCF Secretariat</t>
  </si>
  <si>
    <t>Other (please specify)</t>
  </si>
  <si>
    <t>EUR</t>
  </si>
  <si>
    <t>Component 3: Improved governance</t>
  </si>
  <si>
    <t>Assisting project management to draft TORs and advising on the selection of experts for implementation</t>
  </si>
  <si>
    <t>Overseeing the Project Completion Report / Independent Terminal Evaluation and submitting it to the GCF Secretariat</t>
  </si>
  <si>
    <t>GBP</t>
  </si>
  <si>
    <t>Advising on and participating in the project start-up workshop</t>
  </si>
  <si>
    <t>JPY</t>
  </si>
  <si>
    <t>Co-financier3</t>
  </si>
  <si>
    <t>Providing technical guidance, as necessary, for project implementation</t>
  </si>
  <si>
    <t>Technical consultants during supervision missions to advise government officials and provide technical assistance</t>
  </si>
  <si>
    <t>Overseeing procurement and financial management in line with the AE's policies and timeline</t>
  </si>
  <si>
    <t>Undertaking the mid-term review, including possible project restructuring</t>
  </si>
  <si>
    <t>Disbursing funds to Executing Entities/vendors and reviewing financial reports</t>
  </si>
  <si>
    <t>Assisting and overseeing the audit process throughout the project life cycle</t>
  </si>
  <si>
    <t>Overseeing the preparation of required reports for submission to the GCF Secretariat</t>
  </si>
  <si>
    <t>Monitoring and reviewing project expenditure reports</t>
  </si>
  <si>
    <t>Preparing periodic revisions to reflect changes in annual expense category budgets</t>
  </si>
  <si>
    <t>Accredited Entity Fee Request Budget</t>
  </si>
  <si>
    <t>Accredited entity:</t>
  </si>
  <si>
    <t>GCF Total Financing:</t>
  </si>
  <si>
    <t>Total Proj. Financing (incl. GCF):</t>
  </si>
  <si>
    <t>Project:</t>
  </si>
  <si>
    <t>GCF grant:</t>
  </si>
  <si>
    <t>Total grant:</t>
  </si>
  <si>
    <t>Country:</t>
  </si>
  <si>
    <t>GCF loan:</t>
  </si>
  <si>
    <t>Total loan:</t>
  </si>
  <si>
    <t>Duration (years)</t>
  </si>
  <si>
    <t>GCF guarantee:</t>
  </si>
  <si>
    <t>Total guarantee:</t>
  </si>
  <si>
    <t>Year:</t>
  </si>
  <si>
    <t>N</t>
  </si>
  <si>
    <t>Currency:</t>
  </si>
  <si>
    <t>USD/EUR/Other (Please Specify including Forex rate used)</t>
  </si>
  <si>
    <t>Project/Program Implementation and Supervision</t>
  </si>
  <si>
    <t>Implementation Start-Up</t>
  </si>
  <si>
    <t>Assisting and advising the project proponent on the establishment of project management structure in the recipient country</t>
  </si>
  <si>
    <t>Advising on and participating in project start-up workshop.</t>
  </si>
  <si>
    <t>Technical Supervision</t>
  </si>
  <si>
    <t>As necessary, technical consultants during supervision missions to advise government officials on technical matters and provide technical assistance for the project</t>
  </si>
  <si>
    <t>Overseeing procurement and financial management to ensure implementation is in line with AE’s policies and timeline</t>
  </si>
  <si>
    <t>Administrative Oversight</t>
  </si>
  <si>
    <t>Disbursing funds to the Executing entities/vendors and reviewing financial reports</t>
  </si>
  <si>
    <t xml:space="preserve">Assisting and overseeing the audit process throughout the project life cycle </t>
  </si>
  <si>
    <t>Overseeing the preparation of the required reports for submission to the GCF Secretariat</t>
  </si>
  <si>
    <t>Other (please specify):</t>
  </si>
  <si>
    <t>Project/Program Completion and Evaluation</t>
  </si>
  <si>
    <t>Program closure</t>
  </si>
  <si>
    <t>Preparing project closing documents for submission to GCF Secretariat</t>
  </si>
  <si>
    <t>Preparing the financial closure of the project for submission to GCF Secretariat</t>
  </si>
  <si>
    <t>Reporting and Evaluation</t>
  </si>
  <si>
    <t>Overseeing the preparation of the Project Completion Report/Independent Terminal Evaluation, submitting the report to the GCF Secretariat</t>
  </si>
  <si>
    <t>Reporting, as required under AMA &amp; FAA</t>
  </si>
  <si>
    <t>* Budget lines are indicative of the level of detail requested. Categories may be added/removed as relevant to each project.</t>
  </si>
  <si>
    <t>Please ensure that the category list is aligned with the “Budget Category” list in the “Title Lists” sheet.</t>
  </si>
  <si>
    <t>National officer</t>
  </si>
  <si>
    <t>International specialist</t>
  </si>
  <si>
    <t>Unit cost</t>
  </si>
  <si>
    <t>B1</t>
  </si>
  <si>
    <t>C1</t>
  </si>
  <si>
    <t>D1</t>
  </si>
  <si>
    <t>E1</t>
  </si>
  <si>
    <t>F1</t>
  </si>
  <si>
    <t>G1</t>
  </si>
  <si>
    <t>H1</t>
  </si>
  <si>
    <t>I1</t>
  </si>
  <si>
    <t>B2</t>
  </si>
  <si>
    <t>International consultant</t>
  </si>
  <si>
    <t>P1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</si>
  <si>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</si>
  <si>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</si>
  <si>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</si>
  <si>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</si>
  <si>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</si>
  <si>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</si>
  <si>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</si>
  <si>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</si>
  <si>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</si>
  <si>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</t>
  </si>
  <si>
    <t>Version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</si>
</sst>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 * #,##0.00_ ;_ * \-#,##0.00_ ;_ * \-??_ ;_ @_ "/>
    <numFmt numFmtId="165" formatCode="_(* #,##0_);_(* \(#,##0\);_(* \-??_);_(@_)"/>
    <numFmt numFmtId="166" formatCode="0.0%"/>
  </numFmts>
  <fonts count="60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Aptos"/>
      <family val="2"/>
      <charset val="1"/>
    </font>
    <font>
      <sz val="11"/>
      <color theme="1"/>
      <name val="Cambria"/>
      <family val="1"/>
      <charset val="1"/>
    </font>
    <font>
      <b/>
      <sz val="20"/>
      <color rgb="FF0F5257"/>
      <name val="Aptos"/>
      <family val="2"/>
      <charset val="1"/>
    </font>
    <font>
      <b/>
      <sz val="14"/>
      <color rgb="FFFFFFFF"/>
      <name val="Aptos"/>
      <family val="2"/>
      <charset val="1"/>
    </font>
    <font>
      <b/>
      <sz val="12"/>
      <color rgb="FF0F5257"/>
      <name val="Aptos"/>
      <family val="2"/>
      <charset val="1"/>
    </font>
    <font>
      <sz val="11"/>
      <name val="Aptos"/>
      <family val="2"/>
      <charset val="1"/>
    </font>
    <font>
      <sz val="11"/>
      <color rgb="FF0000FF"/>
      <name val="Aptos"/>
      <family val="2"/>
      <charset val="1"/>
    </font>
    <font>
      <sz val="11"/>
      <color rgb="FF000000"/>
      <name val="Aptos"/>
      <family val="2"/>
      <charset val="1"/>
    </font>
    <font>
      <sz val="11"/>
      <color rgb="FF008000"/>
      <name val="Aptos"/>
      <family val="2"/>
      <charset val="1"/>
    </font>
    <font>
      <b/>
      <sz val="11"/>
      <color rgb="FFFFFFFF"/>
      <name val="Aptos"/>
      <family val="2"/>
      <charset val="1"/>
    </font>
    <font>
      <b/>
      <sz val="11"/>
      <color rgb="FF0F5257"/>
      <name val="Aptos"/>
      <family val="2"/>
      <charset val="1"/>
    </font>
    <font>
      <i/>
      <sz val="11"/>
      <color rgb="FF0F5257"/>
      <name val="Aptos"/>
      <family val="2"/>
      <charset val="1"/>
    </font>
    <font>
      <sz val="10"/>
      <color theme="1"/>
      <name val="Aptos"/>
      <family val="2"/>
      <charset val="1"/>
    </font>
    <font>
      <sz val="10"/>
      <name val="Aptos"/>
      <family val="2"/>
      <charset val="1"/>
    </font>
    <font>
      <sz val="12"/>
      <name val="Aptos"/>
      <family val="2"/>
      <charset val="1"/>
    </font>
    <font>
      <b/>
      <i/>
      <u/>
      <sz val="11"/>
      <name val="Aptos"/>
      <family val="2"/>
      <charset val="1"/>
    </font>
    <font>
      <sz val="11"/>
      <color rgb="FF0070C0"/>
      <name val="Aptos"/>
      <family val="2"/>
      <charset val="1"/>
    </font>
    <font>
      <i/>
      <sz val="11"/>
      <color rgb="FF808080"/>
      <name val="Aptos"/>
      <family val="2"/>
      <charset val="1"/>
    </font>
    <font>
      <b/>
      <sz val="10"/>
      <color theme="1"/>
      <name val="Aptos"/>
      <family val="2"/>
      <charset val="1"/>
    </font>
    <font>
      <b/>
      <sz val="10"/>
      <color theme="0"/>
      <name val="Aptos"/>
      <family val="2"/>
      <charset val="1"/>
    </font>
    <font>
      <b/>
      <sz val="9"/>
      <color theme="0"/>
      <name val="Aptos"/>
      <family val="2"/>
      <charset val="1"/>
    </font>
    <font>
      <b/>
      <sz val="11"/>
      <color theme="1"/>
      <name val="Calibri"/>
      <family val="2"/>
      <charset val="1"/>
    </font>
    <font>
      <sz val="10"/>
      <color rgb="FF000000"/>
      <name val="Aptos"/>
      <family val="2"/>
      <charset val="1"/>
    </font>
    <font>
      <sz val="10"/>
      <color rgb="FF0000FF"/>
      <name val="Aptos"/>
      <family val="2"/>
    </font>
    <font>
      <sz val="10"/>
      <color rgb="FF0000FF"/>
      <name val="Aptos"/>
      <family val="2"/>
      <charset val="1"/>
    </font>
    <font>
      <b/>
      <sz val="10"/>
      <color rgb="FF000000"/>
      <name val="Aptos"/>
      <family val="2"/>
      <charset val="1"/>
    </font>
    <font>
      <sz val="9"/>
      <color rgb="FF808080"/>
      <name val="Aptos"/>
      <family val="2"/>
      <charset val="1"/>
    </font>
    <font>
      <sz val="10"/>
      <color theme="0" tint="-0.34998626667073579"/>
      <name val="Aptos"/>
      <family val="2"/>
      <charset val="1"/>
    </font>
    <font>
      <sz val="10"/>
      <color theme="0" tint="-0.249977111117893"/>
      <name val="Aptos"/>
      <family val="2"/>
      <charset val="1"/>
    </font>
    <font>
      <b/>
      <sz val="10"/>
      <name val="Aptos"/>
      <family val="2"/>
      <charset val="1"/>
    </font>
    <font>
      <sz val="10"/>
      <color theme="0"/>
      <name val="Aptos"/>
      <family val="2"/>
      <charset val="1"/>
    </font>
    <font>
      <b/>
      <sz val="11"/>
      <color rgb="FF000000"/>
      <name val="Aptos"/>
      <family val="2"/>
      <charset val="1"/>
    </font>
    <font>
      <sz val="9"/>
      <color theme="1"/>
      <name val="Calibri"/>
      <family val="2"/>
      <charset val="1"/>
    </font>
    <font>
      <b/>
      <sz val="10"/>
      <color rgb="FF000000"/>
      <name val="Aptos"/>
      <family val="2"/>
    </font>
    <font>
      <b/>
      <sz val="10"/>
      <color rgb="FF0F5257"/>
      <name val="Aptos"/>
      <family val="2"/>
      <charset val="1"/>
    </font>
    <font>
      <sz val="9"/>
      <color theme="1"/>
      <name val="Aptos"/>
      <family val="2"/>
      <charset val="1"/>
    </font>
    <font>
      <b/>
      <sz val="9"/>
      <color theme="1"/>
      <name val="Aptos"/>
      <family val="2"/>
      <charset val="1"/>
    </font>
    <font>
      <sz val="9"/>
      <color theme="1"/>
      <name val="Cambria"/>
      <family val="1"/>
      <charset val="1"/>
    </font>
    <font>
      <b/>
      <sz val="16"/>
      <color rgb="FF0F5257"/>
      <name val="Aptos"/>
      <family val="2"/>
      <charset val="1"/>
    </font>
    <font>
      <i/>
      <sz val="9"/>
      <color rgb="FF808080"/>
      <name val="Aptos"/>
      <family val="2"/>
      <charset val="1"/>
    </font>
    <font>
      <b/>
      <sz val="10"/>
      <color rgb="FFFFFFFF"/>
      <name val="Aptos"/>
      <family val="2"/>
      <charset val="1"/>
    </font>
    <font>
      <b/>
      <sz val="9"/>
      <color rgb="FF0F5257"/>
      <name val="Aptos"/>
      <family val="2"/>
      <charset val="1"/>
    </font>
    <font>
      <b/>
      <sz val="9"/>
      <color rgb="FFFFFFFF"/>
      <name val="Aptos"/>
      <family val="2"/>
      <charset val="1"/>
    </font>
    <font>
      <sz val="9"/>
      <color rgb="FF008000"/>
      <name val="Aptos"/>
      <family val="2"/>
    </font>
    <font>
      <sz val="9"/>
      <color rgb="FF000000"/>
      <name val="Aptos"/>
      <family val="2"/>
    </font>
    <font>
      <b/>
      <sz val="9"/>
      <color rgb="FF000000"/>
      <name val="Aptos"/>
      <family val="2"/>
      <charset val="1"/>
    </font>
    <font>
      <b/>
      <sz val="12"/>
      <color rgb="FFFFFFFF"/>
      <name val="Aptos"/>
      <family val="2"/>
      <charset val="1"/>
    </font>
    <font>
      <sz val="11"/>
      <color theme="1"/>
      <name val="Calibri"/>
      <family val="2"/>
      <charset val="1"/>
    </font>
    <font>
      <b/>
      <sz val="14"/>
      <color theme="0"/>
      <name val="Aptos"/>
      <family val="2"/>
    </font>
    <font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  <font>
      <sz val="9"/>
      <color theme="1"/>
      <name val="Aptos"/>
      <family val="2"/>
    </font>
    <font>
      <sz val="10"/>
      <color rgb="FF0F5257"/>
      <name val="Aptos"/>
      <family val="2"/>
    </font>
    <font>
      <sz val="10"/>
      <color rgb="FF0000FF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0F5257"/>
        <bgColor rgb="FF006100"/>
      </patternFill>
    </fill>
    <fill>
      <patternFill patternType="solid">
        <fgColor rgb="FFEEF6F6"/>
        <bgColor rgb="FFE4F3E4"/>
      </patternFill>
    </fill>
    <fill>
      <patternFill patternType="solid">
        <fgColor theme="0"/>
        <bgColor rgb="FFEEF6F6"/>
      </patternFill>
    </fill>
    <fill>
      <patternFill patternType="solid">
        <fgColor theme="7" tint="0.79979857783745845"/>
        <bgColor rgb="FFFCE4E4"/>
      </patternFill>
    </fill>
    <fill>
      <patternFill patternType="solid">
        <fgColor rgb="FFD9EAEA"/>
        <bgColor rgb="FFE4F3E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EAEA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rgb="FF0F525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1">
    <xf numFmtId="0" fontId="0" fillId="0" borderId="0"/>
    <xf numFmtId="164" fontId="2" fillId="0" borderId="0"/>
    <xf numFmtId="164" fontId="2" fillId="0" borderId="0"/>
    <xf numFmtId="0" fontId="2" fillId="0" borderId="0"/>
    <xf numFmtId="0" fontId="2" fillId="0" borderId="0"/>
    <xf numFmtId="0" fontId="50" fillId="0" borderId="0">
      <alignment horizontal="left"/>
    </xf>
    <xf numFmtId="0" fontId="50" fillId="0" borderId="0"/>
    <xf numFmtId="0" fontId="50" fillId="0" borderId="0"/>
    <xf numFmtId="0" fontId="50" fillId="0" borderId="0"/>
    <xf numFmtId="0" fontId="1" fillId="0" borderId="0"/>
    <xf numFmtId="43" fontId="50" fillId="0" borderId="0" applyFont="0" applyFill="0" applyBorder="0" applyAlignment="0" applyProtection="0"/>
  </cellStyleXfs>
  <cellXfs count="293">
    <xf numFmtId="0" fontId="0" fillId="0" borderId="0" xfId="0"/>
    <xf numFmtId="0" fontId="37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3" borderId="2" xfId="0" applyFont="1" applyFill="1" applyBorder="1"/>
    <xf numFmtId="0" fontId="8" fillId="3" borderId="2" xfId="0" applyFont="1" applyFill="1" applyBorder="1"/>
    <xf numFmtId="0" fontId="8" fillId="0" borderId="0" xfId="0" applyFont="1"/>
    <xf numFmtId="0" fontId="8" fillId="4" borderId="0" xfId="0" applyFont="1" applyFill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12" fillId="2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4" borderId="0" xfId="0" applyFont="1" applyFill="1" applyAlignment="1">
      <alignment horizontal="left"/>
    </xf>
    <xf numFmtId="0" fontId="18" fillId="0" borderId="0" xfId="0" applyFont="1" applyAlignment="1">
      <alignment vertical="center"/>
    </xf>
    <xf numFmtId="0" fontId="19" fillId="4" borderId="0" xfId="0" applyFont="1" applyFill="1"/>
    <xf numFmtId="0" fontId="8" fillId="4" borderId="0" xfId="0" applyFont="1" applyFill="1" applyAlignment="1">
      <alignment horizontal="left"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20" fillId="5" borderId="5" xfId="0" applyFont="1" applyFill="1" applyBorder="1"/>
    <xf numFmtId="0" fontId="3" fillId="5" borderId="6" xfId="0" applyFont="1" applyFill="1" applyBorder="1"/>
    <xf numFmtId="0" fontId="3" fillId="5" borderId="7" xfId="0" applyFont="1" applyFill="1" applyBorder="1"/>
    <xf numFmtId="0" fontId="20" fillId="5" borderId="8" xfId="0" applyFont="1" applyFill="1" applyBorder="1"/>
    <xf numFmtId="0" fontId="8" fillId="5" borderId="9" xfId="0" applyFont="1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0" fontId="21" fillId="0" borderId="0" xfId="0" applyFont="1"/>
    <xf numFmtId="0" fontId="22" fillId="2" borderId="11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2" fillId="2" borderId="11" xfId="0" applyFont="1" applyFill="1" applyBorder="1" applyAlignment="1" applyProtection="1">
      <alignment horizontal="center" vertical="top" wrapText="1"/>
      <protection locked="0"/>
    </xf>
    <xf numFmtId="0" fontId="22" fillId="2" borderId="11" xfId="0" applyFont="1" applyFill="1" applyBorder="1" applyAlignment="1" applyProtection="1">
      <alignment horizontal="center" wrapText="1"/>
      <protection locked="0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3" fontId="25" fillId="0" borderId="13" xfId="0" applyNumberFormat="1" applyFont="1" applyBorder="1" applyAlignment="1">
      <alignment horizontal="right" vertical="top"/>
    </xf>
    <xf numFmtId="3" fontId="27" fillId="0" borderId="13" xfId="0" applyNumberFormat="1" applyFont="1" applyBorder="1" applyAlignment="1" applyProtection="1">
      <alignment horizontal="right" vertical="top"/>
      <protection locked="0"/>
    </xf>
    <xf numFmtId="3" fontId="28" fillId="0" borderId="13" xfId="0" applyNumberFormat="1" applyFont="1" applyBorder="1" applyAlignment="1" applyProtection="1">
      <alignment horizontal="right" vertical="top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29" fillId="4" borderId="12" xfId="0" applyFont="1" applyFill="1" applyBorder="1" applyAlignment="1">
      <alignment horizontal="center"/>
    </xf>
    <xf numFmtId="165" fontId="15" fillId="0" borderId="0" xfId="0" applyNumberFormat="1" applyFont="1"/>
    <xf numFmtId="3" fontId="27" fillId="0" borderId="11" xfId="0" applyNumberFormat="1" applyFont="1" applyBorder="1" applyAlignment="1" applyProtection="1">
      <alignment horizontal="right" vertical="top"/>
      <protection locked="0"/>
    </xf>
    <xf numFmtId="3" fontId="15" fillId="0" borderId="0" xfId="0" applyNumberFormat="1" applyFont="1"/>
    <xf numFmtId="0" fontId="16" fillId="3" borderId="14" xfId="0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left" vertical="top"/>
      <protection locked="0"/>
    </xf>
    <xf numFmtId="165" fontId="27" fillId="0" borderId="13" xfId="0" applyNumberFormat="1" applyFont="1" applyBorder="1" applyAlignment="1" applyProtection="1">
      <alignment horizontal="right" vertical="top"/>
      <protection locked="0"/>
    </xf>
    <xf numFmtId="165" fontId="16" fillId="0" borderId="13" xfId="0" applyNumberFormat="1" applyFont="1" applyBorder="1" applyAlignment="1">
      <alignment horizontal="right" vertical="top"/>
    </xf>
    <xf numFmtId="165" fontId="16" fillId="0" borderId="13" xfId="0" applyNumberFormat="1" applyFont="1" applyBorder="1" applyAlignment="1" applyProtection="1">
      <alignment horizontal="right" vertical="top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30" fillId="3" borderId="11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165" fontId="16" fillId="0" borderId="11" xfId="0" applyNumberFormat="1" applyFont="1" applyBorder="1" applyAlignment="1" applyProtection="1">
      <alignment horizontal="right" vertical="top"/>
      <protection locked="0"/>
    </xf>
    <xf numFmtId="0" fontId="16" fillId="3" borderId="16" xfId="0" applyFont="1" applyFill="1" applyBorder="1" applyAlignment="1" applyProtection="1">
      <alignment horizontal="center" vertical="center" wrapText="1"/>
      <protection locked="0"/>
    </xf>
    <xf numFmtId="0" fontId="16" fillId="3" borderId="17" xfId="0" applyFont="1" applyFill="1" applyBorder="1" applyAlignment="1" applyProtection="1">
      <alignment horizontal="center" vertical="center" wrapText="1"/>
      <protection locked="0"/>
    </xf>
    <xf numFmtId="0" fontId="30" fillId="3" borderId="17" xfId="0" applyFont="1" applyFill="1" applyBorder="1" applyAlignment="1" applyProtection="1">
      <alignment horizontal="center" vertical="center" wrapText="1"/>
      <protection locked="0"/>
    </xf>
    <xf numFmtId="0" fontId="16" fillId="3" borderId="18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left" vertical="top"/>
      <protection locked="0"/>
    </xf>
    <xf numFmtId="165" fontId="16" fillId="0" borderId="19" xfId="0" applyNumberFormat="1" applyFont="1" applyBorder="1" applyAlignment="1">
      <alignment horizontal="right" vertical="top"/>
    </xf>
    <xf numFmtId="165" fontId="16" fillId="0" borderId="19" xfId="0" applyNumberFormat="1" applyFont="1" applyBorder="1" applyAlignment="1" applyProtection="1">
      <alignment horizontal="right" vertical="top"/>
      <protection locked="0"/>
    </xf>
    <xf numFmtId="0" fontId="31" fillId="0" borderId="19" xfId="0" applyFont="1" applyBorder="1" applyAlignment="1" applyProtection="1">
      <alignment horizontal="center" vertical="center" wrapText="1"/>
      <protection locked="0"/>
    </xf>
    <xf numFmtId="0" fontId="16" fillId="3" borderId="20" xfId="0" applyFont="1" applyFill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 applyProtection="1">
      <alignment horizontal="center" vertical="center" wrapText="1"/>
      <protection locked="0"/>
    </xf>
    <xf numFmtId="0" fontId="16" fillId="3" borderId="21" xfId="0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 applyAlignment="1" applyProtection="1">
      <alignment horizontal="left" vertical="top"/>
      <protection locked="0"/>
    </xf>
    <xf numFmtId="165" fontId="16" fillId="0" borderId="20" xfId="0" applyNumberFormat="1" applyFont="1" applyBorder="1" applyAlignment="1" applyProtection="1">
      <alignment horizontal="right" vertical="top"/>
      <protection locked="0"/>
    </xf>
    <xf numFmtId="3" fontId="32" fillId="0" borderId="20" xfId="0" applyNumberFormat="1" applyFont="1" applyBorder="1" applyAlignment="1" applyProtection="1">
      <alignment horizontal="right" vertical="top"/>
      <protection locked="0"/>
    </xf>
    <xf numFmtId="3" fontId="28" fillId="0" borderId="20" xfId="0" applyNumberFormat="1" applyFont="1" applyBorder="1" applyAlignment="1" applyProtection="1">
      <alignment horizontal="right" vertical="top"/>
      <protection locked="0"/>
    </xf>
    <xf numFmtId="0" fontId="31" fillId="0" borderId="20" xfId="0" applyFont="1" applyBorder="1" applyAlignment="1" applyProtection="1">
      <alignment horizontal="center" vertical="center" wrapText="1"/>
      <protection locked="0"/>
    </xf>
    <xf numFmtId="0" fontId="30" fillId="3" borderId="13" xfId="0" applyFont="1" applyFill="1" applyBorder="1" applyAlignment="1" applyProtection="1">
      <alignment horizontal="center" vertical="center" wrapText="1"/>
      <protection locked="0"/>
    </xf>
    <xf numFmtId="0" fontId="25" fillId="3" borderId="11" xfId="0" applyFont="1" applyFill="1" applyBorder="1" applyAlignment="1" applyProtection="1">
      <alignment horizontal="center" vertical="center" wrapText="1"/>
      <protection locked="0"/>
    </xf>
    <xf numFmtId="0" fontId="25" fillId="3" borderId="16" xfId="0" applyFont="1" applyFill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left" vertical="top"/>
      <protection locked="0"/>
    </xf>
    <xf numFmtId="3" fontId="26" fillId="0" borderId="11" xfId="0" applyNumberFormat="1" applyFont="1" applyBorder="1" applyAlignment="1" applyProtection="1">
      <alignment horizontal="right" vertical="top"/>
      <protection locked="0"/>
    </xf>
    <xf numFmtId="165" fontId="32" fillId="0" borderId="20" xfId="0" applyNumberFormat="1" applyFont="1" applyBorder="1" applyAlignment="1" applyProtection="1">
      <alignment horizontal="right" vertical="top"/>
      <protection locked="0"/>
    </xf>
    <xf numFmtId="0" fontId="15" fillId="3" borderId="11" xfId="0" applyFont="1" applyFill="1" applyBorder="1" applyAlignment="1" applyProtection="1">
      <alignment horizontal="center" vertical="center" wrapText="1"/>
      <protection locked="0"/>
    </xf>
    <xf numFmtId="0" fontId="21" fillId="6" borderId="0" xfId="0" applyFont="1" applyFill="1" applyAlignment="1">
      <alignment horizontal="center" vertical="center"/>
    </xf>
    <xf numFmtId="0" fontId="33" fillId="6" borderId="0" xfId="0" applyFont="1" applyFill="1" applyAlignment="1">
      <alignment horizontal="center" vertical="center"/>
    </xf>
    <xf numFmtId="0" fontId="22" fillId="6" borderId="0" xfId="0" applyFont="1" applyFill="1"/>
    <xf numFmtId="3" fontId="34" fillId="6" borderId="0" xfId="0" applyNumberFormat="1" applyFont="1" applyFill="1"/>
    <xf numFmtId="0" fontId="35" fillId="0" borderId="0" xfId="0" applyFont="1"/>
    <xf numFmtId="165" fontId="35" fillId="0" borderId="0" xfId="0" applyNumberFormat="1" applyFont="1"/>
    <xf numFmtId="0" fontId="28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3" fontId="36" fillId="6" borderId="0" xfId="0" applyNumberFormat="1" applyFont="1" applyFill="1"/>
    <xf numFmtId="3" fontId="25" fillId="6" borderId="0" xfId="0" applyNumberFormat="1" applyFont="1" applyFill="1"/>
    <xf numFmtId="0" fontId="12" fillId="0" borderId="0" xfId="0" applyFont="1" applyAlignment="1">
      <alignment horizontal="left" vertical="center"/>
    </xf>
    <xf numFmtId="0" fontId="37" fillId="3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3" fontId="10" fillId="0" borderId="3" xfId="0" applyNumberFormat="1" applyFont="1" applyBorder="1" applyAlignment="1">
      <alignment horizontal="right" vertical="center"/>
    </xf>
    <xf numFmtId="166" fontId="10" fillId="0" borderId="3" xfId="0" applyNumberFormat="1" applyFont="1" applyBorder="1" applyAlignment="1">
      <alignment horizontal="right" vertical="center"/>
    </xf>
    <xf numFmtId="0" fontId="34" fillId="0" borderId="3" xfId="0" applyFont="1" applyBorder="1" applyAlignment="1">
      <alignment horizontal="center" vertical="center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horizontal="left" vertical="center"/>
    </xf>
    <xf numFmtId="0" fontId="43" fillId="2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 wrapText="1"/>
    </xf>
    <xf numFmtId="0" fontId="44" fillId="3" borderId="3" xfId="0" applyFont="1" applyFill="1" applyBorder="1" applyAlignment="1">
      <alignment horizontal="center" vertical="center" wrapText="1"/>
    </xf>
    <xf numFmtId="0" fontId="44" fillId="3" borderId="22" xfId="0" applyFont="1" applyFill="1" applyBorder="1" applyAlignment="1">
      <alignment horizontal="center" vertical="center" wrapText="1"/>
    </xf>
    <xf numFmtId="0" fontId="39" fillId="0" borderId="23" xfId="0" applyFont="1" applyBorder="1"/>
    <xf numFmtId="0" fontId="25" fillId="0" borderId="3" xfId="0" applyFont="1" applyBorder="1" applyAlignment="1">
      <alignment horizontal="left" vertical="center"/>
    </xf>
    <xf numFmtId="3" fontId="27" fillId="0" borderId="3" xfId="0" applyNumberFormat="1" applyFont="1" applyBorder="1" applyAlignment="1">
      <alignment horizontal="right" vertical="center"/>
    </xf>
    <xf numFmtId="3" fontId="27" fillId="0" borderId="22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0" fontId="28" fillId="3" borderId="3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3" fontId="28" fillId="3" borderId="22" xfId="0" applyNumberFormat="1" applyFont="1" applyFill="1" applyBorder="1" applyAlignment="1">
      <alignment horizontal="right" vertical="center"/>
    </xf>
    <xf numFmtId="3" fontId="28" fillId="3" borderId="3" xfId="0" applyNumberFormat="1" applyFont="1" applyFill="1" applyBorder="1" applyAlignment="1">
      <alignment horizontal="right" vertical="center"/>
    </xf>
    <xf numFmtId="0" fontId="44" fillId="0" borderId="4" xfId="0" applyFont="1" applyBorder="1" applyAlignment="1">
      <alignment horizontal="left" vertical="center" wrapText="1"/>
    </xf>
    <xf numFmtId="3" fontId="25" fillId="0" borderId="22" xfId="0" applyNumberFormat="1" applyFont="1" applyBorder="1" applyAlignment="1">
      <alignment horizontal="right" vertical="center"/>
    </xf>
    <xf numFmtId="0" fontId="15" fillId="0" borderId="3" xfId="0" applyFont="1" applyBorder="1"/>
    <xf numFmtId="0" fontId="49" fillId="2" borderId="3" xfId="0" applyFont="1" applyFill="1" applyBorder="1" applyAlignment="1">
      <alignment horizontal="center"/>
    </xf>
    <xf numFmtId="0" fontId="43" fillId="2" borderId="3" xfId="0" applyFont="1" applyFill="1" applyBorder="1" applyAlignment="1">
      <alignment vertical="center" wrapText="1"/>
    </xf>
    <xf numFmtId="0" fontId="10" fillId="4" borderId="3" xfId="0" applyFont="1" applyFill="1" applyBorder="1"/>
    <xf numFmtId="0" fontId="25" fillId="0" borderId="3" xfId="0" applyFont="1" applyBorder="1" applyAlignment="1">
      <alignment vertical="top" wrapText="1"/>
    </xf>
    <xf numFmtId="0" fontId="10" fillId="3" borderId="3" xfId="0" applyFont="1" applyFill="1" applyBorder="1"/>
    <xf numFmtId="0" fontId="10" fillId="4" borderId="24" xfId="0" applyFont="1" applyFill="1" applyBorder="1"/>
    <xf numFmtId="0" fontId="3" fillId="0" borderId="3" xfId="0" applyFont="1" applyBorder="1"/>
    <xf numFmtId="0" fontId="52" fillId="0" borderId="0" xfId="9" applyFont="1"/>
    <xf numFmtId="0" fontId="53" fillId="0" borderId="25" xfId="9" applyFont="1" applyBorder="1" applyAlignment="1">
      <alignment vertical="center" wrapText="1"/>
    </xf>
    <xf numFmtId="0" fontId="53" fillId="0" borderId="29" xfId="9" applyFont="1" applyBorder="1" applyAlignment="1">
      <alignment vertical="center"/>
    </xf>
    <xf numFmtId="0" fontId="54" fillId="0" borderId="7" xfId="9" applyFont="1" applyBorder="1" applyAlignment="1">
      <alignment vertical="center"/>
    </xf>
    <xf numFmtId="0" fontId="53" fillId="0" borderId="30" xfId="9" applyFont="1" applyBorder="1" applyAlignment="1">
      <alignment vertical="center" wrapText="1"/>
    </xf>
    <xf numFmtId="0" fontId="54" fillId="0" borderId="31" xfId="9" applyFont="1" applyBorder="1" applyAlignment="1">
      <alignment vertical="center"/>
    </xf>
    <xf numFmtId="0" fontId="54" fillId="0" borderId="32" xfId="9" applyFont="1" applyBorder="1" applyAlignment="1">
      <alignment vertical="center"/>
    </xf>
    <xf numFmtId="0" fontId="53" fillId="0" borderId="33" xfId="9" applyFont="1" applyBorder="1" applyAlignment="1">
      <alignment vertical="center" wrapText="1"/>
    </xf>
    <xf numFmtId="0" fontId="54" fillId="0" borderId="35" xfId="9" applyFont="1" applyBorder="1" applyAlignment="1">
      <alignment horizontal="center" vertical="center"/>
    </xf>
    <xf numFmtId="0" fontId="54" fillId="0" borderId="10" xfId="9" applyFont="1" applyBorder="1" applyAlignment="1">
      <alignment horizontal="center" vertical="center"/>
    </xf>
    <xf numFmtId="0" fontId="54" fillId="0" borderId="36" xfId="9" applyFont="1" applyBorder="1" applyAlignment="1">
      <alignment horizontal="right" vertical="center" wrapText="1"/>
    </xf>
    <xf numFmtId="0" fontId="54" fillId="0" borderId="13" xfId="9" applyFont="1" applyBorder="1" applyAlignment="1">
      <alignment horizontal="center" vertical="center"/>
    </xf>
    <xf numFmtId="0" fontId="54" fillId="0" borderId="37" xfId="9" applyFont="1" applyBorder="1" applyAlignment="1">
      <alignment horizontal="center" vertical="center"/>
    </xf>
    <xf numFmtId="0" fontId="54" fillId="0" borderId="38" xfId="9" applyFont="1" applyBorder="1" applyAlignment="1">
      <alignment horizontal="right" vertical="center" wrapText="1"/>
    </xf>
    <xf numFmtId="0" fontId="52" fillId="8" borderId="39" xfId="9" applyFont="1" applyFill="1" applyBorder="1" applyAlignment="1">
      <alignment wrapText="1"/>
    </xf>
    <xf numFmtId="0" fontId="54" fillId="8" borderId="40" xfId="9" applyFont="1" applyFill="1" applyBorder="1" applyAlignment="1">
      <alignment horizontal="center" vertical="center"/>
    </xf>
    <xf numFmtId="0" fontId="54" fillId="8" borderId="41" xfId="9" applyFont="1" applyFill="1" applyBorder="1" applyAlignment="1">
      <alignment horizontal="center" vertical="center"/>
    </xf>
    <xf numFmtId="0" fontId="55" fillId="0" borderId="42" xfId="9" applyFont="1" applyBorder="1" applyAlignment="1">
      <alignment horizontal="left" vertical="center" wrapText="1"/>
    </xf>
    <xf numFmtId="43" fontId="54" fillId="0" borderId="17" xfId="10" applyFont="1" applyBorder="1" applyAlignment="1">
      <alignment horizontal="right" vertical="center"/>
    </xf>
    <xf numFmtId="43" fontId="54" fillId="0" borderId="0" xfId="10" applyFont="1" applyAlignment="1">
      <alignment horizontal="right" vertical="center"/>
    </xf>
    <xf numFmtId="43" fontId="54" fillId="0" borderId="32" xfId="10" applyFont="1" applyBorder="1" applyAlignment="1">
      <alignment horizontal="right" vertical="center"/>
    </xf>
    <xf numFmtId="0" fontId="52" fillId="0" borderId="42" xfId="9" applyFont="1" applyBorder="1" applyAlignment="1">
      <alignment horizontal="left" vertical="center" wrapText="1" indent="1"/>
    </xf>
    <xf numFmtId="43" fontId="54" fillId="0" borderId="19" xfId="10" applyFont="1" applyBorder="1" applyAlignment="1">
      <alignment horizontal="right" vertical="center"/>
    </xf>
    <xf numFmtId="43" fontId="52" fillId="0" borderId="19" xfId="10" applyFont="1" applyBorder="1" applyAlignment="1">
      <alignment horizontal="right" indent="1"/>
    </xf>
    <xf numFmtId="43" fontId="52" fillId="0" borderId="0" xfId="10" applyFont="1" applyAlignment="1">
      <alignment horizontal="right" indent="1"/>
    </xf>
    <xf numFmtId="43" fontId="52" fillId="0" borderId="32" xfId="10" applyFont="1" applyBorder="1" applyAlignment="1">
      <alignment horizontal="right" indent="1"/>
    </xf>
    <xf numFmtId="0" fontId="52" fillId="0" borderId="0" xfId="9" applyFont="1" applyAlignment="1">
      <alignment horizontal="left" indent="1"/>
    </xf>
    <xf numFmtId="43" fontId="52" fillId="0" borderId="19" xfId="10" applyFont="1" applyBorder="1" applyAlignment="1">
      <alignment horizontal="right"/>
    </xf>
    <xf numFmtId="43" fontId="52" fillId="0" borderId="0" xfId="10" applyFont="1" applyAlignment="1">
      <alignment horizontal="right"/>
    </xf>
    <xf numFmtId="43" fontId="52" fillId="0" borderId="32" xfId="10" applyFont="1" applyBorder="1" applyAlignment="1">
      <alignment horizontal="right"/>
    </xf>
    <xf numFmtId="0" fontId="55" fillId="0" borderId="42" xfId="9" applyFont="1" applyBorder="1" applyAlignment="1">
      <alignment horizontal="left" wrapText="1"/>
    </xf>
    <xf numFmtId="0" fontId="52" fillId="0" borderId="42" xfId="9" applyFont="1" applyBorder="1" applyAlignment="1">
      <alignment horizontal="left" wrapText="1" indent="1"/>
    </xf>
    <xf numFmtId="43" fontId="52" fillId="0" borderId="13" xfId="10" applyFont="1" applyBorder="1" applyAlignment="1">
      <alignment horizontal="right"/>
    </xf>
    <xf numFmtId="43" fontId="52" fillId="0" borderId="43" xfId="10" applyFont="1" applyBorder="1" applyAlignment="1">
      <alignment horizontal="right"/>
    </xf>
    <xf numFmtId="0" fontId="52" fillId="8" borderId="39" xfId="9" applyFont="1" applyFill="1" applyBorder="1" applyAlignment="1">
      <alignment horizontal="left" vertical="center" wrapText="1"/>
    </xf>
    <xf numFmtId="43" fontId="52" fillId="8" borderId="40" xfId="10" applyFont="1" applyFill="1" applyBorder="1" applyAlignment="1">
      <alignment horizontal="right"/>
    </xf>
    <xf numFmtId="43" fontId="52" fillId="8" borderId="41" xfId="10" applyFont="1" applyFill="1" applyBorder="1" applyAlignment="1">
      <alignment horizontal="right"/>
    </xf>
    <xf numFmtId="43" fontId="52" fillId="0" borderId="17" xfId="10" applyFont="1" applyBorder="1" applyAlignment="1">
      <alignment horizontal="right"/>
    </xf>
    <xf numFmtId="0" fontId="52" fillId="0" borderId="42" xfId="9" applyFont="1" applyBorder="1" applyAlignment="1">
      <alignment horizontal="left" vertical="center" wrapText="1"/>
    </xf>
    <xf numFmtId="43" fontId="52" fillId="0" borderId="17" xfId="10" applyFont="1" applyBorder="1" applyAlignment="1">
      <alignment horizontal="right" indent="1"/>
    </xf>
    <xf numFmtId="0" fontId="52" fillId="0" borderId="44" xfId="9" applyFont="1" applyBorder="1" applyAlignment="1">
      <alignment horizontal="left" wrapText="1" indent="1"/>
    </xf>
    <xf numFmtId="43" fontId="52" fillId="0" borderId="45" xfId="10" applyFont="1" applyBorder="1" applyAlignment="1">
      <alignment horizontal="right"/>
    </xf>
    <xf numFmtId="43" fontId="52" fillId="0" borderId="46" xfId="10" applyFont="1" applyBorder="1" applyAlignment="1">
      <alignment horizontal="right"/>
    </xf>
    <xf numFmtId="43" fontId="52" fillId="0" borderId="47" xfId="10" applyFont="1" applyBorder="1" applyAlignment="1">
      <alignment horizontal="right"/>
    </xf>
    <xf numFmtId="0" fontId="55" fillId="0" borderId="1" xfId="9" applyFont="1" applyBorder="1" applyAlignment="1">
      <alignment wrapText="1"/>
    </xf>
    <xf numFmtId="0" fontId="55" fillId="0" borderId="48" xfId="9" applyFont="1" applyBorder="1"/>
    <xf numFmtId="0" fontId="55" fillId="0" borderId="9" xfId="9" applyFont="1" applyBorder="1"/>
    <xf numFmtId="0" fontId="55" fillId="0" borderId="10" xfId="9" applyFont="1" applyBorder="1"/>
    <xf numFmtId="0" fontId="55" fillId="0" borderId="0" xfId="9" applyFont="1"/>
    <xf numFmtId="0" fontId="56" fillId="0" borderId="0" xfId="9" applyFont="1"/>
    <xf numFmtId="0" fontId="52" fillId="0" borderId="0" xfId="9" applyFont="1" applyAlignment="1">
      <alignment wrapText="1"/>
    </xf>
    <xf numFmtId="0" fontId="25" fillId="0" borderId="0" xfId="0" applyFont="1" applyAlignment="1">
      <alignment horizontal="left" vertical="center"/>
    </xf>
    <xf numFmtId="3" fontId="27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165" fontId="27" fillId="0" borderId="11" xfId="0" applyNumberFormat="1" applyFont="1" applyBorder="1" applyAlignment="1" applyProtection="1">
      <alignment horizontal="right" vertical="top"/>
      <protection locked="0"/>
    </xf>
    <xf numFmtId="165" fontId="27" fillId="0" borderId="17" xfId="0" applyNumberFormat="1" applyFont="1" applyBorder="1" applyAlignment="1" applyProtection="1">
      <alignment horizontal="right" vertical="top"/>
      <protection locked="0"/>
    </xf>
    <xf numFmtId="3" fontId="16" fillId="0" borderId="13" xfId="0" applyNumberFormat="1" applyFont="1" applyBorder="1" applyAlignment="1" applyProtection="1">
      <alignment horizontal="right" vertical="top"/>
      <protection locked="0"/>
    </xf>
    <xf numFmtId="3" fontId="27" fillId="0" borderId="17" xfId="0" applyNumberFormat="1" applyFont="1" applyBorder="1" applyAlignment="1" applyProtection="1">
      <alignment horizontal="right" vertical="top"/>
      <protection locked="0"/>
    </xf>
    <xf numFmtId="3" fontId="16" fillId="0" borderId="20" xfId="0" applyNumberFormat="1" applyFont="1" applyBorder="1" applyAlignment="1" applyProtection="1">
      <alignment horizontal="right" vertical="top"/>
      <protection locked="0"/>
    </xf>
    <xf numFmtId="3" fontId="16" fillId="0" borderId="11" xfId="0" applyNumberFormat="1" applyFont="1" applyBorder="1" applyAlignment="1" applyProtection="1">
      <alignment horizontal="right" vertical="top"/>
      <protection locked="0"/>
    </xf>
    <xf numFmtId="3" fontId="22" fillId="6" borderId="0" xfId="0" applyNumberFormat="1" applyFont="1" applyFill="1"/>
    <xf numFmtId="0" fontId="25" fillId="0" borderId="14" xfId="0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left" vertical="top"/>
      <protection locked="0"/>
    </xf>
    <xf numFmtId="3" fontId="27" fillId="0" borderId="14" xfId="0" applyNumberFormat="1" applyFont="1" applyBorder="1" applyAlignment="1" applyProtection="1">
      <alignment horizontal="right" vertical="top"/>
      <protection locked="0"/>
    </xf>
    <xf numFmtId="3" fontId="25" fillId="0" borderId="15" xfId="0" applyNumberFormat="1" applyFont="1" applyBorder="1" applyAlignment="1">
      <alignment horizontal="right" vertical="top"/>
    </xf>
    <xf numFmtId="0" fontId="25" fillId="0" borderId="13" xfId="0" applyFont="1" applyBorder="1" applyAlignment="1" applyProtection="1">
      <alignment horizontal="left" vertical="top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3" fillId="9" borderId="3" xfId="0" applyFont="1" applyFill="1" applyBorder="1" applyAlignment="1">
      <alignment horizontal="center" vertical="center"/>
    </xf>
    <xf numFmtId="3" fontId="59" fillId="10" borderId="13" xfId="0" applyNumberFormat="1" applyFont="1" applyFill="1" applyBorder="1" applyAlignment="1" applyProtection="1">
      <alignment horizontal="right" vertical="top"/>
      <protection locked="0"/>
    </xf>
    <xf numFmtId="3" fontId="26" fillId="10" borderId="13" xfId="0" applyNumberFormat="1" applyFont="1" applyFill="1" applyBorder="1" applyAlignment="1" applyProtection="1">
      <alignment horizontal="right" vertical="top"/>
      <protection locked="0"/>
    </xf>
    <xf numFmtId="165" fontId="27" fillId="10" borderId="13" xfId="0" applyNumberFormat="1" applyFont="1" applyFill="1" applyBorder="1" applyAlignment="1" applyProtection="1">
      <alignment horizontal="right" vertical="top"/>
      <protection locked="0"/>
    </xf>
    <xf numFmtId="3" fontId="27" fillId="10" borderId="13" xfId="0" applyNumberFormat="1" applyFont="1" applyFill="1" applyBorder="1" applyAlignment="1" applyProtection="1">
      <alignment horizontal="right" vertical="top"/>
      <protection locked="0"/>
    </xf>
    <xf numFmtId="165" fontId="16" fillId="10" borderId="13" xfId="0" applyNumberFormat="1" applyFont="1" applyFill="1" applyBorder="1" applyAlignment="1" applyProtection="1">
      <alignment horizontal="right" vertical="top"/>
      <protection locked="0"/>
    </xf>
    <xf numFmtId="3" fontId="16" fillId="10" borderId="13" xfId="0" applyNumberFormat="1" applyFont="1" applyFill="1" applyBorder="1" applyAlignment="1" applyProtection="1">
      <alignment horizontal="right" vertical="top"/>
      <protection locked="0"/>
    </xf>
    <xf numFmtId="0" fontId="16" fillId="10" borderId="14" xfId="0" applyFont="1" applyFill="1" applyBorder="1" applyAlignment="1" applyProtection="1">
      <alignment horizontal="center" vertical="center" wrapText="1"/>
      <protection locked="0"/>
    </xf>
    <xf numFmtId="0" fontId="16" fillId="10" borderId="13" xfId="0" applyFont="1" applyFill="1" applyBorder="1" applyAlignment="1" applyProtection="1">
      <alignment horizontal="center" vertical="center" wrapText="1"/>
      <protection locked="0"/>
    </xf>
    <xf numFmtId="0" fontId="16" fillId="10" borderId="13" xfId="0" applyFont="1" applyFill="1" applyBorder="1" applyAlignment="1" applyProtection="1">
      <alignment horizontal="left" vertical="top"/>
      <protection locked="0"/>
    </xf>
    <xf numFmtId="3" fontId="25" fillId="10" borderId="15" xfId="0" applyNumberFormat="1" applyFont="1" applyFill="1" applyBorder="1" applyAlignment="1">
      <alignment horizontal="right" vertical="top"/>
    </xf>
    <xf numFmtId="3" fontId="27" fillId="10" borderId="11" xfId="0" applyNumberFormat="1" applyFont="1" applyFill="1" applyBorder="1" applyAlignment="1" applyProtection="1">
      <alignment horizontal="right" vertical="top"/>
      <protection locked="0"/>
    </xf>
    <xf numFmtId="3" fontId="28" fillId="10" borderId="13" xfId="0" applyNumberFormat="1" applyFont="1" applyFill="1" applyBorder="1" applyAlignment="1" applyProtection="1">
      <alignment horizontal="right" vertical="top"/>
      <protection locked="0"/>
    </xf>
    <xf numFmtId="0" fontId="25" fillId="10" borderId="14" xfId="0" applyFont="1" applyFill="1" applyBorder="1" applyAlignment="1" applyProtection="1">
      <alignment horizontal="center" vertical="center" wrapText="1"/>
      <protection locked="0"/>
    </xf>
    <xf numFmtId="0" fontId="25" fillId="10" borderId="13" xfId="0" applyFont="1" applyFill="1" applyBorder="1" applyAlignment="1" applyProtection="1">
      <alignment horizontal="center" vertical="center" wrapText="1"/>
      <protection locked="0"/>
    </xf>
    <xf numFmtId="0" fontId="25" fillId="10" borderId="13" xfId="0" applyFont="1" applyFill="1" applyBorder="1" applyAlignment="1" applyProtection="1">
      <alignment horizontal="left" vertical="top"/>
      <protection locked="0"/>
    </xf>
    <xf numFmtId="0" fontId="31" fillId="10" borderId="13" xfId="0" applyFont="1" applyFill="1" applyBorder="1" applyAlignment="1" applyProtection="1">
      <alignment horizontal="center" vertical="center" wrapText="1"/>
      <protection locked="0"/>
    </xf>
    <xf numFmtId="0" fontId="13" fillId="10" borderId="3" xfId="0" applyFont="1" applyFill="1" applyBorder="1" applyAlignment="1">
      <alignment horizontal="center" vertical="center"/>
    </xf>
    <xf numFmtId="0" fontId="23" fillId="10" borderId="4" xfId="0" applyFont="1" applyFill="1" applyBorder="1" applyAlignment="1">
      <alignment horizontal="left" vertical="center" wrapText="1"/>
    </xf>
    <xf numFmtId="0" fontId="44" fillId="10" borderId="3" xfId="0" applyFont="1" applyFill="1" applyBorder="1" applyAlignment="1">
      <alignment horizontal="center" vertical="center" wrapText="1"/>
    </xf>
    <xf numFmtId="0" fontId="44" fillId="10" borderId="22" xfId="0" applyFont="1" applyFill="1" applyBorder="1" applyAlignment="1">
      <alignment horizontal="center" vertical="center" wrapText="1"/>
    </xf>
    <xf numFmtId="0" fontId="39" fillId="10" borderId="23" xfId="0" applyFont="1" applyFill="1" applyBorder="1"/>
    <xf numFmtId="0" fontId="25" fillId="10" borderId="3" xfId="0" applyFont="1" applyFill="1" applyBorder="1" applyAlignment="1">
      <alignment horizontal="left" vertical="center"/>
    </xf>
    <xf numFmtId="3" fontId="27" fillId="10" borderId="3" xfId="0" applyNumberFormat="1" applyFont="1" applyFill="1" applyBorder="1" applyAlignment="1">
      <alignment horizontal="right" vertical="center"/>
    </xf>
    <xf numFmtId="3" fontId="27" fillId="10" borderId="22" xfId="0" applyNumberFormat="1" applyFont="1" applyFill="1" applyBorder="1" applyAlignment="1">
      <alignment horizontal="right" vertical="center"/>
    </xf>
    <xf numFmtId="3" fontId="25" fillId="10" borderId="3" xfId="0" applyNumberFormat="1" applyFont="1" applyFill="1" applyBorder="1" applyAlignment="1">
      <alignment horizontal="right" vertical="center"/>
    </xf>
    <xf numFmtId="0" fontId="39" fillId="10" borderId="0" xfId="0" applyFont="1" applyFill="1"/>
    <xf numFmtId="0" fontId="28" fillId="10" borderId="3" xfId="0" applyFont="1" applyFill="1" applyBorder="1" applyAlignment="1">
      <alignment horizontal="left" vertical="center"/>
    </xf>
    <xf numFmtId="3" fontId="28" fillId="10" borderId="22" xfId="0" applyNumberFormat="1" applyFont="1" applyFill="1" applyBorder="1" applyAlignment="1">
      <alignment horizontal="right" vertical="center"/>
    </xf>
    <xf numFmtId="3" fontId="28" fillId="10" borderId="3" xfId="0" applyNumberFormat="1" applyFont="1" applyFill="1" applyBorder="1" applyAlignment="1">
      <alignment horizontal="right" vertical="center"/>
    </xf>
    <xf numFmtId="0" fontId="25" fillId="10" borderId="0" xfId="0" applyFont="1" applyFill="1" applyAlignment="1">
      <alignment horizontal="left" vertical="center"/>
    </xf>
    <xf numFmtId="3" fontId="27" fillId="10" borderId="0" xfId="0" applyNumberFormat="1" applyFont="1" applyFill="1" applyAlignment="1">
      <alignment horizontal="right" vertical="center"/>
    </xf>
    <xf numFmtId="3" fontId="25" fillId="10" borderId="0" xfId="0" applyNumberFormat="1" applyFont="1" applyFill="1" applyAlignment="1">
      <alignment horizontal="right" vertical="center"/>
    </xf>
    <xf numFmtId="0" fontId="15" fillId="10" borderId="0" xfId="0" applyFont="1" applyFill="1" applyAlignment="1">
      <alignment horizontal="left"/>
    </xf>
    <xf numFmtId="0" fontId="44" fillId="10" borderId="4" xfId="0" applyFont="1" applyFill="1" applyBorder="1" applyAlignment="1">
      <alignment horizontal="left" vertical="center" wrapText="1"/>
    </xf>
    <xf numFmtId="0" fontId="37" fillId="10" borderId="0" xfId="0" applyFont="1" applyFill="1"/>
    <xf numFmtId="0" fontId="38" fillId="10" borderId="0" xfId="0" applyFont="1" applyFill="1"/>
    <xf numFmtId="0" fontId="15" fillId="10" borderId="0" xfId="0" applyFont="1" applyFill="1"/>
    <xf numFmtId="0" fontId="58" fillId="10" borderId="0" xfId="0" applyFont="1" applyFill="1"/>
    <xf numFmtId="0" fontId="45" fillId="10" borderId="3" xfId="0" applyFont="1" applyFill="1" applyBorder="1" applyAlignment="1">
      <alignment horizontal="center"/>
    </xf>
    <xf numFmtId="3" fontId="46" fillId="10" borderId="3" xfId="0" applyNumberFormat="1" applyFont="1" applyFill="1" applyBorder="1" applyAlignment="1">
      <alignment horizontal="right"/>
    </xf>
    <xf numFmtId="166" fontId="47" fillId="10" borderId="3" xfId="0" applyNumberFormat="1" applyFont="1" applyFill="1" applyBorder="1" applyAlignment="1">
      <alignment horizontal="right"/>
    </xf>
    <xf numFmtId="3" fontId="47" fillId="10" borderId="3" xfId="0" applyNumberFormat="1" applyFont="1" applyFill="1" applyBorder="1" applyAlignment="1">
      <alignment horizontal="right"/>
    </xf>
    <xf numFmtId="0" fontId="57" fillId="10" borderId="3" xfId="0" applyFont="1" applyFill="1" applyBorder="1" applyAlignment="1">
      <alignment horizontal="center"/>
    </xf>
    <xf numFmtId="0" fontId="57" fillId="10" borderId="3" xfId="0" applyFont="1" applyFill="1" applyBorder="1"/>
    <xf numFmtId="0" fontId="57" fillId="10" borderId="22" xfId="0" applyFont="1" applyFill="1" applyBorder="1" applyAlignment="1">
      <alignment horizontal="center"/>
    </xf>
    <xf numFmtId="0" fontId="57" fillId="10" borderId="22" xfId="0" applyFont="1" applyFill="1" applyBorder="1"/>
    <xf numFmtId="0" fontId="47" fillId="10" borderId="3" xfId="0" applyFont="1" applyFill="1" applyBorder="1" applyAlignment="1">
      <alignment horizontal="center"/>
    </xf>
    <xf numFmtId="0" fontId="47" fillId="10" borderId="3" xfId="0" applyFont="1" applyFill="1" applyBorder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22" fillId="2" borderId="11" xfId="0" applyFont="1" applyFill="1" applyBorder="1" applyAlignment="1" applyProtection="1">
      <alignment horizontal="center" vertical="center" wrapText="1"/>
      <protection locked="0"/>
    </xf>
    <xf numFmtId="0" fontId="23" fillId="2" borderId="1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0" fontId="22" fillId="2" borderId="11" xfId="0" applyFont="1" applyFill="1" applyBorder="1" applyAlignment="1" applyProtection="1">
      <alignment horizontal="center" vertical="center"/>
      <protection locked="0"/>
    </xf>
    <xf numFmtId="0" fontId="48" fillId="10" borderId="3" xfId="0" applyFont="1" applyFill="1" applyBorder="1" applyAlignment="1">
      <alignment horizontal="right"/>
    </xf>
    <xf numFmtId="0" fontId="37" fillId="3" borderId="22" xfId="0" applyFont="1" applyFill="1" applyBorder="1" applyAlignment="1">
      <alignment horizontal="center" vertical="center" wrapText="1"/>
    </xf>
    <xf numFmtId="0" fontId="37" fillId="3" borderId="50" xfId="0" applyFont="1" applyFill="1" applyBorder="1" applyAlignment="1">
      <alignment horizontal="center" vertical="center" wrapText="1"/>
    </xf>
    <xf numFmtId="0" fontId="37" fillId="3" borderId="49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left"/>
    </xf>
    <xf numFmtId="0" fontId="15" fillId="0" borderId="50" xfId="0" applyFont="1" applyBorder="1" applyAlignment="1">
      <alignment horizontal="left"/>
    </xf>
    <xf numFmtId="0" fontId="15" fillId="0" borderId="49" xfId="0" applyFont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45" fillId="10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left" vertical="center"/>
    </xf>
    <xf numFmtId="0" fontId="37" fillId="3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/>
    </xf>
    <xf numFmtId="0" fontId="13" fillId="9" borderId="22" xfId="0" applyFont="1" applyFill="1" applyBorder="1" applyAlignment="1">
      <alignment horizontal="left" vertical="center"/>
    </xf>
    <xf numFmtId="0" fontId="13" fillId="9" borderId="50" xfId="0" applyFont="1" applyFill="1" applyBorder="1" applyAlignment="1">
      <alignment horizontal="left" vertical="center"/>
    </xf>
    <xf numFmtId="0" fontId="13" fillId="9" borderId="49" xfId="0" applyFont="1" applyFill="1" applyBorder="1" applyAlignment="1">
      <alignment horizontal="left" vertical="center"/>
    </xf>
    <xf numFmtId="0" fontId="13" fillId="10" borderId="3" xfId="0" applyFont="1" applyFill="1" applyBorder="1" applyAlignment="1">
      <alignment horizontal="left" vertical="center"/>
    </xf>
    <xf numFmtId="0" fontId="37" fillId="10" borderId="3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left"/>
    </xf>
    <xf numFmtId="0" fontId="13" fillId="10" borderId="24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3" fillId="6" borderId="24" xfId="0" applyFont="1" applyFill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22" fillId="2" borderId="3" xfId="0" applyFont="1" applyFill="1" applyBorder="1" applyAlignment="1">
      <alignment horizontal="center" vertical="center"/>
    </xf>
    <xf numFmtId="0" fontId="54" fillId="0" borderId="34" xfId="9" applyFont="1" applyBorder="1" applyAlignment="1">
      <alignment horizontal="left" vertical="center" indent="2"/>
    </xf>
    <xf numFmtId="0" fontId="54" fillId="0" borderId="9" xfId="9" applyFont="1" applyBorder="1" applyAlignment="1">
      <alignment horizontal="left" vertical="center" indent="2"/>
    </xf>
    <xf numFmtId="0" fontId="54" fillId="0" borderId="0" xfId="9" applyFont="1" applyAlignment="1">
      <alignment horizontal="left" vertical="center"/>
    </xf>
    <xf numFmtId="0" fontId="54" fillId="0" borderId="32" xfId="9" applyFont="1" applyBorder="1" applyAlignment="1">
      <alignment horizontal="left" vertical="center"/>
    </xf>
    <xf numFmtId="0" fontId="51" fillId="7" borderId="25" xfId="9" applyFont="1" applyFill="1" applyBorder="1" applyAlignment="1">
      <alignment horizontal="center" vertical="center"/>
    </xf>
    <xf numFmtId="0" fontId="51" fillId="7" borderId="26" xfId="9" applyFont="1" applyFill="1" applyBorder="1" applyAlignment="1">
      <alignment horizontal="center" vertical="center"/>
    </xf>
    <xf numFmtId="0" fontId="51" fillId="7" borderId="27" xfId="9" applyFont="1" applyFill="1" applyBorder="1" applyAlignment="1">
      <alignment horizontal="center" vertical="center"/>
    </xf>
    <xf numFmtId="0" fontId="53" fillId="0" borderId="28" xfId="9" applyFont="1" applyBorder="1" applyAlignment="1">
      <alignment horizontal="left" vertical="center"/>
    </xf>
    <xf numFmtId="0" fontId="53" fillId="0" borderId="6" xfId="9" applyFont="1" applyBorder="1" applyAlignment="1">
      <alignment horizontal="left" vertical="center"/>
    </xf>
    <xf numFmtId="0" fontId="54" fillId="0" borderId="12" xfId="9" applyFont="1" applyBorder="1" applyAlignment="1">
      <alignment horizontal="left" vertical="center" indent="2"/>
    </xf>
    <xf numFmtId="0" fontId="54" fillId="0" borderId="0" xfId="9" applyFont="1" applyAlignment="1">
      <alignment horizontal="left" vertical="center" indent="2"/>
    </xf>
  </cellXfs>
  <cellStyles count="11">
    <cellStyle name="Comma 2" xfId="1" xr:uid="{00000000-0005-0000-0000-000006000000}"/>
    <cellStyle name="Comma 3" xfId="2" xr:uid="{00000000-0005-0000-0000-000007000000}"/>
    <cellStyle name="Comma 4" xfId="10" xr:uid="{AEBD66A1-8B3C-47BD-855B-59C26C845CAD}"/>
    <cellStyle name="Normal" xfId="0" builtinId="0"/>
    <cellStyle name="Normal 2" xfId="3" xr:uid="{00000000-0005-0000-0000-000008000000}"/>
    <cellStyle name="Normal 3" xfId="4" xr:uid="{00000000-0005-0000-0000-000009000000}"/>
    <cellStyle name="Normal 4" xfId="9" xr:uid="{0C50ECAA-B262-464A-8118-48F6AED725AA}"/>
    <cellStyle name="Pivot Table Category" xfId="5" xr:uid="{00000000-0005-0000-0000-00000A000000}"/>
    <cellStyle name="Pivot Table Corner" xfId="6" xr:uid="{00000000-0005-0000-0000-00000B000000}"/>
    <cellStyle name="Pivot Table Field" xfId="7" xr:uid="{00000000-0005-0000-0000-00000C000000}"/>
    <cellStyle name="Pivot Table Value" xfId="8" xr:uid="{00000000-0005-0000-0000-00000D000000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008000"/>
        <name val="Aptos"/>
        <charset val="1"/>
      </font>
      <fill>
        <patternFill>
          <bgColor rgb="FFE4F3E4"/>
        </patternFill>
      </fill>
    </dxf>
    <dxf>
      <font>
        <b/>
        <color rgb="FFC00000"/>
        <name val="Aptos"/>
        <charset val="1"/>
      </font>
      <fill>
        <patternFill>
          <bgColor rgb="FFFCE4E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4F3E4"/>
      <rgbColor rgb="FF660066"/>
      <rgbColor rgb="FFFF8080"/>
      <rgbColor rgb="FF0070C0"/>
      <rgbColor rgb="FFC9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AEA"/>
      <rgbColor rgb="FFC6EFCE"/>
      <rgbColor rgb="FFFCE4E4"/>
      <rgbColor rgb="FFEEF6F6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7F7F7F"/>
      <rgbColor rgb="FFA6A6A6"/>
      <rgbColor rgb="FF0F5257"/>
      <rgbColor rgb="FF339966"/>
      <rgbColor rgb="FF0061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6F6"/>
      <color rgb="FF0F5257"/>
      <color rgb="FFD9EAE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96120</xdr:colOff>
      <xdr:row>7</xdr:row>
      <xdr:rowOff>20160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773000" cy="1372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601980</xdr:colOff>
      <xdr:row>2</xdr:row>
      <xdr:rowOff>22860</xdr:rowOff>
    </xdr:from>
    <xdr:ext cx="6524625" cy="3325813"/>
    <xdr:pic>
      <xdr:nvPicPr>
        <xdr:cNvPr id="2" name="Picture 1" descr="AE Fee Questions - Word">
          <a:extLst>
            <a:ext uri="{FF2B5EF4-FFF2-40B4-BE49-F238E27FC236}">
              <a16:creationId xmlns:a16="http://schemas.microsoft.com/office/drawing/2014/main" id="{EC58D2ED-9BBB-4E93-9C6D-86B393C4DE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98443" y="437198"/>
          <a:ext cx="6524625" cy="332581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hlee\Downloads\annex-14-detailed-budget-plan-and-ae-fee-request.xlsx" TargetMode="External"/><Relationship Id="rId1" Type="http://schemas.openxmlformats.org/officeDocument/2006/relationships/externalLinkPath" Target="file:///C:\Users\ehlee\Downloads\annex-14-detailed-budget-plan-and-ae-fee-requ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Budget"/>
      <sheetName val="Budget Notes"/>
      <sheetName val="Title Lists"/>
      <sheetName val="AE fee request"/>
    </sheetNames>
    <sheetDataSet>
      <sheetData sheetId="0"/>
      <sheetData sheetId="1"/>
      <sheetData sheetId="2"/>
      <sheetData sheetId="3">
        <row r="1">
          <cell r="B1" t="str">
            <v>Output Group</v>
          </cell>
          <cell r="D1" t="str">
            <v>Output</v>
          </cell>
          <cell r="F1" t="str">
            <v>List of Budget Category</v>
          </cell>
          <cell r="H1" t="str">
            <v>List of Funding Source</v>
          </cell>
        </row>
        <row r="2">
          <cell r="B2" t="str">
            <v>Output Group 1</v>
          </cell>
          <cell r="D2" t="str">
            <v>Output 1.1</v>
          </cell>
          <cell r="F2" t="str">
            <v>Staff Cost</v>
          </cell>
          <cell r="H2" t="str">
            <v>GCF</v>
          </cell>
        </row>
        <row r="3">
          <cell r="B3" t="str">
            <v>Output Group 2</v>
          </cell>
          <cell r="D3" t="str">
            <v>Output 1.2</v>
          </cell>
          <cell r="F3" t="str">
            <v>International Consultant</v>
          </cell>
          <cell r="H3" t="str">
            <v>AE</v>
          </cell>
        </row>
        <row r="4">
          <cell r="B4" t="str">
            <v>Output Group 3</v>
          </cell>
          <cell r="D4" t="str">
            <v>Output 1.3</v>
          </cell>
          <cell r="F4" t="str">
            <v>Local Consultant</v>
          </cell>
          <cell r="H4" t="str">
            <v>Co-financier1</v>
          </cell>
        </row>
        <row r="5">
          <cell r="B5" t="str">
            <v>Project Management Cost</v>
          </cell>
          <cell r="D5" t="str">
            <v>Output 2.1</v>
          </cell>
          <cell r="F5" t="str">
            <v>Professional Services (Firm)</v>
          </cell>
          <cell r="H5" t="str">
            <v>Co-financier2</v>
          </cell>
        </row>
        <row r="6">
          <cell r="B6" t="str">
            <v>M&amp;E Cost</v>
          </cell>
          <cell r="D6" t="str">
            <v>Output 2.2</v>
          </cell>
          <cell r="F6" t="str">
            <v>Workshop/Training</v>
          </cell>
          <cell r="H6" t="str">
            <v>Co-financier3</v>
          </cell>
        </row>
        <row r="7">
          <cell r="D7" t="str">
            <v>Output 2.3</v>
          </cell>
          <cell r="F7" t="str">
            <v>Travel</v>
          </cell>
        </row>
        <row r="8">
          <cell r="D8" t="str">
            <v>Output 3.1</v>
          </cell>
          <cell r="F8" t="str">
            <v>Equipment</v>
          </cell>
        </row>
        <row r="9">
          <cell r="D9" t="str">
            <v>Output 3.2</v>
          </cell>
          <cell r="F9" t="str">
            <v>Materials &amp; Goods</v>
          </cell>
        </row>
        <row r="10">
          <cell r="D10" t="str">
            <v>Output 3.3</v>
          </cell>
          <cell r="F10" t="str">
            <v>Office Supplies</v>
          </cell>
        </row>
        <row r="11">
          <cell r="D11" t="str">
            <v>PMC</v>
          </cell>
        </row>
        <row r="12">
          <cell r="D12" t="str">
            <v>M&amp;E Cost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U70"/>
  <sheetViews>
    <sheetView showGridLines="0" tabSelected="1" zoomScale="67" zoomScaleNormal="67" workbookViewId="0">
      <selection activeCell="Q16" sqref="Q16"/>
    </sheetView>
  </sheetViews>
  <sheetFormatPr defaultColWidth="8.9296875" defaultRowHeight="14.25" x14ac:dyDescent="0.45"/>
  <cols>
    <col min="1" max="1" width="1.796875" style="2" customWidth="1"/>
    <col min="2" max="2" width="22" customWidth="1"/>
    <col min="3" max="3" width="3" customWidth="1"/>
    <col min="4" max="4" width="75" customWidth="1"/>
    <col min="5" max="8" width="10" customWidth="1"/>
    <col min="9" max="9" width="9.73046875" style="2" customWidth="1"/>
    <col min="10" max="14" width="8.9296875" style="2"/>
    <col min="15" max="15" width="11.265625" style="2" customWidth="1"/>
    <col min="16" max="21" width="8.9296875" style="2"/>
    <col min="22" max="16384" width="8.9296875" style="3"/>
  </cols>
  <sheetData>
    <row r="4" spans="2:15" ht="21" customHeight="1" x14ac:dyDescent="0.45">
      <c r="D4" s="246" t="s">
        <v>0</v>
      </c>
      <c r="I4" s="2" t="s">
        <v>283</v>
      </c>
    </row>
    <row r="5" spans="2:15" ht="14.25" customHeight="1" x14ac:dyDescent="0.45">
      <c r="D5" s="246"/>
    </row>
    <row r="8" spans="2:15" ht="14.25" customHeight="1" x14ac:dyDescent="0.45">
      <c r="B8" s="247" t="s">
        <v>1</v>
      </c>
      <c r="C8" s="247"/>
      <c r="D8" s="247"/>
      <c r="E8" s="247"/>
      <c r="F8" s="247"/>
      <c r="G8" s="247"/>
      <c r="H8" s="247"/>
      <c r="I8" s="247"/>
      <c r="J8" s="4"/>
      <c r="K8" s="4"/>
      <c r="L8" s="4"/>
      <c r="M8" s="4"/>
      <c r="N8" s="4"/>
      <c r="O8" s="4"/>
    </row>
    <row r="9" spans="2:15" ht="14.25" customHeight="1" x14ac:dyDescent="0.5500000000000000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ht="14.25" customHeight="1" x14ac:dyDescent="0.5">
      <c r="B10" s="6" t="s">
        <v>2</v>
      </c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8"/>
      <c r="O10" s="8"/>
    </row>
    <row r="11" spans="2:15" ht="14.25" customHeight="1" x14ac:dyDescent="0.55000000000000004">
      <c r="B11" s="9" t="s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2:15" ht="14.25" customHeight="1" x14ac:dyDescent="0.55000000000000004">
      <c r="B12" s="9" t="s">
        <v>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ht="14.25" customHeight="1" x14ac:dyDescent="0.55000000000000004">
      <c r="B13" s="9" t="s">
        <v>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2:15" ht="14.25" customHeight="1" x14ac:dyDescent="0.55000000000000004">
      <c r="B14" s="9" t="s">
        <v>6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2:15" ht="14.25" customHeight="1" x14ac:dyDescent="0.45">
      <c r="B15" s="9"/>
      <c r="C15" s="9"/>
      <c r="D15" s="9"/>
      <c r="E15" s="9"/>
      <c r="F15" s="9"/>
      <c r="G15" s="9"/>
      <c r="H15" s="9"/>
      <c r="I15" s="9"/>
      <c r="J15" s="8"/>
      <c r="K15" s="8"/>
      <c r="L15" s="8"/>
      <c r="M15" s="8"/>
      <c r="N15" s="8"/>
      <c r="O15" s="8"/>
    </row>
    <row r="16" spans="2:15" ht="15.75" customHeight="1" x14ac:dyDescent="0.5">
      <c r="B16" s="6" t="s">
        <v>7</v>
      </c>
      <c r="C16" s="7"/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</row>
    <row r="17" spans="2:15" ht="14.25" customHeight="1" x14ac:dyDescent="0.45">
      <c r="B17" s="9" t="s">
        <v>8</v>
      </c>
      <c r="C17" s="9"/>
      <c r="D17" s="9"/>
      <c r="E17" s="9"/>
      <c r="F17" s="9"/>
      <c r="G17" s="9"/>
      <c r="H17" s="9"/>
      <c r="I17" s="9"/>
      <c r="J17" s="8"/>
      <c r="K17" s="8"/>
      <c r="L17" s="8"/>
      <c r="M17" s="8"/>
      <c r="N17" s="8"/>
      <c r="O17" s="8"/>
    </row>
    <row r="18" spans="2:15" ht="14.25" customHeight="1" x14ac:dyDescent="0.45">
      <c r="B18" s="10" t="s">
        <v>9</v>
      </c>
      <c r="C18" s="9"/>
      <c r="D18" s="9"/>
      <c r="E18" s="9"/>
      <c r="F18" s="9"/>
      <c r="G18" s="9"/>
      <c r="H18" s="9"/>
      <c r="I18" s="9"/>
      <c r="J18" s="8"/>
      <c r="K18" s="8"/>
      <c r="L18" s="8"/>
      <c r="M18" s="8"/>
      <c r="N18" s="8"/>
      <c r="O18" s="8"/>
    </row>
    <row r="19" spans="2:15" ht="14.25" customHeight="1" x14ac:dyDescent="0.45">
      <c r="B19" s="11" t="s">
        <v>10</v>
      </c>
      <c r="C19" s="9"/>
      <c r="D19" s="9"/>
      <c r="E19" s="9"/>
      <c r="F19" s="9"/>
      <c r="G19" s="9"/>
      <c r="H19" s="9"/>
      <c r="I19" s="9"/>
      <c r="J19" s="8"/>
      <c r="K19" s="8"/>
      <c r="L19" s="8"/>
      <c r="M19" s="8"/>
      <c r="N19" s="8"/>
      <c r="O19" s="8"/>
    </row>
    <row r="20" spans="2:15" ht="14.25" customHeight="1" x14ac:dyDescent="0.45">
      <c r="B20" s="12" t="s">
        <v>11</v>
      </c>
      <c r="C20" s="9"/>
      <c r="D20" s="9"/>
      <c r="E20" s="9"/>
      <c r="F20" s="9"/>
      <c r="G20" s="9"/>
      <c r="H20" s="9"/>
      <c r="I20" s="9"/>
      <c r="J20" s="8"/>
      <c r="K20" s="8"/>
      <c r="L20" s="8"/>
      <c r="M20" s="8"/>
      <c r="N20" s="8"/>
      <c r="O20" s="8"/>
    </row>
    <row r="21" spans="2:15" ht="14.25" customHeight="1" x14ac:dyDescent="0.45">
      <c r="C21" s="9"/>
      <c r="D21" s="9"/>
      <c r="E21" s="9"/>
      <c r="F21" s="9"/>
      <c r="G21" s="9"/>
      <c r="H21" s="9"/>
      <c r="I21" s="9"/>
      <c r="J21" s="8"/>
      <c r="K21" s="8"/>
      <c r="L21" s="8"/>
      <c r="M21" s="8"/>
      <c r="N21" s="8"/>
      <c r="O21" s="8"/>
    </row>
    <row r="22" spans="2:15" ht="15.75" customHeight="1" x14ac:dyDescent="0.5">
      <c r="B22" s="6" t="s">
        <v>12</v>
      </c>
      <c r="C22" s="7"/>
      <c r="D22" s="7"/>
      <c r="E22" s="7"/>
      <c r="F22" s="7"/>
      <c r="G22" s="7"/>
      <c r="H22" s="7"/>
      <c r="I22" s="7"/>
      <c r="J22" s="8"/>
      <c r="K22" s="8"/>
      <c r="L22" s="8"/>
      <c r="M22" s="8"/>
      <c r="N22" s="8"/>
      <c r="O22" s="8"/>
    </row>
    <row r="23" spans="2:15" ht="14.25" customHeight="1" x14ac:dyDescent="0.45">
      <c r="B23" s="9" t="s">
        <v>13</v>
      </c>
      <c r="C23" s="9"/>
      <c r="D23" s="9"/>
      <c r="E23" s="9"/>
      <c r="F23" s="9"/>
      <c r="G23" s="9"/>
      <c r="H23" s="9"/>
      <c r="I23" s="9"/>
      <c r="J23" s="8"/>
      <c r="K23" s="8"/>
      <c r="L23" s="8"/>
      <c r="M23" s="8"/>
      <c r="N23" s="8"/>
      <c r="O23" s="8"/>
    </row>
    <row r="24" spans="2:15" ht="14.25" customHeight="1" x14ac:dyDescent="0.45">
      <c r="B24" s="9"/>
      <c r="C24" s="9"/>
      <c r="D24" s="9"/>
      <c r="E24" s="9"/>
      <c r="F24" s="9"/>
      <c r="G24" s="9"/>
      <c r="H24" s="9"/>
      <c r="I24" s="9"/>
      <c r="J24" s="8"/>
      <c r="K24" s="8"/>
      <c r="L24" s="8"/>
      <c r="M24" s="8"/>
      <c r="N24" s="8"/>
      <c r="O24" s="8"/>
    </row>
    <row r="25" spans="2:15" ht="14.25" customHeight="1" x14ac:dyDescent="0.45">
      <c r="B25" s="13" t="s">
        <v>14</v>
      </c>
      <c r="D25" s="13" t="s">
        <v>15</v>
      </c>
      <c r="K25" s="8"/>
      <c r="L25" s="8"/>
      <c r="M25" s="8"/>
      <c r="N25" s="8"/>
      <c r="O25" s="8"/>
    </row>
    <row r="26" spans="2:15" ht="14.25" customHeight="1" x14ac:dyDescent="0.45">
      <c r="B26" s="14" t="s">
        <v>16</v>
      </c>
      <c r="D26" s="15" t="s">
        <v>17</v>
      </c>
      <c r="K26" s="8"/>
      <c r="L26" s="8"/>
      <c r="M26" s="8"/>
      <c r="N26" s="8"/>
      <c r="O26" s="8"/>
    </row>
    <row r="27" spans="2:15" ht="14.25" customHeight="1" x14ac:dyDescent="0.45">
      <c r="B27" s="16" t="s">
        <v>18</v>
      </c>
      <c r="D27" s="17" t="s">
        <v>19</v>
      </c>
      <c r="K27" s="8"/>
      <c r="L27" s="8"/>
      <c r="M27" s="8"/>
      <c r="N27" s="8"/>
      <c r="O27" s="8"/>
    </row>
    <row r="28" spans="2:15" ht="14.25" customHeight="1" x14ac:dyDescent="0.45">
      <c r="B28" s="14" t="s">
        <v>20</v>
      </c>
      <c r="D28" s="15" t="s">
        <v>21</v>
      </c>
      <c r="K28" s="8"/>
      <c r="L28" s="8"/>
      <c r="M28" s="8"/>
      <c r="N28" s="8"/>
      <c r="O28" s="8"/>
    </row>
    <row r="29" spans="2:15" ht="14.25" customHeight="1" x14ac:dyDescent="0.45">
      <c r="B29" s="16" t="s">
        <v>22</v>
      </c>
      <c r="D29" s="17" t="s">
        <v>23</v>
      </c>
      <c r="K29" s="8"/>
      <c r="L29" s="8"/>
      <c r="M29" s="8"/>
      <c r="N29" s="8"/>
      <c r="O29" s="8"/>
    </row>
    <row r="30" spans="2:15" ht="14.25" customHeight="1" x14ac:dyDescent="0.45">
      <c r="B30" s="14" t="s">
        <v>24</v>
      </c>
      <c r="D30" s="15" t="s">
        <v>25</v>
      </c>
      <c r="K30" s="8"/>
      <c r="L30" s="8"/>
      <c r="M30" s="8"/>
      <c r="N30" s="8"/>
      <c r="O30" s="8"/>
    </row>
    <row r="31" spans="2:15" ht="14.25" customHeight="1" x14ac:dyDescent="0.45">
      <c r="B31" s="16" t="s">
        <v>26</v>
      </c>
      <c r="D31" s="17" t="s">
        <v>27</v>
      </c>
      <c r="K31" s="8"/>
      <c r="L31" s="8"/>
      <c r="M31" s="8"/>
      <c r="N31" s="8"/>
      <c r="O31" s="8"/>
    </row>
    <row r="32" spans="2:15" ht="14.25" customHeight="1" x14ac:dyDescent="0.45">
      <c r="B32" s="14" t="s">
        <v>28</v>
      </c>
      <c r="D32" s="15" t="s">
        <v>29</v>
      </c>
      <c r="K32" s="8"/>
      <c r="L32" s="8"/>
      <c r="M32" s="8"/>
      <c r="N32" s="8"/>
      <c r="O32" s="8"/>
    </row>
    <row r="33" spans="2:19" ht="14.25" customHeight="1" x14ac:dyDescent="0.45">
      <c r="B33" s="16" t="s">
        <v>30</v>
      </c>
      <c r="D33" s="17" t="s">
        <v>31</v>
      </c>
      <c r="K33" s="8"/>
      <c r="L33" s="8"/>
      <c r="M33" s="8"/>
      <c r="N33" s="8"/>
      <c r="O33" s="8"/>
    </row>
    <row r="34" spans="2:19" ht="14.25" customHeight="1" x14ac:dyDescent="0.45">
      <c r="B34" s="14" t="s">
        <v>32</v>
      </c>
      <c r="D34" s="15" t="s">
        <v>33</v>
      </c>
      <c r="K34" s="8"/>
      <c r="L34" s="8"/>
      <c r="M34" s="8"/>
      <c r="N34" s="8"/>
      <c r="O34" s="8"/>
    </row>
    <row r="35" spans="2:19" ht="14.25" customHeight="1" x14ac:dyDescent="0.45">
      <c r="B35" s="18" t="s">
        <v>34</v>
      </c>
      <c r="K35" s="8"/>
      <c r="L35" s="8"/>
      <c r="M35" s="8"/>
      <c r="N35" s="8"/>
      <c r="O35" s="8"/>
    </row>
    <row r="36" spans="2:19" ht="14.25" customHeight="1" x14ac:dyDescent="0.45">
      <c r="B36" s="19"/>
      <c r="C36" s="19"/>
      <c r="D36" s="19"/>
      <c r="E36" s="19"/>
      <c r="F36" s="19"/>
      <c r="G36" s="19"/>
      <c r="H36" s="19"/>
      <c r="I36" s="19"/>
      <c r="J36" s="19"/>
      <c r="K36" s="20"/>
      <c r="L36" s="20"/>
      <c r="M36" s="20"/>
      <c r="N36" s="20"/>
      <c r="O36" s="20"/>
      <c r="P36" s="19"/>
      <c r="Q36" s="19"/>
      <c r="R36" s="19"/>
      <c r="S36" s="19"/>
    </row>
    <row r="37" spans="2:19" ht="15.75" customHeight="1" x14ac:dyDescent="0.5">
      <c r="B37" s="6" t="s">
        <v>35</v>
      </c>
      <c r="C37" s="7"/>
      <c r="D37" s="7"/>
      <c r="E37" s="7"/>
      <c r="F37" s="7"/>
      <c r="G37" s="7"/>
      <c r="H37" s="7"/>
      <c r="I37" s="7"/>
      <c r="J37" s="8"/>
      <c r="K37" s="8"/>
      <c r="L37" s="21"/>
      <c r="M37" s="8"/>
      <c r="N37" s="8"/>
      <c r="O37" s="8"/>
    </row>
    <row r="38" spans="2:19" ht="15" customHeight="1" x14ac:dyDescent="0.45">
      <c r="B38" s="22" t="s">
        <v>36</v>
      </c>
      <c r="C38" s="9"/>
      <c r="D38" s="9"/>
      <c r="E38" s="9"/>
      <c r="F38" s="9"/>
      <c r="G38" s="9"/>
      <c r="H38" s="9"/>
      <c r="I38" s="9"/>
      <c r="J38" s="9"/>
      <c r="K38" s="9"/>
      <c r="L38" s="21"/>
      <c r="M38" s="9"/>
      <c r="N38" s="9"/>
      <c r="O38" s="9"/>
    </row>
    <row r="39" spans="2:19" ht="15.75" customHeight="1" x14ac:dyDescent="0.45">
      <c r="B39" s="23" t="s">
        <v>37</v>
      </c>
      <c r="C39" s="9"/>
      <c r="D39" s="9"/>
      <c r="E39" s="9"/>
      <c r="F39" s="9"/>
      <c r="G39" s="9"/>
      <c r="H39" s="9"/>
      <c r="I39" s="9"/>
      <c r="J39" s="9"/>
      <c r="K39" s="9"/>
      <c r="L39" s="21"/>
      <c r="M39" s="9"/>
      <c r="N39" s="9"/>
      <c r="O39" s="9"/>
    </row>
    <row r="40" spans="2:19" ht="15.75" customHeight="1" x14ac:dyDescent="0.45">
      <c r="B40" s="23" t="s">
        <v>38</v>
      </c>
      <c r="C40" s="9"/>
      <c r="D40" s="9"/>
      <c r="E40" s="9"/>
      <c r="F40" s="9"/>
      <c r="G40" s="9"/>
      <c r="H40" s="9"/>
      <c r="I40" s="9"/>
      <c r="J40" s="9"/>
      <c r="K40" s="9"/>
      <c r="L40" s="21"/>
      <c r="M40" s="9"/>
      <c r="N40" s="9"/>
      <c r="O40" s="9"/>
    </row>
    <row r="41" spans="2:19" ht="15.75" customHeight="1" x14ac:dyDescent="0.45">
      <c r="B41" s="23" t="s">
        <v>39</v>
      </c>
      <c r="C41" s="9"/>
      <c r="D41" s="9"/>
      <c r="E41" s="9"/>
      <c r="F41" s="9"/>
      <c r="G41" s="9"/>
      <c r="H41" s="9"/>
      <c r="I41" s="9"/>
      <c r="J41" s="9"/>
      <c r="K41" s="9"/>
      <c r="L41" s="21"/>
      <c r="M41" s="9"/>
      <c r="N41" s="9"/>
      <c r="O41" s="9"/>
    </row>
    <row r="42" spans="2:19" ht="15.75" customHeight="1" x14ac:dyDescent="0.45">
      <c r="B42" s="23"/>
      <c r="C42" s="9"/>
      <c r="D42" s="9"/>
      <c r="E42" s="9"/>
      <c r="F42" s="9"/>
      <c r="G42" s="9"/>
      <c r="H42" s="9"/>
      <c r="I42" s="9"/>
      <c r="J42" s="9"/>
      <c r="K42" s="9"/>
      <c r="L42" s="21"/>
      <c r="M42" s="9"/>
      <c r="N42" s="9"/>
      <c r="O42" s="9"/>
    </row>
    <row r="43" spans="2:19" ht="15.75" customHeight="1" x14ac:dyDescent="0.45">
      <c r="B43" s="24" t="s">
        <v>40</v>
      </c>
      <c r="C43" s="9"/>
      <c r="D43" s="9"/>
      <c r="E43" s="9"/>
      <c r="F43" s="9"/>
      <c r="G43" s="9"/>
      <c r="H43" s="9"/>
      <c r="I43" s="9"/>
      <c r="J43" s="9"/>
      <c r="K43" s="9"/>
      <c r="L43" s="21"/>
      <c r="M43" s="9"/>
      <c r="N43" s="9"/>
      <c r="O43" s="9"/>
    </row>
    <row r="44" spans="2:19" ht="15.75" customHeight="1" x14ac:dyDescent="0.45">
      <c r="B44" s="23" t="s">
        <v>41</v>
      </c>
      <c r="C44" s="9"/>
      <c r="D44" s="9"/>
      <c r="E44" s="9"/>
      <c r="F44" s="9"/>
      <c r="G44" s="9"/>
      <c r="H44" s="9"/>
      <c r="I44" s="9"/>
      <c r="J44" s="9"/>
      <c r="K44" s="9"/>
      <c r="L44" s="21"/>
      <c r="M44" s="9"/>
      <c r="N44" s="9"/>
      <c r="O44" s="9"/>
    </row>
    <row r="45" spans="2:19" ht="15.75" customHeight="1" x14ac:dyDescent="0.45">
      <c r="B45" s="25" t="s">
        <v>42</v>
      </c>
      <c r="C45" s="9"/>
      <c r="D45" s="9"/>
      <c r="E45" s="9"/>
      <c r="F45" s="9"/>
      <c r="G45" s="9"/>
      <c r="H45" s="9"/>
      <c r="I45" s="9"/>
      <c r="J45" s="9"/>
      <c r="K45" s="9"/>
      <c r="L45" s="21"/>
      <c r="M45" s="9"/>
      <c r="N45" s="9"/>
      <c r="O45" s="9"/>
    </row>
    <row r="46" spans="2:19" ht="15.75" customHeight="1" x14ac:dyDescent="0.45">
      <c r="B46" s="9" t="s">
        <v>43</v>
      </c>
      <c r="C46" s="9"/>
      <c r="D46" s="9"/>
      <c r="E46" s="9"/>
      <c r="F46" s="9"/>
      <c r="G46" s="9"/>
      <c r="H46" s="9"/>
      <c r="I46" s="9"/>
      <c r="J46" s="9"/>
      <c r="K46" s="9"/>
      <c r="L46" s="21"/>
      <c r="M46" s="9"/>
      <c r="N46" s="9"/>
      <c r="O46" s="9"/>
    </row>
    <row r="47" spans="2:19" ht="15.75" customHeight="1" x14ac:dyDescent="0.45">
      <c r="B47" s="25" t="s">
        <v>44</v>
      </c>
      <c r="C47" s="9"/>
      <c r="D47" s="9"/>
      <c r="E47" s="9"/>
      <c r="F47" s="9"/>
      <c r="G47" s="9"/>
      <c r="H47" s="9"/>
      <c r="I47" s="9"/>
      <c r="J47" s="9"/>
      <c r="K47" s="9"/>
      <c r="L47" s="21"/>
      <c r="M47" s="9"/>
      <c r="N47" s="9"/>
      <c r="O47" s="9"/>
    </row>
    <row r="48" spans="2:19" ht="15.75" customHeight="1" x14ac:dyDescent="0.45">
      <c r="B48" s="25" t="s">
        <v>45</v>
      </c>
      <c r="C48" s="9"/>
      <c r="D48" s="23"/>
      <c r="E48" s="9"/>
      <c r="F48" s="9"/>
      <c r="G48" s="9"/>
      <c r="H48" s="9"/>
      <c r="I48" s="9"/>
      <c r="J48" s="9"/>
      <c r="K48" s="9"/>
      <c r="L48" s="21"/>
      <c r="M48" s="9"/>
      <c r="N48" s="9"/>
      <c r="O48" s="9"/>
    </row>
    <row r="49" spans="2:15" ht="15.75" customHeight="1" x14ac:dyDescent="0.45">
      <c r="B49" s="25" t="s">
        <v>46</v>
      </c>
      <c r="D49" s="23"/>
      <c r="E49" s="9"/>
      <c r="F49" s="9"/>
      <c r="G49" s="9"/>
      <c r="H49" s="9"/>
      <c r="I49" s="9"/>
      <c r="J49" s="9"/>
      <c r="K49" s="9"/>
      <c r="L49" s="21"/>
      <c r="M49" s="9"/>
      <c r="N49" s="9"/>
      <c r="O49" s="9"/>
    </row>
    <row r="50" spans="2:15" ht="15.75" customHeight="1" x14ac:dyDescent="0.45">
      <c r="B50" s="9" t="s">
        <v>47</v>
      </c>
      <c r="D50" s="9"/>
      <c r="E50" s="9"/>
      <c r="F50" s="9"/>
      <c r="G50" s="9"/>
      <c r="H50" s="9"/>
      <c r="I50" s="9"/>
      <c r="J50" s="9"/>
      <c r="K50" s="9"/>
      <c r="L50" s="21"/>
      <c r="M50" s="9"/>
      <c r="N50" s="9"/>
      <c r="O50" s="9"/>
    </row>
    <row r="51" spans="2:15" ht="15.75" customHeight="1" x14ac:dyDescent="0.45">
      <c r="B51" s="9" t="s">
        <v>48</v>
      </c>
      <c r="C51" s="9"/>
      <c r="D51" s="9"/>
      <c r="E51" s="9"/>
      <c r="F51" s="9"/>
      <c r="G51" s="9"/>
      <c r="H51" s="9"/>
      <c r="I51" s="9"/>
      <c r="J51" s="9"/>
      <c r="K51" s="9"/>
      <c r="L51" s="21"/>
      <c r="M51" s="9"/>
      <c r="N51" s="9"/>
      <c r="O51" s="9"/>
    </row>
    <row r="52" spans="2:15" ht="15.75" customHeight="1" x14ac:dyDescent="0.45">
      <c r="B52" s="9" t="s">
        <v>49</v>
      </c>
      <c r="C52" s="9"/>
      <c r="D52" s="9"/>
      <c r="E52" s="9"/>
      <c r="F52" s="9"/>
      <c r="G52" s="9"/>
      <c r="H52" s="9"/>
      <c r="I52" s="9"/>
      <c r="J52" s="9"/>
      <c r="K52" s="9"/>
      <c r="L52" s="21"/>
      <c r="M52" s="9"/>
      <c r="N52" s="9"/>
      <c r="O52" s="9"/>
    </row>
    <row r="53" spans="2:15" ht="15.75" customHeight="1" x14ac:dyDescent="0.45">
      <c r="B53" s="9"/>
      <c r="C53" s="9" t="s">
        <v>50</v>
      </c>
      <c r="D53" s="9"/>
      <c r="E53" s="9"/>
      <c r="F53" s="9"/>
      <c r="G53" s="9"/>
      <c r="H53" s="9"/>
      <c r="I53" s="9"/>
      <c r="J53" s="9"/>
      <c r="K53" s="9"/>
      <c r="L53" s="21"/>
      <c r="M53" s="9"/>
      <c r="N53" s="9"/>
      <c r="O53" s="9"/>
    </row>
    <row r="54" spans="2:15" ht="15.75" customHeight="1" x14ac:dyDescent="0.45">
      <c r="B54" s="9"/>
      <c r="C54" s="9"/>
      <c r="D54" s="9"/>
      <c r="E54" s="9"/>
      <c r="F54" s="9"/>
      <c r="G54" s="9"/>
      <c r="H54" s="9"/>
      <c r="I54" s="9"/>
      <c r="J54" s="9"/>
      <c r="K54" s="9"/>
      <c r="L54" s="21"/>
      <c r="M54" s="9"/>
      <c r="N54" s="9"/>
      <c r="O54" s="9"/>
    </row>
    <row r="55" spans="2:15" ht="15.75" customHeight="1" x14ac:dyDescent="0.5">
      <c r="B55" s="6" t="s">
        <v>51</v>
      </c>
      <c r="C55" s="7"/>
      <c r="D55" s="7"/>
      <c r="E55" s="7"/>
      <c r="F55" s="7"/>
      <c r="G55" s="7"/>
      <c r="H55" s="7"/>
      <c r="I55" s="7"/>
      <c r="J55" s="8"/>
      <c r="K55" s="8"/>
      <c r="L55" s="21"/>
      <c r="M55" s="8"/>
      <c r="N55" s="8"/>
      <c r="O55" s="8"/>
    </row>
    <row r="56" spans="2:15" ht="15.75" customHeight="1" x14ac:dyDescent="0.45">
      <c r="B56" s="9" t="s">
        <v>52</v>
      </c>
      <c r="C56" s="9"/>
      <c r="D56" s="9"/>
      <c r="E56" s="9"/>
      <c r="F56" s="9"/>
      <c r="G56" s="9"/>
      <c r="H56" s="9"/>
      <c r="I56" s="9"/>
      <c r="J56" s="8"/>
      <c r="K56" s="8"/>
      <c r="L56" s="21"/>
      <c r="M56" s="8"/>
      <c r="N56" s="8"/>
      <c r="O56" s="8"/>
    </row>
    <row r="57" spans="2:15" ht="15.75" customHeight="1" x14ac:dyDescent="0.45">
      <c r="B57" s="9" t="s">
        <v>53</v>
      </c>
      <c r="C57" s="9"/>
      <c r="D57" s="9"/>
      <c r="E57" s="9"/>
      <c r="F57" s="9"/>
      <c r="G57" s="9"/>
      <c r="H57" s="9"/>
      <c r="I57" s="9"/>
      <c r="J57" s="8"/>
      <c r="K57" s="8"/>
      <c r="L57" s="21"/>
      <c r="M57" s="8"/>
      <c r="N57" s="8"/>
      <c r="O57" s="8"/>
    </row>
    <row r="58" spans="2:15" ht="15.75" customHeight="1" x14ac:dyDescent="0.45">
      <c r="B58" s="9" t="s">
        <v>54</v>
      </c>
      <c r="C58" s="9"/>
      <c r="D58" s="9"/>
      <c r="E58" s="9"/>
      <c r="F58" s="9"/>
      <c r="G58" s="9"/>
      <c r="H58" s="9"/>
      <c r="I58" s="9"/>
      <c r="J58" s="8"/>
      <c r="K58" s="8"/>
      <c r="L58" s="21"/>
      <c r="M58" s="8"/>
      <c r="N58" s="8"/>
      <c r="O58" s="8"/>
    </row>
    <row r="59" spans="2:15" ht="14.25" customHeight="1" x14ac:dyDescent="0.45">
      <c r="B59" s="26"/>
      <c r="C59" s="26"/>
      <c r="D59" s="26"/>
      <c r="E59" s="26"/>
      <c r="F59" s="26"/>
      <c r="G59" s="26"/>
      <c r="H59" s="26"/>
      <c r="I59" s="26"/>
      <c r="J59" s="26"/>
      <c r="K59" s="27"/>
      <c r="L59" s="26"/>
      <c r="M59" s="26"/>
      <c r="N59" s="26"/>
      <c r="O59" s="26"/>
    </row>
    <row r="60" spans="2:15" ht="14.25" customHeight="1" x14ac:dyDescent="0.5">
      <c r="B60" s="6" t="s">
        <v>55</v>
      </c>
      <c r="C60" s="7"/>
      <c r="D60" s="7"/>
      <c r="E60" s="7"/>
      <c r="F60" s="7"/>
      <c r="G60" s="7"/>
      <c r="H60" s="7"/>
      <c r="I60" s="7"/>
      <c r="J60" s="26"/>
      <c r="K60" s="26"/>
      <c r="L60" s="26"/>
      <c r="M60" s="26"/>
      <c r="N60" s="26"/>
      <c r="O60" s="26"/>
    </row>
    <row r="61" spans="2:15" ht="14.25" customHeight="1" x14ac:dyDescent="0.4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2:15" ht="14.25" customHeight="1" x14ac:dyDescent="0.45">
      <c r="B62" s="28" t="s">
        <v>56</v>
      </c>
    </row>
    <row r="63" spans="2:15" ht="14.25" customHeight="1" x14ac:dyDescent="0.45">
      <c r="B63" s="28" t="s">
        <v>57</v>
      </c>
    </row>
    <row r="64" spans="2:15" ht="14.25" customHeight="1" x14ac:dyDescent="0.45">
      <c r="B64" s="28"/>
    </row>
    <row r="65" spans="2:15" ht="14.25" customHeight="1" x14ac:dyDescent="0.45">
      <c r="B65" s="28" t="s">
        <v>58</v>
      </c>
    </row>
    <row r="66" spans="2:15" ht="14.25" customHeight="1" x14ac:dyDescent="0.45">
      <c r="B66" s="28" t="s">
        <v>59</v>
      </c>
    </row>
    <row r="67" spans="2:15" ht="14.25" customHeight="1" x14ac:dyDescent="0.45">
      <c r="B67" s="28" t="s">
        <v>60</v>
      </c>
    </row>
    <row r="68" spans="2:15" ht="14.25" customHeight="1" x14ac:dyDescent="0.45"/>
    <row r="69" spans="2:15" ht="14.25" customHeight="1" x14ac:dyDescent="0.45">
      <c r="B69" s="29" t="s">
        <v>61</v>
      </c>
      <c r="C69" s="30"/>
      <c r="D69" s="30"/>
      <c r="E69" s="30"/>
      <c r="F69" s="30"/>
      <c r="G69" s="30"/>
      <c r="H69" s="30"/>
      <c r="I69" s="31"/>
    </row>
    <row r="70" spans="2:15" ht="14.25" customHeight="1" x14ac:dyDescent="0.45">
      <c r="B70" s="32" t="s">
        <v>62</v>
      </c>
      <c r="C70" s="33"/>
      <c r="D70" s="33"/>
      <c r="E70" s="33"/>
      <c r="F70" s="33"/>
      <c r="G70" s="33"/>
      <c r="H70" s="33"/>
      <c r="I70" s="34"/>
      <c r="J70" s="27"/>
      <c r="K70" s="27"/>
      <c r="L70" s="26"/>
      <c r="M70" s="26"/>
      <c r="N70" s="26"/>
      <c r="O70" s="26"/>
    </row>
  </sheetData>
  <mergeCells count="2">
    <mergeCell ref="D4:D5"/>
    <mergeCell ref="B8:I8"/>
  </mergeCells>
  <pageMargins left="0.25" right="0.25" top="0.5" bottom="0.5" header="0.511811023622047" footer="0.511811023622047"/>
  <pageSetup paperSize="9" scale="75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9"/>
  <sheetViews>
    <sheetView showGridLines="0" zoomScale="67" zoomScaleNormal="70" workbookViewId="0">
      <selection activeCell="O27" sqref="O27"/>
    </sheetView>
  </sheetViews>
  <sheetFormatPr defaultColWidth="8.6640625" defaultRowHeight="14.25" x14ac:dyDescent="0.45"/>
  <cols>
    <col min="1" max="1" width="1.46484375" style="19" customWidth="1"/>
    <col min="2" max="2" width="23.06640625" style="35" customWidth="1"/>
    <col min="3" max="3" width="21.9296875" style="35" customWidth="1"/>
    <col min="4" max="4" width="25" style="35" customWidth="1"/>
    <col min="5" max="5" width="11.796875" style="35" customWidth="1"/>
    <col min="6" max="6" width="30.265625" style="35" customWidth="1"/>
    <col min="7" max="7" width="8" style="19" customWidth="1"/>
    <col min="8" max="8" width="8.19921875" style="19" customWidth="1"/>
    <col min="9" max="9" width="11.796875" style="19" customWidth="1"/>
    <col min="10" max="10" width="12.9296875" style="19" customWidth="1"/>
    <col min="11" max="13" width="9.06640625" style="19" customWidth="1"/>
    <col min="14" max="14" width="11.46484375" style="19" customWidth="1"/>
    <col min="15" max="15" width="9.06640625" style="19" customWidth="1"/>
    <col min="16" max="16" width="9.796875" style="19" customWidth="1"/>
    <col min="17" max="17" width="10.46484375" style="19" customWidth="1"/>
    <col min="18" max="18" width="13" style="19" customWidth="1"/>
    <col min="19" max="19" width="10.46484375" style="19" customWidth="1"/>
    <col min="20" max="21" width="9.06640625" style="19" customWidth="1"/>
  </cols>
  <sheetData>
    <row r="1" spans="1:21" ht="14.25" customHeight="1" x14ac:dyDescent="0.45">
      <c r="B1" s="36"/>
    </row>
    <row r="2" spans="1:21" s="39" customFormat="1" ht="14.25" customHeight="1" x14ac:dyDescent="0.45">
      <c r="A2" s="37"/>
      <c r="B2" s="253" t="s">
        <v>63</v>
      </c>
      <c r="C2" s="253" t="s">
        <v>64</v>
      </c>
      <c r="D2" s="253" t="s">
        <v>65</v>
      </c>
      <c r="E2" s="253" t="s">
        <v>66</v>
      </c>
      <c r="F2" s="256" t="s">
        <v>14</v>
      </c>
      <c r="G2" s="253" t="s">
        <v>67</v>
      </c>
      <c r="H2" s="253"/>
      <c r="I2" s="253"/>
      <c r="J2" s="253"/>
      <c r="K2" s="253" t="s">
        <v>68</v>
      </c>
      <c r="L2" s="253"/>
      <c r="M2" s="253"/>
      <c r="N2" s="253"/>
      <c r="O2" s="253"/>
      <c r="P2" s="253"/>
      <c r="Q2" s="253" t="s">
        <v>69</v>
      </c>
      <c r="R2" s="254" t="s">
        <v>70</v>
      </c>
      <c r="S2" s="37"/>
      <c r="T2" s="37"/>
      <c r="U2" s="37"/>
    </row>
    <row r="3" spans="1:21" s="39" customFormat="1" ht="26.25" customHeight="1" x14ac:dyDescent="0.45">
      <c r="A3" s="37"/>
      <c r="B3" s="253"/>
      <c r="C3" s="253"/>
      <c r="D3" s="253"/>
      <c r="E3" s="253"/>
      <c r="F3" s="253"/>
      <c r="G3" s="40" t="s">
        <v>71</v>
      </c>
      <c r="H3" s="40" t="s">
        <v>72</v>
      </c>
      <c r="I3" s="40" t="s">
        <v>73</v>
      </c>
      <c r="J3" s="41" t="s">
        <v>74</v>
      </c>
      <c r="K3" s="38" t="s">
        <v>75</v>
      </c>
      <c r="L3" s="38" t="s">
        <v>76</v>
      </c>
      <c r="M3" s="38" t="s">
        <v>77</v>
      </c>
      <c r="N3" s="38" t="s">
        <v>78</v>
      </c>
      <c r="O3" s="38" t="s">
        <v>79</v>
      </c>
      <c r="P3" s="38" t="s">
        <v>80</v>
      </c>
      <c r="Q3" s="253"/>
      <c r="R3" s="254"/>
      <c r="S3" s="37"/>
      <c r="T3" s="37"/>
      <c r="U3" s="37"/>
    </row>
    <row r="4" spans="1:21" ht="14.25" customHeight="1" x14ac:dyDescent="0.45">
      <c r="B4" s="255" t="s">
        <v>81</v>
      </c>
      <c r="C4" s="255" t="s">
        <v>82</v>
      </c>
      <c r="D4" s="255" t="s">
        <v>83</v>
      </c>
      <c r="E4" s="191" t="s">
        <v>84</v>
      </c>
      <c r="F4" s="46" t="s">
        <v>85</v>
      </c>
      <c r="G4" s="192" t="s">
        <v>86</v>
      </c>
      <c r="H4" s="198">
        <v>48</v>
      </c>
      <c r="I4" s="199">
        <v>2000</v>
      </c>
      <c r="J4" s="43">
        <f>H4*I4</f>
        <v>96000</v>
      </c>
      <c r="K4" s="44">
        <v>20000</v>
      </c>
      <c r="L4" s="193">
        <v>20000</v>
      </c>
      <c r="M4" s="44">
        <v>20000</v>
      </c>
      <c r="N4" s="44">
        <v>18000</v>
      </c>
      <c r="O4" s="44">
        <v>18000</v>
      </c>
      <c r="P4" s="45">
        <f t="shared" ref="P4:P10" si="0">SUM(K4:O4)</f>
        <v>96000</v>
      </c>
      <c r="Q4" s="211" t="s">
        <v>87</v>
      </c>
      <c r="R4" s="47" t="str">
        <f>IF(ABS(J4-P4)&lt;1,"OK","CHECK")</f>
        <v>OK</v>
      </c>
      <c r="T4" s="48"/>
    </row>
    <row r="5" spans="1:21" ht="14.25" customHeight="1" x14ac:dyDescent="0.45">
      <c r="B5" s="255"/>
      <c r="C5" s="255"/>
      <c r="D5" s="255"/>
      <c r="E5" s="191" t="s">
        <v>84</v>
      </c>
      <c r="F5" s="46" t="s">
        <v>88</v>
      </c>
      <c r="G5" s="192" t="s">
        <v>86</v>
      </c>
      <c r="H5" s="199">
        <v>300</v>
      </c>
      <c r="I5" s="199">
        <v>800</v>
      </c>
      <c r="J5" s="194">
        <f t="shared" ref="J5:J9" si="1">H5*I5</f>
        <v>240000</v>
      </c>
      <c r="K5" s="49">
        <v>50000</v>
      </c>
      <c r="L5" s="193">
        <v>70000</v>
      </c>
      <c r="M5" s="44">
        <v>40000</v>
      </c>
      <c r="N5" s="44">
        <v>40000</v>
      </c>
      <c r="O5" s="44">
        <v>40000</v>
      </c>
      <c r="P5" s="45">
        <f t="shared" si="0"/>
        <v>240000</v>
      </c>
      <c r="Q5" s="211" t="s">
        <v>262</v>
      </c>
      <c r="R5" s="47" t="str">
        <f t="shared" ref="R5:R44" si="2">IF(ABS(J5-P5)&lt;1,"OK","CHECK")</f>
        <v>OK</v>
      </c>
      <c r="S5" s="50"/>
      <c r="T5" s="48"/>
    </row>
    <row r="6" spans="1:21" ht="14.25" customHeight="1" x14ac:dyDescent="0.45">
      <c r="B6" s="255"/>
      <c r="C6" s="255"/>
      <c r="D6" s="255"/>
      <c r="E6" s="191" t="s">
        <v>84</v>
      </c>
      <c r="F6" s="46" t="s">
        <v>90</v>
      </c>
      <c r="G6" s="192" t="s">
        <v>86</v>
      </c>
      <c r="H6" s="199">
        <v>36</v>
      </c>
      <c r="I6" s="199">
        <v>100</v>
      </c>
      <c r="J6" s="43">
        <f t="shared" si="1"/>
        <v>3600</v>
      </c>
      <c r="K6" s="44">
        <v>700</v>
      </c>
      <c r="L6" s="44">
        <v>700</v>
      </c>
      <c r="M6" s="44">
        <v>700</v>
      </c>
      <c r="N6" s="44">
        <v>700</v>
      </c>
      <c r="O6" s="44">
        <v>800</v>
      </c>
      <c r="P6" s="45">
        <f t="shared" si="0"/>
        <v>3600</v>
      </c>
      <c r="Q6" s="211" t="s">
        <v>263</v>
      </c>
      <c r="R6" s="47" t="str">
        <f t="shared" si="2"/>
        <v>OK</v>
      </c>
      <c r="T6" s="48"/>
    </row>
    <row r="7" spans="1:21" ht="26.25" customHeight="1" x14ac:dyDescent="0.45">
      <c r="B7" s="255"/>
      <c r="C7" s="255"/>
      <c r="D7" s="255"/>
      <c r="E7" s="191" t="s">
        <v>84</v>
      </c>
      <c r="F7" s="46" t="s">
        <v>91</v>
      </c>
      <c r="G7" s="195" t="s">
        <v>92</v>
      </c>
      <c r="H7" s="199">
        <v>1</v>
      </c>
      <c r="I7" s="199">
        <v>45000</v>
      </c>
      <c r="J7" s="43">
        <f t="shared" si="1"/>
        <v>45000</v>
      </c>
      <c r="K7" s="44">
        <v>45000</v>
      </c>
      <c r="L7" s="44">
        <v>0</v>
      </c>
      <c r="M7" s="44">
        <v>0</v>
      </c>
      <c r="N7" s="44">
        <v>0</v>
      </c>
      <c r="O7" s="44">
        <v>0</v>
      </c>
      <c r="P7" s="45">
        <f t="shared" si="0"/>
        <v>45000</v>
      </c>
      <c r="Q7" s="211" t="s">
        <v>264</v>
      </c>
      <c r="R7" s="47" t="str">
        <f t="shared" si="2"/>
        <v>OK</v>
      </c>
      <c r="T7" s="48"/>
    </row>
    <row r="8" spans="1:21" ht="26.25" customHeight="1" x14ac:dyDescent="0.45">
      <c r="B8" s="255"/>
      <c r="C8" s="255"/>
      <c r="D8" s="255"/>
      <c r="E8" s="191" t="s">
        <v>93</v>
      </c>
      <c r="F8" s="46" t="s">
        <v>94</v>
      </c>
      <c r="G8" s="192" t="s">
        <v>95</v>
      </c>
      <c r="H8" s="199">
        <v>135</v>
      </c>
      <c r="I8" s="199">
        <v>12</v>
      </c>
      <c r="J8" s="43">
        <f t="shared" si="1"/>
        <v>1620</v>
      </c>
      <c r="K8" s="44">
        <v>1620</v>
      </c>
      <c r="L8" s="44">
        <v>0</v>
      </c>
      <c r="M8" s="44">
        <v>0</v>
      </c>
      <c r="N8" s="44">
        <v>0</v>
      </c>
      <c r="O8" s="44">
        <v>0</v>
      </c>
      <c r="P8" s="45">
        <f t="shared" si="0"/>
        <v>1620</v>
      </c>
      <c r="Q8" s="211" t="s">
        <v>265</v>
      </c>
      <c r="R8" s="47" t="str">
        <f t="shared" si="2"/>
        <v>OK</v>
      </c>
      <c r="T8" s="48"/>
    </row>
    <row r="9" spans="1:21" ht="14.25" customHeight="1" x14ac:dyDescent="0.45">
      <c r="B9" s="255"/>
      <c r="C9" s="255"/>
      <c r="D9" s="255"/>
      <c r="E9" s="191" t="s">
        <v>84</v>
      </c>
      <c r="F9" s="46" t="s">
        <v>24</v>
      </c>
      <c r="G9" s="192" t="s">
        <v>96</v>
      </c>
      <c r="H9" s="199">
        <v>12</v>
      </c>
      <c r="I9" s="199">
        <v>666.66666666666697</v>
      </c>
      <c r="J9" s="43">
        <f t="shared" si="1"/>
        <v>8000.0000000000036</v>
      </c>
      <c r="K9" s="44">
        <v>2000</v>
      </c>
      <c r="L9" s="44">
        <v>2000</v>
      </c>
      <c r="M9" s="44">
        <v>2000</v>
      </c>
      <c r="N9" s="44">
        <v>1000</v>
      </c>
      <c r="O9" s="44">
        <v>1000</v>
      </c>
      <c r="P9" s="45">
        <f t="shared" si="0"/>
        <v>8000</v>
      </c>
      <c r="Q9" s="211" t="s">
        <v>266</v>
      </c>
      <c r="R9" s="47" t="str">
        <f t="shared" si="2"/>
        <v>OK</v>
      </c>
      <c r="T9" s="48"/>
    </row>
    <row r="10" spans="1:21" ht="14.25" customHeight="1" x14ac:dyDescent="0.45">
      <c r="B10" s="255"/>
      <c r="C10" s="255"/>
      <c r="D10" s="255"/>
      <c r="E10" s="196"/>
      <c r="F10" s="56"/>
      <c r="G10" s="52"/>
      <c r="H10" s="200"/>
      <c r="I10" s="201"/>
      <c r="J10" s="54">
        <f>SUM(H10*I10)</f>
        <v>0</v>
      </c>
      <c r="K10" s="55"/>
      <c r="L10" s="55"/>
      <c r="M10" s="55"/>
      <c r="N10" s="55"/>
      <c r="O10" s="55"/>
      <c r="P10" s="55">
        <f t="shared" si="0"/>
        <v>0</v>
      </c>
      <c r="Q10" s="205"/>
      <c r="R10" s="47" t="str">
        <f t="shared" si="2"/>
        <v>OK</v>
      </c>
      <c r="T10" s="48"/>
    </row>
    <row r="11" spans="1:21" ht="14.25" customHeight="1" x14ac:dyDescent="0.45">
      <c r="B11" s="255"/>
      <c r="C11" s="255"/>
      <c r="D11" s="57"/>
      <c r="E11" s="196"/>
      <c r="F11" s="56"/>
      <c r="G11" s="52"/>
      <c r="H11" s="202"/>
      <c r="I11" s="203"/>
      <c r="J11" s="54"/>
      <c r="K11" s="55"/>
      <c r="L11" s="55"/>
      <c r="M11" s="55"/>
      <c r="N11" s="55"/>
      <c r="O11" s="55"/>
      <c r="P11" s="55"/>
      <c r="Q11" s="213"/>
      <c r="R11" s="47" t="str">
        <f t="shared" si="2"/>
        <v>OK</v>
      </c>
    </row>
    <row r="12" spans="1:21" ht="14.25" customHeight="1" x14ac:dyDescent="0.45">
      <c r="B12" s="255"/>
      <c r="C12" s="255"/>
      <c r="D12" s="57"/>
      <c r="E12" s="196"/>
      <c r="F12" s="56"/>
      <c r="G12" s="52"/>
      <c r="H12" s="202"/>
      <c r="I12" s="203"/>
      <c r="J12" s="54"/>
      <c r="K12" s="55"/>
      <c r="L12" s="55"/>
      <c r="M12" s="55"/>
      <c r="N12" s="55"/>
      <c r="O12" s="55"/>
      <c r="P12" s="55"/>
      <c r="Q12" s="213"/>
      <c r="R12" s="47" t="str">
        <f t="shared" si="2"/>
        <v>OK</v>
      </c>
    </row>
    <row r="13" spans="1:21" ht="23.25" customHeight="1" x14ac:dyDescent="0.45">
      <c r="B13" s="255"/>
      <c r="C13" s="255"/>
      <c r="D13" s="252" t="s">
        <v>97</v>
      </c>
      <c r="E13" s="191" t="s">
        <v>84</v>
      </c>
      <c r="F13" s="46" t="s">
        <v>20</v>
      </c>
      <c r="G13" s="192" t="s">
        <v>71</v>
      </c>
      <c r="H13" s="199">
        <v>5</v>
      </c>
      <c r="I13" s="199">
        <v>2300</v>
      </c>
      <c r="J13" s="43">
        <f>H13*I13</f>
        <v>11500</v>
      </c>
      <c r="K13" s="44">
        <v>6000</v>
      </c>
      <c r="L13" s="44">
        <v>0</v>
      </c>
      <c r="M13" s="44">
        <v>500</v>
      </c>
      <c r="N13" s="44">
        <v>5000</v>
      </c>
      <c r="O13" s="44">
        <v>0</v>
      </c>
      <c r="P13" s="45">
        <f>SUM(K13:O13)</f>
        <v>11500</v>
      </c>
      <c r="Q13" s="211" t="s">
        <v>267</v>
      </c>
      <c r="R13" s="47" t="str">
        <f t="shared" si="2"/>
        <v>OK</v>
      </c>
    </row>
    <row r="14" spans="1:21" ht="14.25" customHeight="1" x14ac:dyDescent="0.45">
      <c r="B14" s="255"/>
      <c r="C14" s="255"/>
      <c r="D14" s="255"/>
      <c r="E14" s="191" t="s">
        <v>98</v>
      </c>
      <c r="F14" s="46" t="s">
        <v>28</v>
      </c>
      <c r="G14" s="192" t="s">
        <v>71</v>
      </c>
      <c r="H14" s="199">
        <v>450</v>
      </c>
      <c r="I14" s="199">
        <v>150</v>
      </c>
      <c r="J14" s="43">
        <f>H14*I14</f>
        <v>67500</v>
      </c>
      <c r="K14" s="44">
        <v>30000</v>
      </c>
      <c r="L14" s="44">
        <v>22500</v>
      </c>
      <c r="M14" s="44">
        <v>15000</v>
      </c>
      <c r="N14" s="44">
        <v>0</v>
      </c>
      <c r="O14" s="44">
        <v>0</v>
      </c>
      <c r="P14" s="45">
        <f>SUM(K14:O14)</f>
        <v>67500</v>
      </c>
      <c r="Q14" s="211" t="s">
        <v>268</v>
      </c>
      <c r="R14" s="47" t="str">
        <f t="shared" si="2"/>
        <v>OK</v>
      </c>
    </row>
    <row r="15" spans="1:21" ht="14.25" customHeight="1" x14ac:dyDescent="0.45">
      <c r="B15" s="255"/>
      <c r="C15" s="255"/>
      <c r="D15" s="255"/>
      <c r="E15" s="191" t="s">
        <v>99</v>
      </c>
      <c r="F15" s="46" t="s">
        <v>30</v>
      </c>
      <c r="G15" s="192" t="s">
        <v>86</v>
      </c>
      <c r="H15" s="199">
        <v>36</v>
      </c>
      <c r="I15" s="199">
        <v>300</v>
      </c>
      <c r="J15" s="43">
        <f>H15*I15</f>
        <v>10800</v>
      </c>
      <c r="K15" s="44">
        <v>3600</v>
      </c>
      <c r="L15" s="44">
        <v>3600</v>
      </c>
      <c r="M15" s="44">
        <v>3600</v>
      </c>
      <c r="N15" s="44">
        <v>0</v>
      </c>
      <c r="O15" s="44">
        <v>0</v>
      </c>
      <c r="P15" s="45">
        <f>SUM(K15:O15)</f>
        <v>10800</v>
      </c>
      <c r="Q15" s="211" t="s">
        <v>269</v>
      </c>
      <c r="R15" s="47" t="str">
        <f t="shared" si="2"/>
        <v>OK</v>
      </c>
    </row>
    <row r="16" spans="1:21" ht="14.25" customHeight="1" x14ac:dyDescent="0.45">
      <c r="B16" s="59"/>
      <c r="C16" s="59"/>
      <c r="D16" s="57"/>
      <c r="E16" s="196"/>
      <c r="F16" s="56"/>
      <c r="G16" s="52"/>
      <c r="H16" s="200"/>
      <c r="I16" s="201"/>
      <c r="J16" s="54"/>
      <c r="K16" s="53"/>
      <c r="L16" s="53"/>
      <c r="M16" s="53"/>
      <c r="N16" s="53"/>
      <c r="O16" s="53"/>
      <c r="P16" s="55"/>
      <c r="Q16" s="56"/>
      <c r="R16" s="47" t="str">
        <f t="shared" si="2"/>
        <v>OK</v>
      </c>
    </row>
    <row r="17" spans="2:19" ht="14.25" customHeight="1" x14ac:dyDescent="0.45">
      <c r="B17" s="59"/>
      <c r="C17" s="59"/>
      <c r="D17" s="57"/>
      <c r="E17" s="196"/>
      <c r="F17" s="56"/>
      <c r="G17" s="52"/>
      <c r="H17" s="200"/>
      <c r="I17" s="201"/>
      <c r="J17" s="54"/>
      <c r="K17" s="53"/>
      <c r="L17" s="53"/>
      <c r="M17" s="53"/>
      <c r="N17" s="53"/>
      <c r="O17" s="53"/>
      <c r="P17" s="55"/>
      <c r="Q17" s="56"/>
      <c r="R17" s="47" t="str">
        <f t="shared" si="2"/>
        <v>OK</v>
      </c>
    </row>
    <row r="18" spans="2:19" ht="14.25" customHeight="1" x14ac:dyDescent="0.45">
      <c r="B18" s="252" t="s">
        <v>100</v>
      </c>
      <c r="C18" s="252" t="s">
        <v>101</v>
      </c>
      <c r="D18" s="252" t="s">
        <v>102</v>
      </c>
      <c r="E18" s="204" t="s">
        <v>84</v>
      </c>
      <c r="F18" s="205" t="s">
        <v>85</v>
      </c>
      <c r="G18" s="206" t="s">
        <v>86</v>
      </c>
      <c r="H18" s="200">
        <v>48</v>
      </c>
      <c r="I18" s="201">
        <v>2500</v>
      </c>
      <c r="J18" s="207">
        <f>H18*I18</f>
        <v>120000</v>
      </c>
      <c r="K18" s="208">
        <f>$J$18/5</f>
        <v>24000</v>
      </c>
      <c r="L18" s="208">
        <f>$J$18/5</f>
        <v>24000</v>
      </c>
      <c r="M18" s="208">
        <f>$J$18/5</f>
        <v>24000</v>
      </c>
      <c r="N18" s="208">
        <f>$J$18/5</f>
        <v>24000</v>
      </c>
      <c r="O18" s="208">
        <f>$J$18/5</f>
        <v>24000</v>
      </c>
      <c r="P18" s="209">
        <f t="shared" ref="P18:P19" si="3">SUM(K18:O18)</f>
        <v>120000</v>
      </c>
      <c r="Q18" s="205" t="s">
        <v>89</v>
      </c>
      <c r="R18" s="47" t="str">
        <f>IF(ABS(J18-P18)&lt;1,"OK","CHECK")</f>
        <v>OK</v>
      </c>
    </row>
    <row r="19" spans="2:19" ht="14.25" customHeight="1" x14ac:dyDescent="0.45">
      <c r="B19" s="252"/>
      <c r="C19" s="252"/>
      <c r="D19" s="252"/>
      <c r="E19" s="210" t="s">
        <v>84</v>
      </c>
      <c r="F19" s="211" t="s">
        <v>88</v>
      </c>
      <c r="G19" s="212" t="s">
        <v>86</v>
      </c>
      <c r="H19" s="199">
        <v>300</v>
      </c>
      <c r="I19" s="199">
        <v>1000</v>
      </c>
      <c r="J19" s="207">
        <f>H19*I19</f>
        <v>300000</v>
      </c>
      <c r="K19" s="208">
        <f>$J$19/5</f>
        <v>60000</v>
      </c>
      <c r="L19" s="208">
        <f>$J$19/5</f>
        <v>60000</v>
      </c>
      <c r="M19" s="208">
        <f>$J$19/5</f>
        <v>60000</v>
      </c>
      <c r="N19" s="208">
        <f>$J$19/5</f>
        <v>60000</v>
      </c>
      <c r="O19" s="208">
        <f>$J$19/5</f>
        <v>60000</v>
      </c>
      <c r="P19" s="209">
        <f t="shared" si="3"/>
        <v>300000</v>
      </c>
      <c r="Q19" s="211" t="s">
        <v>270</v>
      </c>
      <c r="R19" s="47" t="str">
        <f t="shared" si="2"/>
        <v>OK</v>
      </c>
    </row>
    <row r="20" spans="2:19" ht="14.25" customHeight="1" x14ac:dyDescent="0.45">
      <c r="B20" s="252"/>
      <c r="C20" s="252"/>
      <c r="D20" s="252"/>
      <c r="E20" s="51"/>
      <c r="F20" s="42"/>
      <c r="G20" s="52"/>
      <c r="H20" s="53"/>
      <c r="I20" s="44"/>
      <c r="J20" s="54">
        <f>SUM(H20*I20)</f>
        <v>0</v>
      </c>
      <c r="K20" s="53"/>
      <c r="L20" s="53"/>
      <c r="M20" s="53"/>
      <c r="N20" s="53"/>
      <c r="O20" s="53"/>
      <c r="P20" s="55">
        <f>SUM(K20:O20)</f>
        <v>0</v>
      </c>
      <c r="Q20" s="56"/>
      <c r="R20" s="47" t="str">
        <f t="shared" si="2"/>
        <v>OK</v>
      </c>
    </row>
    <row r="21" spans="2:19" ht="14.25" customHeight="1" x14ac:dyDescent="0.45">
      <c r="B21" s="252"/>
      <c r="C21" s="252"/>
      <c r="D21" s="252"/>
      <c r="E21" s="51"/>
      <c r="F21" s="42"/>
      <c r="G21" s="52"/>
      <c r="H21" s="53"/>
      <c r="I21" s="44"/>
      <c r="J21" s="54">
        <f>SUM(H21*I21)</f>
        <v>0</v>
      </c>
      <c r="K21" s="53"/>
      <c r="L21" s="53"/>
      <c r="M21" s="53"/>
      <c r="N21" s="53"/>
      <c r="O21" s="53"/>
      <c r="P21" s="55">
        <f>SUM(K21:O21)</f>
        <v>0</v>
      </c>
      <c r="Q21" s="56"/>
      <c r="R21" s="47" t="str">
        <f t="shared" si="2"/>
        <v>OK</v>
      </c>
    </row>
    <row r="22" spans="2:19" ht="14.25" customHeight="1" x14ac:dyDescent="0.45">
      <c r="B22" s="59"/>
      <c r="C22" s="59"/>
      <c r="D22" s="57"/>
      <c r="E22" s="51"/>
      <c r="F22" s="42"/>
      <c r="G22" s="52"/>
      <c r="H22" s="53"/>
      <c r="I22" s="44"/>
      <c r="J22" s="54"/>
      <c r="K22" s="53"/>
      <c r="L22" s="53"/>
      <c r="M22" s="53"/>
      <c r="N22" s="53"/>
      <c r="O22" s="53"/>
      <c r="P22" s="55"/>
      <c r="Q22" s="56"/>
      <c r="R22" s="47" t="str">
        <f t="shared" si="2"/>
        <v>OK</v>
      </c>
    </row>
    <row r="23" spans="2:19" ht="14.25" customHeight="1" x14ac:dyDescent="0.45">
      <c r="B23" s="59"/>
      <c r="C23" s="59"/>
      <c r="D23" s="57"/>
      <c r="E23" s="51"/>
      <c r="F23" s="42"/>
      <c r="G23" s="52"/>
      <c r="H23" s="53"/>
      <c r="I23" s="44"/>
      <c r="J23" s="54"/>
      <c r="K23" s="53"/>
      <c r="L23" s="53"/>
      <c r="M23" s="53"/>
      <c r="N23" s="53"/>
      <c r="O23" s="53"/>
      <c r="P23" s="55"/>
      <c r="Q23" s="56"/>
      <c r="R23" s="47" t="str">
        <f t="shared" si="2"/>
        <v>OK</v>
      </c>
    </row>
    <row r="24" spans="2:19" ht="14.25" customHeight="1" x14ac:dyDescent="0.45">
      <c r="B24" s="252" t="s">
        <v>103</v>
      </c>
      <c r="C24" s="252" t="s">
        <v>104</v>
      </c>
      <c r="D24" s="252" t="s">
        <v>105</v>
      </c>
      <c r="E24" s="51"/>
      <c r="F24" s="59"/>
      <c r="G24" s="60"/>
      <c r="H24" s="184"/>
      <c r="I24" s="49"/>
      <c r="J24" s="54">
        <f>SUM(H24*I24)</f>
        <v>0</v>
      </c>
      <c r="K24" s="184"/>
      <c r="L24" s="184"/>
      <c r="M24" s="184"/>
      <c r="N24" s="184"/>
      <c r="O24" s="184"/>
      <c r="P24" s="55">
        <f>SUM(K24:O24)</f>
        <v>0</v>
      </c>
      <c r="Q24" s="56"/>
      <c r="R24" s="47" t="str">
        <f t="shared" si="2"/>
        <v>OK</v>
      </c>
    </row>
    <row r="25" spans="2:19" ht="14.25" customHeight="1" x14ac:dyDescent="0.45">
      <c r="B25" s="252"/>
      <c r="C25" s="252"/>
      <c r="D25" s="252"/>
      <c r="E25" s="51"/>
      <c r="F25" s="59"/>
      <c r="G25" s="60"/>
      <c r="H25" s="184"/>
      <c r="I25" s="49"/>
      <c r="J25" s="54">
        <f>SUM(H25*I25)</f>
        <v>0</v>
      </c>
      <c r="K25" s="184"/>
      <c r="L25" s="184"/>
      <c r="M25" s="184"/>
      <c r="N25" s="184"/>
      <c r="O25" s="184"/>
      <c r="P25" s="55">
        <f>SUM(K25:O25)</f>
        <v>0</v>
      </c>
      <c r="Q25" s="56"/>
      <c r="R25" s="47" t="str">
        <f t="shared" si="2"/>
        <v>OK</v>
      </c>
    </row>
    <row r="26" spans="2:19" ht="14.25" customHeight="1" x14ac:dyDescent="0.45">
      <c r="B26" s="252"/>
      <c r="C26" s="252"/>
      <c r="D26" s="252"/>
      <c r="E26" s="62"/>
      <c r="F26" s="59"/>
      <c r="G26" s="60"/>
      <c r="H26" s="184"/>
      <c r="I26" s="49"/>
      <c r="J26" s="54">
        <f>SUM(H26*I26)</f>
        <v>0</v>
      </c>
      <c r="K26" s="184"/>
      <c r="L26" s="184"/>
      <c r="M26" s="184"/>
      <c r="N26" s="184"/>
      <c r="O26" s="184"/>
      <c r="P26" s="55">
        <f>SUM(K26:O26)</f>
        <v>0</v>
      </c>
      <c r="Q26" s="56"/>
      <c r="R26" s="47" t="str">
        <f t="shared" si="2"/>
        <v>OK</v>
      </c>
    </row>
    <row r="27" spans="2:19" ht="14.25" customHeight="1" thickBot="1" x14ac:dyDescent="0.5">
      <c r="B27" s="63"/>
      <c r="C27" s="63"/>
      <c r="D27" s="64"/>
      <c r="E27" s="65"/>
      <c r="F27" s="63"/>
      <c r="G27" s="66"/>
      <c r="H27" s="185"/>
      <c r="I27" s="187"/>
      <c r="J27" s="67"/>
      <c r="K27" s="185"/>
      <c r="L27" s="185"/>
      <c r="M27" s="185"/>
      <c r="N27" s="185"/>
      <c r="O27" s="185"/>
      <c r="P27" s="68"/>
      <c r="Q27" s="69"/>
      <c r="R27" s="47" t="str">
        <f t="shared" si="2"/>
        <v>OK</v>
      </c>
    </row>
    <row r="28" spans="2:19" ht="15" customHeight="1" thickTop="1" thickBot="1" x14ac:dyDescent="0.5">
      <c r="B28" s="70"/>
      <c r="C28" s="70" t="s">
        <v>106</v>
      </c>
      <c r="D28" s="71"/>
      <c r="E28" s="72"/>
      <c r="F28" s="70"/>
      <c r="G28" s="73"/>
      <c r="H28" s="74"/>
      <c r="I28" s="188"/>
      <c r="J28" s="75">
        <f>SUM(J4:J26)</f>
        <v>904020</v>
      </c>
      <c r="K28" s="76">
        <f t="shared" ref="K28:P28" si="4">SUM(K4:K26)</f>
        <v>242920</v>
      </c>
      <c r="L28" s="76">
        <f t="shared" si="4"/>
        <v>202800</v>
      </c>
      <c r="M28" s="76">
        <f t="shared" si="4"/>
        <v>165800</v>
      </c>
      <c r="N28" s="76">
        <f t="shared" si="4"/>
        <v>148700</v>
      </c>
      <c r="O28" s="76">
        <f t="shared" si="4"/>
        <v>143800</v>
      </c>
      <c r="P28" s="75">
        <f t="shared" si="4"/>
        <v>904020</v>
      </c>
      <c r="Q28" s="77"/>
      <c r="R28" s="47" t="str">
        <f>IF(ABS(J28-P28)&lt;1,"OK","CHECK")</f>
        <v>OK</v>
      </c>
    </row>
    <row r="29" spans="2:19" ht="14.25" customHeight="1" thickTop="1" x14ac:dyDescent="0.45">
      <c r="B29" s="42"/>
      <c r="C29" s="42"/>
      <c r="D29" s="78"/>
      <c r="E29" s="51"/>
      <c r="F29" s="42"/>
      <c r="G29" s="52"/>
      <c r="H29" s="55"/>
      <c r="I29" s="186"/>
      <c r="J29" s="54"/>
      <c r="K29" s="55"/>
      <c r="L29" s="55"/>
      <c r="M29" s="55"/>
      <c r="N29" s="55"/>
      <c r="O29" s="55"/>
      <c r="P29" s="55"/>
      <c r="Q29" s="58"/>
      <c r="R29" s="47" t="str">
        <f t="shared" si="2"/>
        <v>OK</v>
      </c>
    </row>
    <row r="30" spans="2:19" ht="14.25" customHeight="1" x14ac:dyDescent="0.45">
      <c r="B30" s="59"/>
      <c r="C30" s="59"/>
      <c r="D30" s="57"/>
      <c r="E30" s="62"/>
      <c r="F30" s="59"/>
      <c r="G30" s="60"/>
      <c r="H30" s="61"/>
      <c r="I30" s="189"/>
      <c r="J30" s="54"/>
      <c r="K30" s="61"/>
      <c r="L30" s="61"/>
      <c r="M30" s="61"/>
      <c r="N30" s="61"/>
      <c r="O30" s="61"/>
      <c r="P30" s="55"/>
      <c r="Q30" s="58"/>
      <c r="R30" s="47" t="str">
        <f t="shared" si="2"/>
        <v>OK</v>
      </c>
    </row>
    <row r="31" spans="2:19" ht="14.25" customHeight="1" x14ac:dyDescent="0.45">
      <c r="B31" s="252" t="s">
        <v>35</v>
      </c>
      <c r="C31" s="59" t="s">
        <v>107</v>
      </c>
      <c r="D31" s="79" t="s">
        <v>108</v>
      </c>
      <c r="E31" s="80" t="s">
        <v>84</v>
      </c>
      <c r="F31" s="59"/>
      <c r="G31" s="81" t="s">
        <v>86</v>
      </c>
      <c r="H31" s="82">
        <v>84</v>
      </c>
      <c r="I31" s="82">
        <v>2857.1428571428601</v>
      </c>
      <c r="J31" s="43">
        <f>H31*I31</f>
        <v>240000.00000000023</v>
      </c>
      <c r="K31" s="49">
        <v>50000</v>
      </c>
      <c r="L31" s="49">
        <v>50000</v>
      </c>
      <c r="M31" s="49">
        <v>50000</v>
      </c>
      <c r="N31" s="49">
        <v>50000</v>
      </c>
      <c r="O31" s="49">
        <v>40000</v>
      </c>
      <c r="P31" s="45">
        <f>SUM(K31:O31)</f>
        <v>240000</v>
      </c>
      <c r="Q31" s="46" t="s">
        <v>272</v>
      </c>
      <c r="R31" s="47" t="str">
        <f t="shared" si="2"/>
        <v>OK</v>
      </c>
      <c r="S31" s="48"/>
    </row>
    <row r="32" spans="2:19" ht="14.25" customHeight="1" x14ac:dyDescent="0.45">
      <c r="B32" s="252"/>
      <c r="C32" s="59" t="s">
        <v>107</v>
      </c>
      <c r="D32" s="57"/>
      <c r="E32" s="62"/>
      <c r="F32" s="59"/>
      <c r="G32" s="60"/>
      <c r="H32" s="61"/>
      <c r="I32" s="189"/>
      <c r="J32" s="54">
        <f>SUM(H32*I32)</f>
        <v>0</v>
      </c>
      <c r="K32" s="61"/>
      <c r="L32" s="61"/>
      <c r="M32" s="61"/>
      <c r="N32" s="61"/>
      <c r="O32" s="61"/>
      <c r="P32" s="55">
        <f>SUM(K32:O32)</f>
        <v>0</v>
      </c>
      <c r="Q32" s="56"/>
      <c r="R32" s="47" t="str">
        <f t="shared" si="2"/>
        <v>OK</v>
      </c>
      <c r="S32" s="48"/>
    </row>
    <row r="33" spans="1:23" ht="14.25" customHeight="1" thickBot="1" x14ac:dyDescent="0.5">
      <c r="B33" s="59"/>
      <c r="C33" s="59"/>
      <c r="D33" s="57"/>
      <c r="E33" s="62"/>
      <c r="F33" s="59"/>
      <c r="G33" s="60"/>
      <c r="H33" s="61"/>
      <c r="I33" s="189"/>
      <c r="J33" s="54"/>
      <c r="K33" s="61"/>
      <c r="L33" s="61"/>
      <c r="M33" s="61"/>
      <c r="N33" s="61"/>
      <c r="O33" s="61"/>
      <c r="P33" s="55"/>
      <c r="Q33" s="56"/>
      <c r="R33" s="47" t="str">
        <f t="shared" si="2"/>
        <v>OK</v>
      </c>
      <c r="S33" s="48"/>
    </row>
    <row r="34" spans="1:23" ht="15" customHeight="1" x14ac:dyDescent="0.45">
      <c r="B34" s="70"/>
      <c r="C34" s="70" t="s">
        <v>106</v>
      </c>
      <c r="D34" s="71"/>
      <c r="E34" s="72"/>
      <c r="F34" s="70"/>
      <c r="G34" s="73"/>
      <c r="H34" s="74"/>
      <c r="I34" s="188"/>
      <c r="J34" s="83">
        <f t="shared" ref="J34:P34" si="5">SUM(J31:J32)</f>
        <v>240000.00000000023</v>
      </c>
      <c r="K34" s="83">
        <f t="shared" si="5"/>
        <v>50000</v>
      </c>
      <c r="L34" s="83">
        <f t="shared" si="5"/>
        <v>50000</v>
      </c>
      <c r="M34" s="83">
        <f>SUM(M31:M32)</f>
        <v>50000</v>
      </c>
      <c r="N34" s="83">
        <f t="shared" si="5"/>
        <v>50000</v>
      </c>
      <c r="O34" s="83">
        <f t="shared" si="5"/>
        <v>40000</v>
      </c>
      <c r="P34" s="83">
        <f t="shared" si="5"/>
        <v>240000</v>
      </c>
      <c r="Q34" s="77"/>
      <c r="R34" s="47" t="str">
        <f t="shared" si="2"/>
        <v>OK</v>
      </c>
    </row>
    <row r="35" spans="1:23" ht="14.25" customHeight="1" x14ac:dyDescent="0.45">
      <c r="B35" s="59" t="s">
        <v>109</v>
      </c>
      <c r="C35" s="59" t="s">
        <v>109</v>
      </c>
      <c r="D35" s="84" t="s">
        <v>110</v>
      </c>
      <c r="E35" s="62" t="s">
        <v>84</v>
      </c>
      <c r="F35" s="59"/>
      <c r="G35" s="60"/>
      <c r="H35" s="61"/>
      <c r="I35" s="189"/>
      <c r="J35" s="54"/>
      <c r="K35" s="61"/>
      <c r="L35" s="61"/>
      <c r="M35" s="61"/>
      <c r="N35" s="61"/>
      <c r="O35" s="61"/>
      <c r="P35" s="55"/>
      <c r="Q35" s="58"/>
      <c r="R35" s="47" t="str">
        <f t="shared" si="2"/>
        <v>OK</v>
      </c>
    </row>
    <row r="36" spans="1:23" ht="14.25" customHeight="1" x14ac:dyDescent="0.45">
      <c r="B36" s="59"/>
      <c r="C36" s="59"/>
      <c r="D36" s="57"/>
      <c r="E36" s="51"/>
      <c r="F36" s="42"/>
      <c r="G36" s="52"/>
      <c r="H36" s="55"/>
      <c r="I36" s="186"/>
      <c r="J36" s="54"/>
      <c r="K36" s="55"/>
      <c r="L36" s="55"/>
      <c r="M36" s="55"/>
      <c r="N36" s="55"/>
      <c r="O36" s="55"/>
      <c r="P36" s="55"/>
      <c r="Q36" s="58"/>
      <c r="R36" s="47" t="str">
        <f t="shared" si="2"/>
        <v>OK</v>
      </c>
    </row>
    <row r="37" spans="1:23" ht="14.25" customHeight="1" x14ac:dyDescent="0.45">
      <c r="B37" s="59"/>
      <c r="C37" s="59"/>
      <c r="D37" s="84"/>
      <c r="E37" s="62"/>
      <c r="F37" s="59"/>
      <c r="G37" s="60"/>
      <c r="H37" s="61"/>
      <c r="I37" s="189"/>
      <c r="J37" s="54"/>
      <c r="K37" s="61"/>
      <c r="L37" s="61"/>
      <c r="M37" s="61"/>
      <c r="N37" s="61"/>
      <c r="O37" s="61"/>
      <c r="P37" s="55"/>
      <c r="Q37" s="58"/>
      <c r="R37" s="47" t="str">
        <f t="shared" si="2"/>
        <v>OK</v>
      </c>
    </row>
    <row r="38" spans="1:23" ht="14.25" customHeight="1" x14ac:dyDescent="0.45">
      <c r="B38" s="59"/>
      <c r="C38" s="59"/>
      <c r="D38" s="84"/>
      <c r="E38" s="62"/>
      <c r="F38" s="59"/>
      <c r="G38" s="60"/>
      <c r="H38" s="61"/>
      <c r="I38" s="189"/>
      <c r="J38" s="54"/>
      <c r="K38" s="61"/>
      <c r="L38" s="61"/>
      <c r="M38" s="61"/>
      <c r="N38" s="61"/>
      <c r="O38" s="61"/>
      <c r="P38" s="55"/>
      <c r="Q38" s="58"/>
      <c r="R38" s="47" t="str">
        <f t="shared" si="2"/>
        <v>OK</v>
      </c>
    </row>
    <row r="39" spans="1:23" s="89" customFormat="1" ht="12.75" customHeight="1" x14ac:dyDescent="0.45">
      <c r="A39" s="19"/>
      <c r="B39" s="85" t="s">
        <v>111</v>
      </c>
      <c r="C39" s="86"/>
      <c r="D39" s="86"/>
      <c r="E39" s="86"/>
      <c r="F39" s="86"/>
      <c r="G39" s="87"/>
      <c r="H39" s="87"/>
      <c r="I39" s="190"/>
      <c r="J39" s="88">
        <f>J28+J34</f>
        <v>1144020.0000000002</v>
      </c>
      <c r="K39" s="88">
        <f t="shared" ref="K39:P39" si="6">K28+K34</f>
        <v>292920</v>
      </c>
      <c r="L39" s="88">
        <f t="shared" si="6"/>
        <v>252800</v>
      </c>
      <c r="M39" s="88">
        <f t="shared" si="6"/>
        <v>215800</v>
      </c>
      <c r="N39" s="88">
        <f t="shared" si="6"/>
        <v>198700</v>
      </c>
      <c r="O39" s="88">
        <f t="shared" si="6"/>
        <v>183800</v>
      </c>
      <c r="P39" s="88">
        <f t="shared" si="6"/>
        <v>1144020</v>
      </c>
      <c r="Q39" s="87"/>
      <c r="R39" s="47" t="str">
        <f t="shared" si="2"/>
        <v>OK</v>
      </c>
      <c r="S39" s="19"/>
      <c r="T39" s="19"/>
      <c r="U39" s="19"/>
      <c r="W39" s="90"/>
    </row>
    <row r="40" spans="1:23" s="89" customFormat="1" ht="12.75" customHeight="1" x14ac:dyDescent="0.4">
      <c r="A40" s="19"/>
      <c r="B40" s="91" t="s">
        <v>112</v>
      </c>
      <c r="C40" s="92" t="str">
        <f>'Title Lists'!H2</f>
        <v>GCF</v>
      </c>
      <c r="D40" s="86"/>
      <c r="E40" s="86"/>
      <c r="F40" s="86"/>
      <c r="G40" s="87"/>
      <c r="H40" s="87"/>
      <c r="I40" s="190"/>
      <c r="J40" s="93">
        <f>SUMIF($E$4:$E$38,$C40,J$4:J$38)</f>
        <v>1064100.0000000002</v>
      </c>
      <c r="K40" s="94">
        <f t="shared" ref="K40:P40" si="7">SUMIF($E$4:$E$38,$C$40,K$4:K$38)</f>
        <v>257700</v>
      </c>
      <c r="L40" s="94">
        <f t="shared" si="7"/>
        <v>226700</v>
      </c>
      <c r="M40" s="94">
        <f t="shared" si="7"/>
        <v>197200</v>
      </c>
      <c r="N40" s="94">
        <f t="shared" si="7"/>
        <v>198700</v>
      </c>
      <c r="O40" s="94">
        <f t="shared" si="7"/>
        <v>183800</v>
      </c>
      <c r="P40" s="94">
        <f t="shared" si="7"/>
        <v>1064100</v>
      </c>
      <c r="Q40" s="87"/>
      <c r="R40" s="47" t="str">
        <f t="shared" si="2"/>
        <v>OK</v>
      </c>
      <c r="S40" s="48"/>
      <c r="T40" s="48"/>
      <c r="U40" s="48"/>
      <c r="V40" s="90"/>
      <c r="W40" s="90"/>
    </row>
    <row r="41" spans="1:23" s="89" customFormat="1" ht="12.75" customHeight="1" x14ac:dyDescent="0.4">
      <c r="A41" s="19"/>
      <c r="B41" s="91" t="s">
        <v>113</v>
      </c>
      <c r="C41" s="92" t="str">
        <f>'Title Lists'!H3</f>
        <v>AE</v>
      </c>
      <c r="D41" s="86"/>
      <c r="E41" s="86"/>
      <c r="F41" s="86"/>
      <c r="G41" s="87"/>
      <c r="H41" s="87"/>
      <c r="I41" s="190"/>
      <c r="J41" s="93">
        <f>SUMIF($E$4:$E$38,$C41,J$4:J$38)</f>
        <v>10800</v>
      </c>
      <c r="K41" s="94">
        <f t="shared" ref="K41:P41" si="8">SUMIF($E$4:$E$38,$C$41,K$4:K$38)</f>
        <v>3600</v>
      </c>
      <c r="L41" s="94">
        <f t="shared" si="8"/>
        <v>3600</v>
      </c>
      <c r="M41" s="94">
        <f t="shared" si="8"/>
        <v>3600</v>
      </c>
      <c r="N41" s="94">
        <f t="shared" si="8"/>
        <v>0</v>
      </c>
      <c r="O41" s="94">
        <f t="shared" si="8"/>
        <v>0</v>
      </c>
      <c r="P41" s="94">
        <f t="shared" si="8"/>
        <v>10800</v>
      </c>
      <c r="Q41" s="87"/>
      <c r="R41" s="47" t="str">
        <f t="shared" si="2"/>
        <v>OK</v>
      </c>
      <c r="S41" s="48"/>
      <c r="T41" s="48"/>
      <c r="U41" s="48"/>
      <c r="V41" s="90"/>
      <c r="W41" s="90"/>
    </row>
    <row r="42" spans="1:23" s="89" customFormat="1" ht="12.75" customHeight="1" x14ac:dyDescent="0.4">
      <c r="A42" s="19"/>
      <c r="B42" s="91" t="s">
        <v>113</v>
      </c>
      <c r="C42" s="92" t="str">
        <f>'Title Lists'!H4</f>
        <v>Co-financier1</v>
      </c>
      <c r="D42" s="86"/>
      <c r="E42" s="86"/>
      <c r="F42" s="86"/>
      <c r="G42" s="87"/>
      <c r="H42" s="87"/>
      <c r="I42" s="190"/>
      <c r="J42" s="93">
        <f>SUMIF($E$4:$E$38,$C42,J$4:J$38)</f>
        <v>1620</v>
      </c>
      <c r="K42" s="94">
        <f t="shared" ref="K42:P42" si="9">SUMIF($E$4:$E$38,$C$42,K$4:K$38)</f>
        <v>1620</v>
      </c>
      <c r="L42" s="94">
        <f t="shared" si="9"/>
        <v>0</v>
      </c>
      <c r="M42" s="94">
        <f t="shared" si="9"/>
        <v>0</v>
      </c>
      <c r="N42" s="94">
        <f t="shared" si="9"/>
        <v>0</v>
      </c>
      <c r="O42" s="94">
        <f t="shared" si="9"/>
        <v>0</v>
      </c>
      <c r="P42" s="94">
        <f t="shared" si="9"/>
        <v>1620</v>
      </c>
      <c r="Q42" s="87"/>
      <c r="R42" s="47" t="str">
        <f t="shared" si="2"/>
        <v>OK</v>
      </c>
      <c r="S42" s="19"/>
      <c r="T42" s="19"/>
      <c r="U42" s="19"/>
    </row>
    <row r="43" spans="1:23" s="89" customFormat="1" ht="12.75" customHeight="1" x14ac:dyDescent="0.4">
      <c r="A43" s="19"/>
      <c r="B43" s="91" t="s">
        <v>113</v>
      </c>
      <c r="C43" s="92" t="str">
        <f>'Title Lists'!H5</f>
        <v>Co-financier2</v>
      </c>
      <c r="D43" s="86"/>
      <c r="E43" s="86"/>
      <c r="F43" s="86"/>
      <c r="G43" s="87"/>
      <c r="H43" s="87"/>
      <c r="I43" s="190"/>
      <c r="J43" s="93">
        <f>SUMIF($E$4:$E$38,$C43,J$4:J$38)</f>
        <v>67500</v>
      </c>
      <c r="K43" s="94">
        <f t="shared" ref="K43:P43" si="10">SUMIF($E$4:$E$38,$C$43,K$4:K$38)</f>
        <v>30000</v>
      </c>
      <c r="L43" s="94">
        <f t="shared" si="10"/>
        <v>22500</v>
      </c>
      <c r="M43" s="94">
        <f t="shared" si="10"/>
        <v>15000</v>
      </c>
      <c r="N43" s="94">
        <f t="shared" si="10"/>
        <v>0</v>
      </c>
      <c r="O43" s="94">
        <f t="shared" si="10"/>
        <v>0</v>
      </c>
      <c r="P43" s="94">
        <f t="shared" si="10"/>
        <v>67500</v>
      </c>
      <c r="Q43" s="87"/>
      <c r="R43" s="47" t="str">
        <f t="shared" si="2"/>
        <v>OK</v>
      </c>
      <c r="S43" s="19"/>
      <c r="T43" s="19"/>
      <c r="U43" s="19"/>
    </row>
    <row r="44" spans="1:23" s="89" customFormat="1" ht="12.75" customHeight="1" x14ac:dyDescent="0.4">
      <c r="A44" s="19"/>
      <c r="B44" s="91" t="s">
        <v>113</v>
      </c>
      <c r="C44" s="92" t="str">
        <f>'Title Lists'!H6</f>
        <v>Co-financier3</v>
      </c>
      <c r="D44" s="86"/>
      <c r="E44" s="86"/>
      <c r="F44" s="86"/>
      <c r="G44" s="87"/>
      <c r="H44" s="87"/>
      <c r="I44" s="190"/>
      <c r="J44" s="93">
        <f>SUMIF($E$4:$E$38,$C44,J$4:J$38)</f>
        <v>0</v>
      </c>
      <c r="K44" s="94">
        <f t="shared" ref="K44:P44" si="11">SUMIF($E$4:$E$38,$C$44,K$4:K$38)</f>
        <v>0</v>
      </c>
      <c r="L44" s="94">
        <f t="shared" si="11"/>
        <v>0</v>
      </c>
      <c r="M44" s="94">
        <f t="shared" si="11"/>
        <v>0</v>
      </c>
      <c r="N44" s="94">
        <f t="shared" si="11"/>
        <v>0</v>
      </c>
      <c r="O44" s="94">
        <f t="shared" si="11"/>
        <v>0</v>
      </c>
      <c r="P44" s="94">
        <f t="shared" si="11"/>
        <v>0</v>
      </c>
      <c r="Q44" s="87"/>
      <c r="R44" s="47" t="str">
        <f t="shared" si="2"/>
        <v>OK</v>
      </c>
      <c r="S44" s="19"/>
      <c r="T44" s="19"/>
      <c r="U44" s="19"/>
    </row>
    <row r="46" spans="1:23" ht="14.25" customHeight="1" x14ac:dyDescent="0.45">
      <c r="B46" s="249" t="s">
        <v>114</v>
      </c>
      <c r="C46" s="249"/>
      <c r="D46" s="13"/>
      <c r="E46" s="13"/>
      <c r="I46" s="95"/>
    </row>
    <row r="47" spans="1:23" ht="14.25" customHeight="1" x14ac:dyDescent="0.45">
      <c r="B47" s="250" t="s">
        <v>115</v>
      </c>
      <c r="C47" s="250"/>
      <c r="D47" s="96" t="s">
        <v>116</v>
      </c>
      <c r="E47" s="96" t="s">
        <v>117</v>
      </c>
    </row>
    <row r="48" spans="1:23" ht="14.25" customHeight="1" x14ac:dyDescent="0.45">
      <c r="B48" s="251" t="s">
        <v>118</v>
      </c>
      <c r="C48" s="251"/>
      <c r="D48" s="98">
        <f>P34</f>
        <v>240000</v>
      </c>
      <c r="E48" s="97"/>
    </row>
    <row r="49" spans="2:5" ht="14.25" customHeight="1" x14ac:dyDescent="0.45">
      <c r="B49" s="251" t="s">
        <v>119</v>
      </c>
      <c r="C49" s="251"/>
      <c r="D49" s="98">
        <f>SUMIF($E$31:$E$32,"GCF",$P$31:$P$32)</f>
        <v>240000</v>
      </c>
      <c r="E49" s="97"/>
    </row>
    <row r="50" spans="2:5" ht="14.25" customHeight="1" x14ac:dyDescent="0.45">
      <c r="B50" s="251" t="s">
        <v>120</v>
      </c>
      <c r="C50" s="251"/>
      <c r="D50" s="98">
        <f>P40</f>
        <v>1064100</v>
      </c>
      <c r="E50" s="97"/>
    </row>
    <row r="51" spans="2:5" ht="14.25" customHeight="1" x14ac:dyDescent="0.45">
      <c r="B51" s="251" t="s">
        <v>121</v>
      </c>
      <c r="C51" s="251"/>
      <c r="D51" s="98">
        <f>P39</f>
        <v>1144020</v>
      </c>
      <c r="E51" s="97"/>
    </row>
    <row r="52" spans="2:5" ht="14.25" customHeight="1" x14ac:dyDescent="0.45">
      <c r="B52" s="248" t="s">
        <v>122</v>
      </c>
      <c r="C52" s="248"/>
      <c r="D52" s="99">
        <f>D48/D50</f>
        <v>0.22554271215111363</v>
      </c>
      <c r="E52" s="100" t="str">
        <f>IF(D48/D50&lt;=0.05,"OK","CHECK")</f>
        <v>CHECK</v>
      </c>
    </row>
    <row r="53" spans="2:5" ht="14.25" customHeight="1" x14ac:dyDescent="0.45">
      <c r="B53" s="251" t="s">
        <v>123</v>
      </c>
      <c r="C53" s="251"/>
      <c r="D53" s="99">
        <f>D49/D48</f>
        <v>1</v>
      </c>
      <c r="E53" s="97"/>
    </row>
    <row r="54" spans="2:5" ht="14.25" customHeight="1" x14ac:dyDescent="0.45">
      <c r="B54" s="251" t="s">
        <v>124</v>
      </c>
      <c r="C54" s="251"/>
      <c r="D54" s="99">
        <f>D50/D51</f>
        <v>0.93014108144962504</v>
      </c>
      <c r="E54" s="97"/>
    </row>
    <row r="55" spans="2:5" ht="14.25" customHeight="1" x14ac:dyDescent="0.45">
      <c r="B55" s="248" t="s">
        <v>125</v>
      </c>
      <c r="C55" s="248"/>
      <c r="D55" s="97"/>
      <c r="E55" s="100" t="str">
        <f>IF((D49/D48)&lt;=(D50/D51),"OK","CHECK")</f>
        <v>CHECK</v>
      </c>
    </row>
    <row r="57" spans="2:5" ht="14.25" customHeight="1" x14ac:dyDescent="0.45">
      <c r="B57" s="249" t="s">
        <v>126</v>
      </c>
      <c r="C57" s="249"/>
      <c r="D57" s="13"/>
      <c r="E57" s="13"/>
    </row>
    <row r="58" spans="2:5" ht="14.25" customHeight="1" x14ac:dyDescent="0.45">
      <c r="B58" s="250" t="s">
        <v>115</v>
      </c>
      <c r="C58" s="250"/>
      <c r="D58" s="96" t="s">
        <v>116</v>
      </c>
      <c r="E58" s="96" t="s">
        <v>117</v>
      </c>
    </row>
    <row r="59" spans="2:5" ht="14.25" customHeight="1" x14ac:dyDescent="0.45">
      <c r="B59" s="251" t="s">
        <v>127</v>
      </c>
      <c r="C59" s="251"/>
      <c r="D59" s="98">
        <f>P35</f>
        <v>0</v>
      </c>
      <c r="E59" s="100" t="str">
        <f>IF(D59/P39&lt;=0.05,"OK","CHECK")</f>
        <v>OK</v>
      </c>
    </row>
  </sheetData>
  <mergeCells count="33">
    <mergeCell ref="G2:J2"/>
    <mergeCell ref="K2:P2"/>
    <mergeCell ref="Q2:Q3"/>
    <mergeCell ref="R2:R3"/>
    <mergeCell ref="B4:B15"/>
    <mergeCell ref="C4:C15"/>
    <mergeCell ref="D4:D10"/>
    <mergeCell ref="D13:D15"/>
    <mergeCell ref="B2:B3"/>
    <mergeCell ref="C2:C3"/>
    <mergeCell ref="D2:D3"/>
    <mergeCell ref="E2:E3"/>
    <mergeCell ref="F2:F3"/>
    <mergeCell ref="B18:B21"/>
    <mergeCell ref="C18:C21"/>
    <mergeCell ref="D18:D21"/>
    <mergeCell ref="B24:B26"/>
    <mergeCell ref="C24:C26"/>
    <mergeCell ref="D24:D26"/>
    <mergeCell ref="B31:B32"/>
    <mergeCell ref="B46:C46"/>
    <mergeCell ref="B47:C47"/>
    <mergeCell ref="B48:C48"/>
    <mergeCell ref="B49:C49"/>
    <mergeCell ref="B55:C55"/>
    <mergeCell ref="B57:C57"/>
    <mergeCell ref="B58:C58"/>
    <mergeCell ref="B59:C59"/>
    <mergeCell ref="B50:C50"/>
    <mergeCell ref="B51:C51"/>
    <mergeCell ref="B52:C52"/>
    <mergeCell ref="B53:C53"/>
    <mergeCell ref="B54:C54"/>
  </mergeCells>
  <conditionalFormatting sqref="E52:E55">
    <cfRule type="cellIs" dxfId="5" priority="6" operator="equal">
      <formula>"CHECK"</formula>
    </cfRule>
    <cfRule type="cellIs" dxfId="4" priority="7" operator="equal">
      <formula>"OK"</formula>
    </cfRule>
  </conditionalFormatting>
  <conditionalFormatting sqref="E59">
    <cfRule type="containsText" dxfId="3" priority="2" operator="containsText" text="CHECK">
      <formula>NOT(ISERROR(SEARCH("CHECK",E59)))</formula>
    </cfRule>
    <cfRule type="containsText" dxfId="2" priority="3" operator="containsText" text="OK">
      <formula>NOT(ISERROR(SEARCH("OK",E59)))</formula>
    </cfRule>
  </conditionalFormatting>
  <conditionalFormatting sqref="R4:R44">
    <cfRule type="containsText" dxfId="1" priority="4" operator="containsText" text="CHECK">
      <formula>NOT(ISERROR(SEARCH("CHECK",R4)))</formula>
    </cfRule>
    <cfRule type="containsText" dxfId="0" priority="5" operator="containsText" text="OK">
      <formula>NOT(ISERROR(SEARCH("OK",R4)))</formula>
    </cfRule>
  </conditionalFormatting>
  <dataValidations count="8">
    <dataValidation type="list" allowBlank="1" showInputMessage="1" showErrorMessage="1" prompt="Please select Component" sqref="B4" xr:uid="{00000000-0002-0000-0100-000000000000}">
      <formula1>Components</formula1>
      <formula2>0</formula2>
    </dataValidation>
    <dataValidation type="list" allowBlank="1" showInputMessage="1" showErrorMessage="1" prompt="Please select Output" sqref="C4" xr:uid="{00000000-0002-0000-0100-000001000000}">
      <formula1>Outputs</formula1>
      <formula2>0</formula2>
    </dataValidation>
    <dataValidation type="list" allowBlank="1" showInputMessage="1" showErrorMessage="1" sqref="E5:E12 E14:E38" xr:uid="{00000000-0002-0000-0100-000002000000}">
      <formula1>Funding</formula1>
      <formula2>0</formula2>
    </dataValidation>
    <dataValidation type="list" allowBlank="1" showInputMessage="1" showErrorMessage="1" prompt="Please select Funding Source" sqref="E4 E13 C40:C44" xr:uid="{00000000-0002-0000-0100-000003000000}">
      <formula1>Funding</formula1>
      <formula2>0</formula2>
    </dataValidation>
    <dataValidation type="list" allowBlank="1" showInputMessage="1" showErrorMessage="1" sqref="F5:F12 F14:F38" xr:uid="{00000000-0002-0000-0100-000004000000}">
      <formula1>Categories</formula1>
      <formula2>0</formula2>
    </dataValidation>
    <dataValidation type="list" allowBlank="1" showInputMessage="1" showErrorMessage="1" prompt="Please select Budget Categories" sqref="F4 F13" xr:uid="{00000000-0002-0000-0100-000005000000}">
      <formula1>Categories</formula1>
      <formula2>0</formula2>
    </dataValidation>
    <dataValidation type="list" allowBlank="1" showInputMessage="1" showErrorMessage="1" sqref="B16:B18 B22:B24 B27:B31 B33:B38" xr:uid="{00000000-0002-0000-0100-000006000000}">
      <formula1>Components</formula1>
      <formula2>0</formula2>
    </dataValidation>
    <dataValidation type="list" allowBlank="1" showInputMessage="1" showErrorMessage="1" sqref="C16:C18 C22:C24 C27:C38" xr:uid="{00000000-0002-0000-0100-000007000000}">
      <formula1>Outputs</formula1>
      <formula2>0</formula2>
    </dataValidation>
  </dataValidations>
  <pageMargins left="0.25" right="0.25" top="0.75" bottom="0.75" header="0.511811023622047" footer="0.511811023622047"/>
  <pageSetup paperSize="9" scale="80" orientation="landscape" horizontalDpi="300" verticalDpi="300" r:id="rId1"/>
  <ignoredErrors>
    <ignoredError sqref="P4:P17 P28:P35 J36:P39 J28:O35 P20:P27 K18:P19" unlockedFormula="1"/>
    <ignoredError sqref="J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9"/>
  <sheetViews>
    <sheetView showGridLines="0" zoomScale="82" zoomScaleNormal="100" workbookViewId="0"/>
  </sheetViews>
  <sheetFormatPr defaultColWidth="8.9296875" defaultRowHeight="13.15" x14ac:dyDescent="0.4"/>
  <cols>
    <col min="1" max="1" width="2.46484375" style="101" customWidth="1"/>
    <col min="2" max="2" width="9" style="102" customWidth="1"/>
    <col min="3" max="3" width="46" style="101" customWidth="1"/>
    <col min="4" max="4" width="16" style="101" customWidth="1"/>
    <col min="5" max="6" width="15" style="101" customWidth="1"/>
    <col min="7" max="7" width="15" style="19" customWidth="1"/>
    <col min="8" max="8" width="14" style="19" customWidth="1"/>
    <col min="9" max="9" width="13" style="19" customWidth="1"/>
    <col min="10" max="11" width="12" style="19" customWidth="1"/>
    <col min="12" max="13" width="12" style="101" customWidth="1"/>
    <col min="14" max="16384" width="8.9296875" style="103"/>
  </cols>
  <sheetData>
    <row r="1" spans="2:11" ht="9.75" customHeight="1" x14ac:dyDescent="0.4"/>
    <row r="2" spans="2:11" ht="19.5" customHeight="1" x14ac:dyDescent="0.4">
      <c r="B2" s="104" t="s">
        <v>12</v>
      </c>
    </row>
    <row r="3" spans="2:11" ht="12" customHeight="1" x14ac:dyDescent="0.4">
      <c r="B3" s="280" t="s">
        <v>128</v>
      </c>
      <c r="C3" s="280"/>
      <c r="D3" s="280"/>
      <c r="E3" s="280"/>
      <c r="F3" s="280"/>
      <c r="G3" s="280"/>
      <c r="H3" s="280"/>
      <c r="I3" s="280"/>
      <c r="J3" s="280"/>
      <c r="K3" s="280"/>
    </row>
    <row r="4" spans="2:11" ht="30" customHeight="1" x14ac:dyDescent="0.4">
      <c r="B4" s="105" t="s">
        <v>129</v>
      </c>
      <c r="C4" s="105" t="s">
        <v>130</v>
      </c>
      <c r="D4" s="105" t="s">
        <v>131</v>
      </c>
      <c r="E4" s="105" t="s">
        <v>132</v>
      </c>
      <c r="F4" s="105" t="s">
        <v>112</v>
      </c>
      <c r="G4" s="281" t="s">
        <v>133</v>
      </c>
      <c r="H4" s="281"/>
      <c r="I4" s="281"/>
      <c r="J4" s="281"/>
      <c r="K4" s="281"/>
    </row>
    <row r="6" spans="2:11" ht="13.5" customHeight="1" x14ac:dyDescent="0.4">
      <c r="B6" s="106" t="s">
        <v>87</v>
      </c>
      <c r="C6" s="266" t="s">
        <v>85</v>
      </c>
      <c r="D6" s="266"/>
      <c r="E6" s="266"/>
      <c r="F6" s="266"/>
      <c r="G6" s="266"/>
      <c r="H6" s="266"/>
      <c r="I6" s="266"/>
      <c r="J6" s="266"/>
      <c r="K6" s="266"/>
    </row>
    <row r="7" spans="2:11" ht="25.5" customHeight="1" x14ac:dyDescent="0.4">
      <c r="B7" s="107"/>
      <c r="C7" s="108" t="s">
        <v>134</v>
      </c>
      <c r="D7" s="108" t="s">
        <v>135</v>
      </c>
      <c r="E7" s="109" t="s">
        <v>136</v>
      </c>
      <c r="F7" s="108" t="s">
        <v>112</v>
      </c>
      <c r="G7" s="267" t="s">
        <v>133</v>
      </c>
      <c r="H7" s="267"/>
      <c r="I7" s="267"/>
      <c r="J7" s="267"/>
      <c r="K7" s="267"/>
    </row>
    <row r="8" spans="2:11" ht="12" customHeight="1" x14ac:dyDescent="0.4">
      <c r="B8" s="110"/>
      <c r="C8" s="111" t="s">
        <v>137</v>
      </c>
      <c r="D8" s="112">
        <v>2500</v>
      </c>
      <c r="E8" s="113">
        <v>24</v>
      </c>
      <c r="F8" s="114">
        <f>D8*E8</f>
        <v>60000</v>
      </c>
      <c r="G8" s="268"/>
      <c r="H8" s="268"/>
      <c r="I8" s="268"/>
      <c r="J8" s="268"/>
      <c r="K8" s="268"/>
    </row>
    <row r="9" spans="2:11" ht="12" customHeight="1" x14ac:dyDescent="0.4">
      <c r="C9" s="111" t="s">
        <v>138</v>
      </c>
      <c r="D9" s="112">
        <v>3000</v>
      </c>
      <c r="E9" s="113">
        <v>24</v>
      </c>
      <c r="F9" s="114">
        <f>D9*E9*0.5</f>
        <v>36000</v>
      </c>
      <c r="G9" s="268"/>
      <c r="H9" s="268"/>
      <c r="I9" s="268"/>
      <c r="J9" s="268"/>
      <c r="K9" s="268"/>
    </row>
    <row r="10" spans="2:11" ht="12" customHeight="1" x14ac:dyDescent="0.4">
      <c r="C10" s="115" t="s">
        <v>139</v>
      </c>
      <c r="D10" s="116"/>
      <c r="E10" s="117">
        <f>SUM(E8:E9)</f>
        <v>48</v>
      </c>
      <c r="F10" s="118">
        <f>SUM(F8:F9)</f>
        <v>96000</v>
      </c>
      <c r="G10" s="268"/>
      <c r="H10" s="268"/>
      <c r="I10" s="268"/>
      <c r="J10" s="268"/>
      <c r="K10" s="268"/>
    </row>
    <row r="12" spans="2:11" ht="13.5" customHeight="1" x14ac:dyDescent="0.4">
      <c r="B12" s="106" t="s">
        <v>262</v>
      </c>
      <c r="C12" s="279" t="s">
        <v>88</v>
      </c>
      <c r="D12" s="279"/>
      <c r="E12" s="279"/>
      <c r="F12" s="279"/>
      <c r="G12" s="279"/>
      <c r="H12" s="279"/>
      <c r="I12" s="279"/>
      <c r="J12" s="279"/>
      <c r="K12" s="279"/>
    </row>
    <row r="13" spans="2:11" ht="25.5" customHeight="1" x14ac:dyDescent="0.4">
      <c r="B13" s="119"/>
      <c r="C13" s="108" t="s">
        <v>140</v>
      </c>
      <c r="D13" s="108" t="s">
        <v>141</v>
      </c>
      <c r="E13" s="108" t="s">
        <v>142</v>
      </c>
      <c r="F13" s="108" t="s">
        <v>112</v>
      </c>
      <c r="G13" s="267" t="s">
        <v>133</v>
      </c>
      <c r="H13" s="267"/>
      <c r="I13" s="267"/>
      <c r="J13" s="267"/>
      <c r="K13" s="267"/>
    </row>
    <row r="14" spans="2:11" ht="12.75" customHeight="1" x14ac:dyDescent="0.4">
      <c r="C14" s="111" t="s">
        <v>143</v>
      </c>
      <c r="D14" s="112">
        <v>800</v>
      </c>
      <c r="E14" s="112">
        <v>300</v>
      </c>
      <c r="F14" s="114">
        <f>D14*E14</f>
        <v>240000</v>
      </c>
      <c r="G14" s="268" t="s">
        <v>144</v>
      </c>
      <c r="H14" s="268"/>
      <c r="I14" s="268"/>
      <c r="J14" s="268"/>
      <c r="K14" s="268"/>
    </row>
    <row r="16" spans="2:11" ht="13.5" customHeight="1" x14ac:dyDescent="0.4">
      <c r="B16" s="106" t="s">
        <v>263</v>
      </c>
      <c r="C16" s="266" t="s">
        <v>90</v>
      </c>
      <c r="D16" s="266"/>
      <c r="E16" s="266"/>
      <c r="F16" s="266"/>
      <c r="G16" s="266"/>
      <c r="H16" s="266"/>
      <c r="I16" s="266"/>
      <c r="J16" s="266"/>
      <c r="K16" s="266"/>
    </row>
    <row r="17" spans="2:11" ht="25.5" customHeight="1" x14ac:dyDescent="0.4">
      <c r="B17" s="119"/>
      <c r="C17" s="108" t="s">
        <v>140</v>
      </c>
      <c r="D17" s="108" t="s">
        <v>141</v>
      </c>
      <c r="E17" s="108" t="s">
        <v>142</v>
      </c>
      <c r="F17" s="108" t="s">
        <v>112</v>
      </c>
      <c r="G17" s="267" t="s">
        <v>133</v>
      </c>
      <c r="H17" s="267"/>
      <c r="I17" s="267"/>
      <c r="J17" s="267"/>
      <c r="K17" s="267"/>
    </row>
    <row r="18" spans="2:11" ht="12.75" customHeight="1" x14ac:dyDescent="0.4">
      <c r="C18" s="111" t="s">
        <v>145</v>
      </c>
      <c r="D18" s="112">
        <v>500</v>
      </c>
      <c r="E18" s="112">
        <v>36</v>
      </c>
      <c r="F18" s="114">
        <f>D18*E18*0.2</f>
        <v>3600</v>
      </c>
      <c r="G18" s="268" t="s">
        <v>146</v>
      </c>
      <c r="H18" s="268"/>
      <c r="I18" s="268"/>
      <c r="J18" s="268"/>
      <c r="K18" s="268"/>
    </row>
    <row r="20" spans="2:11" ht="14.25" customHeight="1" x14ac:dyDescent="0.4">
      <c r="B20" s="106" t="s">
        <v>264</v>
      </c>
      <c r="C20" s="266" t="s">
        <v>91</v>
      </c>
      <c r="D20" s="266"/>
      <c r="E20" s="266"/>
      <c r="F20" s="266"/>
      <c r="G20" s="266"/>
      <c r="H20" s="266"/>
      <c r="I20" s="266"/>
      <c r="J20" s="266"/>
      <c r="K20" s="266"/>
    </row>
    <row r="21" spans="2:11" ht="25.5" customHeight="1" x14ac:dyDescent="0.4">
      <c r="B21" s="119"/>
      <c r="C21" s="108" t="s">
        <v>147</v>
      </c>
      <c r="D21" s="108" t="s">
        <v>148</v>
      </c>
      <c r="E21" s="108" t="s">
        <v>149</v>
      </c>
      <c r="F21" s="108" t="s">
        <v>112</v>
      </c>
      <c r="G21" s="267" t="s">
        <v>133</v>
      </c>
      <c r="H21" s="267"/>
      <c r="I21" s="267"/>
      <c r="J21" s="267"/>
      <c r="K21" s="267"/>
    </row>
    <row r="22" spans="2:11" ht="12.75" customHeight="1" x14ac:dyDescent="0.4">
      <c r="C22" s="111" t="s">
        <v>150</v>
      </c>
      <c r="D22" s="112">
        <v>45000</v>
      </c>
      <c r="E22" s="112">
        <v>1</v>
      </c>
      <c r="F22" s="114">
        <f>D22*E22</f>
        <v>45000</v>
      </c>
      <c r="G22" s="268" t="s">
        <v>151</v>
      </c>
      <c r="H22" s="268"/>
      <c r="I22" s="268"/>
      <c r="J22" s="268"/>
      <c r="K22" s="268"/>
    </row>
    <row r="24" spans="2:11" ht="14.25" customHeight="1" x14ac:dyDescent="0.4">
      <c r="B24" s="106" t="s">
        <v>265</v>
      </c>
      <c r="C24" s="266" t="s">
        <v>152</v>
      </c>
      <c r="D24" s="266"/>
      <c r="E24" s="266"/>
      <c r="F24" s="266"/>
      <c r="G24" s="266"/>
      <c r="H24" s="266"/>
      <c r="I24" s="266"/>
      <c r="J24" s="266"/>
      <c r="K24" s="266"/>
    </row>
    <row r="25" spans="2:11" ht="25.5" customHeight="1" x14ac:dyDescent="0.4">
      <c r="B25" s="119"/>
      <c r="C25" s="108" t="s">
        <v>152</v>
      </c>
      <c r="D25" s="108" t="s">
        <v>153</v>
      </c>
      <c r="E25" s="108" t="s">
        <v>154</v>
      </c>
      <c r="F25" s="108" t="s">
        <v>155</v>
      </c>
      <c r="G25" s="1" t="s">
        <v>112</v>
      </c>
      <c r="H25" s="277" t="s">
        <v>133</v>
      </c>
      <c r="I25" s="277"/>
      <c r="J25" s="277"/>
      <c r="K25" s="277"/>
    </row>
    <row r="26" spans="2:11" ht="12.75" customHeight="1" x14ac:dyDescent="0.4">
      <c r="C26" s="111" t="s">
        <v>156</v>
      </c>
      <c r="D26" s="112">
        <v>12</v>
      </c>
      <c r="E26" s="112">
        <v>45</v>
      </c>
      <c r="F26" s="112">
        <v>3</v>
      </c>
      <c r="G26" s="120">
        <f>D26*E26*F26</f>
        <v>1620</v>
      </c>
      <c r="H26" s="278" t="s">
        <v>157</v>
      </c>
      <c r="I26" s="278"/>
      <c r="J26" s="278"/>
      <c r="K26" s="278"/>
    </row>
    <row r="28" spans="2:11" ht="13.5" customHeight="1" x14ac:dyDescent="0.4">
      <c r="B28" s="106" t="s">
        <v>266</v>
      </c>
      <c r="C28" s="266" t="s">
        <v>24</v>
      </c>
      <c r="D28" s="266"/>
      <c r="E28" s="266"/>
      <c r="F28" s="266"/>
      <c r="G28" s="266"/>
      <c r="H28" s="266"/>
      <c r="I28" s="266"/>
      <c r="J28" s="266"/>
      <c r="K28" s="266"/>
    </row>
    <row r="29" spans="2:11" ht="25.5" customHeight="1" x14ac:dyDescent="0.4">
      <c r="B29" s="119"/>
      <c r="C29" s="108" t="s">
        <v>158</v>
      </c>
      <c r="D29" s="108" t="s">
        <v>159</v>
      </c>
      <c r="E29" s="108" t="s">
        <v>160</v>
      </c>
      <c r="F29" s="108" t="s">
        <v>112</v>
      </c>
      <c r="G29" s="267" t="s">
        <v>133</v>
      </c>
      <c r="H29" s="267"/>
      <c r="I29" s="267"/>
      <c r="J29" s="267"/>
      <c r="K29" s="267"/>
    </row>
    <row r="30" spans="2:11" ht="12.75" customHeight="1" x14ac:dyDescent="0.4">
      <c r="C30" s="111" t="s">
        <v>161</v>
      </c>
      <c r="D30" s="112">
        <v>3000</v>
      </c>
      <c r="E30" s="112">
        <v>2</v>
      </c>
      <c r="F30" s="114">
        <f>D30*E30</f>
        <v>6000</v>
      </c>
      <c r="G30" s="268" t="s">
        <v>151</v>
      </c>
      <c r="H30" s="268"/>
      <c r="I30" s="268"/>
      <c r="J30" s="268"/>
      <c r="K30" s="268"/>
    </row>
    <row r="31" spans="2:11" ht="12" customHeight="1" x14ac:dyDescent="0.4">
      <c r="C31" s="111" t="s">
        <v>162</v>
      </c>
      <c r="D31" s="112">
        <v>200</v>
      </c>
      <c r="E31" s="112">
        <v>10</v>
      </c>
      <c r="F31" s="120">
        <f>D31*E31</f>
        <v>2000</v>
      </c>
      <c r="G31" s="268"/>
      <c r="H31" s="268"/>
      <c r="I31" s="268"/>
      <c r="J31" s="268"/>
      <c r="K31" s="268"/>
    </row>
    <row r="32" spans="2:11" ht="12" customHeight="1" x14ac:dyDescent="0.4">
      <c r="C32" s="115" t="s">
        <v>139</v>
      </c>
      <c r="D32" s="116"/>
      <c r="E32" s="116"/>
      <c r="F32" s="117">
        <f>SUM(F30:F31)</f>
        <v>8000</v>
      </c>
      <c r="G32" s="276"/>
      <c r="H32" s="276"/>
      <c r="I32" s="276"/>
      <c r="J32" s="276"/>
      <c r="K32" s="276"/>
    </row>
    <row r="34" spans="2:11" ht="14.25" customHeight="1" x14ac:dyDescent="0.4">
      <c r="B34" s="106" t="s">
        <v>267</v>
      </c>
      <c r="C34" s="266" t="s">
        <v>20</v>
      </c>
      <c r="D34" s="266"/>
      <c r="E34" s="266"/>
      <c r="F34" s="266"/>
      <c r="G34" s="266"/>
      <c r="H34" s="266"/>
      <c r="I34" s="266"/>
      <c r="J34" s="266"/>
      <c r="K34" s="266"/>
    </row>
    <row r="35" spans="2:11" ht="25.5" customHeight="1" x14ac:dyDescent="0.4">
      <c r="B35" s="119"/>
      <c r="C35" s="108" t="s">
        <v>163</v>
      </c>
      <c r="D35" s="108" t="s">
        <v>159</v>
      </c>
      <c r="E35" s="108" t="s">
        <v>75</v>
      </c>
      <c r="F35" s="108" t="s">
        <v>76</v>
      </c>
      <c r="G35" s="1" t="s">
        <v>77</v>
      </c>
      <c r="H35" s="1" t="s">
        <v>78</v>
      </c>
      <c r="I35" s="1" t="s">
        <v>79</v>
      </c>
      <c r="J35" s="1" t="s">
        <v>164</v>
      </c>
      <c r="K35" s="1" t="s">
        <v>165</v>
      </c>
    </row>
    <row r="36" spans="2:11" ht="12" customHeight="1" x14ac:dyDescent="0.4">
      <c r="C36" s="111" t="s">
        <v>166</v>
      </c>
      <c r="D36" s="112">
        <v>5000</v>
      </c>
      <c r="E36" s="112">
        <v>1</v>
      </c>
      <c r="F36" s="112">
        <v>0</v>
      </c>
      <c r="G36" s="112">
        <v>0</v>
      </c>
      <c r="H36" s="112">
        <v>1</v>
      </c>
      <c r="I36" s="112">
        <v>0</v>
      </c>
      <c r="J36" s="114">
        <f>SUM(E36:I36)</f>
        <v>2</v>
      </c>
      <c r="K36" s="114">
        <f>J36*D36</f>
        <v>10000</v>
      </c>
    </row>
    <row r="37" spans="2:11" ht="12" customHeight="1" x14ac:dyDescent="0.4">
      <c r="C37" s="111" t="s">
        <v>167</v>
      </c>
      <c r="D37" s="112">
        <v>500</v>
      </c>
      <c r="E37" s="112">
        <v>2</v>
      </c>
      <c r="F37" s="112">
        <v>0</v>
      </c>
      <c r="G37" s="112">
        <v>1</v>
      </c>
      <c r="H37" s="112">
        <v>0</v>
      </c>
      <c r="I37" s="112">
        <v>0</v>
      </c>
      <c r="J37" s="114">
        <f>SUM(E37:I37)</f>
        <v>3</v>
      </c>
      <c r="K37" s="114">
        <f>J37*D37</f>
        <v>1500</v>
      </c>
    </row>
    <row r="38" spans="2:11" ht="12" customHeight="1" x14ac:dyDescent="0.4">
      <c r="C38" s="115" t="s">
        <v>168</v>
      </c>
      <c r="D38" s="116"/>
      <c r="E38" s="118">
        <f>(E36*$D$36)+($D$37*E37)</f>
        <v>6000</v>
      </c>
      <c r="F38" s="118">
        <f>(F36*$D$36)+($D$37*F37)</f>
        <v>0</v>
      </c>
      <c r="G38" s="118">
        <f>(G36*$D$36)+($D$37*G37)</f>
        <v>500</v>
      </c>
      <c r="H38" s="118">
        <f>(H36*$D$36)+($D$37*H37)</f>
        <v>5000</v>
      </c>
      <c r="I38" s="118">
        <f>(I36*$D$36)+($D$37*I37)</f>
        <v>0</v>
      </c>
      <c r="J38" s="118">
        <f>SUM(J36:J37)</f>
        <v>5</v>
      </c>
      <c r="K38" s="118">
        <f>SUM(K36:K37)</f>
        <v>11500</v>
      </c>
    </row>
    <row r="40" spans="2:11" ht="13.5" customHeight="1" x14ac:dyDescent="0.4">
      <c r="B40" s="106" t="s">
        <v>268</v>
      </c>
      <c r="C40" s="266" t="s">
        <v>28</v>
      </c>
      <c r="D40" s="266"/>
      <c r="E40" s="266"/>
      <c r="F40" s="266"/>
      <c r="G40" s="266"/>
      <c r="H40" s="266"/>
      <c r="I40" s="266"/>
      <c r="J40" s="266"/>
      <c r="K40" s="266"/>
    </row>
    <row r="41" spans="2:11" ht="25.5" customHeight="1" x14ac:dyDescent="0.4">
      <c r="B41" s="119"/>
      <c r="C41" s="108" t="s">
        <v>163</v>
      </c>
      <c r="D41" s="108" t="s">
        <v>159</v>
      </c>
      <c r="E41" s="108" t="s">
        <v>75</v>
      </c>
      <c r="F41" s="108" t="s">
        <v>76</v>
      </c>
      <c r="G41" s="1" t="s">
        <v>77</v>
      </c>
      <c r="H41" s="1" t="s">
        <v>78</v>
      </c>
      <c r="I41" s="1" t="s">
        <v>79</v>
      </c>
      <c r="J41" s="1" t="s">
        <v>164</v>
      </c>
      <c r="K41" s="1" t="s">
        <v>165</v>
      </c>
    </row>
    <row r="42" spans="2:11" ht="12" customHeight="1" x14ac:dyDescent="0.4">
      <c r="C42" s="111" t="s">
        <v>169</v>
      </c>
      <c r="D42" s="112">
        <v>150</v>
      </c>
      <c r="E42" s="112">
        <v>200</v>
      </c>
      <c r="F42" s="112">
        <v>150</v>
      </c>
      <c r="G42" s="112">
        <v>100</v>
      </c>
      <c r="H42" s="112">
        <v>0</v>
      </c>
      <c r="I42" s="112">
        <v>0</v>
      </c>
      <c r="J42" s="114">
        <f>SUM(E42:I42)</f>
        <v>450</v>
      </c>
      <c r="K42" s="114">
        <f>J42*D42</f>
        <v>67500</v>
      </c>
    </row>
    <row r="44" spans="2:11" ht="13.5" customHeight="1" x14ac:dyDescent="0.4">
      <c r="B44" s="106" t="s">
        <v>269</v>
      </c>
      <c r="C44" s="266" t="s">
        <v>30</v>
      </c>
      <c r="D44" s="266"/>
      <c r="E44" s="266"/>
      <c r="F44" s="266"/>
      <c r="G44" s="266"/>
      <c r="H44" s="266"/>
      <c r="I44" s="266"/>
      <c r="J44" s="266"/>
      <c r="K44" s="266"/>
    </row>
    <row r="45" spans="2:11" ht="25.5" customHeight="1" x14ac:dyDescent="0.4">
      <c r="B45" s="119"/>
      <c r="C45" s="108" t="s">
        <v>170</v>
      </c>
      <c r="D45" s="108" t="s">
        <v>159</v>
      </c>
      <c r="E45" s="108" t="s">
        <v>171</v>
      </c>
      <c r="F45" s="108" t="s">
        <v>112</v>
      </c>
      <c r="G45" s="267" t="s">
        <v>133</v>
      </c>
      <c r="H45" s="267"/>
      <c r="I45" s="267"/>
      <c r="J45" s="267"/>
      <c r="K45" s="267"/>
    </row>
    <row r="46" spans="2:11" ht="12" customHeight="1" x14ac:dyDescent="0.4">
      <c r="C46" s="111" t="s">
        <v>172</v>
      </c>
      <c r="D46" s="112">
        <v>300</v>
      </c>
      <c r="E46" s="112">
        <v>36</v>
      </c>
      <c r="F46" s="114">
        <f>D46*E46</f>
        <v>10800</v>
      </c>
      <c r="G46" s="268"/>
      <c r="H46" s="268"/>
      <c r="I46" s="268"/>
      <c r="J46" s="268"/>
      <c r="K46" s="268"/>
    </row>
    <row r="47" spans="2:11" ht="12" customHeight="1" x14ac:dyDescent="0.4">
      <c r="C47" s="180"/>
      <c r="D47" s="181"/>
      <c r="E47" s="181"/>
      <c r="F47" s="182"/>
      <c r="G47" s="183"/>
      <c r="H47" s="183"/>
      <c r="I47" s="183"/>
      <c r="J47" s="183"/>
      <c r="K47" s="183"/>
    </row>
    <row r="48" spans="2:11" ht="12" customHeight="1" x14ac:dyDescent="0.4">
      <c r="B48" s="214" t="s">
        <v>89</v>
      </c>
      <c r="C48" s="272" t="s">
        <v>85</v>
      </c>
      <c r="D48" s="272"/>
      <c r="E48" s="272"/>
      <c r="F48" s="272"/>
      <c r="G48" s="272"/>
      <c r="H48" s="272"/>
      <c r="I48" s="272"/>
      <c r="J48" s="272"/>
      <c r="K48" s="272"/>
    </row>
    <row r="49" spans="2:11" ht="12" customHeight="1" x14ac:dyDescent="0.4">
      <c r="B49" s="215"/>
      <c r="C49" s="216" t="s">
        <v>134</v>
      </c>
      <c r="D49" s="216" t="s">
        <v>135</v>
      </c>
      <c r="E49" s="217" t="s">
        <v>136</v>
      </c>
      <c r="F49" s="216" t="s">
        <v>112</v>
      </c>
      <c r="G49" s="273" t="s">
        <v>133</v>
      </c>
      <c r="H49" s="273"/>
      <c r="I49" s="273"/>
      <c r="J49" s="273"/>
      <c r="K49" s="273"/>
    </row>
    <row r="50" spans="2:11" ht="12" customHeight="1" x14ac:dyDescent="0.4">
      <c r="B50" s="218"/>
      <c r="C50" s="219" t="s">
        <v>259</v>
      </c>
      <c r="D50" s="220">
        <v>3000</v>
      </c>
      <c r="E50" s="221">
        <v>24</v>
      </c>
      <c r="F50" s="222">
        <f>D50*E50</f>
        <v>72000</v>
      </c>
      <c r="G50" s="274"/>
      <c r="H50" s="274"/>
      <c r="I50" s="274"/>
      <c r="J50" s="274"/>
      <c r="K50" s="274"/>
    </row>
    <row r="51" spans="2:11" ht="12" customHeight="1" x14ac:dyDescent="0.4">
      <c r="B51" s="223"/>
      <c r="C51" s="219" t="s">
        <v>260</v>
      </c>
      <c r="D51" s="220">
        <v>4000</v>
      </c>
      <c r="E51" s="221">
        <v>24</v>
      </c>
      <c r="F51" s="222">
        <f>D51*E51*0.5</f>
        <v>48000</v>
      </c>
      <c r="G51" s="274"/>
      <c r="H51" s="274"/>
      <c r="I51" s="274"/>
      <c r="J51" s="274"/>
      <c r="K51" s="274"/>
    </row>
    <row r="52" spans="2:11" ht="12" customHeight="1" x14ac:dyDescent="0.4">
      <c r="B52" s="223"/>
      <c r="C52" s="224" t="s">
        <v>139</v>
      </c>
      <c r="D52" s="219"/>
      <c r="E52" s="225">
        <f>SUM(E50:E51)</f>
        <v>48</v>
      </c>
      <c r="F52" s="226">
        <f>SUM(F50:F51)</f>
        <v>120000</v>
      </c>
      <c r="G52" s="274"/>
      <c r="H52" s="274"/>
      <c r="I52" s="274"/>
      <c r="J52" s="274"/>
      <c r="K52" s="274"/>
    </row>
    <row r="53" spans="2:11" ht="12" customHeight="1" x14ac:dyDescent="0.4">
      <c r="B53" s="223"/>
      <c r="C53" s="227"/>
      <c r="D53" s="228"/>
      <c r="E53" s="228"/>
      <c r="F53" s="229">
        <f>F52/E52</f>
        <v>2500</v>
      </c>
      <c r="G53" s="230" t="s">
        <v>261</v>
      </c>
      <c r="H53" s="230"/>
      <c r="I53" s="230"/>
      <c r="J53" s="230"/>
      <c r="K53" s="230"/>
    </row>
    <row r="54" spans="2:11" ht="12" customHeight="1" x14ac:dyDescent="0.4">
      <c r="B54" s="214" t="s">
        <v>270</v>
      </c>
      <c r="C54" s="275" t="s">
        <v>88</v>
      </c>
      <c r="D54" s="275"/>
      <c r="E54" s="275"/>
      <c r="F54" s="275"/>
      <c r="G54" s="275"/>
      <c r="H54" s="275"/>
      <c r="I54" s="275"/>
      <c r="J54" s="275"/>
      <c r="K54" s="275"/>
    </row>
    <row r="55" spans="2:11" ht="12" customHeight="1" x14ac:dyDescent="0.4">
      <c r="B55" s="231"/>
      <c r="C55" s="216" t="s">
        <v>140</v>
      </c>
      <c r="D55" s="216" t="s">
        <v>141</v>
      </c>
      <c r="E55" s="216" t="s">
        <v>142</v>
      </c>
      <c r="F55" s="216" t="s">
        <v>112</v>
      </c>
      <c r="G55" s="273" t="s">
        <v>133</v>
      </c>
      <c r="H55" s="273"/>
      <c r="I55" s="273"/>
      <c r="J55" s="273"/>
      <c r="K55" s="273"/>
    </row>
    <row r="56" spans="2:11" ht="12" customHeight="1" x14ac:dyDescent="0.4">
      <c r="B56" s="223"/>
      <c r="C56" s="219" t="s">
        <v>271</v>
      </c>
      <c r="D56" s="220">
        <v>1000</v>
      </c>
      <c r="E56" s="220">
        <v>300</v>
      </c>
      <c r="F56" s="222">
        <f>D56*E56</f>
        <v>300000</v>
      </c>
      <c r="G56" s="274" t="s">
        <v>144</v>
      </c>
      <c r="H56" s="274"/>
      <c r="I56" s="274"/>
      <c r="J56" s="274"/>
      <c r="K56" s="274"/>
    </row>
    <row r="58" spans="2:11" ht="13.5" customHeight="1" x14ac:dyDescent="0.4">
      <c r="B58" s="197" t="s">
        <v>272</v>
      </c>
      <c r="C58" s="269" t="s">
        <v>173</v>
      </c>
      <c r="D58" s="270"/>
      <c r="E58" s="270"/>
      <c r="F58" s="270"/>
      <c r="G58" s="270"/>
      <c r="H58" s="270"/>
      <c r="I58" s="270"/>
      <c r="J58" s="270"/>
      <c r="K58" s="271"/>
    </row>
    <row r="59" spans="2:11" ht="25.5" customHeight="1" x14ac:dyDescent="0.4">
      <c r="B59" s="119"/>
      <c r="C59" s="108" t="s">
        <v>174</v>
      </c>
      <c r="D59" s="108" t="s">
        <v>175</v>
      </c>
      <c r="E59" s="108" t="s">
        <v>136</v>
      </c>
      <c r="F59" s="108" t="s">
        <v>112</v>
      </c>
      <c r="G59" s="258" t="s">
        <v>133</v>
      </c>
      <c r="H59" s="259"/>
      <c r="I59" s="259"/>
      <c r="J59" s="259"/>
      <c r="K59" s="260"/>
    </row>
    <row r="60" spans="2:11" ht="12" customHeight="1" x14ac:dyDescent="0.4">
      <c r="C60" s="111" t="s">
        <v>176</v>
      </c>
      <c r="D60" s="112">
        <v>4000</v>
      </c>
      <c r="E60" s="112">
        <v>36</v>
      </c>
      <c r="F60" s="120">
        <f>D60*E60</f>
        <v>144000</v>
      </c>
      <c r="G60" s="261"/>
      <c r="H60" s="262"/>
      <c r="I60" s="262"/>
      <c r="J60" s="262"/>
      <c r="K60" s="263"/>
    </row>
    <row r="61" spans="2:11" ht="12" customHeight="1" x14ac:dyDescent="0.4">
      <c r="C61" s="111" t="s">
        <v>177</v>
      </c>
      <c r="D61" s="112">
        <v>2000</v>
      </c>
      <c r="E61" s="112">
        <v>36</v>
      </c>
      <c r="F61" s="120">
        <f>D61*E61</f>
        <v>72000</v>
      </c>
      <c r="G61" s="121"/>
      <c r="H61" s="121"/>
      <c r="I61" s="121"/>
      <c r="J61" s="121"/>
      <c r="K61" s="121"/>
    </row>
    <row r="62" spans="2:11" ht="12" customHeight="1" x14ac:dyDescent="0.4">
      <c r="C62" s="111" t="s">
        <v>178</v>
      </c>
      <c r="D62" s="112">
        <v>2000</v>
      </c>
      <c r="E62" s="112">
        <v>12</v>
      </c>
      <c r="F62" s="120">
        <f>D62*E62</f>
        <v>24000</v>
      </c>
      <c r="G62" s="121"/>
      <c r="H62" s="121"/>
      <c r="I62" s="121"/>
      <c r="J62" s="121"/>
      <c r="K62" s="121"/>
    </row>
    <row r="63" spans="2:11" ht="12" customHeight="1" x14ac:dyDescent="0.4">
      <c r="C63" s="115" t="s">
        <v>179</v>
      </c>
      <c r="D63" s="116"/>
      <c r="E63" s="118">
        <f>SUM(E60:E62)</f>
        <v>84</v>
      </c>
      <c r="F63" s="117">
        <f>SUM(F60:F62)</f>
        <v>240000</v>
      </c>
      <c r="G63" s="264"/>
      <c r="H63" s="264"/>
      <c r="I63" s="264"/>
      <c r="J63" s="264"/>
      <c r="K63" s="264"/>
    </row>
    <row r="65" spans="2:7" ht="12" customHeight="1" x14ac:dyDescent="0.4">
      <c r="B65" s="232" t="s">
        <v>180</v>
      </c>
      <c r="C65" s="233"/>
      <c r="D65" s="233"/>
      <c r="E65" s="233"/>
      <c r="F65" s="233"/>
      <c r="G65" s="234"/>
    </row>
    <row r="66" spans="2:7" ht="12" customHeight="1" x14ac:dyDescent="0.4">
      <c r="B66" s="235" t="s">
        <v>258</v>
      </c>
      <c r="C66" s="233"/>
      <c r="D66" s="233"/>
      <c r="E66" s="233"/>
      <c r="F66" s="233"/>
      <c r="G66" s="234"/>
    </row>
    <row r="67" spans="2:7" ht="12" customHeight="1" x14ac:dyDescent="0.4">
      <c r="B67" s="265" t="s">
        <v>181</v>
      </c>
      <c r="C67" s="265"/>
      <c r="D67" s="265" t="s">
        <v>84</v>
      </c>
      <c r="E67" s="265"/>
      <c r="F67" s="265" t="s">
        <v>182</v>
      </c>
      <c r="G67" s="265"/>
    </row>
    <row r="68" spans="2:7" ht="12" customHeight="1" x14ac:dyDescent="0.4">
      <c r="B68" s="265"/>
      <c r="C68" s="265"/>
      <c r="D68" s="236" t="s">
        <v>183</v>
      </c>
      <c r="E68" s="236" t="s">
        <v>184</v>
      </c>
      <c r="F68" s="236" t="s">
        <v>183</v>
      </c>
      <c r="G68" s="236" t="s">
        <v>184</v>
      </c>
    </row>
    <row r="69" spans="2:7" ht="12" customHeight="1" x14ac:dyDescent="0.4">
      <c r="B69" s="240" t="s">
        <v>273</v>
      </c>
      <c r="C69" s="241" t="s">
        <v>85</v>
      </c>
      <c r="D69" s="237"/>
      <c r="E69" s="238"/>
      <c r="F69" s="237"/>
      <c r="G69" s="238"/>
    </row>
    <row r="70" spans="2:7" ht="12" customHeight="1" x14ac:dyDescent="0.4">
      <c r="B70" s="242" t="s">
        <v>274</v>
      </c>
      <c r="C70" s="243" t="s">
        <v>88</v>
      </c>
      <c r="D70" s="237"/>
      <c r="E70" s="238"/>
      <c r="F70" s="237"/>
      <c r="G70" s="238"/>
    </row>
    <row r="71" spans="2:7" ht="12" customHeight="1" x14ac:dyDescent="0.4">
      <c r="B71" s="240" t="s">
        <v>275</v>
      </c>
      <c r="C71" s="241" t="s">
        <v>90</v>
      </c>
      <c r="D71" s="237"/>
      <c r="E71" s="238"/>
      <c r="F71" s="237"/>
      <c r="G71" s="238"/>
    </row>
    <row r="72" spans="2:7" ht="12" customHeight="1" x14ac:dyDescent="0.4">
      <c r="B72" s="240" t="s">
        <v>276</v>
      </c>
      <c r="C72" s="241" t="s">
        <v>91</v>
      </c>
      <c r="D72" s="237"/>
      <c r="E72" s="238"/>
      <c r="F72" s="237"/>
      <c r="G72" s="238"/>
    </row>
    <row r="73" spans="2:7" ht="12" customHeight="1" x14ac:dyDescent="0.4">
      <c r="B73" s="240" t="s">
        <v>277</v>
      </c>
      <c r="C73" s="241" t="s">
        <v>94</v>
      </c>
      <c r="D73" s="237"/>
      <c r="E73" s="238"/>
      <c r="F73" s="237"/>
      <c r="G73" s="238"/>
    </row>
    <row r="74" spans="2:7" ht="12" customHeight="1" x14ac:dyDescent="0.4">
      <c r="B74" s="240" t="s">
        <v>278</v>
      </c>
      <c r="C74" s="241" t="s">
        <v>24</v>
      </c>
      <c r="D74" s="237"/>
      <c r="E74" s="238"/>
      <c r="F74" s="237"/>
      <c r="G74" s="238"/>
    </row>
    <row r="75" spans="2:7" ht="12" customHeight="1" x14ac:dyDescent="0.4">
      <c r="B75" s="240" t="s">
        <v>279</v>
      </c>
      <c r="C75" s="241" t="s">
        <v>20</v>
      </c>
      <c r="D75" s="237"/>
      <c r="E75" s="238"/>
      <c r="F75" s="237"/>
      <c r="G75" s="238"/>
    </row>
    <row r="76" spans="2:7" ht="12" customHeight="1" x14ac:dyDescent="0.4">
      <c r="B76" s="240" t="s">
        <v>280</v>
      </c>
      <c r="C76" s="241" t="s">
        <v>28</v>
      </c>
      <c r="D76" s="237"/>
      <c r="E76" s="238"/>
      <c r="F76" s="237"/>
      <c r="G76" s="238"/>
    </row>
    <row r="77" spans="2:7" ht="12" customHeight="1" x14ac:dyDescent="0.4">
      <c r="B77" s="240" t="s">
        <v>281</v>
      </c>
      <c r="C77" s="241" t="s">
        <v>30</v>
      </c>
      <c r="D77" s="237"/>
      <c r="E77" s="238"/>
      <c r="F77" s="237"/>
      <c r="G77" s="238"/>
    </row>
    <row r="78" spans="2:7" ht="12" customHeight="1" x14ac:dyDescent="0.4">
      <c r="B78" s="244" t="s">
        <v>282</v>
      </c>
      <c r="C78" s="245" t="s">
        <v>185</v>
      </c>
      <c r="D78" s="237"/>
      <c r="E78" s="238"/>
      <c r="F78" s="237"/>
      <c r="G78" s="238"/>
    </row>
    <row r="79" spans="2:7" ht="12.75" customHeight="1" x14ac:dyDescent="0.4">
      <c r="B79" s="257" t="s">
        <v>112</v>
      </c>
      <c r="C79" s="257"/>
      <c r="D79" s="239"/>
      <c r="E79" s="238"/>
      <c r="F79" s="239"/>
      <c r="G79" s="238"/>
    </row>
  </sheetData>
  <mergeCells count="45">
    <mergeCell ref="B3:K3"/>
    <mergeCell ref="G4:K4"/>
    <mergeCell ref="C6:K6"/>
    <mergeCell ref="G7:K7"/>
    <mergeCell ref="G8:K8"/>
    <mergeCell ref="G9:K9"/>
    <mergeCell ref="G10:K10"/>
    <mergeCell ref="C12:K12"/>
    <mergeCell ref="G13:K13"/>
    <mergeCell ref="G14:K14"/>
    <mergeCell ref="C16:K16"/>
    <mergeCell ref="G17:K17"/>
    <mergeCell ref="G18:K18"/>
    <mergeCell ref="C20:K20"/>
    <mergeCell ref="G21:K21"/>
    <mergeCell ref="G22:K22"/>
    <mergeCell ref="C24:K24"/>
    <mergeCell ref="H25:K25"/>
    <mergeCell ref="H26:K26"/>
    <mergeCell ref="C28:K28"/>
    <mergeCell ref="G29:K29"/>
    <mergeCell ref="G30:K30"/>
    <mergeCell ref="G31:K31"/>
    <mergeCell ref="G32:K32"/>
    <mergeCell ref="C34:K34"/>
    <mergeCell ref="C40:K40"/>
    <mergeCell ref="C44:K44"/>
    <mergeCell ref="G45:K45"/>
    <mergeCell ref="G46:K46"/>
    <mergeCell ref="C58:K58"/>
    <mergeCell ref="C48:K48"/>
    <mergeCell ref="G49:K49"/>
    <mergeCell ref="G50:K50"/>
    <mergeCell ref="G51:K51"/>
    <mergeCell ref="G52:K52"/>
    <mergeCell ref="C54:K54"/>
    <mergeCell ref="G55:K55"/>
    <mergeCell ref="G56:K56"/>
    <mergeCell ref="B79:C79"/>
    <mergeCell ref="G59:K59"/>
    <mergeCell ref="G60:K60"/>
    <mergeCell ref="G63:K63"/>
    <mergeCell ref="B67:C68"/>
    <mergeCell ref="D67:E67"/>
    <mergeCell ref="F67:G67"/>
  </mergeCells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16"/>
  <sheetViews>
    <sheetView showGridLines="0" zoomScale="85" zoomScaleNormal="85" workbookViewId="0"/>
  </sheetViews>
  <sheetFormatPr defaultColWidth="8.6640625" defaultRowHeight="14.25" x14ac:dyDescent="0.45"/>
  <cols>
    <col min="1" max="1" width="2" customWidth="1"/>
    <col min="2" max="2" width="46" style="2" customWidth="1"/>
    <col min="3" max="3" width="2" style="2" customWidth="1"/>
    <col min="4" max="4" width="46" style="2" customWidth="1"/>
    <col min="5" max="5" width="2" style="2" customWidth="1"/>
    <col min="6" max="6" width="30" style="2" customWidth="1"/>
    <col min="7" max="7" width="2" style="2" customWidth="1"/>
    <col min="8" max="8" width="22" style="2" customWidth="1"/>
    <col min="9" max="9" width="2" style="2" customWidth="1"/>
    <col min="10" max="10" width="40.06640625" style="2" customWidth="1"/>
    <col min="11" max="11" width="2" customWidth="1"/>
    <col min="12" max="12" width="60" customWidth="1"/>
    <col min="13" max="13" width="2" customWidth="1"/>
    <col min="14" max="14" width="60" customWidth="1"/>
    <col min="15" max="15" width="2" customWidth="1"/>
    <col min="16" max="16" width="12" customWidth="1"/>
  </cols>
  <sheetData>
    <row r="1" spans="2:16" ht="15" customHeight="1" x14ac:dyDescent="0.5">
      <c r="B1" s="122" t="s">
        <v>190</v>
      </c>
      <c r="D1" s="122" t="s">
        <v>191</v>
      </c>
      <c r="F1" s="122" t="s">
        <v>192</v>
      </c>
      <c r="H1" s="122" t="s">
        <v>193</v>
      </c>
      <c r="J1" s="123" t="s">
        <v>194</v>
      </c>
      <c r="L1" s="123" t="s">
        <v>195</v>
      </c>
      <c r="N1" s="123" t="s">
        <v>196</v>
      </c>
      <c r="P1" s="123" t="s">
        <v>186</v>
      </c>
    </row>
    <row r="2" spans="2:16" ht="15" customHeight="1" x14ac:dyDescent="0.45">
      <c r="B2" s="124" t="s">
        <v>197</v>
      </c>
      <c r="D2" s="124" t="s">
        <v>198</v>
      </c>
      <c r="F2" s="124" t="s">
        <v>85</v>
      </c>
      <c r="H2" s="124" t="s">
        <v>84</v>
      </c>
      <c r="J2" s="125" t="s">
        <v>199</v>
      </c>
      <c r="L2" s="125" t="s">
        <v>200</v>
      </c>
      <c r="N2" s="125" t="s">
        <v>189</v>
      </c>
      <c r="P2" s="125" t="s">
        <v>187</v>
      </c>
    </row>
    <row r="3" spans="2:16" ht="15" customHeight="1" x14ac:dyDescent="0.45">
      <c r="B3" s="126" t="s">
        <v>100</v>
      </c>
      <c r="D3" s="126" t="s">
        <v>101</v>
      </c>
      <c r="F3" s="126" t="s">
        <v>88</v>
      </c>
      <c r="H3" s="126" t="s">
        <v>99</v>
      </c>
      <c r="J3" s="125" t="s">
        <v>201</v>
      </c>
      <c r="L3" s="125" t="s">
        <v>202</v>
      </c>
      <c r="N3" s="125" t="s">
        <v>203</v>
      </c>
      <c r="P3" s="125" t="s">
        <v>204</v>
      </c>
    </row>
    <row r="4" spans="2:16" ht="15" customHeight="1" x14ac:dyDescent="0.45">
      <c r="B4" s="127" t="s">
        <v>205</v>
      </c>
      <c r="D4" s="124" t="s">
        <v>104</v>
      </c>
      <c r="F4" s="124" t="s">
        <v>90</v>
      </c>
      <c r="H4" s="124" t="s">
        <v>93</v>
      </c>
      <c r="J4" s="125" t="s">
        <v>206</v>
      </c>
      <c r="L4" s="125" t="s">
        <v>207</v>
      </c>
      <c r="P4" s="125" t="s">
        <v>208</v>
      </c>
    </row>
    <row r="5" spans="2:16" ht="15" customHeight="1" x14ac:dyDescent="0.45">
      <c r="B5" s="128" t="s">
        <v>35</v>
      </c>
      <c r="D5" s="128" t="s">
        <v>35</v>
      </c>
      <c r="F5" s="126" t="s">
        <v>91</v>
      </c>
      <c r="H5" s="126" t="s">
        <v>98</v>
      </c>
      <c r="J5" s="125" t="s">
        <v>209</v>
      </c>
      <c r="L5" s="125" t="s">
        <v>203</v>
      </c>
      <c r="P5" s="125" t="s">
        <v>210</v>
      </c>
    </row>
    <row r="6" spans="2:16" ht="15" customHeight="1" x14ac:dyDescent="0.45">
      <c r="B6" s="128" t="s">
        <v>109</v>
      </c>
      <c r="D6" s="128" t="s">
        <v>109</v>
      </c>
      <c r="F6" s="124" t="s">
        <v>94</v>
      </c>
      <c r="H6" s="124" t="s">
        <v>211</v>
      </c>
      <c r="J6" s="125" t="s">
        <v>188</v>
      </c>
    </row>
    <row r="7" spans="2:16" ht="15" customHeight="1" x14ac:dyDescent="0.45">
      <c r="F7" s="126" t="s">
        <v>24</v>
      </c>
      <c r="J7" s="125" t="s">
        <v>212</v>
      </c>
    </row>
    <row r="8" spans="2:16" ht="15" customHeight="1" x14ac:dyDescent="0.45">
      <c r="F8" s="124" t="s">
        <v>20</v>
      </c>
      <c r="J8" s="125" t="s">
        <v>213</v>
      </c>
    </row>
    <row r="9" spans="2:16" ht="15" customHeight="1" x14ac:dyDescent="0.45">
      <c r="F9" s="126" t="s">
        <v>28</v>
      </c>
      <c r="J9" s="125" t="s">
        <v>214</v>
      </c>
    </row>
    <row r="10" spans="2:16" ht="15" customHeight="1" x14ac:dyDescent="0.45">
      <c r="F10" s="124" t="s">
        <v>30</v>
      </c>
      <c r="J10" s="125" t="s">
        <v>215</v>
      </c>
    </row>
    <row r="11" spans="2:16" ht="26.25" customHeight="1" x14ac:dyDescent="0.45">
      <c r="J11" s="125" t="s">
        <v>216</v>
      </c>
    </row>
    <row r="12" spans="2:16" ht="26.25" customHeight="1" x14ac:dyDescent="0.45">
      <c r="J12" s="125" t="s">
        <v>217</v>
      </c>
    </row>
    <row r="13" spans="2:16" ht="26.25" customHeight="1" x14ac:dyDescent="0.45">
      <c r="J13" s="125" t="s">
        <v>218</v>
      </c>
    </row>
    <row r="14" spans="2:16" ht="26.25" customHeight="1" x14ac:dyDescent="0.45">
      <c r="J14" s="125" t="s">
        <v>219</v>
      </c>
    </row>
    <row r="15" spans="2:16" ht="26.25" customHeight="1" x14ac:dyDescent="0.45">
      <c r="J15" s="125" t="s">
        <v>220</v>
      </c>
    </row>
    <row r="16" spans="2:16" ht="14.25" customHeight="1" x14ac:dyDescent="0.45">
      <c r="J16" s="125" t="s">
        <v>203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F9DA-9EA8-49C2-90E8-EEF6A19032ED}">
  <dimension ref="A1:G47"/>
  <sheetViews>
    <sheetView zoomScaleNormal="100" workbookViewId="0">
      <selection activeCell="B17" sqref="B17"/>
    </sheetView>
  </sheetViews>
  <sheetFormatPr defaultColWidth="8.86328125" defaultRowHeight="14.25" x14ac:dyDescent="0.45"/>
  <cols>
    <col min="1" max="1" width="53.1328125" style="179" customWidth="1"/>
    <col min="2" max="7" width="14" style="129" customWidth="1"/>
    <col min="8" max="16384" width="8.86328125" style="129"/>
  </cols>
  <sheetData>
    <row r="1" spans="1:7" ht="18.399999999999999" thickBot="1" x14ac:dyDescent="0.5">
      <c r="A1" s="286" t="s">
        <v>221</v>
      </c>
      <c r="B1" s="287"/>
      <c r="C1" s="287"/>
      <c r="D1" s="287"/>
      <c r="E1" s="287"/>
      <c r="F1" s="287"/>
      <c r="G1" s="288"/>
    </row>
    <row r="2" spans="1:7" x14ac:dyDescent="0.45">
      <c r="A2" s="130" t="s">
        <v>222</v>
      </c>
      <c r="B2" s="289" t="s">
        <v>223</v>
      </c>
      <c r="C2" s="290"/>
      <c r="D2" s="131"/>
      <c r="E2" s="289" t="s">
        <v>224</v>
      </c>
      <c r="F2" s="290"/>
      <c r="G2" s="132"/>
    </row>
    <row r="3" spans="1:7" x14ac:dyDescent="0.45">
      <c r="A3" s="133" t="s">
        <v>225</v>
      </c>
      <c r="B3" s="291" t="s">
        <v>226</v>
      </c>
      <c r="C3" s="292"/>
      <c r="D3" s="134"/>
      <c r="E3" s="291" t="s">
        <v>227</v>
      </c>
      <c r="F3" s="292"/>
      <c r="G3" s="135"/>
    </row>
    <row r="4" spans="1:7" x14ac:dyDescent="0.45">
      <c r="A4" s="133" t="s">
        <v>228</v>
      </c>
      <c r="B4" s="291" t="s">
        <v>229</v>
      </c>
      <c r="C4" s="292"/>
      <c r="D4" s="134"/>
      <c r="E4" s="291" t="s">
        <v>230</v>
      </c>
      <c r="F4" s="292"/>
      <c r="G4" s="135"/>
    </row>
    <row r="5" spans="1:7" ht="14.65" thickBot="1" x14ac:dyDescent="0.5">
      <c r="A5" s="136" t="s">
        <v>231</v>
      </c>
      <c r="B5" s="282" t="s">
        <v>232</v>
      </c>
      <c r="C5" s="283"/>
      <c r="D5" s="137"/>
      <c r="E5" s="282" t="s">
        <v>233</v>
      </c>
      <c r="F5" s="283"/>
      <c r="G5" s="138"/>
    </row>
    <row r="6" spans="1:7" x14ac:dyDescent="0.45">
      <c r="A6" s="139" t="s">
        <v>234</v>
      </c>
      <c r="B6" s="140">
        <v>1</v>
      </c>
      <c r="C6" s="140">
        <v>2</v>
      </c>
      <c r="D6" s="140">
        <v>3</v>
      </c>
      <c r="E6" s="140">
        <v>4</v>
      </c>
      <c r="F6" s="140">
        <v>5</v>
      </c>
      <c r="G6" s="141" t="s">
        <v>235</v>
      </c>
    </row>
    <row r="7" spans="1:7" x14ac:dyDescent="0.45">
      <c r="A7" s="142" t="s">
        <v>236</v>
      </c>
      <c r="B7" s="284" t="s">
        <v>237</v>
      </c>
      <c r="C7" s="284"/>
      <c r="D7" s="284"/>
      <c r="E7" s="284"/>
      <c r="F7" s="284"/>
      <c r="G7" s="285"/>
    </row>
    <row r="8" spans="1:7" x14ac:dyDescent="0.45">
      <c r="A8" s="143" t="s">
        <v>238</v>
      </c>
      <c r="B8" s="144"/>
      <c r="C8" s="144"/>
      <c r="D8" s="144"/>
      <c r="E8" s="144"/>
      <c r="F8" s="144"/>
      <c r="G8" s="145"/>
    </row>
    <row r="9" spans="1:7" x14ac:dyDescent="0.45">
      <c r="A9" s="146" t="s">
        <v>239</v>
      </c>
      <c r="B9" s="147"/>
      <c r="C9" s="148"/>
      <c r="D9" s="147"/>
      <c r="E9" s="148"/>
      <c r="F9" s="147"/>
      <c r="G9" s="149"/>
    </row>
    <row r="10" spans="1:7" ht="28.5" x14ac:dyDescent="0.45">
      <c r="A10" s="150" t="s">
        <v>199</v>
      </c>
      <c r="B10" s="151"/>
      <c r="C10" s="148"/>
      <c r="D10" s="151"/>
      <c r="E10" s="148"/>
      <c r="F10" s="151"/>
      <c r="G10" s="149"/>
    </row>
    <row r="11" spans="1:7" ht="42.75" x14ac:dyDescent="0.45">
      <c r="A11" s="150" t="s">
        <v>240</v>
      </c>
      <c r="B11" s="151"/>
      <c r="C11" s="148"/>
      <c r="D11" s="151"/>
      <c r="E11" s="148"/>
      <c r="F11" s="151"/>
      <c r="G11" s="149"/>
    </row>
    <row r="12" spans="1:7" ht="28.5" x14ac:dyDescent="0.45">
      <c r="A12" s="150" t="s">
        <v>206</v>
      </c>
      <c r="B12" s="151"/>
      <c r="C12" s="148"/>
      <c r="D12" s="151"/>
      <c r="E12" s="148"/>
      <c r="F12" s="151"/>
      <c r="G12" s="149"/>
    </row>
    <row r="13" spans="1:7" x14ac:dyDescent="0.45">
      <c r="A13" s="150" t="s">
        <v>241</v>
      </c>
      <c r="B13" s="151"/>
      <c r="C13" s="148"/>
      <c r="D13" s="151"/>
      <c r="E13" s="148"/>
      <c r="F13" s="151"/>
      <c r="G13" s="149"/>
    </row>
    <row r="14" spans="1:7" x14ac:dyDescent="0.45">
      <c r="A14" s="146" t="s">
        <v>242</v>
      </c>
      <c r="B14" s="151"/>
      <c r="C14" s="148"/>
      <c r="D14" s="151"/>
      <c r="E14" s="148"/>
      <c r="F14" s="151"/>
      <c r="G14" s="149"/>
    </row>
    <row r="15" spans="1:7" ht="28.5" x14ac:dyDescent="0.45">
      <c r="A15" s="150" t="s">
        <v>188</v>
      </c>
      <c r="B15" s="151"/>
      <c r="C15" s="148"/>
      <c r="D15" s="151"/>
      <c r="E15" s="148"/>
      <c r="F15" s="151"/>
      <c r="G15" s="149"/>
    </row>
    <row r="16" spans="1:7" ht="28.5" x14ac:dyDescent="0.45">
      <c r="A16" s="150" t="s">
        <v>212</v>
      </c>
      <c r="B16" s="151"/>
      <c r="C16" s="148"/>
      <c r="D16" s="151"/>
      <c r="E16" s="148"/>
      <c r="F16" s="151"/>
      <c r="G16" s="149"/>
    </row>
    <row r="17" spans="1:7" ht="42.75" x14ac:dyDescent="0.45">
      <c r="A17" s="150" t="s">
        <v>243</v>
      </c>
      <c r="B17" s="151"/>
      <c r="C17" s="148"/>
      <c r="D17" s="151"/>
      <c r="E17" s="148"/>
      <c r="F17" s="151"/>
      <c r="G17" s="149"/>
    </row>
    <row r="18" spans="1:7" s="155" customFormat="1" ht="27.6" customHeight="1" x14ac:dyDescent="0.45">
      <c r="A18" s="150" t="s">
        <v>244</v>
      </c>
      <c r="B18" s="152"/>
      <c r="C18" s="153"/>
      <c r="D18" s="152"/>
      <c r="E18" s="153"/>
      <c r="F18" s="152"/>
      <c r="G18" s="154"/>
    </row>
    <row r="19" spans="1:7" ht="28.5" x14ac:dyDescent="0.45">
      <c r="A19" s="150" t="s">
        <v>215</v>
      </c>
      <c r="B19" s="156"/>
      <c r="C19" s="157"/>
      <c r="D19" s="156"/>
      <c r="E19" s="157"/>
      <c r="F19" s="156"/>
      <c r="G19" s="158"/>
    </row>
    <row r="20" spans="1:7" x14ac:dyDescent="0.45">
      <c r="A20" s="146" t="s">
        <v>245</v>
      </c>
      <c r="B20" s="151"/>
      <c r="C20" s="148"/>
      <c r="D20" s="151"/>
      <c r="E20" s="148"/>
      <c r="F20" s="151"/>
      <c r="G20" s="149"/>
    </row>
    <row r="21" spans="1:7" ht="28.5" x14ac:dyDescent="0.45">
      <c r="A21" s="150" t="s">
        <v>246</v>
      </c>
      <c r="B21" s="156"/>
      <c r="C21" s="157"/>
      <c r="D21" s="156"/>
      <c r="E21" s="157"/>
      <c r="F21" s="156"/>
      <c r="G21" s="158"/>
    </row>
    <row r="22" spans="1:7" ht="28.5" x14ac:dyDescent="0.45">
      <c r="A22" s="150" t="s">
        <v>247</v>
      </c>
      <c r="B22" s="156"/>
      <c r="C22" s="157"/>
      <c r="D22" s="156"/>
      <c r="E22" s="157"/>
      <c r="F22" s="156"/>
      <c r="G22" s="158"/>
    </row>
    <row r="23" spans="1:7" ht="28.5" x14ac:dyDescent="0.45">
      <c r="A23" s="150" t="s">
        <v>248</v>
      </c>
      <c r="B23" s="156"/>
      <c r="C23" s="157"/>
      <c r="D23" s="156"/>
      <c r="E23" s="157"/>
      <c r="F23" s="156"/>
      <c r="G23" s="158"/>
    </row>
    <row r="24" spans="1:7" x14ac:dyDescent="0.45">
      <c r="A24" s="150" t="s">
        <v>219</v>
      </c>
      <c r="B24" s="156"/>
      <c r="C24" s="157"/>
      <c r="D24" s="156"/>
      <c r="E24" s="157"/>
      <c r="F24" s="156"/>
      <c r="G24" s="158"/>
    </row>
    <row r="25" spans="1:7" ht="28.5" x14ac:dyDescent="0.45">
      <c r="A25" s="150" t="s">
        <v>220</v>
      </c>
      <c r="B25" s="156"/>
      <c r="C25" s="157"/>
      <c r="D25" s="156"/>
      <c r="E25" s="157"/>
      <c r="F25" s="156"/>
      <c r="G25" s="158"/>
    </row>
    <row r="26" spans="1:7" x14ac:dyDescent="0.45">
      <c r="A26" s="159" t="s">
        <v>249</v>
      </c>
      <c r="B26" s="156"/>
      <c r="C26" s="157"/>
      <c r="D26" s="156"/>
      <c r="E26" s="157"/>
      <c r="F26" s="156"/>
      <c r="G26" s="158"/>
    </row>
    <row r="27" spans="1:7" x14ac:dyDescent="0.45">
      <c r="A27" s="160"/>
      <c r="B27" s="156"/>
      <c r="C27" s="157"/>
      <c r="D27" s="156"/>
      <c r="E27" s="157"/>
      <c r="F27" s="156"/>
      <c r="G27" s="158"/>
    </row>
    <row r="28" spans="1:7" x14ac:dyDescent="0.45">
      <c r="A28" s="160"/>
      <c r="B28" s="156"/>
      <c r="C28" s="157"/>
      <c r="D28" s="156"/>
      <c r="E28" s="157"/>
      <c r="F28" s="156"/>
      <c r="G28" s="158"/>
    </row>
    <row r="29" spans="1:7" x14ac:dyDescent="0.45">
      <c r="A29" s="160"/>
      <c r="B29" s="161"/>
      <c r="C29" s="157"/>
      <c r="D29" s="161"/>
      <c r="E29" s="157"/>
      <c r="F29" s="161"/>
      <c r="G29" s="162"/>
    </row>
    <row r="30" spans="1:7" x14ac:dyDescent="0.45">
      <c r="A30" s="163" t="s">
        <v>250</v>
      </c>
      <c r="B30" s="164"/>
      <c r="C30" s="164"/>
      <c r="D30" s="164"/>
      <c r="E30" s="164"/>
      <c r="F30" s="164"/>
      <c r="G30" s="165"/>
    </row>
    <row r="31" spans="1:7" x14ac:dyDescent="0.45">
      <c r="A31" s="159" t="s">
        <v>251</v>
      </c>
      <c r="B31" s="166"/>
      <c r="C31" s="157"/>
      <c r="D31" s="166"/>
      <c r="E31" s="157"/>
      <c r="F31" s="166"/>
      <c r="G31" s="158"/>
    </row>
    <row r="32" spans="1:7" ht="28.5" x14ac:dyDescent="0.45">
      <c r="A32" s="150" t="s">
        <v>252</v>
      </c>
      <c r="B32" s="156"/>
      <c r="C32" s="157"/>
      <c r="D32" s="156"/>
      <c r="E32" s="157"/>
      <c r="F32" s="156"/>
      <c r="G32" s="158"/>
    </row>
    <row r="33" spans="1:7" ht="28.5" x14ac:dyDescent="0.45">
      <c r="A33" s="150" t="s">
        <v>253</v>
      </c>
      <c r="B33" s="156"/>
      <c r="C33" s="157"/>
      <c r="D33" s="156"/>
      <c r="E33" s="157"/>
      <c r="F33" s="156"/>
      <c r="G33" s="158"/>
    </row>
    <row r="34" spans="1:7" x14ac:dyDescent="0.45">
      <c r="A34" s="146" t="s">
        <v>254</v>
      </c>
      <c r="B34" s="156"/>
      <c r="C34" s="157"/>
      <c r="D34" s="156"/>
      <c r="E34" s="157"/>
      <c r="F34" s="156"/>
      <c r="G34" s="158"/>
    </row>
    <row r="35" spans="1:7" ht="42.75" x14ac:dyDescent="0.45">
      <c r="A35" s="150" t="s">
        <v>255</v>
      </c>
      <c r="B35" s="156"/>
      <c r="C35" s="157"/>
      <c r="D35" s="156"/>
      <c r="E35" s="157"/>
      <c r="F35" s="156"/>
      <c r="G35" s="158"/>
    </row>
    <row r="36" spans="1:7" x14ac:dyDescent="0.45">
      <c r="A36" s="159" t="s">
        <v>249</v>
      </c>
      <c r="B36" s="156"/>
      <c r="C36" s="157"/>
      <c r="D36" s="156"/>
      <c r="E36" s="157"/>
      <c r="F36" s="156"/>
      <c r="G36" s="158"/>
    </row>
    <row r="37" spans="1:7" x14ac:dyDescent="0.45">
      <c r="A37" s="160"/>
      <c r="B37" s="156"/>
      <c r="C37" s="157"/>
      <c r="D37" s="156"/>
      <c r="E37" s="157"/>
      <c r="F37" s="156"/>
      <c r="G37" s="158"/>
    </row>
    <row r="38" spans="1:7" x14ac:dyDescent="0.45">
      <c r="A38" s="160"/>
      <c r="B38" s="161"/>
      <c r="C38" s="157"/>
      <c r="D38" s="161"/>
      <c r="E38" s="157"/>
      <c r="F38" s="161"/>
      <c r="G38" s="158"/>
    </row>
    <row r="39" spans="1:7" x14ac:dyDescent="0.45">
      <c r="A39" s="143" t="s">
        <v>256</v>
      </c>
      <c r="B39" s="164"/>
      <c r="C39" s="164"/>
      <c r="D39" s="164"/>
      <c r="E39" s="164"/>
      <c r="F39" s="164"/>
      <c r="G39" s="165"/>
    </row>
    <row r="40" spans="1:7" s="155" customFormat="1" x14ac:dyDescent="0.45">
      <c r="A40" s="167" t="s">
        <v>189</v>
      </c>
      <c r="B40" s="168"/>
      <c r="C40" s="153"/>
      <c r="D40" s="168"/>
      <c r="E40" s="153"/>
      <c r="F40" s="168"/>
      <c r="G40" s="154"/>
    </row>
    <row r="41" spans="1:7" x14ac:dyDescent="0.45">
      <c r="A41" s="159" t="s">
        <v>249</v>
      </c>
      <c r="B41" s="156"/>
      <c r="C41" s="157"/>
      <c r="D41" s="156"/>
      <c r="E41" s="157"/>
      <c r="F41" s="156"/>
      <c r="G41" s="158"/>
    </row>
    <row r="42" spans="1:7" x14ac:dyDescent="0.45">
      <c r="A42" s="160"/>
      <c r="B42" s="156"/>
      <c r="C42" s="157"/>
      <c r="D42" s="156"/>
      <c r="E42" s="157"/>
      <c r="F42" s="156"/>
      <c r="G42" s="158"/>
    </row>
    <row r="43" spans="1:7" x14ac:dyDescent="0.45">
      <c r="A43" s="160"/>
      <c r="B43" s="156"/>
      <c r="C43" s="157"/>
      <c r="D43" s="156"/>
      <c r="E43" s="157"/>
      <c r="F43" s="156"/>
      <c r="G43" s="158"/>
    </row>
    <row r="44" spans="1:7" ht="14.65" thickBot="1" x14ac:dyDescent="0.5">
      <c r="A44" s="169"/>
      <c r="B44" s="170"/>
      <c r="C44" s="171"/>
      <c r="D44" s="170"/>
      <c r="E44" s="171"/>
      <c r="F44" s="170"/>
      <c r="G44" s="172"/>
    </row>
    <row r="45" spans="1:7" s="177" customFormat="1" ht="15" thickTop="1" thickBot="1" x14ac:dyDescent="0.5">
      <c r="A45" s="173" t="s">
        <v>112</v>
      </c>
      <c r="B45" s="174"/>
      <c r="C45" s="175"/>
      <c r="D45" s="174"/>
      <c r="E45" s="175"/>
      <c r="F45" s="174"/>
      <c r="G45" s="176"/>
    </row>
    <row r="47" spans="1:7" x14ac:dyDescent="0.45">
      <c r="A47" s="178" t="s">
        <v>257</v>
      </c>
    </row>
  </sheetData>
  <mergeCells count="10">
    <mergeCell ref="B5:C5"/>
    <mergeCell ref="E5:F5"/>
    <mergeCell ref="B7:G7"/>
    <mergeCell ref="A1:G1"/>
    <mergeCell ref="B2:C2"/>
    <mergeCell ref="E2:F2"/>
    <mergeCell ref="B3:C3"/>
    <mergeCell ref="E3:F3"/>
    <mergeCell ref="B4:C4"/>
    <mergeCell ref="E4:F4"/>
  </mergeCells>
  <pageMargins left="0.7" right="0.7" top="0.75" bottom="0.75" header="0.3" footer="0.3"/>
  <pageSetup paperSize="9" scale="63" fitToWidth="2" orientation="portrait" r:id="rId1"/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721A89FB736429B2113C1900E0CA8" ma:contentTypeVersion="13" ma:contentTypeDescription="Create a new document." ma:contentTypeScope="" ma:versionID="386c3e2b0e7f61ed149fa8de7bd5f068">
  <xsd:schema xmlns:xsd="http://www.w3.org/2001/XMLSchema" xmlns:xs="http://www.w3.org/2001/XMLSchema" xmlns:p="http://schemas.microsoft.com/office/2006/metadata/properties" xmlns:ns2="cb4dfd10-d533-42e9-b09c-af1f377fb2fe" targetNamespace="http://schemas.microsoft.com/office/2006/metadata/properties" ma:root="true" ma:fieldsID="48439d3d1ed82ebe458afc3c5ed64d70" ns2:_="">
    <xsd:import namespace="cb4dfd10-d533-42e9-b09c-af1f377fb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dfd10-d533-42e9-b09c-af1f377fb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a5397d5-9543-4dbc-8fcb-23c3638b1d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4dfd10-d533-42e9-b09c-af1f377fb2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46302C-CF81-4401-83D1-2B898D7E2F01}"/>
</file>

<file path=customXml/itemProps2.xml><?xml version="1.0" encoding="utf-8"?>
<ds:datastoreItem xmlns:ds="http://schemas.openxmlformats.org/officeDocument/2006/customXml" ds:itemID="{FFAAB8B2-C2AA-4154-B1EE-A115BE6936D4}"/>
</file>

<file path=customXml/itemProps3.xml><?xml version="1.0" encoding="utf-8"?>
<ds:datastoreItem xmlns:ds="http://schemas.openxmlformats.org/officeDocument/2006/customXml" ds:itemID="{9A417301-EBD7-4348-AC33-95B0F555893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Budget</vt:lpstr>
      <vt:lpstr>Budget Notes</vt:lpstr>
      <vt:lpstr>Title Lists</vt:lpstr>
      <vt:lpstr>AE fee 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2026-09-03T06:01:32Z</dcterms:created>
  <dcterms:modified xsi:type="dcterms:W3CDTF">2026-09-03T06:08:21Z</dcterms:modified>
  <dc:languag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ab268f-1f4f-4197-8d7d-2e528ba0d5b7_Enabled">
    <vt:lpwstr>true</vt:lpwstr>
  </property>
  <property fmtid="{D5CDD505-2E9C-101B-9397-08002B2CF9AE}" pid="3" name="MSIP_Label_02ab268f-1f4f-4197-8d7d-2e528ba0d5b7_SetDate">
    <vt:lpwstr>2026-09-03T06:08:12Z</vt:lpwstr>
  </property>
  <property fmtid="{D5CDD505-2E9C-101B-9397-08002B2CF9AE}" pid="4" name="MSIP_Label_02ab268f-1f4f-4197-8d7d-2e528ba0d5b7_Method">
    <vt:lpwstr>Privileged</vt:lpwstr>
  </property>
  <property fmtid="{D5CDD505-2E9C-101B-9397-08002B2CF9AE}" pid="5" name="MSIP_Label_02ab268f-1f4f-4197-8d7d-2e528ba0d5b7_Name">
    <vt:lpwstr>Public</vt:lpwstr>
  </property>
  <property fmtid="{D5CDD505-2E9C-101B-9397-08002B2CF9AE}" pid="6" name="MSIP_Label_02ab268f-1f4f-4197-8d7d-2e528ba0d5b7_SiteId">
    <vt:lpwstr>2d111364-031c-485c-b260-c38cbb3f5cdf</vt:lpwstr>
  </property>
  <property fmtid="{D5CDD505-2E9C-101B-9397-08002B2CF9AE}" pid="7" name="MSIP_Label_02ab268f-1f4f-4197-8d7d-2e528ba0d5b7_ActionId">
    <vt:lpwstr>c007a351-f269-47d4-bab6-0fc99898f08b</vt:lpwstr>
  </property>
  <property fmtid="{D5CDD505-2E9C-101B-9397-08002B2CF9AE}" pid="8" name="MSIP_Label_02ab268f-1f4f-4197-8d7d-2e528ba0d5b7_ContentBits">
    <vt:lpwstr>0</vt:lpwstr>
  </property>
  <property fmtid="{D5CDD505-2E9C-101B-9397-08002B2CF9AE}" pid="9" name="MSIP_Label_02ab268f-1f4f-4197-8d7d-2e528ba0d5b7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0x0101007CB721A89FB736429B2113C1900E0CA8</vt:lpwstr>
  </property>
</Properties>
</file>