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savethechildren1.sharepoint.com/sites/GCFClimateEducation/Shared Documents/06. Funding Proposal/1. GCF Submissions/B.42 Published Version 22.05.2025/B.42 Redacted (Public Version)/"/>
    </mc:Choice>
  </mc:AlternateContent>
  <xr:revisionPtr revIDLastSave="9" documentId="13_ncr:1_{653C16ED-A0C4-45E9-9437-5013D338BC5E}" xr6:coauthVersionLast="47" xr6:coauthVersionMax="47" xr10:uidLastSave="{7040F3EF-2F57-4EF7-89E3-EA7BA2BF1785}"/>
  <bookViews>
    <workbookView xWindow="2205" yWindow="585" windowWidth="22868" windowHeight="15615" tabRatio="887" xr2:uid="{FE52DFFF-3A92-47ED-93FE-84E606B23153}"/>
  </bookViews>
  <sheets>
    <sheet name="Detailed Budget Plan" sheetId="20" r:id="rId1"/>
    <sheet name="Detailed Budget Notes" sheetId="2" r:id="rId2"/>
  </sheets>
  <definedNames>
    <definedName name="___na23">{#N/A,#N/A,FALSE,"Benefits 01-06"}</definedName>
    <definedName name="___U1000">{#N/A,#N/A,FALSE,"Grant to date"}</definedName>
    <definedName name="__na23">{#N/A,#N/A,FALSE,"Benefits 01-06"}</definedName>
    <definedName name="__pc1" localSheetId="1" hidden="1">{#N/A,#N/A,FALSE,"Benefits 01-06"}</definedName>
    <definedName name="__pc1" localSheetId="0" hidden="1">{#N/A,#N/A,FALSE,"Benefits 01-06"}</definedName>
    <definedName name="__pc1" hidden="1">{#N/A,#N/A,FALSE,"Benefits 01-06"}</definedName>
    <definedName name="__pc2" localSheetId="1" hidden="1">{#N/A,#N/A,FALSE,"Benefits 01-06"}</definedName>
    <definedName name="__pc2" localSheetId="0" hidden="1">{#N/A,#N/A,FALSE,"Benefits 01-06"}</definedName>
    <definedName name="__pc2" hidden="1">{#N/A,#N/A,FALSE,"Benefits 01-06"}</definedName>
    <definedName name="__U1000">{#N/A,#N/A,FALSE,"Grant to date"}</definedName>
    <definedName name="_xlnm._FilterDatabase" localSheetId="0" hidden="1">'Detailed Budget Plan'!$B$5:$S$303</definedName>
    <definedName name="_xlnm._FilterDatabase">#REF!</definedName>
    <definedName name="_ftn1" localSheetId="1">#REF!</definedName>
    <definedName name="_ftn1" localSheetId="0">#REF!</definedName>
    <definedName name="_ftn1">#REF!</definedName>
    <definedName name="_ftn2" localSheetId="1">#REF!</definedName>
    <definedName name="_ftn2" localSheetId="0">#REF!</definedName>
    <definedName name="_ftn2">#REF!</definedName>
    <definedName name="_ftnref1" localSheetId="1">#REF!</definedName>
    <definedName name="_ftnref1" localSheetId="0">#REF!</definedName>
    <definedName name="_ftnref1">#REF!</definedName>
    <definedName name="_ftnref2" localSheetId="1">#REF!</definedName>
    <definedName name="_ftnref2" localSheetId="0">#REF!</definedName>
    <definedName name="_ftnref2">#REF!</definedName>
    <definedName name="_Hlk26091393" localSheetId="1">#REF!</definedName>
    <definedName name="_Hlk26091393" localSheetId="0">#REF!</definedName>
    <definedName name="_Hlk26091393">#REF!</definedName>
    <definedName name="_Hlk528931375" localSheetId="1">#REF!</definedName>
    <definedName name="_Hlk528931375" localSheetId="0">#REF!</definedName>
    <definedName name="_Hlk528931375">#REF!</definedName>
    <definedName name="_Key1" localSheetId="1" hidden="1">#REF!</definedName>
    <definedName name="_Key1" hidden="1">#REF!</definedName>
    <definedName name="_Key2" localSheetId="0" hidden="1">#REF!</definedName>
    <definedName name="_Key2" hidden="1">#REF!</definedName>
    <definedName name="_msoanchor_1" localSheetId="1">#REF!</definedName>
    <definedName name="_msoanchor_1" localSheetId="0">#REF!</definedName>
    <definedName name="_msoanchor_1">#REF!</definedName>
    <definedName name="_msoanchor_2" localSheetId="1">#REF!</definedName>
    <definedName name="_msoanchor_2" localSheetId="0">#REF!</definedName>
    <definedName name="_msoanchor_2">#REF!</definedName>
    <definedName name="_msoanchor_3" localSheetId="1">#REF!</definedName>
    <definedName name="_msoanchor_3" localSheetId="0">#REF!</definedName>
    <definedName name="_msoanchor_3">#REF!</definedName>
    <definedName name="_msoanchor_4" localSheetId="1">#REF!</definedName>
    <definedName name="_msoanchor_4" localSheetId="0">#REF!</definedName>
    <definedName name="_msoanchor_4">#REF!</definedName>
    <definedName name="_msoanchor_7" localSheetId="1">#REF!</definedName>
    <definedName name="_msoanchor_7" localSheetId="0">#REF!</definedName>
    <definedName name="_msoanchor_7">#REF!</definedName>
    <definedName name="_msoanchor_8" localSheetId="1">#REF!</definedName>
    <definedName name="_msoanchor_8" localSheetId="0">#REF!</definedName>
    <definedName name="_msoanchor_8">#REF!</definedName>
    <definedName name="_msoanchor_9" localSheetId="1">#REF!</definedName>
    <definedName name="_msoanchor_9" localSheetId="0">#REF!</definedName>
    <definedName name="_msoanchor_9">#REF!</definedName>
    <definedName name="_na23">{#N/A,#N/A,FALSE,"Benefits 01-06"}</definedName>
    <definedName name="_Order1" hidden="1">255</definedName>
    <definedName name="_Order2" hidden="1">255</definedName>
    <definedName name="_pc1" localSheetId="1" hidden="1">{#N/A,#N/A,FALSE,"Benefits 01-06"}</definedName>
    <definedName name="_pc1" localSheetId="0" hidden="1">{#N/A,#N/A,FALSE,"Benefits 01-06"}</definedName>
    <definedName name="_pc1" hidden="1">{#N/A,#N/A,FALSE,"Benefits 01-06"}</definedName>
    <definedName name="_pc2" localSheetId="1" hidden="1">{#N/A,#N/A,FALSE,"Benefits 01-06"}</definedName>
    <definedName name="_pc2" localSheetId="0" hidden="1">{#N/A,#N/A,FALSE,"Benefits 01-06"}</definedName>
    <definedName name="_pc2" hidden="1">{#N/A,#N/A,FALSE,"Benefits 01-06"}</definedName>
    <definedName name="_Regression_Out" localSheetId="1" hidden="1">#REF!</definedName>
    <definedName name="_Regression_Out" hidden="1">#REF!</definedName>
    <definedName name="_Regression_X" localSheetId="1" hidden="1">#REF!</definedName>
    <definedName name="_Regression_X" hidden="1">#REF!</definedName>
    <definedName name="_Regression_Y" localSheetId="1" hidden="1">#REF!</definedName>
    <definedName name="_Regression_Y" hidden="1">#REF!</definedName>
    <definedName name="_Sort" localSheetId="1" hidden="1">#REF!</definedName>
    <definedName name="_Sort" hidden="1">#REF!</definedName>
    <definedName name="_U1000">{#N/A,#N/A,FALSE,"Grant to date"}</definedName>
    <definedName name="_YR1">#REF!</definedName>
    <definedName name="_YR2">#REF!</definedName>
    <definedName name="a">#REF!</definedName>
    <definedName name="AA">#REF!</definedName>
    <definedName name="ACC_CAMDEAs" localSheetId="0">#REF!</definedName>
    <definedName name="ACC_CAMDEAs">#REF!</definedName>
    <definedName name="ACC_NTNS" localSheetId="0">#REF!</definedName>
    <definedName name="ACC_NTNS">#REF!</definedName>
    <definedName name="ACC_NTNSCAM" localSheetId="0">#REF!</definedName>
    <definedName name="ACC_NTNSCAM">#REF!</definedName>
    <definedName name="AccDesc">#REF!</definedName>
    <definedName name="AccGrp_List" localSheetId="0">#REF!</definedName>
    <definedName name="AccGrp_List">#REF!</definedName>
    <definedName name="Accounts">#REF!</definedName>
    <definedName name="Activity_Budget" localSheetId="1">DATE(YEAR('Detailed Budget Notes'!Loan_Start),MONTH('Detailed Budget Notes'!Loan_Start)+Payment_Number,DAY('Detailed Budget Notes'!Loan_Start))</definedName>
    <definedName name="Activity_Budget" localSheetId="0">DATE(YEAR(Loan_Start),MONTH(Loan_Start)+Payment_Number,DAY(Loan_Start))</definedName>
    <definedName name="Activity_Budget">DATE(YEAR(Loan_Start),MONTH(Loan_Start)+Payment_Number,DAY(Loan_Start))</definedName>
    <definedName name="ACTUALS_BUDGET" localSheetId="0">#REF!</definedName>
    <definedName name="ACTUALS_BUDGET">#REF!</definedName>
    <definedName name="Actuals_NT" localSheetId="0">#REF!</definedName>
    <definedName name="Actuals_NT">#REF!</definedName>
    <definedName name="Actuals_NT_NonStaff" localSheetId="0">#REF!</definedName>
    <definedName name="Actuals_NT_NonStaff">#REF!</definedName>
    <definedName name="Actuals_NT_Staff" localSheetId="0">#REF!</definedName>
    <definedName name="Actuals_NT_Staff">#REF!</definedName>
    <definedName name="ACTUALS_PERIOD" localSheetId="0">#REF!</definedName>
    <definedName name="ACTUALS_PERIOD">#REF!</definedName>
    <definedName name="Actuals_Theme" localSheetId="0">#REF!</definedName>
    <definedName name="Actuals_Theme">#REF!</definedName>
    <definedName name="AMIN">#REF!</definedName>
    <definedName name="Analysis_Code">#REF!</definedName>
    <definedName name="Analysis_Code2">#REF!</definedName>
    <definedName name="Appeal">#REF!</definedName>
    <definedName name="Appeal2">#REF!</definedName>
    <definedName name="Backfill">#REF!</definedName>
    <definedName name="BDLEFT" localSheetId="1">#REF!</definedName>
    <definedName name="BDLEFT">#REF!</definedName>
    <definedName name="Beg_Bal" localSheetId="1">#REF!</definedName>
    <definedName name="Beg_Bal">#REF!</definedName>
    <definedName name="benefit2" localSheetId="1" hidden="1">{#N/A,#N/A,FALSE,"Benefits 01-06"}</definedName>
    <definedName name="benefit2" localSheetId="0" hidden="1">{#N/A,#N/A,FALSE,"Benefits 01-06"}</definedName>
    <definedName name="benefit2" hidden="1">{#N/A,#N/A,FALSE,"Benefits 01-06"}</definedName>
    <definedName name="benefit3" localSheetId="1" hidden="1">{#N/A,#N/A,FALSE,"Benefits 01-06"}</definedName>
    <definedName name="benefit3" localSheetId="0" hidden="1">{#N/A,#N/A,FALSE,"Benefits 01-06"}</definedName>
    <definedName name="benefit3" hidden="1">{#N/A,#N/A,FALSE,"Benefits 01-06"}</definedName>
    <definedName name="benefits" localSheetId="1" hidden="1">{#N/A,#N/A,FALSE,"Benefits 01-06"}</definedName>
    <definedName name="benefits" localSheetId="0" hidden="1">{#N/A,#N/A,FALSE,"Benefits 01-06"}</definedName>
    <definedName name="benefits" hidden="1">{#N/A,#N/A,FALSE,"Benefits 01-06"}</definedName>
    <definedName name="BRANTRAV">#REF!</definedName>
    <definedName name="BUDGET" localSheetId="1">#REF!</definedName>
    <definedName name="BUDGET">#REF!</definedName>
    <definedName name="Budget_rates">#REF!</definedName>
    <definedName name="BudgetLookup" localSheetId="0">#REF!</definedName>
    <definedName name="BudgetLookup">#REF!</definedName>
    <definedName name="BudgetVersions" localSheetId="0">#REF!</definedName>
    <definedName name="BudgetVersions">#REF!</definedName>
    <definedName name="CAMCODE" localSheetId="0">#REF!,#REF!,#REF!,#REF!,#REF!</definedName>
    <definedName name="CAMCODE">#REF!,#REF!,#REF!,#REF!,#REF!</definedName>
    <definedName name="CAMVersion" localSheetId="0">#REF!</definedName>
    <definedName name="CAMVersion">#REF!</definedName>
    <definedName name="cashflow" localSheetId="1">IF('Detailed Budget Notes'!Values_Entered,[0]!Header_Row+'Detailed Budget Notes'!Number_of_Payments,[0]!Header_Row)</definedName>
    <definedName name="cashflow" localSheetId="0">IF('Detailed Budget Plan'!Values_Entered,[0]!Header_Row+'Detailed Budget Plan'!Number_of_Payments,[0]!Header_Row)</definedName>
    <definedName name="cashflow">IF([0]!Values_Entered,[0]!Header_Row+[0]!Number_of_Payments,[0]!Header_Row)</definedName>
    <definedName name="Categories" localSheetId="0">OFFSET(#REF!,0,0,COUNTA(#REF!)-1,1)</definedName>
    <definedName name="Categories">OFFSET(#REF!,0,0,COUNTA(#REF!)-1,1)</definedName>
    <definedName name="CC_Codes" localSheetId="0">#REF!</definedName>
    <definedName name="CC_Codes">#REF!</definedName>
    <definedName name="CCorDept">#REF!</definedName>
    <definedName name="Checks_PhasedBF" localSheetId="0">#REF!</definedName>
    <definedName name="Checks_PhasedBF">#REF!</definedName>
    <definedName name="Checks_PhasedPO" localSheetId="0">#REF!</definedName>
    <definedName name="Checks_PhasedPO">#REF!</definedName>
    <definedName name="Code" localSheetId="0">#REF!,#REF!,#REF!,#REF!,#REF!,#REF!,#REF!,#REF!,#REF!,#REF!,#REF!</definedName>
    <definedName name="Code">#REF!,#REF!,#REF!,#REF!,#REF!,#REF!,#REF!,#REF!,#REF!,#REF!,#REF!</definedName>
    <definedName name="COMM">{#N/A,#N/A,FALSE,"Benefits 01-06"}</definedName>
    <definedName name="Components" localSheetId="0">OFFSET(#REF!,0,0,COUNTA(#REF!)-1,1)</definedName>
    <definedName name="Components">OFFSET(#REF!,0,0,COUNTA(#REF!)-1,1)</definedName>
    <definedName name="COORDI" localSheetId="1">#REF!</definedName>
    <definedName name="COORDI">#REF!</definedName>
    <definedName name="COORDI_1" localSheetId="1">#REF!</definedName>
    <definedName name="COORDI_1">#REF!</definedName>
    <definedName name="COORDI_2" localSheetId="1">#REF!</definedName>
    <definedName name="COORDI_2">#REF!</definedName>
    <definedName name="Cost_centres">#REF!</definedName>
    <definedName name="COSTC" localSheetId="0">#REF!</definedName>
    <definedName name="COSTC">#REF!</definedName>
    <definedName name="CostCategories" localSheetId="0">#REF!</definedName>
    <definedName name="CostCategories">#REF!</definedName>
    <definedName name="CostCategory">#REF!</definedName>
    <definedName name="CostcDesc">#REF!</definedName>
    <definedName name="CostcDescList" localSheetId="0">#REF!</definedName>
    <definedName name="CostcDescList">#REF!</definedName>
    <definedName name="COSTCENTRE">#REF!</definedName>
    <definedName name="CostcList" localSheetId="0">#REF!</definedName>
    <definedName name="CostcList">#REF!</definedName>
    <definedName name="country">#REF!</definedName>
    <definedName name="Country_Overseas">#REF!</definedName>
    <definedName name="Country_Overseas_2">#REF!</definedName>
    <definedName name="Country_state">#REF!</definedName>
    <definedName name="CountryDesc" localSheetId="0">#REF!</definedName>
    <definedName name="CountryDesc">#REF!</definedName>
    <definedName name="_xlnm.Criteria">#REF!</definedName>
    <definedName name="CRScode">#REF!</definedName>
    <definedName name="CtryDesc">#REF!</definedName>
    <definedName name="CtryList" localSheetId="0">#REF!</definedName>
    <definedName name="CtryList">#REF!</definedName>
    <definedName name="Cur_List" localSheetId="0">#REF!</definedName>
    <definedName name="Cur_List">#REF!</definedName>
    <definedName name="Currencies">#REF!</definedName>
    <definedName name="CURRENCY">#REF!</definedName>
    <definedName name="Current_DEA_Description">#REF!</definedName>
    <definedName name="CURRENTFC">#REF!</definedName>
    <definedName name="curryearact" localSheetId="0">#REF!</definedName>
    <definedName name="curryearact">#REF!</definedName>
    <definedName name="d">{"Yr1",#N/A,FALSE,"Budget Detail";"Yr2",#N/A,FALSE,"Budget Detail";"Yr3",#N/A,FALSE,"Budget Detail";"Yr4",#N/A,FALSE,"Budget Detail";"Yr5",#N/A,FALSE,"Budget Detail";"Total",#N/A,FALSE,"Budget Detail"}</definedName>
    <definedName name="dangerpay" localSheetId="0">#REF!</definedName>
    <definedName name="dangerpay">#REF!</definedName>
    <definedName name="Data" localSheetId="1">#REF!</definedName>
    <definedName name="Data">#REF!</definedName>
    <definedName name="_xlnm.Database">#REF!</definedName>
    <definedName name="DataValidation" localSheetId="0">#REF!</definedName>
    <definedName name="DataValidation">#REF!</definedName>
    <definedName name="Dates" localSheetId="0">#REF!</definedName>
    <definedName name="Dates">#REF!</definedName>
    <definedName name="db" localSheetId="1" hidden="1">{"Yr1",#N/A,FALSE,"Budget Detail";"Yr2",#N/A,FALSE,"Budget Detail";"Yr3",#N/A,FALSE,"Budget Detail";"Yr4",#N/A,FALSE,"Budget Detail";"Yr5",#N/A,FALSE,"Budget Detail";"Total",#N/A,FALSE,"Budget Detail"}</definedName>
    <definedName name="db" localSheetId="0" hidden="1">{"Yr1",#N/A,FALSE,"Budget Detail";"Yr2",#N/A,FALSE,"Budget Detail";"Yr3",#N/A,FALSE,"Budget Detail";"Yr4",#N/A,FALSE,"Budget Detail";"Yr5",#N/A,FALSE,"Budget Detail";"Total",#N/A,FALSE,"Budget Detail"}</definedName>
    <definedName name="db" hidden="1">{"Yr1",#N/A,FALSE,"Budget Detail";"Yr2",#N/A,FALSE,"Budget Detail";"Yr3",#N/A,FALSE,"Budget Detail";"Yr4",#N/A,FALSE,"Budget Detail";"Yr5",#N/A,FALSE,"Budget Detail";"Total",#N/A,FALSE,"Budget Detail"}</definedName>
    <definedName name="DEA">#REF!</definedName>
    <definedName name="DEA_list">#REF!</definedName>
    <definedName name="DEASearchList" localSheetId="1">#REF!</definedName>
    <definedName name="DEASearchList">#REF!</definedName>
    <definedName name="Dept">#REF!</definedName>
    <definedName name="DI">#REF!</definedName>
    <definedName name="Display_Week" localSheetId="1">#REF!</definedName>
    <definedName name="Display_Week">#REF!</definedName>
    <definedName name="Display_Week1" localSheetId="1">#REF!</definedName>
    <definedName name="Display_Week1">#REF!</definedName>
    <definedName name="dll_unit">#REF!</definedName>
    <definedName name="Donor_budget_codes">#REF!</definedName>
    <definedName name="Donor_No">#REF!</definedName>
    <definedName name="Donor_No2">#REF!</definedName>
    <definedName name="Donor_Type">#REF!</definedName>
    <definedName name="Donor_Type2">#REF!</definedName>
    <definedName name="DonorType">#REF!</definedName>
    <definedName name="DRC">#REF!</definedName>
    <definedName name="DRCDescp">#REF!</definedName>
    <definedName name="DRCs">#REF!</definedName>
    <definedName name="ECR">3.4%</definedName>
    <definedName name="eduallowance.expat1" localSheetId="0">#REF!</definedName>
    <definedName name="eduallowance.expat1">#REF!</definedName>
    <definedName name="eduallowance.expat2" localSheetId="0">#REF!</definedName>
    <definedName name="eduallowance.expat2">#REF!</definedName>
    <definedName name="eduallowance.expat3" localSheetId="0">#REF!</definedName>
    <definedName name="eduallowance.expat3">#REF!</definedName>
    <definedName name="eduallowance.expat4" localSheetId="0">#REF!</definedName>
    <definedName name="eduallowance.expat4">#REF!</definedName>
    <definedName name="effective" localSheetId="1">#REF!</definedName>
    <definedName name="effective">#REF!</definedName>
    <definedName name="ELIJA">#REF!</definedName>
    <definedName name="End_Bal" localSheetId="1">#REF!</definedName>
    <definedName name="End_Bal">#REF!</definedName>
    <definedName name="ER">#REF!</definedName>
    <definedName name="EV__LASTREFTIME__" hidden="1">39622.6580902778</definedName>
    <definedName name="EV__LASTREFTIME___1" hidden="1">39696.5797569444</definedName>
    <definedName name="ExRate" localSheetId="0">#REF!</definedName>
    <definedName name="ExRate">#REF!</definedName>
    <definedName name="Extra_Pay" localSheetId="1">#REF!</definedName>
    <definedName name="Extra_Pay">#REF!</definedName>
    <definedName name="_xlnm.Extract">#REF!</definedName>
    <definedName name="falg" localSheetId="1" hidden="1">{"Yr1",#N/A,FALSE,"Budget Detail";"Yr2",#N/A,FALSE,"Budget Detail";"Yr3",#N/A,FALSE,"Budget Detail";"Yr4",#N/A,FALSE,"Budget Detail";"Yr5",#N/A,FALSE,"Budget Detail";"Total",#N/A,FALSE,"Budget Detail"}</definedName>
    <definedName name="falg" localSheetId="0" hidden="1">{"Yr1",#N/A,FALSE,"Budget Detail";"Yr2",#N/A,FALSE,"Budget Detail";"Yr3",#N/A,FALSE,"Budget Detail";"Yr4",#N/A,FALSE,"Budget Detail";"Yr5",#N/A,FALSE,"Budget Detail";"Total",#N/A,FALSE,"Budget Detail"}</definedName>
    <definedName name="falg" hidden="1">{"Yr1",#N/A,FALSE,"Budget Detail";"Yr2",#N/A,FALSE,"Budget Detail";"Yr3",#N/A,FALSE,"Budget Detail";"Yr4",#N/A,FALSE,"Budget Detail";"Yr5",#N/A,FALSE,"Budget Detail";"Total",#N/A,FALSE,"Budget Detail"}</definedName>
    <definedName name="Familyplanning">#REF!</definedName>
    <definedName name="flag" localSheetId="1" hidden="1">{"Yr1",#N/A,FALSE,"Budget Detail";"Yr2",#N/A,FALSE,"Budget Detail";"Yr3",#N/A,FALSE,"Budget Detail";"Yr4",#N/A,FALSE,"Budget Detail";"Yr5",#N/A,FALSE,"Budget Detail";"Total",#N/A,FALSE,"Budget Detail"}</definedName>
    <definedName name="flag" localSheetId="0" hidden="1">{"Yr1",#N/A,FALSE,"Budget Detail";"Yr2",#N/A,FALSE,"Budget Detail";"Yr3",#N/A,FALSE,"Budget Detail";"Yr4",#N/A,FALSE,"Budget Detail";"Yr5",#N/A,FALSE,"Budget Detail";"Total",#N/A,FALSE,"Budget Detail"}</definedName>
    <definedName name="flag" hidden="1">{"Yr1",#N/A,FALSE,"Budget Detail";"Yr2",#N/A,FALSE,"Budget Detail";"Yr3",#N/A,FALSE,"Budget Detail";"Yr4",#N/A,FALSE,"Budget Detail";"Yr5",#N/A,FALSE,"Budget Detail";"Total",#N/A,FALSE,"Budget Detail"}</definedName>
    <definedName name="FOCA">#REF!</definedName>
    <definedName name="ForecastControl" localSheetId="0">#REF!</definedName>
    <definedName name="ForecastControl">#REF!</definedName>
    <definedName name="ForeignTransferAllowance" localSheetId="0">#REF!</definedName>
    <definedName name="ForeignTransferAllowance">#REF!</definedName>
    <definedName name="Fringe" localSheetId="0">#REF!</definedName>
    <definedName name="Fringe">#REF!</definedName>
    <definedName name="Full_Print" localSheetId="1">#REF!</definedName>
    <definedName name="Full_Print">#REF!</definedName>
    <definedName name="FullProjdesc" localSheetId="0">#REF!</definedName>
    <definedName name="FullProjdesc">#REF!</definedName>
    <definedName name="Fund_list" localSheetId="0">#REF!</definedName>
    <definedName name="Fund_list">#REF!</definedName>
    <definedName name="Funding" localSheetId="0">OFFSET(#REF!,0,0,COUNTA(#REF!)-1,1)</definedName>
    <definedName name="Funding">OFFSET(#REF!,0,0,COUNTA(#REF!)-1,1)</definedName>
    <definedName name="FundProjdesc" localSheetId="0">#REF!</definedName>
    <definedName name="FundProjdesc">#REF!</definedName>
    <definedName name="g">#REF!</definedName>
    <definedName name="GCF_Classification" localSheetId="1">#REF!</definedName>
    <definedName name="GCF_Classification" localSheetId="0">#REF!</definedName>
    <definedName name="GCF_Classification">#REF!</definedName>
    <definedName name="Grant2" localSheetId="1" hidden="1">{#N/A,#N/A,FALSE,"Grant to date"}</definedName>
    <definedName name="Grant2" localSheetId="0" hidden="1">{#N/A,#N/A,FALSE,"Grant to date"}</definedName>
    <definedName name="Grant2" hidden="1">{#N/A,#N/A,FALSE,"Grant to date"}</definedName>
    <definedName name="grants">#REF!</definedName>
    <definedName name="HARD">#REF!</definedName>
    <definedName name="Header_Row">ROW(#REF!)</definedName>
    <definedName name="ICR">#REF!</definedName>
    <definedName name="Implementing_Partners" localSheetId="1">#REF!</definedName>
    <definedName name="Implementing_Partners" localSheetId="0">#REF!</definedName>
    <definedName name="Implementing_Partners">#REF!</definedName>
    <definedName name="Infl_rate" localSheetId="1">#REF!</definedName>
    <definedName name="Infl_rate">#REF!</definedName>
    <definedName name="Inflation_Rate" localSheetId="1">#REF!</definedName>
    <definedName name="Inflation_Rate">#REF!</definedName>
    <definedName name="inflationYr1" localSheetId="1">#REF!</definedName>
    <definedName name="inflationYr1">#REF!</definedName>
    <definedName name="Int" localSheetId="1">#REF!</definedName>
    <definedName name="Int">#REF!</definedName>
    <definedName name="Interest_Rate" localSheetId="1">#REF!</definedName>
    <definedName name="Interest_Rate">#REF!</definedName>
    <definedName name="IntlPerDiem" localSheetId="1">#REF!</definedName>
    <definedName name="IntlPerDiem">#REF!</definedName>
    <definedName name="IntlTravel" localSheetId="1">#REF!</definedName>
    <definedName name="IntlTravel">#REF!</definedName>
    <definedName name="IR">#REF!</definedName>
    <definedName name="JJJJJ" localSheetId="1" hidden="1">{"Yr1",#N/A,FALSE,"Budget Detail";"Yr2",#N/A,FALSE,"Budget Detail";"Yr3",#N/A,FALSE,"Budget Detail";"Yr4",#N/A,FALSE,"Budget Detail";"Yr5",#N/A,FALSE,"Budget Detail";"Total",#N/A,FALSE,"Budget Detail"}</definedName>
    <definedName name="JJJJJ" localSheetId="0" hidden="1">{"Yr1",#N/A,FALSE,"Budget Detail";"Yr2",#N/A,FALSE,"Budget Detail";"Yr3",#N/A,FALSE,"Budget Detail";"Yr4",#N/A,FALSE,"Budget Detail";"Yr5",#N/A,FALSE,"Budget Detail";"Total",#N/A,FALSE,"Budget Detail"}</definedName>
    <definedName name="JJJJJ" hidden="1">{"Yr1",#N/A,FALSE,"Budget Detail";"Yr2",#N/A,FALSE,"Budget Detail";"Yr3",#N/A,FALSE,"Budget Detail";"Yr4",#N/A,FALSE,"Budget Detail";"Yr5",#N/A,FALSE,"Budget Detail";"Total",#N/A,FALSE,"Budget Detail"}</definedName>
    <definedName name="john">#REF!</definedName>
    <definedName name="jokiyh" localSheetId="1" hidden="1">{"Yr1",#N/A,FALSE,"Budget Detail";"Yr2",#N/A,FALSE,"Budget Detail";"Yr3",#N/A,FALSE,"Budget Detail";"Yr4",#N/A,FALSE,"Budget Detail";"Yr5",#N/A,FALSE,"Budget Detail";"Total",#N/A,FALSE,"Budget Detail"}</definedName>
    <definedName name="jokiyh" localSheetId="0" hidden="1">{"Yr1",#N/A,FALSE,"Budget Detail";"Yr2",#N/A,FALSE,"Budget Detail";"Yr3",#N/A,FALSE,"Budget Detail";"Yr4",#N/A,FALSE,"Budget Detail";"Yr5",#N/A,FALSE,"Budget Detail";"Total",#N/A,FALSE,"Budget Detail"}</definedName>
    <definedName name="jokiyh" hidden="1">{"Yr1",#N/A,FALSE,"Budget Detail";"Yr2",#N/A,FALSE,"Budget Detail";"Yr3",#N/A,FALSE,"Budget Detail";"Yr4",#N/A,FALSE,"Budget Detail";"Yr5",#N/A,FALSE,"Budget Detail";"Total",#N/A,FALSE,"Budget Detail"}</definedName>
    <definedName name="jt">#REF!</definedName>
    <definedName name="Last_Row" localSheetId="1">IF('Detailed Budget Notes'!Values_Entered,Header_Row+'Detailed Budget Notes'!Number_of_Payments,Header_Row)</definedName>
    <definedName name="Last_Row" localSheetId="0">IF('Detailed Budget Plan'!Values_Entered,Header_Row+'Detailed Budget Plan'!Number_of_Payments,Header_Row)</definedName>
    <definedName name="Last_Row">IF([0]!Values_Entered,Header_Row+[0]!Number_of_Payments,Header_Row)</definedName>
    <definedName name="LCLCOADesc">#REF!</definedName>
    <definedName name="LegalEntity">#REF!</definedName>
    <definedName name="Likelihood" localSheetId="0">#REF!</definedName>
    <definedName name="Likelihood">#REF!</definedName>
    <definedName name="Loan_Amount" localSheetId="1">#REF!</definedName>
    <definedName name="Loan_Amount">#REF!</definedName>
    <definedName name="Loan_Start" localSheetId="1">#REF!</definedName>
    <definedName name="Loan_Start">#REF!</definedName>
    <definedName name="Loan_Years" localSheetId="1">#REF!</definedName>
    <definedName name="Loan_Years">#REF!</definedName>
    <definedName name="localfringe" localSheetId="0">#REF!</definedName>
    <definedName name="localfringe">#REF!</definedName>
    <definedName name="localinflation_yr4" localSheetId="0">#REF!</definedName>
    <definedName name="localinflation_yr4">#REF!</definedName>
    <definedName name="localinflation_yr5" localSheetId="0">#REF!</definedName>
    <definedName name="localinflation_yr5">#REF!</definedName>
    <definedName name="LocalPerDiem" localSheetId="1">#REF!</definedName>
    <definedName name="LocalPerDiem">#REF!</definedName>
    <definedName name="LocalTravel" localSheetId="1">#REF!</definedName>
    <definedName name="LocalTravel">#REF!</definedName>
    <definedName name="LOE" localSheetId="1">#REF!</definedName>
    <definedName name="LOE">#REF!</definedName>
    <definedName name="MemberDesc" localSheetId="0">#REF!</definedName>
    <definedName name="MemberDesc">#REF!</definedName>
    <definedName name="MOCA">#REF!</definedName>
    <definedName name="moite">{#N/A,#N/A,FALSE,"Benefits 01-06"}</definedName>
    <definedName name="Month_list" localSheetId="0">#REF!</definedName>
    <definedName name="Month_list">#REF!</definedName>
    <definedName name="MONTHEND">#REF!</definedName>
    <definedName name="NGOname">#REF!</definedName>
    <definedName name="NonTemAct" localSheetId="0">#REF!</definedName>
    <definedName name="NonTemAct">#REF!</definedName>
    <definedName name="NonThemProjDesc" localSheetId="0">#REF!</definedName>
    <definedName name="NonThemProjDesc">#REF!</definedName>
    <definedName name="NTNSCHECK" localSheetId="0">#REF!</definedName>
    <definedName name="NTNSCHECK">#REF!</definedName>
    <definedName name="Num_Pmt_Per_Year" localSheetId="1">#REF!</definedName>
    <definedName name="Num_Pmt_Per_Year">#REF!</definedName>
    <definedName name="Number_of_Payments" localSheetId="1">MATCH(0.01,'Detailed Budget Notes'!End_Bal,-1)+1</definedName>
    <definedName name="Number_of_Payments" localSheetId="0">MATCH(0.01,End_Bal,-1)+1</definedName>
    <definedName name="Number_of_Payments">MATCH(0.01,End_Bal,-1)+1</definedName>
    <definedName name="OfficeList" localSheetId="0">#REF!</definedName>
    <definedName name="OfficeList">#REF!</definedName>
    <definedName name="oloo">{#N/A,#N/A,FALSE,"Benefits 01-06"}</definedName>
    <definedName name="Outputs" localSheetId="0">OFFSET(#REF!,0,0,COUNTA(#REF!)-1,1)</definedName>
    <definedName name="Outputs">OFFSET(#REF!,0,0,COUNTA(#REF!)-1,1)</definedName>
    <definedName name="Pay_Date" localSheetId="1">#REF!</definedName>
    <definedName name="Pay_Date">#REF!</definedName>
    <definedName name="Pay_Num" localSheetId="1">#REF!</definedName>
    <definedName name="Pay_Num">#REF!</definedName>
    <definedName name="Payment_Date" localSheetId="1">DATE(YEAR('Detailed Budget Notes'!Loan_Start),MONTH('Detailed Budget Notes'!Loan_Start)+Payment_Number,DAY('Detailed Budget Notes'!Loan_Start))</definedName>
    <definedName name="Payment_Date" localSheetId="0">DATE(YEAR(Loan_Start),MONTH(Loan_Start)+Payment_Number,DAY(Loan_Start))</definedName>
    <definedName name="Payment_Date">DATE(YEAR(Loan_Start),MONTH(Loan_Start)+Payment_Number,DAY(Loan_Start))</definedName>
    <definedName name="pig" localSheetId="1" hidden="1">{"Yr1",#N/A,FALSE,"Budget Detail";"Yr2",#N/A,FALSE,"Budget Detail";"Yr3",#N/A,FALSE,"Budget Detail";"Yr4",#N/A,FALSE,"Budget Detail";"Yr5",#N/A,FALSE,"Budget Detail";"Total",#N/A,FALSE,"Budget Detail"}</definedName>
    <definedName name="pig" localSheetId="0" hidden="1">{"Yr1",#N/A,FALSE,"Budget Detail";"Yr2",#N/A,FALSE,"Budget Detail";"Yr3",#N/A,FALSE,"Budget Detail";"Yr4",#N/A,FALSE,"Budget Detail";"Yr5",#N/A,FALSE,"Budget Detail";"Total",#N/A,FALSE,"Budget Detail"}</definedName>
    <definedName name="pig" hidden="1">{"Yr1",#N/A,FALSE,"Budget Detail";"Yr2",#N/A,FALSE,"Budget Detail";"Yr3",#N/A,FALSE,"Budget Detail";"Yr4",#N/A,FALSE,"Budget Detail";"Yr5",#N/A,FALSE,"Budget Detail";"Total",#N/A,FALSE,"Budget Detail"}</definedName>
    <definedName name="postallowance" localSheetId="0">#REF!</definedName>
    <definedName name="postallowance">#REF!</definedName>
    <definedName name="postallowance.expat2" localSheetId="0">#REF!</definedName>
    <definedName name="postallowance.expat2">#REF!</definedName>
    <definedName name="postallowance.expat3" localSheetId="0">#REF!</definedName>
    <definedName name="postallowance.expat3">#REF!</definedName>
    <definedName name="postallowance.expat4" localSheetId="0">#REF!</definedName>
    <definedName name="postallowance.expat4">#REF!</definedName>
    <definedName name="postdifferential" localSheetId="0">#REF!</definedName>
    <definedName name="postdifferential">#REF!</definedName>
    <definedName name="preyearact" localSheetId="0">#REF!</definedName>
    <definedName name="preyearact">#REF!</definedName>
    <definedName name="Princ" localSheetId="1">#REF!</definedName>
    <definedName name="Princ">#REF!</definedName>
    <definedName name="PRINT_AR01" localSheetId="1">#REF!</definedName>
    <definedName name="PRINT_AR01">#REF!</definedName>
    <definedName name="_xlnm.Print_Area" localSheetId="1">#REF!</definedName>
    <definedName name="_xlnm.Print_Area">#REF!</definedName>
    <definedName name="PRINT_AREA_MI">#REF!</definedName>
    <definedName name="Print_Area_Reset" localSheetId="1">OFFSET('Detailed Budget Notes'!Full_Print,0,0,'Detailed Budget Notes'!Last_Row)</definedName>
    <definedName name="Print_Area_Reset" localSheetId="0">OFFSET(Full_Print,0,0,'Detailed Budget Plan'!Last_Row)</definedName>
    <definedName name="Print_Area_Reset">OFFSET(Full_Print,0,0,Last_Row)</definedName>
    <definedName name="_xlnm.Print_Titles">#N/A</definedName>
    <definedName name="PRIORFC">#REF!</definedName>
    <definedName name="ProfilesDates">#REF!</definedName>
    <definedName name="program">#REF!</definedName>
    <definedName name="program1">#REF!</definedName>
    <definedName name="program2">#REF!</definedName>
    <definedName name="Program3">#REF!</definedName>
    <definedName name="Program4">#REF!</definedName>
    <definedName name="program5">#REF!</definedName>
    <definedName name="PROJ_ALL" localSheetId="0">#REF!</definedName>
    <definedName name="PROJ_ALL">#REF!</definedName>
    <definedName name="PROJ_NT" localSheetId="0">#REF!</definedName>
    <definedName name="PROJ_NT">#REF!</definedName>
    <definedName name="PROJ_TXT" localSheetId="0">#REF!</definedName>
    <definedName name="PROJ_TXT">#REF!</definedName>
    <definedName name="PROJCODE_ALL" localSheetId="0">#REF!</definedName>
    <definedName name="PROJCODE_ALL">#REF!</definedName>
    <definedName name="PROJCODE_NT" localSheetId="0">#REF!</definedName>
    <definedName name="PROJCODE_NT">#REF!</definedName>
    <definedName name="PROJCODE_TXT" localSheetId="0">#REF!</definedName>
    <definedName name="PROJCODE_TXT">#REF!</definedName>
    <definedName name="Project_No">#REF!</definedName>
    <definedName name="project_start" localSheetId="1">#REF!</definedName>
    <definedName name="project_start" localSheetId="0">#REF!</definedName>
    <definedName name="project_start">#REF!</definedName>
    <definedName name="Project_Start1" localSheetId="0">#REF!</definedName>
    <definedName name="Project_Start1">#REF!</definedName>
    <definedName name="Project_Theme">#REF!</definedName>
    <definedName name="Project_Theme2">#REF!</definedName>
    <definedName name="ProjLookupShort" localSheetId="0">#REF!</definedName>
    <definedName name="ProjLookupShort">#REF!</definedName>
    <definedName name="PropDesc">#REF!</definedName>
    <definedName name="ProxyAccountMapping" localSheetId="0">#REF!</definedName>
    <definedName name="ProxyAccountMapping">#REF!</definedName>
    <definedName name="PSOF">#REF!</definedName>
    <definedName name="PSOFs">#REF!</definedName>
    <definedName name="RANGE" localSheetId="1">#REF!</definedName>
    <definedName name="RANGE">#REF!</definedName>
    <definedName name="Range1">#REF!</definedName>
    <definedName name="Range2">#REF!</definedName>
    <definedName name="Range3">#REF!</definedName>
    <definedName name="Resources">#REF!</definedName>
    <definedName name="Response">#REF!</definedName>
    <definedName name="Review" localSheetId="1" hidden="1">{#N/A,#N/A,FALSE,"Benefits 01-06"}</definedName>
    <definedName name="Review" localSheetId="0" hidden="1">{#N/A,#N/A,FALSE,"Benefits 01-06"}</definedName>
    <definedName name="Review" hidden="1">{#N/A,#N/A,FALSE,"Benefits 01-06"}</definedName>
    <definedName name="rfa" localSheetId="1" hidden="1">{"Yr1",#N/A,FALSE,"Budget Detail";"Yr2",#N/A,FALSE,"Budget Detail";"Yr3",#N/A,FALSE,"Budget Detail";"Yr4",#N/A,FALSE,"Budget Detail";"Yr5",#N/A,FALSE,"Budget Detail";"Total",#N/A,FALSE,"Budget Detail"}</definedName>
    <definedName name="rfa" localSheetId="0" hidden="1">{"Yr1",#N/A,FALSE,"Budget Detail";"Yr2",#N/A,FALSE,"Budget Detail";"Yr3",#N/A,FALSE,"Budget Detail";"Yr4",#N/A,FALSE,"Budget Detail";"Yr5",#N/A,FALSE,"Budget Detail";"Total",#N/A,FALSE,"Budget Detail"}</definedName>
    <definedName name="rfa" hidden="1">{"Yr1",#N/A,FALSE,"Budget Detail";"Yr2",#N/A,FALSE,"Budget Detail";"Yr3",#N/A,FALSE,"Budget Detail";"Yr4",#N/A,FALSE,"Budget Detail";"Yr5",#N/A,FALSE,"Budget Detail";"Total",#N/A,FALSE,"Budget Detail"}</definedName>
    <definedName name="RH" localSheetId="1">#REF!</definedName>
    <definedName name="RH">#REF!</definedName>
    <definedName name="Risk_ranking">#REF!</definedName>
    <definedName name="rngCountry">#REF!</definedName>
    <definedName name="rngDate">#REF!</definedName>
    <definedName name="rngPeriod">#REF!</definedName>
    <definedName name="SC_Cost_Category" localSheetId="1">#REF!</definedName>
    <definedName name="SC_Cost_Category" localSheetId="0">#REF!</definedName>
    <definedName name="SC_Cost_Category">#REF!</definedName>
    <definedName name="Sched_Pay" localSheetId="1">#REF!</definedName>
    <definedName name="Sched_Pay">#REF!</definedName>
    <definedName name="Scheduled_Extra_Payments" localSheetId="1">#REF!</definedName>
    <definedName name="Scheduled_Extra_Payments">#REF!</definedName>
    <definedName name="Scheduled_Interest_Rate" localSheetId="1">#REF!</definedName>
    <definedName name="Scheduled_Interest_Rate">#REF!</definedName>
    <definedName name="Scheduled_Monthly_Payment" localSheetId="1">#REF!</definedName>
    <definedName name="Scheduled_Monthly_Payment">#REF!</definedName>
    <definedName name="Select_Asset_Type">#REF!</definedName>
    <definedName name="SI">#REF!</definedName>
    <definedName name="Site">#REF!</definedName>
    <definedName name="Site2">#REF!</definedName>
    <definedName name="SOF" localSheetId="0">#REF!</definedName>
    <definedName name="SOF">#REF!</definedName>
    <definedName name="SOF_List_Fund" localSheetId="0">#REF!</definedName>
    <definedName name="SOF_List_Fund">#REF!</definedName>
    <definedName name="SOF_NUMBER" localSheetId="0">#REF!</definedName>
    <definedName name="SOF_NUMBER">#REF!</definedName>
    <definedName name="SOFCodeList" localSheetId="0">#REF!</definedName>
    <definedName name="SOFCodeList">#REF!</definedName>
    <definedName name="SOFCREATED_NTNS" localSheetId="0">#REF!</definedName>
    <definedName name="SOFCREATED_NTNS">#REF!</definedName>
    <definedName name="SOFCREATED_STAFFDET" localSheetId="0">#REF!</definedName>
    <definedName name="SOFCREATED_STAFFDET">#REF!</definedName>
    <definedName name="SOFCREATED_STAFFSUM" localSheetId="0">#REF!</definedName>
    <definedName name="SOFCREATED_STAFFSUM">#REF!</definedName>
    <definedName name="SofDesc" localSheetId="0">#REF!</definedName>
    <definedName name="SofDesc">#REF!</definedName>
    <definedName name="SOFDESCFUND" localSheetId="0">#REF!</definedName>
    <definedName name="SOFDESCFUND">#REF!</definedName>
    <definedName name="SOFDescList" localSheetId="0">#REF!</definedName>
    <definedName name="SOFDescList">#REF!</definedName>
    <definedName name="SOFDescNoAward" localSheetId="0">#REF!</definedName>
    <definedName name="SOFDescNoAward">#REF!</definedName>
    <definedName name="SOFListNoAward" localSheetId="0">#REF!</definedName>
    <definedName name="SOFListNoAward">#REF!</definedName>
    <definedName name="spec">#REF!</definedName>
    <definedName name="STAFF_DESC" localSheetId="0">#REF!</definedName>
    <definedName name="STAFF_DESC">#REF!</definedName>
    <definedName name="STAFF_IDS" localSheetId="0">#REF!</definedName>
    <definedName name="STAFF_IDS">#REF!</definedName>
    <definedName name="STAFF_JOBTITLE" localSheetId="0">#REF!</definedName>
    <definedName name="STAFF_JOBTITLE">#REF!</definedName>
    <definedName name="Staff_List">#REF!</definedName>
    <definedName name="StaffAct" localSheetId="0">#REF!</definedName>
    <definedName name="StaffAct">#REF!</definedName>
    <definedName name="STAFFDETAILCHECK" localSheetId="0">#REF!</definedName>
    <definedName name="STAFFDETAILCHECK">#REF!</definedName>
    <definedName name="stafflevel" localSheetId="1">#REF!</definedName>
    <definedName name="stafflevel">#REF!</definedName>
    <definedName name="StaffList" localSheetId="0">#REF!</definedName>
    <definedName name="StaffList">#REF!</definedName>
    <definedName name="SubThemeList" localSheetId="0">#REF!</definedName>
    <definedName name="SubThemeList">#REF!</definedName>
    <definedName name="SUMSHELL" localSheetId="1">#REF!</definedName>
    <definedName name="SUMSHELL">#REF!</definedName>
    <definedName name="SV311P" localSheetId="1" hidden="1">#REF!</definedName>
    <definedName name="SV311P" hidden="1">#REF!</definedName>
    <definedName name="T7S">{#N/A,#N/A,FALSE,"Grant to date"}</definedName>
    <definedName name="Technical_Sector">#REF!</definedName>
    <definedName name="template" localSheetId="1">#REF!</definedName>
    <definedName name="template">#REF!</definedName>
    <definedName name="Them_list" localSheetId="0">#REF!</definedName>
    <definedName name="Them_list">#REF!</definedName>
    <definedName name="ThemXProjDesc" localSheetId="0">#REF!</definedName>
    <definedName name="ThemXProjDesc">#REF!</definedName>
    <definedName name="ThemXProjList" localSheetId="0">#REF!</definedName>
    <definedName name="ThemXProjList">#REF!</definedName>
    <definedName name="THFTJ" localSheetId="1" hidden="1">{#N/A,#N/A,FALSE,"Benefits 01-06"}</definedName>
    <definedName name="THFTJ" localSheetId="0" hidden="1">{#N/A,#N/A,FALSE,"Benefits 01-06"}</definedName>
    <definedName name="THFTJ" hidden="1">{#N/A,#N/A,FALSE,"Benefits 01-06"}</definedName>
    <definedName name="TMPGlobalView">#REF!</definedName>
    <definedName name="Total_Interest">#REF!</definedName>
    <definedName name="Total_Pay" localSheetId="1">#REF!</definedName>
    <definedName name="Total_Pay">#REF!</definedName>
    <definedName name="Total_Payment" localSheetId="1">Scheduled_Payment+Extra_Payment</definedName>
    <definedName name="Total_Payment" localSheetId="0">Scheduled_Payment+Extra_Payment</definedName>
    <definedName name="Total_Payment">Scheduled_Payment+Extra_Payment</definedName>
    <definedName name="TotalSharedCosts" localSheetId="0">#REF!</definedName>
    <definedName name="TotalSharedCosts">#REF!</definedName>
    <definedName name="Transition_date">#REF!</definedName>
    <definedName name="trips">#REF!</definedName>
    <definedName name="TxtAct" localSheetId="0">#REF!</definedName>
    <definedName name="TxtAct">#REF!</definedName>
    <definedName name="Unpresented">#REF!</definedName>
    <definedName name="Unrestricted_Funds">#REF!</definedName>
    <definedName name="Unrestricted2">#REF!</definedName>
    <definedName name="usinflation_yr4" localSheetId="0">#REF!</definedName>
    <definedName name="usinflation_yr4">#REF!</definedName>
    <definedName name="usinflation_yr5" localSheetId="0">#REF!</definedName>
    <definedName name="usinflation_yr5">#REF!</definedName>
    <definedName name="ValidCategory">#REF!</definedName>
    <definedName name="ValidProcedure">#REF!</definedName>
    <definedName name="ValidStatus">#REF!</definedName>
    <definedName name="Values_Entered" localSheetId="1">IF('Detailed Budget Notes'!Loan_Amount*'Detailed Budget Notes'!Interest_Rate*'Detailed Budget Notes'!Loan_Years*'Detailed Budget Notes'!Loan_Start&gt;0,1,0)</definedName>
    <definedName name="Values_Entered" localSheetId="0">IF(Loan_Amount*Interest_Rate*Loan_Years*Loan_Start&gt;0,1,0)</definedName>
    <definedName name="Values_Entered">IF(Loan_Amount*Interest_Rate*Loan_Years*Loan_Start&gt;0,1,0)</definedName>
    <definedName name="Visas" localSheetId="1">#REF!</definedName>
    <definedName name="Visas">#REF!</definedName>
    <definedName name="w" localSheetId="1">#REF!</definedName>
    <definedName name="w">#REF!</definedName>
    <definedName name="wakesh">{#N/A,#N/A,FALSE,"Benefits 01-06"}</definedName>
    <definedName name="wakesho">{#N/A,#N/A,FALSE,"Grant to date"}</definedName>
    <definedName name="WINNIE">{#N/A,#N/A,FALSE,"Benefits 01-06"}</definedName>
    <definedName name="wrn.Benifits." localSheetId="1" hidden="1">{#N/A,#N/A,FALSE,"Benefits 01-06"}</definedName>
    <definedName name="wrn.Benifits." localSheetId="0" hidden="1">{#N/A,#N/A,FALSE,"Benefits 01-06"}</definedName>
    <definedName name="wrn.Benifits." hidden="1">{#N/A,#N/A,FALSE,"Benefits 01-06"}</definedName>
    <definedName name="wrn.cdra._.Total._.budget.2" localSheetId="1" hidden="1">{"Yr1",#N/A,FALSE,"Budget Detail";"Yr2",#N/A,FALSE,"Budget Detail";"Yr3",#N/A,FALSE,"Budget Detail";"Yr4",#N/A,FALSE,"Budget Detail";"Yr5",#N/A,FALSE,"Budget Detail";"Total",#N/A,FALSE,"Budget Detail"}</definedName>
    <definedName name="wrn.cdra._.Total._.budget.2" localSheetId="0" hidden="1">{"Yr1",#N/A,FALSE,"Budget Detail";"Yr2",#N/A,FALSE,"Budget Detail";"Yr3",#N/A,FALSE,"Budget Detail";"Yr4",#N/A,FALSE,"Budget Detail";"Yr5",#N/A,FALSE,"Budget Detail";"Total",#N/A,FALSE,"Budget Detail"}</definedName>
    <definedName name="wrn.cdra._.Total._.budget.2" hidden="1">{"Yr1",#N/A,FALSE,"Budget Detail";"Yr2",#N/A,FALSE,"Budget Detail";"Yr3",#N/A,FALSE,"Budget Detail";"Yr4",#N/A,FALSE,"Budget Detail";"Yr5",#N/A,FALSE,"Budget Detail";"Total",#N/A,FALSE,"Budget Detail"}</definedName>
    <definedName name="wrn.cdra._.total._.Budget.5" localSheetId="1" hidden="1">{"Yr1",#N/A,FALSE,"Budget Detail";"Yr2",#N/A,FALSE,"Budget Detail";"Yr3",#N/A,FALSE,"Budget Detail";"Yr4",#N/A,FALSE,"Budget Detail";"Yr5",#N/A,FALSE,"Budget Detail";"Total",#N/A,FALSE,"Budget Detail"}</definedName>
    <definedName name="wrn.cdra._.total._.Budget.5" localSheetId="0" hidden="1">{"Yr1",#N/A,FALSE,"Budget Detail";"Yr2",#N/A,FALSE,"Budget Detail";"Yr3",#N/A,FALSE,"Budget Detail";"Yr4",#N/A,FALSE,"Budget Detail";"Yr5",#N/A,FALSE,"Budget Detail";"Total",#N/A,FALSE,"Budget Detail"}</definedName>
    <definedName name="wrn.cdra._.total._.Budget.5" hidden="1">{"Yr1",#N/A,FALSE,"Budget Detail";"Yr2",#N/A,FALSE,"Budget Detail";"Yr3",#N/A,FALSE,"Budget Detail";"Yr4",#N/A,FALSE,"Budget Detail";"Yr5",#N/A,FALSE,"Budget Detail";"Total",#N/A,FALSE,"Budget Detail"}</definedName>
    <definedName name="wrn.CRDA._.Total._.Budget." localSheetId="1" hidden="1">{"Yr1",#N/A,FALSE,"Budget Detail";"Yr2",#N/A,FALSE,"Budget Detail";"Yr3",#N/A,FALSE,"Budget Detail";"Yr4",#N/A,FALSE,"Budget Detail";"Yr5",#N/A,FALSE,"Budget Detail";"Total",#N/A,FALSE,"Budget Detail"}</definedName>
    <definedName name="wrn.CRDA._.Total._.Budget." localSheetId="0" hidden="1">{"Yr1",#N/A,FALSE,"Budget Detail";"Yr2",#N/A,FALSE,"Budget Detail";"Yr3",#N/A,FALSE,"Budget Detail";"Yr4",#N/A,FALSE,"Budget Detail";"Yr5",#N/A,FALSE,"Budget Detail";"Total",#N/A,FALSE,"Budget Detail"}</definedName>
    <definedName name="wrn.CRDA._.Total._.Budget." hidden="1">{"Yr1",#N/A,FALSE,"Budget Detail";"Yr2",#N/A,FALSE,"Budget Detail";"Yr3",#N/A,FALSE,"Budget Detail";"Yr4",#N/A,FALSE,"Budget Detail";"Yr5",#N/A,FALSE,"Budget Detail";"Total",#N/A,FALSE,"Budget Detail"}</definedName>
    <definedName name="wrn.crda._.Total._.budget.1" localSheetId="1" hidden="1">{"Yr1",#N/A,FALSE,"Budget Detail";"Yr2",#N/A,FALSE,"Budget Detail";"Yr3",#N/A,FALSE,"Budget Detail";"Yr4",#N/A,FALSE,"Budget Detail";"Yr5",#N/A,FALSE,"Budget Detail";"Total",#N/A,FALSE,"Budget Detail"}</definedName>
    <definedName name="wrn.crda._.Total._.budget.1" localSheetId="0" hidden="1">{"Yr1",#N/A,FALSE,"Budget Detail";"Yr2",#N/A,FALSE,"Budget Detail";"Yr3",#N/A,FALSE,"Budget Detail";"Yr4",#N/A,FALSE,"Budget Detail";"Yr5",#N/A,FALSE,"Budget Detail";"Total",#N/A,FALSE,"Budget Detail"}</definedName>
    <definedName name="wrn.crda._.Total._.budget.1" hidden="1">{"Yr1",#N/A,FALSE,"Budget Detail";"Yr2",#N/A,FALSE,"Budget Detail";"Yr3",#N/A,FALSE,"Budget Detail";"Yr4",#N/A,FALSE,"Budget Detail";"Yr5",#N/A,FALSE,"Budget Detail";"Total",#N/A,FALSE,"Budget Detail"}</definedName>
    <definedName name="wrn.crda._.Total._.budget.3" localSheetId="1" hidden="1">{"Yr1",#N/A,FALSE,"Budget Detail";"Yr2",#N/A,FALSE,"Budget Detail";"Yr3",#N/A,FALSE,"Budget Detail";"Yr4",#N/A,FALSE,"Budget Detail";"Yr5",#N/A,FALSE,"Budget Detail";"Total",#N/A,FALSE,"Budget Detail"}</definedName>
    <definedName name="wrn.crda._.Total._.budget.3" localSheetId="0" hidden="1">{"Yr1",#N/A,FALSE,"Budget Detail";"Yr2",#N/A,FALSE,"Budget Detail";"Yr3",#N/A,FALSE,"Budget Detail";"Yr4",#N/A,FALSE,"Budget Detail";"Yr5",#N/A,FALSE,"Budget Detail";"Total",#N/A,FALSE,"Budget Detail"}</definedName>
    <definedName name="wrn.crda._.Total._.budget.3" hidden="1">{"Yr1",#N/A,FALSE,"Budget Detail";"Yr2",#N/A,FALSE,"Budget Detail";"Yr3",#N/A,FALSE,"Budget Detail";"Yr4",#N/A,FALSE,"Budget Detail";"Yr5",#N/A,FALSE,"Budget Detail";"Total",#N/A,FALSE,"Budget Detail"}</definedName>
    <definedName name="wrn.crda._.Total._.Budget.4" localSheetId="1" hidden="1">{"Yr1",#N/A,FALSE,"Budget Detail";"Yr2",#N/A,FALSE,"Budget Detail";"Yr3",#N/A,FALSE,"Budget Detail";"Yr4",#N/A,FALSE,"Budget Detail";"Yr5",#N/A,FALSE,"Budget Detail";"Total",#N/A,FALSE,"Budget Detail"}</definedName>
    <definedName name="wrn.crda._.Total._.Budget.4" localSheetId="0" hidden="1">{"Yr1",#N/A,FALSE,"Budget Detail";"Yr2",#N/A,FALSE,"Budget Detail";"Yr3",#N/A,FALSE,"Budget Detail";"Yr4",#N/A,FALSE,"Budget Detail";"Yr5",#N/A,FALSE,"Budget Detail";"Total",#N/A,FALSE,"Budget Detail"}</definedName>
    <definedName name="wrn.crda._.Total._.Budget.4" hidden="1">{"Yr1",#N/A,FALSE,"Budget Detail";"Yr2",#N/A,FALSE,"Budget Detail";"Yr3",#N/A,FALSE,"Budget Detail";"Yr4",#N/A,FALSE,"Budget Detail";"Yr5",#N/A,FALSE,"Budget Detail";"Total",#N/A,FALSE,"Budget Detail"}</definedName>
    <definedName name="wrn.Grant._.to._.dat." localSheetId="1" hidden="1">{#N/A,#N/A,FALSE,"Grant to date"}</definedName>
    <definedName name="wrn.Grant._.to._.dat." localSheetId="0" hidden="1">{#N/A,#N/A,FALSE,"Grant to date"}</definedName>
    <definedName name="wrn.Grant._.to._.dat." hidden="1">{#N/A,#N/A,FALSE,"Grant to date"}</definedName>
    <definedName name="XRATE">#REF!</definedName>
    <definedName name="xxxx">#N/A</definedName>
    <definedName name="xxxxx" localSheetId="0">#REF!</definedName>
    <definedName name="xxxxx">#REF!</definedName>
    <definedName name="Year">#REF!</definedName>
    <definedName name="Year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98" i="20" l="1"/>
  <c r="J298" i="20"/>
  <c r="I298" i="20"/>
  <c r="H298" i="20"/>
  <c r="G298" i="20"/>
  <c r="K284" i="20"/>
  <c r="J284" i="20"/>
  <c r="I284" i="20"/>
  <c r="H284" i="20"/>
  <c r="G284" i="20"/>
  <c r="K271" i="20"/>
  <c r="J271" i="20"/>
  <c r="I271" i="20"/>
  <c r="H271" i="20"/>
  <c r="G271" i="20"/>
  <c r="K266" i="20"/>
  <c r="J266" i="20"/>
  <c r="I266" i="20"/>
  <c r="H266" i="20"/>
  <c r="G266" i="20"/>
  <c r="K261" i="20"/>
  <c r="J261" i="20"/>
  <c r="I261" i="20"/>
  <c r="H261" i="20"/>
  <c r="G261" i="20"/>
  <c r="K253" i="20"/>
  <c r="J253" i="20"/>
  <c r="I253" i="20"/>
  <c r="H253" i="20"/>
  <c r="G253" i="20"/>
  <c r="K248" i="20"/>
  <c r="J248" i="20"/>
  <c r="I248" i="20"/>
  <c r="H248" i="20"/>
  <c r="G248" i="20"/>
  <c r="G245" i="20"/>
  <c r="H245" i="20"/>
  <c r="I245" i="20"/>
  <c r="J245" i="20"/>
  <c r="K245" i="20"/>
  <c r="G241" i="20"/>
  <c r="H241" i="20"/>
  <c r="I241" i="20"/>
  <c r="J241" i="20"/>
  <c r="K241" i="20"/>
  <c r="G235" i="20"/>
  <c r="H235" i="20"/>
  <c r="I235" i="20"/>
  <c r="J235" i="20"/>
  <c r="K235" i="20"/>
  <c r="G231" i="20"/>
  <c r="H231" i="20"/>
  <c r="I231" i="20"/>
  <c r="J231" i="20"/>
  <c r="K231" i="20"/>
  <c r="G232" i="20"/>
  <c r="H232" i="20"/>
  <c r="I232" i="20"/>
  <c r="J232" i="20"/>
  <c r="K232" i="20"/>
  <c r="G227" i="20"/>
  <c r="H227" i="20"/>
  <c r="I227" i="20"/>
  <c r="J227" i="20"/>
  <c r="K227" i="20"/>
  <c r="G221" i="20"/>
  <c r="H221" i="20"/>
  <c r="I221" i="20"/>
  <c r="J221" i="20"/>
  <c r="K221" i="20"/>
  <c r="G216" i="20"/>
  <c r="H216" i="20"/>
  <c r="I216" i="20"/>
  <c r="J216" i="20"/>
  <c r="K216" i="20"/>
  <c r="G209" i="20"/>
  <c r="H209" i="20"/>
  <c r="I209" i="20"/>
  <c r="J209" i="20"/>
  <c r="K209" i="20"/>
  <c r="K201" i="20"/>
  <c r="J201" i="20"/>
  <c r="I201" i="20"/>
  <c r="H201" i="20"/>
  <c r="G201" i="20"/>
  <c r="F311" i="20"/>
  <c r="F312" i="20"/>
  <c r="F313" i="20"/>
  <c r="E314" i="20"/>
  <c r="F314" i="20"/>
  <c r="F316" i="20"/>
  <c r="F317" i="20"/>
  <c r="F318" i="20"/>
  <c r="E319" i="20"/>
  <c r="F362" i="20"/>
  <c r="F363" i="20"/>
  <c r="D364" i="20"/>
  <c r="E364" i="20"/>
  <c r="K190" i="20"/>
  <c r="J190" i="20"/>
  <c r="I190" i="20"/>
  <c r="H190" i="20"/>
  <c r="G190" i="20"/>
  <c r="K175" i="20"/>
  <c r="J175" i="20"/>
  <c r="I175" i="20"/>
  <c r="H175" i="20"/>
  <c r="G175" i="20"/>
  <c r="K165" i="20"/>
  <c r="J165" i="20"/>
  <c r="I165" i="20"/>
  <c r="H165" i="20"/>
  <c r="G165" i="20"/>
  <c r="K152" i="20"/>
  <c r="J152" i="20"/>
  <c r="I152" i="20"/>
  <c r="H152" i="20"/>
  <c r="G152" i="20"/>
  <c r="K134" i="20"/>
  <c r="J134" i="20"/>
  <c r="I134" i="20"/>
  <c r="H134" i="20"/>
  <c r="G134" i="20"/>
  <c r="K120" i="20"/>
  <c r="J120" i="20"/>
  <c r="I120" i="20"/>
  <c r="H120" i="20"/>
  <c r="G120" i="20"/>
  <c r="K114" i="20"/>
  <c r="J114" i="20"/>
  <c r="I114" i="20"/>
  <c r="H114" i="20"/>
  <c r="G114" i="20"/>
  <c r="K106" i="20"/>
  <c r="J106" i="20"/>
  <c r="I106" i="20"/>
  <c r="H106" i="20"/>
  <c r="G106" i="20"/>
  <c r="K96" i="20"/>
  <c r="J96" i="20"/>
  <c r="I96" i="20"/>
  <c r="H96" i="20"/>
  <c r="G96" i="20"/>
  <c r="K87" i="20"/>
  <c r="J87" i="20"/>
  <c r="I87" i="20"/>
  <c r="H87" i="20"/>
  <c r="G87" i="20"/>
  <c r="K76" i="20"/>
  <c r="J76" i="20"/>
  <c r="I76" i="20"/>
  <c r="H76" i="20"/>
  <c r="G76" i="20"/>
  <c r="K65" i="20"/>
  <c r="J65" i="20"/>
  <c r="I65" i="20"/>
  <c r="H65" i="20"/>
  <c r="G65" i="20"/>
  <c r="K56" i="20"/>
  <c r="J56" i="20"/>
  <c r="I56" i="20"/>
  <c r="H56" i="20"/>
  <c r="G56" i="20"/>
  <c r="K45" i="20"/>
  <c r="J45" i="20"/>
  <c r="I45" i="20"/>
  <c r="H45" i="20"/>
  <c r="G45" i="20"/>
  <c r="G33" i="20"/>
  <c r="H33" i="20"/>
  <c r="I33" i="20"/>
  <c r="J33" i="20"/>
  <c r="K33" i="20"/>
  <c r="G21" i="20"/>
  <c r="H21" i="20"/>
  <c r="I21" i="20"/>
  <c r="J21" i="20"/>
  <c r="K21" i="20"/>
  <c r="G318" i="20"/>
  <c r="G317" i="20"/>
  <c r="G316" i="20"/>
  <c r="G315" i="20"/>
  <c r="G313" i="20"/>
  <c r="G312" i="20"/>
  <c r="G311" i="20"/>
  <c r="J303" i="20"/>
  <c r="H303" i="20"/>
  <c r="L295" i="20"/>
  <c r="F319" i="20" s="1"/>
  <c r="J302" i="20"/>
  <c r="L291" i="20"/>
  <c r="L260" i="20"/>
  <c r="L256" i="20"/>
  <c r="L236" i="20"/>
  <c r="L234" i="20"/>
  <c r="L210" i="20"/>
  <c r="H207" i="20"/>
  <c r="L200" i="20"/>
  <c r="L199" i="20"/>
  <c r="L198" i="20"/>
  <c r="L197" i="20"/>
  <c r="L196" i="20"/>
  <c r="L195" i="20"/>
  <c r="L194" i="20"/>
  <c r="L193" i="20"/>
  <c r="L188" i="20"/>
  <c r="L187" i="20"/>
  <c r="L186" i="20"/>
  <c r="L185" i="20"/>
  <c r="L184" i="20"/>
  <c r="L180" i="20"/>
  <c r="L179" i="20"/>
  <c r="L178" i="20"/>
  <c r="L177" i="20"/>
  <c r="L171" i="20"/>
  <c r="L170" i="20"/>
  <c r="L169" i="20"/>
  <c r="L168" i="20"/>
  <c r="L167" i="20"/>
  <c r="I302" i="20"/>
  <c r="H302" i="20"/>
  <c r="L162" i="20"/>
  <c r="L161" i="20"/>
  <c r="L160" i="20"/>
  <c r="L159" i="20"/>
  <c r="L157" i="20"/>
  <c r="L156" i="20"/>
  <c r="L154" i="20"/>
  <c r="L151" i="20"/>
  <c r="K206" i="20"/>
  <c r="I206" i="20"/>
  <c r="L150" i="20"/>
  <c r="L149" i="20"/>
  <c r="L145" i="20"/>
  <c r="L144" i="20"/>
  <c r="L143" i="20"/>
  <c r="L142" i="20"/>
  <c r="L141" i="20"/>
  <c r="L140" i="20"/>
  <c r="L139" i="20"/>
  <c r="L133" i="20"/>
  <c r="L132" i="20"/>
  <c r="L129" i="20"/>
  <c r="L127" i="20"/>
  <c r="L126" i="20"/>
  <c r="L125" i="20"/>
  <c r="L124" i="20"/>
  <c r="L119" i="20"/>
  <c r="L118" i="20"/>
  <c r="L117" i="20"/>
  <c r="L116" i="20"/>
  <c r="L115" i="20"/>
  <c r="L113" i="20"/>
  <c r="L112" i="20"/>
  <c r="L110" i="20"/>
  <c r="L109" i="20"/>
  <c r="L108" i="20"/>
  <c r="L105" i="20"/>
  <c r="L104" i="20"/>
  <c r="L103" i="20"/>
  <c r="L101" i="20"/>
  <c r="L100" i="20"/>
  <c r="L99" i="20"/>
  <c r="L98" i="20"/>
  <c r="L97" i="20"/>
  <c r="L95" i="20"/>
  <c r="L94" i="20"/>
  <c r="L92" i="20"/>
  <c r="L91" i="20"/>
  <c r="L90" i="20"/>
  <c r="L85" i="20"/>
  <c r="L82" i="20"/>
  <c r="L81" i="20"/>
  <c r="L80" i="20"/>
  <c r="L79" i="20"/>
  <c r="L78" i="20"/>
  <c r="J207" i="20"/>
  <c r="I207" i="20"/>
  <c r="L73" i="20"/>
  <c r="L72" i="20"/>
  <c r="L71" i="20"/>
  <c r="L70" i="20"/>
  <c r="L69" i="20"/>
  <c r="L67" i="20"/>
  <c r="L64" i="20"/>
  <c r="L63" i="20"/>
  <c r="L62" i="20"/>
  <c r="L61" i="20"/>
  <c r="L60" i="20"/>
  <c r="L59" i="20"/>
  <c r="L55" i="20"/>
  <c r="L54" i="20"/>
  <c r="L53" i="20"/>
  <c r="L52" i="20"/>
  <c r="L51" i="20"/>
  <c r="L50" i="20"/>
  <c r="L49" i="20"/>
  <c r="L48" i="20"/>
  <c r="L47" i="20"/>
  <c r="L44" i="20"/>
  <c r="L43" i="20"/>
  <c r="L42" i="20"/>
  <c r="L41" i="20"/>
  <c r="L40" i="20"/>
  <c r="L38" i="20"/>
  <c r="L37" i="20"/>
  <c r="L36" i="20"/>
  <c r="L32" i="20"/>
  <c r="L31" i="20"/>
  <c r="L29" i="20"/>
  <c r="L28" i="20"/>
  <c r="L27" i="20"/>
  <c r="L26" i="20"/>
  <c r="L25" i="20"/>
  <c r="L24" i="20"/>
  <c r="L23" i="20"/>
  <c r="L20" i="20"/>
  <c r="L19" i="20"/>
  <c r="L18" i="20"/>
  <c r="L17" i="20"/>
  <c r="L16" i="20"/>
  <c r="L15" i="20"/>
  <c r="L14" i="20"/>
  <c r="L13" i="20"/>
  <c r="L12" i="20"/>
  <c r="L11" i="20"/>
  <c r="L10" i="20"/>
  <c r="L9" i="20"/>
  <c r="L8" i="20"/>
  <c r="L7" i="20"/>
  <c r="J217" i="20" l="1"/>
  <c r="J88" i="20"/>
  <c r="H135" i="20"/>
  <c r="I217" i="20"/>
  <c r="F364" i="20"/>
  <c r="I228" i="20"/>
  <c r="H272" i="20"/>
  <c r="G57" i="20"/>
  <c r="H88" i="20"/>
  <c r="H217" i="20"/>
  <c r="J228" i="20"/>
  <c r="H202" i="20"/>
  <c r="H228" i="20"/>
  <c r="K228" i="20"/>
  <c r="I249" i="20"/>
  <c r="G249" i="20"/>
  <c r="D314" i="20"/>
  <c r="K217" i="20"/>
  <c r="G228" i="20"/>
  <c r="G217" i="20"/>
  <c r="G272" i="20"/>
  <c r="J57" i="20"/>
  <c r="J272" i="20"/>
  <c r="J135" i="20"/>
  <c r="K272" i="20"/>
  <c r="I272" i="20"/>
  <c r="G202" i="20"/>
  <c r="K135" i="20"/>
  <c r="H57" i="20"/>
  <c r="G88" i="20"/>
  <c r="I202" i="20"/>
  <c r="H249" i="20"/>
  <c r="I57" i="20"/>
  <c r="J202" i="20"/>
  <c r="I88" i="20"/>
  <c r="K202" i="20"/>
  <c r="J249" i="20"/>
  <c r="E311" i="20"/>
  <c r="K57" i="20"/>
  <c r="G135" i="20"/>
  <c r="K249" i="20"/>
  <c r="K88" i="20"/>
  <c r="I135" i="20"/>
  <c r="L219" i="20"/>
  <c r="L225" i="20"/>
  <c r="K303" i="20"/>
  <c r="L226" i="20"/>
  <c r="L255" i="20"/>
  <c r="L280" i="20"/>
  <c r="L281" i="20"/>
  <c r="L277" i="20"/>
  <c r="L212" i="20"/>
  <c r="I301" i="20"/>
  <c r="L270" i="20"/>
  <c r="L297" i="20"/>
  <c r="G319" i="20" s="1"/>
  <c r="L265" i="20"/>
  <c r="L211" i="20"/>
  <c r="L215" i="20"/>
  <c r="L257" i="20"/>
  <c r="L288" i="20"/>
  <c r="L290" i="20"/>
  <c r="G302" i="20"/>
  <c r="L282" i="20"/>
  <c r="L220" i="20"/>
  <c r="E346" i="20" s="1"/>
  <c r="L238" i="20"/>
  <c r="L292" i="20"/>
  <c r="L264" i="20"/>
  <c r="L237" i="20"/>
  <c r="L263" i="20"/>
  <c r="L289" i="20"/>
  <c r="L268" i="20"/>
  <c r="L296" i="20"/>
  <c r="G310" i="20" s="1"/>
  <c r="H300" i="20"/>
  <c r="G301" i="20"/>
  <c r="L247" i="20"/>
  <c r="G275" i="20"/>
  <c r="L294" i="20"/>
  <c r="F310" i="20" s="1"/>
  <c r="H301" i="20"/>
  <c r="L213" i="20"/>
  <c r="L258" i="20"/>
  <c r="L283" i="20"/>
  <c r="L293" i="20"/>
  <c r="L153" i="20"/>
  <c r="I303" i="20"/>
  <c r="K204" i="20"/>
  <c r="K300" i="20"/>
  <c r="K205" i="20"/>
  <c r="K301" i="20"/>
  <c r="L46" i="20"/>
  <c r="K207" i="20"/>
  <c r="L77" i="20"/>
  <c r="J206" i="20"/>
  <c r="J274" i="20"/>
  <c r="L242" i="20"/>
  <c r="L262" i="20"/>
  <c r="L269" i="20"/>
  <c r="L285" i="20"/>
  <c r="J204" i="20"/>
  <c r="J300" i="20"/>
  <c r="L222" i="20"/>
  <c r="L22" i="20"/>
  <c r="L93" i="20"/>
  <c r="L102" i="20"/>
  <c r="L106" i="20" s="1"/>
  <c r="L111" i="20"/>
  <c r="L166" i="20"/>
  <c r="L189" i="20"/>
  <c r="G205" i="20"/>
  <c r="K274" i="20"/>
  <c r="L246" i="20"/>
  <c r="G300" i="20"/>
  <c r="L58" i="20"/>
  <c r="L66" i="20"/>
  <c r="L86" i="20"/>
  <c r="L128" i="20"/>
  <c r="L138" i="20"/>
  <c r="L158" i="20"/>
  <c r="L176" i="20"/>
  <c r="H275" i="20"/>
  <c r="L254" i="20"/>
  <c r="L276" i="20"/>
  <c r="L39" i="20"/>
  <c r="L122" i="20"/>
  <c r="L123" i="20"/>
  <c r="L147" i="20"/>
  <c r="L148" i="20"/>
  <c r="L155" i="20"/>
  <c r="G206" i="20"/>
  <c r="L208" i="20"/>
  <c r="L214" i="20"/>
  <c r="I275" i="20"/>
  <c r="L250" i="20"/>
  <c r="G204" i="20"/>
  <c r="L30" i="20"/>
  <c r="L35" i="20"/>
  <c r="G303" i="20"/>
  <c r="L75" i="20"/>
  <c r="L84" i="20"/>
  <c r="L89" i="20"/>
  <c r="L107" i="20"/>
  <c r="L137" i="20"/>
  <c r="L164" i="20"/>
  <c r="L173" i="20"/>
  <c r="E317" i="20" s="1"/>
  <c r="L174" i="20"/>
  <c r="L182" i="20"/>
  <c r="L183" i="20"/>
  <c r="L192" i="20"/>
  <c r="H206" i="20"/>
  <c r="L218" i="20"/>
  <c r="J275" i="20"/>
  <c r="L240" i="20"/>
  <c r="E312" i="20"/>
  <c r="L244" i="20"/>
  <c r="L267" i="20"/>
  <c r="J205" i="20"/>
  <c r="J301" i="20"/>
  <c r="H204" i="20"/>
  <c r="H205" i="20"/>
  <c r="L34" i="20"/>
  <c r="L120" i="20"/>
  <c r="L121" i="20"/>
  <c r="L146" i="20"/>
  <c r="L223" i="20"/>
  <c r="L224" i="20"/>
  <c r="G274" i="20"/>
  <c r="K275" i="20"/>
  <c r="L252" i="20"/>
  <c r="I274" i="20"/>
  <c r="L6" i="20"/>
  <c r="I204" i="20"/>
  <c r="I300" i="20"/>
  <c r="I205" i="20"/>
  <c r="L68" i="20"/>
  <c r="L74" i="20"/>
  <c r="L83" i="20"/>
  <c r="L130" i="20"/>
  <c r="L131" i="20"/>
  <c r="L136" i="20"/>
  <c r="L163" i="20"/>
  <c r="L172" i="20"/>
  <c r="L181" i="20"/>
  <c r="G207" i="20"/>
  <c r="H274" i="20"/>
  <c r="L233" i="20"/>
  <c r="L239" i="20"/>
  <c r="L243" i="20"/>
  <c r="L251" i="20"/>
  <c r="L259" i="20"/>
  <c r="L278" i="20"/>
  <c r="L279" i="20"/>
  <c r="L286" i="20"/>
  <c r="L287" i="20"/>
  <c r="K302" i="20"/>
  <c r="L191" i="20"/>
  <c r="L65" i="20" l="1"/>
  <c r="L56" i="20"/>
  <c r="D319" i="20"/>
  <c r="J230" i="20"/>
  <c r="I230" i="20"/>
  <c r="D311" i="20"/>
  <c r="H311" i="20" s="1"/>
  <c r="K230" i="20"/>
  <c r="H230" i="20"/>
  <c r="G230" i="20"/>
  <c r="E313" i="20"/>
  <c r="E316" i="20"/>
  <c r="D313" i="20"/>
  <c r="L206" i="20"/>
  <c r="F315" i="20"/>
  <c r="F320" i="20" s="1"/>
  <c r="D317" i="20"/>
  <c r="H317" i="20" s="1"/>
  <c r="H319" i="20"/>
  <c r="L248" i="20"/>
  <c r="D346" i="20"/>
  <c r="F346" i="20" s="1"/>
  <c r="L221" i="20"/>
  <c r="E348" i="20"/>
  <c r="L266" i="20"/>
  <c r="E315" i="20"/>
  <c r="D349" i="20"/>
  <c r="D312" i="20"/>
  <c r="H312" i="20" s="1"/>
  <c r="E349" i="20"/>
  <c r="E345" i="20"/>
  <c r="E347" i="20" s="1"/>
  <c r="E310" i="20"/>
  <c r="D348" i="20"/>
  <c r="D316" i="20"/>
  <c r="E318" i="20"/>
  <c r="D318" i="20"/>
  <c r="D345" i="20"/>
  <c r="D315" i="20"/>
  <c r="L216" i="20"/>
  <c r="K273" i="20"/>
  <c r="D310" i="20"/>
  <c r="L275" i="20"/>
  <c r="L241" i="20"/>
  <c r="L271" i="20"/>
  <c r="L96" i="20"/>
  <c r="L152" i="20"/>
  <c r="L301" i="20"/>
  <c r="L45" i="20"/>
  <c r="G203" i="20"/>
  <c r="L114" i="20"/>
  <c r="L253" i="20"/>
  <c r="L284" i="20"/>
  <c r="L165" i="20"/>
  <c r="L205" i="20"/>
  <c r="H273" i="20"/>
  <c r="H203" i="20"/>
  <c r="L245" i="20"/>
  <c r="J203" i="20"/>
  <c r="I203" i="20"/>
  <c r="L232" i="20"/>
  <c r="L261" i="20"/>
  <c r="K203" i="20"/>
  <c r="L298" i="20"/>
  <c r="L300" i="20"/>
  <c r="D338" i="20" s="1"/>
  <c r="L21" i="20"/>
  <c r="L204" i="20"/>
  <c r="L207" i="20"/>
  <c r="L303" i="20"/>
  <c r="G314" i="20"/>
  <c r="L231" i="20"/>
  <c r="L209" i="20"/>
  <c r="L190" i="20"/>
  <c r="L175" i="20"/>
  <c r="L33" i="20"/>
  <c r="J273" i="20"/>
  <c r="L134" i="20"/>
  <c r="L201" i="20"/>
  <c r="L274" i="20"/>
  <c r="L235" i="20"/>
  <c r="L302" i="20"/>
  <c r="L76" i="20"/>
  <c r="L227" i="20"/>
  <c r="L87" i="20"/>
  <c r="N302" i="20" l="1"/>
  <c r="O302" i="20"/>
  <c r="N303" i="20"/>
  <c r="O303" i="20"/>
  <c r="N301" i="20"/>
  <c r="O301" i="20"/>
  <c r="L228" i="20"/>
  <c r="H313" i="20"/>
  <c r="H316" i="20"/>
  <c r="L88" i="20"/>
  <c r="L272" i="20"/>
  <c r="F321" i="20"/>
  <c r="E320" i="20"/>
  <c r="E321" i="20" s="1"/>
  <c r="E350" i="20"/>
  <c r="E351" i="20" s="1"/>
  <c r="F348" i="20"/>
  <c r="D350" i="20"/>
  <c r="D320" i="20"/>
  <c r="L249" i="20"/>
  <c r="H315" i="20"/>
  <c r="F349" i="20"/>
  <c r="F345" i="20"/>
  <c r="D347" i="20"/>
  <c r="F347" i="20" s="1"/>
  <c r="H318" i="20"/>
  <c r="L217" i="20"/>
  <c r="I273" i="20"/>
  <c r="I299" i="20" s="1"/>
  <c r="J299" i="20"/>
  <c r="K299" i="20"/>
  <c r="L135" i="20"/>
  <c r="L57" i="20"/>
  <c r="H299" i="20"/>
  <c r="H310" i="20"/>
  <c r="G320" i="20"/>
  <c r="G321" i="20" s="1"/>
  <c r="H314" i="20"/>
  <c r="N300" i="20"/>
  <c r="G273" i="20"/>
  <c r="G299" i="20" s="1"/>
  <c r="L202" i="20"/>
  <c r="L230" i="20" l="1"/>
  <c r="D331" i="20"/>
  <c r="D321" i="20"/>
  <c r="L203" i="20"/>
  <c r="L273" i="20"/>
  <c r="D326" i="20"/>
  <c r="D329" i="20"/>
  <c r="D334" i="20"/>
  <c r="D332" i="20"/>
  <c r="D328" i="20"/>
  <c r="D341" i="20"/>
  <c r="D325" i="20"/>
  <c r="D333" i="20"/>
  <c r="D330" i="20"/>
  <c r="D327" i="20"/>
  <c r="F350" i="20"/>
  <c r="F351" i="20" s="1"/>
  <c r="D351" i="20"/>
  <c r="H320" i="20"/>
  <c r="I310" i="20" l="1"/>
  <c r="L299" i="20"/>
  <c r="D335" i="20"/>
  <c r="D366" i="20"/>
  <c r="D367" i="20" s="1"/>
  <c r="D368" i="20" s="1"/>
  <c r="I319" i="20"/>
  <c r="I318" i="20"/>
  <c r="I317" i="20"/>
  <c r="I316" i="20"/>
  <c r="I315" i="20"/>
  <c r="I311" i="20"/>
  <c r="I313" i="20"/>
  <c r="I312" i="20"/>
  <c r="I314" i="20"/>
  <c r="L304" i="20" l="1"/>
  <c r="H321" i="20"/>
  <c r="H335" i="20"/>
  <c r="N299" i="20"/>
  <c r="I320" i="20"/>
  <c r="O299" i="20" l="1"/>
  <c r="O300" i="20" l="1"/>
  <c r="J892" i="2" l="1"/>
</calcChain>
</file>

<file path=xl/sharedStrings.xml><?xml version="1.0" encoding="utf-8"?>
<sst xmlns="http://schemas.openxmlformats.org/spreadsheetml/2006/main" count="3798" uniqueCount="451">
  <si>
    <t>Project Name: Building the Climate Resilience of Children and Communities through the Education Sector (BRACE)</t>
  </si>
  <si>
    <t>Annual Budget</t>
  </si>
  <si>
    <t>**Budget Notes</t>
  </si>
  <si>
    <t>Component</t>
  </si>
  <si>
    <t>Output</t>
  </si>
  <si>
    <t>Activity</t>
  </si>
  <si>
    <t>Funding Source</t>
  </si>
  <si>
    <t xml:space="preserve">Budget Categories
</t>
  </si>
  <si>
    <t>Year 1</t>
  </si>
  <si>
    <t>Year 2</t>
  </si>
  <si>
    <t>Year 3</t>
  </si>
  <si>
    <t>Year 4</t>
  </si>
  <si>
    <t>Year 5</t>
  </si>
  <si>
    <t>Total Budget</t>
  </si>
  <si>
    <t>Component 1: The education sector at national and sub-national levels in targeted countries is more resilient to the impacts of climate change</t>
  </si>
  <si>
    <t xml:space="preserve">Output 1.1 Enabling systems and policies are in place and supported  
</t>
  </si>
  <si>
    <t xml:space="preserve">1.1.1: Facilitate preparation and endorsement of climate and education policies, plans and guidelines </t>
  </si>
  <si>
    <t>The Green Climate Fund (GCF)</t>
  </si>
  <si>
    <t>Staff Costs</t>
  </si>
  <si>
    <t>A1</t>
  </si>
  <si>
    <t>1.1.1</t>
  </si>
  <si>
    <t>Consultant - Individual - Local</t>
  </si>
  <si>
    <t>A2</t>
  </si>
  <si>
    <t>Consultant - Individual - International</t>
  </si>
  <si>
    <t>A3</t>
  </si>
  <si>
    <t>Equipment</t>
  </si>
  <si>
    <t>A4</t>
  </si>
  <si>
    <t>Training, workshops, and conference</t>
  </si>
  <si>
    <t>A5</t>
  </si>
  <si>
    <t>Travel</t>
  </si>
  <si>
    <t>A6</t>
  </si>
  <si>
    <t xml:space="preserve">Professional/ Contractual Services </t>
  </si>
  <si>
    <t>A7</t>
  </si>
  <si>
    <t>Materials &amp; Goods</t>
  </si>
  <si>
    <t>A8</t>
  </si>
  <si>
    <t>Global Partnership for Education (GPE)</t>
  </si>
  <si>
    <t>A9</t>
  </si>
  <si>
    <t>Total Activity 1.1.1</t>
  </si>
  <si>
    <t>1.1.2 Strengthen coordination on climate change within Ministries of education and different line ministries at national and sub-national level</t>
  </si>
  <si>
    <t>A10</t>
  </si>
  <si>
    <t>1.1.2</t>
  </si>
  <si>
    <t>A11</t>
  </si>
  <si>
    <t>A12</t>
  </si>
  <si>
    <t>A13</t>
  </si>
  <si>
    <t>A14</t>
  </si>
  <si>
    <t>A15</t>
  </si>
  <si>
    <t>A16</t>
  </si>
  <si>
    <t>Total Activity 1.1.2</t>
  </si>
  <si>
    <t xml:space="preserve">1.1.3.Facilitate integration of DRR into existing and/or new plans with education authorities. </t>
  </si>
  <si>
    <t>A17</t>
  </si>
  <si>
    <t>1.1.3</t>
  </si>
  <si>
    <t>A18</t>
  </si>
  <si>
    <t>A19</t>
  </si>
  <si>
    <t>A20</t>
  </si>
  <si>
    <t>A21</t>
  </si>
  <si>
    <t>A22</t>
  </si>
  <si>
    <t>A23</t>
  </si>
  <si>
    <t>Total Activity 1.1.3</t>
  </si>
  <si>
    <t>1.1.4: Support children to participate in climate change and education policy initiatives</t>
  </si>
  <si>
    <t>A24</t>
  </si>
  <si>
    <t>1.1.4</t>
  </si>
  <si>
    <t>A25</t>
  </si>
  <si>
    <t>A26</t>
  </si>
  <si>
    <t>A27</t>
  </si>
  <si>
    <t>A28</t>
  </si>
  <si>
    <t>A29</t>
  </si>
  <si>
    <t>A30</t>
  </si>
  <si>
    <t>Total Activity 1.1.4</t>
  </si>
  <si>
    <t>TOTAL OUTPUT 1.1</t>
  </si>
  <si>
    <t>Output 1.2 School facilities are safer and greener</t>
  </si>
  <si>
    <t>1.2.1 Develop a national standard for climate-resilient school facilities</t>
  </si>
  <si>
    <t>A31</t>
  </si>
  <si>
    <t>1.2.1</t>
  </si>
  <si>
    <t>A32</t>
  </si>
  <si>
    <t>Construction cost</t>
  </si>
  <si>
    <t>A33</t>
  </si>
  <si>
    <t>A34</t>
  </si>
  <si>
    <t>A35</t>
  </si>
  <si>
    <t>A36</t>
  </si>
  <si>
    <t>A37</t>
  </si>
  <si>
    <t>Total Activity 1.2.1</t>
  </si>
  <si>
    <t>1.2.2 Retrofit school facilities, including WASH  and internet connectivity through PVs, to strengthen climate resilience</t>
  </si>
  <si>
    <t>A38</t>
  </si>
  <si>
    <t>1.2.2</t>
  </si>
  <si>
    <t>A39</t>
  </si>
  <si>
    <t>A40</t>
  </si>
  <si>
    <t>A41</t>
  </si>
  <si>
    <t>A42</t>
  </si>
  <si>
    <t>A43</t>
  </si>
  <si>
    <t>A44</t>
  </si>
  <si>
    <t>A45</t>
  </si>
  <si>
    <t>A46</t>
  </si>
  <si>
    <t>World Bank</t>
  </si>
  <si>
    <t>A47</t>
  </si>
  <si>
    <t>Total Activity 1.2.2</t>
  </si>
  <si>
    <t>1.2.3 Strengthen school communities and education officials to operate and maintain school infrastructure and facilities</t>
  </si>
  <si>
    <t>A48</t>
  </si>
  <si>
    <t>1.2.3</t>
  </si>
  <si>
    <t>A49</t>
  </si>
  <si>
    <t>A50</t>
  </si>
  <si>
    <t>A51</t>
  </si>
  <si>
    <t>A52</t>
  </si>
  <si>
    <t>A53</t>
  </si>
  <si>
    <t>A54</t>
  </si>
  <si>
    <t>A55</t>
  </si>
  <si>
    <t>A56</t>
  </si>
  <si>
    <t>A57</t>
  </si>
  <si>
    <t>Total Activity 1.2.3</t>
  </si>
  <si>
    <t>TOTAL OUTPUT 1.2</t>
  </si>
  <si>
    <t>Output 1.3 School safety and educational continuity management systems are operating effectively</t>
  </si>
  <si>
    <t xml:space="preserve">1.3.1 Build capacity of national and sub-national education officials to be master trainers on climate-related school safety </t>
  </si>
  <si>
    <t>A58</t>
  </si>
  <si>
    <t>1.3.1</t>
  </si>
  <si>
    <t>A59</t>
  </si>
  <si>
    <t>A60</t>
  </si>
  <si>
    <t>A61</t>
  </si>
  <si>
    <t>A62</t>
  </si>
  <si>
    <t>A63</t>
  </si>
  <si>
    <t>A64</t>
  </si>
  <si>
    <t>Total Activity 1.3.1</t>
  </si>
  <si>
    <t xml:space="preserve">1.3.2 Build knowledge and capacity of school management, teachers and children to prepare school climate-related school safety plans  </t>
  </si>
  <si>
    <t>A65</t>
  </si>
  <si>
    <t>1.3.2</t>
  </si>
  <si>
    <t>A66</t>
  </si>
  <si>
    <t>A67</t>
  </si>
  <si>
    <t>A68</t>
  </si>
  <si>
    <t>A69</t>
  </si>
  <si>
    <t>A70</t>
  </si>
  <si>
    <t>A71</t>
  </si>
  <si>
    <t>A72</t>
  </si>
  <si>
    <t>A73</t>
  </si>
  <si>
    <t>Total Activity 1.3.2</t>
  </si>
  <si>
    <t>1.3.3 Implement school-level climate-related school safety plans</t>
  </si>
  <si>
    <t>A74</t>
  </si>
  <si>
    <t>1.3.3</t>
  </si>
  <si>
    <t>A75</t>
  </si>
  <si>
    <t>A76</t>
  </si>
  <si>
    <t>A77</t>
  </si>
  <si>
    <t>A78</t>
  </si>
  <si>
    <t>A79</t>
  </si>
  <si>
    <t>A80</t>
  </si>
  <si>
    <t>Total Activity 1.3.3</t>
  </si>
  <si>
    <t xml:space="preserve">1.3.4 Provide climate resilience tools, equipment and kits to schools </t>
  </si>
  <si>
    <t>A81</t>
  </si>
  <si>
    <t>1.3.4</t>
  </si>
  <si>
    <t>A82</t>
  </si>
  <si>
    <t>A83</t>
  </si>
  <si>
    <t>Total Activity 1.3.4</t>
  </si>
  <si>
    <t xml:space="preserve">1.3.5 Strengthen access to and use of Early Warning Systems (EWS) and Climate Information Systems (CIS) in schools </t>
  </si>
  <si>
    <t>A84</t>
  </si>
  <si>
    <t>1.3.5</t>
  </si>
  <si>
    <t>A85</t>
  </si>
  <si>
    <t>A86</t>
  </si>
  <si>
    <t>A87</t>
  </si>
  <si>
    <t>A88</t>
  </si>
  <si>
    <t>A89</t>
  </si>
  <si>
    <t>A90</t>
  </si>
  <si>
    <t>A91</t>
  </si>
  <si>
    <t>A92</t>
  </si>
  <si>
    <t>Total Activity 1.3.5</t>
  </si>
  <si>
    <t>TOTAL OUTPUT 1.3</t>
  </si>
  <si>
    <t>Output 1.4: Climate change resilience teaching and learning embedded in national systems</t>
  </si>
  <si>
    <t xml:space="preserve">1.4.1 Develop teaching and learning materials on climate change ready to implement through national, non-formal and informal curriculum </t>
  </si>
  <si>
    <t>A93</t>
  </si>
  <si>
    <t>1.4.1</t>
  </si>
  <si>
    <t>A94</t>
  </si>
  <si>
    <t>A95</t>
  </si>
  <si>
    <t>A96</t>
  </si>
  <si>
    <t>A97</t>
  </si>
  <si>
    <t>A98</t>
  </si>
  <si>
    <t>A99</t>
  </si>
  <si>
    <t>A100</t>
  </si>
  <si>
    <t>A101</t>
  </si>
  <si>
    <t>UNICEF</t>
  </si>
  <si>
    <t>A102</t>
  </si>
  <si>
    <t>Total Activity 1.4.1</t>
  </si>
  <si>
    <t xml:space="preserve">1.4.2 Build knowledge and capacity of teachers and education managers to implement climate change lessons inside the classroom </t>
  </si>
  <si>
    <t>A103</t>
  </si>
  <si>
    <t>1.4.2</t>
  </si>
  <si>
    <t>A104</t>
  </si>
  <si>
    <t>A105</t>
  </si>
  <si>
    <t>A106</t>
  </si>
  <si>
    <t>A107</t>
  </si>
  <si>
    <t>A108</t>
  </si>
  <si>
    <t>A109</t>
  </si>
  <si>
    <t>A110</t>
  </si>
  <si>
    <t>Total Activity 1.4.2</t>
  </si>
  <si>
    <t xml:space="preserve">1.4.3 Strengthen capacity of child clubs to lead climate change initiatives in their school and community  </t>
  </si>
  <si>
    <t>A111</t>
  </si>
  <si>
    <t>1.4.3</t>
  </si>
  <si>
    <t>A112</t>
  </si>
  <si>
    <t>A113</t>
  </si>
  <si>
    <t>A114</t>
  </si>
  <si>
    <t>A115</t>
  </si>
  <si>
    <t>A116</t>
  </si>
  <si>
    <t>A117</t>
  </si>
  <si>
    <t>Total Activity 1.4.3</t>
  </si>
  <si>
    <t xml:space="preserve">1.4.4 Disseminate climate change teaching and learning materials through Ministry of Education e-learning and other platforms </t>
  </si>
  <si>
    <t>A118</t>
  </si>
  <si>
    <t>1.4.4</t>
  </si>
  <si>
    <t>A119</t>
  </si>
  <si>
    <t>A120</t>
  </si>
  <si>
    <t>A121</t>
  </si>
  <si>
    <t>A122</t>
  </si>
  <si>
    <t>A123</t>
  </si>
  <si>
    <t>A124</t>
  </si>
  <si>
    <t>A125</t>
  </si>
  <si>
    <t>A126</t>
  </si>
  <si>
    <t>Total Activity 1.4.4</t>
  </si>
  <si>
    <t xml:space="preserve">1.4.5 Prepare learning documents and hold events with Ministries of Education and other partners to share experience of integrating climate change into the curriculum </t>
  </si>
  <si>
    <t>A127</t>
  </si>
  <si>
    <t>1.4.5</t>
  </si>
  <si>
    <t>A128</t>
  </si>
  <si>
    <t>A129</t>
  </si>
  <si>
    <t>A130</t>
  </si>
  <si>
    <t>A131</t>
  </si>
  <si>
    <t>A132</t>
  </si>
  <si>
    <t>Total Activity 1.4.5</t>
  </si>
  <si>
    <t>Total Output 1.4</t>
  </si>
  <si>
    <t>Total Component 1</t>
  </si>
  <si>
    <t>Component 2: Education ministries of the pilot countries have improved access to climate finance to increase the resilience of the education sector to climate change</t>
  </si>
  <si>
    <t>Output 2.1 Key stakeholders (in pilot countries) have access to, and the ability to interpret and utilize relevant climate information as well as participate in NAP decision-making within the education sector</t>
  </si>
  <si>
    <t>2.1.1  Development of education sector risk analyses on the impact of climate change and climate risks on the education sector and children’s learning</t>
  </si>
  <si>
    <t>B1</t>
  </si>
  <si>
    <t>2.1.1</t>
  </si>
  <si>
    <t>GCF</t>
  </si>
  <si>
    <t>Total Activity 2.1.1</t>
  </si>
  <si>
    <t>2.1.2 Support Ministries of Education to coordinate with climate change Ministries and engage in NAP processes, including those that may feed into global decisions such as those of the UNFCCC</t>
  </si>
  <si>
    <t>B2</t>
  </si>
  <si>
    <t>2.1.2</t>
  </si>
  <si>
    <t>B3</t>
  </si>
  <si>
    <t>B4</t>
  </si>
  <si>
    <t>B5</t>
  </si>
  <si>
    <t>GPE</t>
  </si>
  <si>
    <t>Total Activity 2.1.2</t>
  </si>
  <si>
    <t>Total Output 2.1</t>
  </si>
  <si>
    <t>Output 2.2 Key stakeholders (in BRACE countries) have increased access to, and the ability to utilize, scaled up finance for climate action in the education sector to replicate and scale BRACE to a greater percentage of the country</t>
  </si>
  <si>
    <t>2.2.1: Development of climate finance mobilization road maps</t>
  </si>
  <si>
    <t>B6</t>
  </si>
  <si>
    <t>2.2.1</t>
  </si>
  <si>
    <t>B7</t>
  </si>
  <si>
    <t>Total Activity 2.2.1</t>
  </si>
  <si>
    <t>2.2.2: Direct Access Entity (DAE) support for working with the education sector on Green Climate Fund projects</t>
  </si>
  <si>
    <t>B8</t>
  </si>
  <si>
    <t>2.2.2</t>
  </si>
  <si>
    <t>B9</t>
  </si>
  <si>
    <t>B10</t>
  </si>
  <si>
    <t>B11</t>
  </si>
  <si>
    <t>Total Activity 2.2.2</t>
  </si>
  <si>
    <t>Total Output 2.2</t>
  </si>
  <si>
    <t>Total Component 2</t>
  </si>
  <si>
    <t>Component 3: Education and climate stakeholders globally are connecting, coordinating, collaborating and cross-learning for enhanced climate action in the education sector</t>
  </si>
  <si>
    <t xml:space="preserve">Output 3.1: Climate resilient education co-investment platform is established and effective in aligning strategic initiatives and financing  </t>
  </si>
  <si>
    <t>3.1.1: Support a BRACE Climate and Education Financing Coordination Platform, including steering committee and core team</t>
  </si>
  <si>
    <t>C1</t>
  </si>
  <si>
    <t>3.1.1</t>
  </si>
  <si>
    <t>C2</t>
  </si>
  <si>
    <t>Total Activity 3.1.1</t>
  </si>
  <si>
    <t xml:space="preserve"> 3.1.2: Face-to-face meetings for Ministries of Education and Environment for cross-learning and building political momentum </t>
  </si>
  <si>
    <t>C3</t>
  </si>
  <si>
    <t>3.1.2</t>
  </si>
  <si>
    <t>C4</t>
  </si>
  <si>
    <t>C5</t>
  </si>
  <si>
    <t>C6</t>
  </si>
  <si>
    <t>C7</t>
  </si>
  <si>
    <t>Total Activity 3.1.2</t>
  </si>
  <si>
    <t xml:space="preserve"> 3.1.3: Map and track global finance opportunities in the education sector</t>
  </si>
  <si>
    <t>C8</t>
  </si>
  <si>
    <t>3.1.3</t>
  </si>
  <si>
    <t>C9</t>
  </si>
  <si>
    <t>C10</t>
  </si>
  <si>
    <t>Total Activity 3.1.3</t>
  </si>
  <si>
    <t>3.1.4: Support adjustments to international climate finance reporting to reflect dual-benefit investments in climate and education</t>
  </si>
  <si>
    <t>C11</t>
  </si>
  <si>
    <t>3.1.4</t>
  </si>
  <si>
    <t>C12</t>
  </si>
  <si>
    <t>Total Activity 3.1.4</t>
  </si>
  <si>
    <t>Total Output 3.1</t>
  </si>
  <si>
    <t xml:space="preserve">Output 3.2: Key stakeholders are supported to engage in peer learning and exchange through south-south collaboration    </t>
  </si>
  <si>
    <t>3.2.1: Develop and host information on the CSESI knowledge management platform on climate change and education for improved evidence and learning</t>
  </si>
  <si>
    <t>C13</t>
  </si>
  <si>
    <t>3.2.1</t>
  </si>
  <si>
    <t>C14</t>
  </si>
  <si>
    <t>C15</t>
  </si>
  <si>
    <t>Total Activity 3.2.1</t>
  </si>
  <si>
    <t xml:space="preserve">3.2.2: Develop guidance on climate and education for the GCF, other global climate funds and the global education sector </t>
  </si>
  <si>
    <t>C16</t>
  </si>
  <si>
    <t>3.2.2</t>
  </si>
  <si>
    <t>C17</t>
  </si>
  <si>
    <t>C18</t>
  </si>
  <si>
    <t>C19</t>
  </si>
  <si>
    <t>C20</t>
  </si>
  <si>
    <t>C21</t>
  </si>
  <si>
    <t>Total Activity 3.2.2</t>
  </si>
  <si>
    <t xml:space="preserve">3.2.3: Organise webinars, thematic sessions and learning events on climate change and education </t>
  </si>
  <si>
    <t>C22</t>
  </si>
  <si>
    <t>3.2.3</t>
  </si>
  <si>
    <t>C23</t>
  </si>
  <si>
    <t>C24</t>
  </si>
  <si>
    <t>C25</t>
  </si>
  <si>
    <t>Total Activity 3.2.3</t>
  </si>
  <si>
    <t>3.2.4: Develop and share strategic communications materials</t>
  </si>
  <si>
    <t>C26</t>
  </si>
  <si>
    <t>3.2.4</t>
  </si>
  <si>
    <t>C27</t>
  </si>
  <si>
    <t>C28</t>
  </si>
  <si>
    <t>C29</t>
  </si>
  <si>
    <t>Total Activity 3.2.4</t>
  </si>
  <si>
    <t>Total Output 3.2</t>
  </si>
  <si>
    <t>Total Component 3</t>
  </si>
  <si>
    <t>Monitoring and Evaluation</t>
  </si>
  <si>
    <t>M1</t>
  </si>
  <si>
    <t>M&amp;E</t>
  </si>
  <si>
    <t>M2</t>
  </si>
  <si>
    <t>M3</t>
  </si>
  <si>
    <t>M4</t>
  </si>
  <si>
    <t>M5</t>
  </si>
  <si>
    <t>TOTAL Monitoring and Evaluation GCF</t>
  </si>
  <si>
    <t>Project Management Cost</t>
  </si>
  <si>
    <t>PMC</t>
  </si>
  <si>
    <t>PMU1</t>
  </si>
  <si>
    <t>PMU2</t>
  </si>
  <si>
    <t>PMU3</t>
  </si>
  <si>
    <t>Office Supplies</t>
  </si>
  <si>
    <t>PMU4</t>
  </si>
  <si>
    <t>PMU5</t>
  </si>
  <si>
    <t>PMU6</t>
  </si>
  <si>
    <t>PMU7</t>
  </si>
  <si>
    <t>PMU8</t>
  </si>
  <si>
    <t xml:space="preserve">SUB-TOTAL </t>
  </si>
  <si>
    <t>Check Totals to Country Budgets</t>
  </si>
  <si>
    <t>Total Amount</t>
  </si>
  <si>
    <t>Total</t>
  </si>
  <si>
    <t xml:space="preserve">Total </t>
  </si>
  <si>
    <t>Category Summary by Proportion Percentage (%)</t>
  </si>
  <si>
    <t>GCF Budget Category</t>
  </si>
  <si>
    <t>GCF Funded</t>
  </si>
  <si>
    <t>PMC - GCF</t>
  </si>
  <si>
    <t>MEAL</t>
  </si>
  <si>
    <t>TOTAL</t>
  </si>
  <si>
    <t>Total C2</t>
  </si>
  <si>
    <t>Total C3</t>
  </si>
  <si>
    <t>Concept Note</t>
  </si>
  <si>
    <t>Budget excluding Mark-Up</t>
  </si>
  <si>
    <t>Markup $</t>
  </si>
  <si>
    <t>Markup %</t>
  </si>
  <si>
    <t>CSESI cord AUD $100k per year 1 and 2 only</t>
  </si>
  <si>
    <t>Note</t>
  </si>
  <si>
    <t>Consultant</t>
  </si>
  <si>
    <t>To detail unit cost and duration of consultant(s) work and position</t>
  </si>
  <si>
    <t xml:space="preserve">Include machinery specification, equipment name, quantity, and unit cost in budget notes and how the unit cost is arrived. </t>
  </si>
  <si>
    <t>Workshop</t>
  </si>
  <si>
    <t>Include the number of workshops anticipated, number of people attending, number of days, target group, cost per work workshop, venue cost, etc.</t>
  </si>
  <si>
    <t>Breakdown travel cost information by number of people and cost per person and separating DSA where applicable. Also please provide the reason why international travel is needed.</t>
  </si>
  <si>
    <t>Professional Services</t>
  </si>
  <si>
    <t>Please provide the details of the professional services needed, purpose of the services, and also the basis of the cost estimates.</t>
  </si>
  <si>
    <t xml:space="preserve">Include material and goods specification, name, quantity, and unit cost in budget notes, and how the unit cost is arrived. </t>
  </si>
  <si>
    <t xml:space="preserve">Include office supplies' name, quantity, and unit cost in budget notes, and how the unit cost is arrived. </t>
  </si>
  <si>
    <t>PMU</t>
  </si>
  <si>
    <t xml:space="preserve">PMC percentage applies on the sub-total of components/activities. </t>
  </si>
  <si>
    <t>Detailed Budget Notes</t>
  </si>
  <si>
    <t>(important - prepared in conjunction with Budget Plan)</t>
  </si>
  <si>
    <t>Country</t>
  </si>
  <si>
    <t>Comments</t>
  </si>
  <si>
    <t>Cambodia</t>
  </si>
  <si>
    <t>Please refer to the country notes for further details</t>
  </si>
  <si>
    <t>South Sudan</t>
  </si>
  <si>
    <t>Sub total (USD)</t>
  </si>
  <si>
    <t>Co-financing from Global Partnership for Education - GPE, please refer to the co-financing letter of commitment.</t>
  </si>
  <si>
    <t>Tonga</t>
  </si>
  <si>
    <t>Co-financing from World Bank, please refer to the co-financing letter of commitment.</t>
  </si>
  <si>
    <t>Co-financing from UNICEF, please refer to the co-financing letter of commitment.</t>
  </si>
  <si>
    <t>Staff breakdown included in Staff global tab</t>
  </si>
  <si>
    <t>Global</t>
  </si>
  <si>
    <t>Staff  breakdown included in Staff Global tab</t>
  </si>
  <si>
    <t>Description</t>
  </si>
  <si>
    <t>Knowledge product on NAP engagement produced with the NAP GN</t>
  </si>
  <si>
    <t>Peer-to-peer learning event for Ministries of Environment, finance and education on including education within NAPs</t>
  </si>
  <si>
    <t>Staff breakdown included in Staff Global tab</t>
  </si>
  <si>
    <t>Development of education sector SAP templates. </t>
  </si>
  <si>
    <t>Finance specialist 30 Days at USD$920 daily.</t>
  </si>
  <si>
    <t>Development of tools and associated training for DAE</t>
  </si>
  <si>
    <t>Finance specialist 50 Days at USD$920 daily.</t>
  </si>
  <si>
    <t>Consultant to lead production of the COP 30 Roadmap on climate and education linked to the Declaration</t>
  </si>
  <si>
    <t>Consultant cost (international) 20 Days at USD$805 daily.</t>
  </si>
  <si>
    <t>Staff flight costs to COP and other events</t>
  </si>
  <si>
    <t>Flight (3 flights)</t>
  </si>
  <si>
    <t xml:space="preserve"> </t>
  </si>
  <si>
    <t>Staff hotel and per diem for travel to COP and other events</t>
  </si>
  <si>
    <t>Hotel and in-country costs</t>
  </si>
  <si>
    <t>Staff flight costs to climate and education events</t>
  </si>
  <si>
    <t>Flight (1 flights)</t>
  </si>
  <si>
    <t>Staff hotel and per diem for climate and education events</t>
  </si>
  <si>
    <t>Flight costs to COP 30 in Brazil for government officials (2 per country, total of 3 countries), plus 2 SC staff, 1 child plus chaperone (2)</t>
  </si>
  <si>
    <t>Hotel costs for government officials in COP 30 (3 per country, total of 3 countries)</t>
  </si>
  <si>
    <t>Assuming 7 days</t>
  </si>
  <si>
    <t xml:space="preserve">Per diem costs for government representatives (3 per country, total of 3 countries) </t>
  </si>
  <si>
    <t>Venue hire costs in Brazil</t>
  </si>
  <si>
    <t>Webpage updating and maintenance costs</t>
  </si>
  <si>
    <t xml:space="preserve">Recruit consultant to lead analysis and production of a report </t>
  </si>
  <si>
    <t>Consultant costs (estimate 50 days at USD$920)</t>
  </si>
  <si>
    <t>Website maintenance costs</t>
  </si>
  <si>
    <t>Monthly hosting costs</t>
  </si>
  <si>
    <t>Website consultant</t>
  </si>
  <si>
    <t>Start up payment to develop website, and some maintenance</t>
  </si>
  <si>
    <t>Knowledge management consultant</t>
  </si>
  <si>
    <t>Estimate 3 days per month. This should go year 1 on GPE and the rest on GCF</t>
  </si>
  <si>
    <t>Climate finance lead prepares step-by step guide on how to access GCF for global education sector</t>
  </si>
  <si>
    <t>Consultant climate finance specialist</t>
  </si>
  <si>
    <t>1 climate finance consultant and 1 education consultant to lead production of GCF guide</t>
  </si>
  <si>
    <t>Consultant cost (international)</t>
  </si>
  <si>
    <t>Layout and production costs (assume 50 page doc)</t>
  </si>
  <si>
    <t>Translation of GCF guide (assume 2 languages)</t>
  </si>
  <si>
    <t>Launch event with GCF</t>
  </si>
  <si>
    <t>Webinar</t>
  </si>
  <si>
    <t>Materials and Goods</t>
  </si>
  <si>
    <t>Document design and layout costs</t>
  </si>
  <si>
    <t xml:space="preserve"> -   </t>
  </si>
  <si>
    <t>Estimate $3.45k per product</t>
  </si>
  <si>
    <t>Consultant editor</t>
  </si>
  <si>
    <t xml:space="preserve">Estimate 5 days per product, </t>
  </si>
  <si>
    <t>Translation support</t>
  </si>
  <si>
    <t>Estimate per product</t>
  </si>
  <si>
    <t>Webinar specialist org to sort powerpoints, arrange events, etc</t>
  </si>
  <si>
    <t>Strategic communications consultant</t>
  </si>
  <si>
    <t>Assuming 40 days per year at USD$805.</t>
  </si>
  <si>
    <t>Video production costs</t>
  </si>
  <si>
    <t xml:space="preserve">Lump sum for filming, editing, graphics to a video production company </t>
  </si>
  <si>
    <t>Knowledge product - baseline study report</t>
  </si>
  <si>
    <t>Baseline data aggregation and harmonization, analysis. One analyst working 15 days analysis per country, and 15 days analysis for cross-country analysis. 15 days for writing and editing. 5 days for layout and production</t>
  </si>
  <si>
    <t xml:space="preserve">Knowledge product - midline impact evaluation report </t>
  </si>
  <si>
    <t>Merging and harmonizing baseline and endline datasets, analysing quantiative and qualitative data across time periods and countries to produce impact report. Two analysts working 20 days per country and 20 for cross-country for data analysis. 20 days for writing and editing. 5 days for layout and production</t>
  </si>
  <si>
    <t>Include data to be collected, means of verification and monitoring tools, and the establishment of country level reporting structures, workflows, data storage and sharing systems.  This will take approximately 40 days at USD$632 per day.</t>
  </si>
  <si>
    <t>Data collation, aggregation and analysis, report preparation, donor coordination. 10 days per day per country, plus 10 for country level aggregation, per year over 4 years</t>
  </si>
  <si>
    <t>Compiling and harmonizing results from each country report into a single report.   This will take approximately 15 days at USD$632 per day.</t>
  </si>
  <si>
    <t>Data collection protocol development, ethics applications, enabling environment and policy change study protocol development. Approximately 5 days per country. This will take approximately 15 days at USD$632 per day.</t>
  </si>
  <si>
    <t xml:space="preserve">1 week site visits including lodging and per diems ($300 per day), and travel expenses ($3,000 per country) </t>
  </si>
  <si>
    <t>5 days per country for analysis and tool revisions</t>
  </si>
  <si>
    <t>Customizing and configuring Waliku platform for each country, end to end testing and validation, dashboard development, training of trainers for country staff on system</t>
  </si>
  <si>
    <t>Including help desk, support and maintenence, troubleshooting</t>
  </si>
  <si>
    <t>5 day training per country, with 15 enumerators, including lodging, food, water, master trainer labor</t>
  </si>
  <si>
    <t>Including travel, lodging, per-diems, food and water,  enumerator and field coordiantor labor costs. 15 enumerators, 20 days of data collection, plus field coordinator costs. Noting high travel costs in South Sudan and Tonga due to air travel</t>
  </si>
  <si>
    <t xml:space="preserve">On survey data collected in 3 countries, including harmonizing datasets </t>
  </si>
  <si>
    <t>Data analysis and report writing</t>
  </si>
  <si>
    <t>5 day training per country, with 28 enumerators, including lodging, food, water, master trainer labor</t>
  </si>
  <si>
    <t>Including travel, lodging, per-diems, food and water, enumerator and field coordiantor labor costs. 15 enumerators, 20 days of data collection, plus field coordinator costs . Noting high travel costs in South Sudan and Cambodia due to air travel</t>
  </si>
  <si>
    <t xml:space="preserve">Qualtiative collection involving focus groups and interviews to assess Components 2 and 3, paradigm shift, enabling environment and policy and instutitional change. Including travel, lodging, per-diems, food and water, enumerator and field coordiantor labor costs.  5 enumerators, 20 days of data collection  </t>
  </si>
  <si>
    <t>On survey data and qualitative data on paradigm shift, enabling environment and policy and instutitional change (Component 2 and 3)</t>
  </si>
  <si>
    <t>Mering and harmonizing baseline and endline datasets between midline and baseline, longitudinal, quantiative and qualitative data analysis and report writing</t>
  </si>
  <si>
    <t>Including travel, lodging, per-diems, food and water, training materials, staff time</t>
  </si>
  <si>
    <t>5 laptops at USD$2,200 each, replaced in Year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</si>
</sst>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0_-;\-* #,##0_-;_-* &quot;-&quot;_-;_-@_-"/>
    <numFmt numFmtId="43" formatCode="_-* #,##0.00_-;\-* #,##0.00_-;_-* &quot;-&quot;??_-;_-@_-"/>
    <numFmt numFmtId="164" formatCode="_-&quot;$&quot;* #,##0.00_-;\-&quot;$&quot;* #,##0.00_-;_-&quot;$&quot;* &quot;-&quot;??_-;_-@_-"/>
    <numFmt numFmtId="165" formatCode="_(* #,##0.00_);_(* \(#,##0.00\);_(* &quot;-&quot;??_);_(@_)"/>
    <numFmt numFmtId="166" formatCode="_(* #,##0_);_(* \(#,##0\);_(* &quot;-&quot;??_);_(@_)"/>
    <numFmt numFmtId="167" formatCode="0.0%"/>
    <numFmt numFmtId="168" formatCode="_-* #,##0_-;\-* #,##0_-;_-* &quot;-&quot;??_-;_-@_-"/>
    <numFmt numFmtId="169" formatCode="&quot;$&quot;#,##0"/>
    <numFmt numFmtId="170" formatCode="_-* #,##0.00\ &quot;FB&quot;_-;\-* #,##0.00\ &quot;FB&quot;_-;_-* &quot;-&quot;??\ &quot;FB&quot;_-;_-@_-"/>
    <numFmt numFmtId="171" formatCode="_-* #,##0.00\ _F_B_-;\-* #,##0.00\ _F_B_-;_-* &quot;-&quot;??\ _F_B_-;_-@_-"/>
    <numFmt numFmtId="172" formatCode="_-* #,##0.00\ _€_-;\-* #,##0.00\ _€_-;_-* &quot;-&quot;??\ _€_-;_-@_-"/>
    <numFmt numFmtId="173" formatCode="_ * #,##0.00_ ;_ * \-#,##0.00_ ;_ * &quot;-&quot;??_ ;_ @_ "/>
  </numFmts>
  <fonts count="37" x14ac:knownFonts="1">
    <font>
      <sz val="11"/>
      <color theme="1"/>
      <name val="Aptos Narrow"/>
      <family val="2"/>
      <scheme val="minor"/>
    </font>
    <font>
      <sz val="11"/>
      <color theme="1"/>
      <name val="Aptos Narrow"/>
      <family val="2"/>
      <scheme val="minor"/>
    </font>
    <font>
      <sz val="9"/>
      <color theme="1"/>
      <name val="Cambria"/>
      <family val="1"/>
    </font>
    <font>
      <b/>
      <sz val="9"/>
      <color theme="0"/>
      <name val="Cambria"/>
      <family val="1"/>
    </font>
    <font>
      <b/>
      <sz val="8"/>
      <name val="Cambria"/>
      <family val="1"/>
    </font>
    <font>
      <sz val="8"/>
      <name val="Cambria"/>
      <family val="1"/>
    </font>
    <font>
      <sz val="8"/>
      <color theme="0" tint="-0.249977111117893"/>
      <name val="Cambria"/>
      <family val="1"/>
    </font>
    <font>
      <sz val="8"/>
      <color theme="0" tint="-0.34998626667073579"/>
      <name val="Cambria"/>
      <family val="1"/>
    </font>
    <font>
      <sz val="9"/>
      <color theme="1"/>
      <name val="Aptos Narrow"/>
      <family val="2"/>
      <scheme val="minor"/>
    </font>
    <font>
      <i/>
      <sz val="9"/>
      <color rgb="FF0070C0"/>
      <name val="Cambria"/>
      <family val="1"/>
    </font>
    <font>
      <sz val="9"/>
      <name val="Cambria"/>
      <family val="1"/>
    </font>
    <font>
      <sz val="9"/>
      <color rgb="FFFF0000"/>
      <name val="Cambria"/>
      <family val="1"/>
    </font>
    <font>
      <b/>
      <sz val="10"/>
      <color theme="0"/>
      <name val="Cambria"/>
      <family val="1"/>
    </font>
    <font>
      <b/>
      <sz val="11"/>
      <color theme="0"/>
      <name val="Cambria"/>
      <family val="1"/>
    </font>
    <font>
      <sz val="10"/>
      <name val="Cambria"/>
      <family val="1"/>
    </font>
    <font>
      <sz val="11"/>
      <name val="Aptos Narrow"/>
      <family val="2"/>
      <scheme val="minor"/>
    </font>
    <font>
      <sz val="8"/>
      <name val="Aptos Narrow"/>
      <family val="2"/>
      <scheme val="minor"/>
    </font>
    <font>
      <i/>
      <u/>
      <sz val="9"/>
      <color theme="1"/>
      <name val="Cambria"/>
      <family val="1"/>
    </font>
    <font>
      <b/>
      <sz val="9"/>
      <color theme="1"/>
      <name val="Cambria"/>
      <family val="1"/>
    </font>
    <font>
      <sz val="9"/>
      <color rgb="FF000000"/>
      <name val="Cambria"/>
      <family val="1"/>
    </font>
    <font>
      <b/>
      <sz val="9"/>
      <color rgb="FF000000"/>
      <name val="Cambria"/>
      <family val="1"/>
    </font>
    <font>
      <sz val="8"/>
      <name val="Times New Roman"/>
      <family val="1"/>
    </font>
    <font>
      <sz val="12"/>
      <color theme="1"/>
      <name val="Aptos Narrow"/>
      <family val="2"/>
      <scheme val="minor"/>
    </font>
    <font>
      <sz val="10"/>
      <name val="Arial"/>
      <family val="2"/>
    </font>
    <font>
      <sz val="11"/>
      <color theme="1"/>
      <name val="Arial"/>
      <family val="2"/>
    </font>
    <font>
      <sz val="10"/>
      <name val="Times New Roman"/>
      <family val="1"/>
    </font>
    <font>
      <sz val="10"/>
      <color rgb="FF000000"/>
      <name val="Times New Roman"/>
      <family val="1"/>
    </font>
    <font>
      <sz val="9"/>
      <color theme="0"/>
      <name val="Cambria"/>
      <family val="1"/>
    </font>
    <font>
      <sz val="10"/>
      <color theme="1"/>
      <name val="Aptos Narrow"/>
      <family val="2"/>
      <scheme val="minor"/>
    </font>
    <font>
      <b/>
      <sz val="10"/>
      <name val="Cambria"/>
      <family val="1"/>
    </font>
    <font>
      <b/>
      <sz val="11"/>
      <color theme="1"/>
      <name val="Aptos Narrow"/>
      <family val="2"/>
      <scheme val="minor"/>
    </font>
    <font>
      <b/>
      <sz val="9"/>
      <name val="Cambria"/>
      <family val="1"/>
    </font>
    <font>
      <b/>
      <i/>
      <sz val="11"/>
      <color theme="0" tint="-0.34998626667073579"/>
      <name val="Aptos Narrow"/>
      <family val="2"/>
      <scheme val="minor"/>
    </font>
    <font>
      <b/>
      <i/>
      <sz val="8"/>
      <color theme="0" tint="-0.34998626667073579"/>
      <name val="Aptos Narrow"/>
      <family val="2"/>
      <scheme val="minor"/>
    </font>
    <font>
      <b/>
      <i/>
      <sz val="9"/>
      <color theme="0" tint="-0.34998626667073579"/>
      <name val="Aptos Narrow"/>
      <family val="2"/>
      <scheme val="minor"/>
    </font>
    <font>
      <sz val="8"/>
      <color theme="1"/>
      <name val="Aptos Narrow"/>
      <family val="2"/>
      <scheme val="minor"/>
    </font>
    <font>
      <b/>
      <i/>
      <sz val="9"/>
      <color rgb="FFC00000"/>
      <name val="Cambria"/>
      <family val="1"/>
    </font>
  </fonts>
  <fills count="9">
    <fill>
      <patternFill patternType="none"/>
    </fill>
    <fill>
      <patternFill patternType="gray125"/>
    </fill>
    <fill>
      <patternFill patternType="solid">
        <fgColor rgb="FF376B54"/>
        <bgColor indexed="64"/>
      </patternFill>
    </fill>
    <fill>
      <patternFill patternType="solid">
        <fgColor theme="9" tint="0.79998168889431442"/>
        <bgColor indexed="64"/>
      </patternFill>
    </fill>
    <fill>
      <patternFill patternType="solid">
        <fgColor theme="0"/>
        <bgColor indexed="64"/>
      </patternFill>
    </fill>
    <fill>
      <patternFill patternType="solid">
        <fgColor theme="9" tint="-0.249977111117893"/>
        <bgColor indexed="64"/>
      </patternFill>
    </fill>
    <fill>
      <patternFill patternType="solid">
        <fgColor rgb="FF003332"/>
        <bgColor indexed="64"/>
      </patternFill>
    </fill>
    <fill>
      <patternFill patternType="solid">
        <fgColor rgb="FF00B0F0"/>
        <bgColor indexed="64"/>
      </patternFill>
    </fill>
    <fill>
      <patternFill patternType="solid">
        <fgColor theme="5" tint="0.59999389629810485"/>
        <bgColor indexed="64"/>
      </patternFill>
    </fill>
  </fills>
  <borders count="55">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auto="1"/>
      </left>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9">
    <xf numFmtId="0" fontId="0" fillId="0" borderId="0"/>
    <xf numFmtId="43"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0" fontId="21" fillId="0" borderId="0"/>
    <xf numFmtId="0" fontId="23" fillId="0" borderId="0"/>
    <xf numFmtId="170" fontId="23" fillId="0" borderId="0" applyFont="0" applyFill="0" applyBorder="0" applyAlignment="0" applyProtection="0"/>
    <xf numFmtId="171" fontId="2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3" fillId="0" borderId="0"/>
    <xf numFmtId="172" fontId="23" fillId="0" borderId="0" applyFill="0" applyBorder="0" applyAlignment="0" applyProtection="0"/>
    <xf numFmtId="9" fontId="2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3" fontId="23" fillId="0" borderId="0" applyFont="0" applyFill="0" applyBorder="0" applyAlignment="0" applyProtection="0"/>
    <xf numFmtId="0" fontId="23" fillId="0" borderId="0"/>
    <xf numFmtId="173" fontId="23" fillId="0" borderId="0" applyFont="0" applyFill="0" applyBorder="0" applyAlignment="0" applyProtection="0"/>
    <xf numFmtId="9" fontId="22" fillId="0" borderId="0" applyFont="0" applyFill="0" applyBorder="0" applyAlignment="0" applyProtection="0"/>
    <xf numFmtId="9" fontId="23" fillId="0" borderId="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0" fontId="25" fillId="0" borderId="0"/>
    <xf numFmtId="43" fontId="25" fillId="0" borderId="0" applyFont="0" applyFill="0" applyBorder="0" applyAlignment="0" applyProtection="0"/>
    <xf numFmtId="0" fontId="26" fillId="0" borderId="0"/>
    <xf numFmtId="164" fontId="25" fillId="0" borderId="0" applyFont="0" applyFill="0" applyBorder="0" applyAlignment="0" applyProtection="0"/>
    <xf numFmtId="0" fontId="24" fillId="0" borderId="0"/>
    <xf numFmtId="0" fontId="22" fillId="0" borderId="0"/>
    <xf numFmtId="43" fontId="25" fillId="0" borderId="0" applyFont="0" applyFill="0" applyBorder="0" applyAlignment="0" applyProtection="0"/>
    <xf numFmtId="41" fontId="22" fillId="0" borderId="0" applyFont="0" applyFill="0" applyBorder="0" applyAlignment="0" applyProtection="0"/>
    <xf numFmtId="43" fontId="22" fillId="0" borderId="0" applyFont="0" applyFill="0" applyBorder="0" applyAlignment="0" applyProtection="0"/>
    <xf numFmtId="9"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0" fontId="24" fillId="0" borderId="0"/>
    <xf numFmtId="9" fontId="24"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3" fontId="25" fillId="0" borderId="0" applyFont="0" applyFill="0" applyBorder="0" applyAlignment="0" applyProtection="0"/>
    <xf numFmtId="41" fontId="22" fillId="0" borderId="0" applyFont="0" applyFill="0" applyBorder="0" applyAlignment="0" applyProtection="0"/>
    <xf numFmtId="43" fontId="22"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3" fillId="0" borderId="0"/>
    <xf numFmtId="172" fontId="23" fillId="0" borderId="0" applyFill="0" applyBorder="0" applyAlignment="0" applyProtection="0"/>
    <xf numFmtId="165" fontId="1" fillId="0" borderId="0" applyFont="0" applyFill="0" applyBorder="0" applyAlignment="0" applyProtection="0"/>
    <xf numFmtId="0" fontId="1" fillId="0" borderId="0"/>
  </cellStyleXfs>
  <cellXfs count="296">
    <xf numFmtId="0" fontId="0" fillId="0" borderId="0" xfId="0"/>
    <xf numFmtId="0" fontId="2" fillId="0" borderId="0" xfId="0" applyFont="1" applyProtection="1">
      <protection locked="0"/>
    </xf>
    <xf numFmtId="0" fontId="0" fillId="0" borderId="0" xfId="0" applyAlignment="1">
      <alignment horizontal="left"/>
    </xf>
    <xf numFmtId="0" fontId="0" fillId="0" borderId="0" xfId="0" applyAlignment="1">
      <alignment horizontal="center" vertical="center"/>
    </xf>
    <xf numFmtId="0" fontId="3" fillId="2" borderId="1" xfId="0" applyFont="1" applyFill="1" applyBorder="1" applyAlignment="1" applyProtection="1">
      <alignment vertical="center" wrapText="1"/>
      <protection locked="0"/>
    </xf>
    <xf numFmtId="0" fontId="3" fillId="2" borderId="2"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left" vertical="center" wrapText="1"/>
      <protection locked="0"/>
    </xf>
    <xf numFmtId="0" fontId="3" fillId="2" borderId="0" xfId="0" applyFont="1" applyFill="1" applyAlignment="1" applyProtection="1">
      <alignment horizontal="center" vertical="center" wrapText="1"/>
      <protection locked="0"/>
    </xf>
    <xf numFmtId="0" fontId="3" fillId="2" borderId="6" xfId="0" applyFont="1" applyFill="1" applyBorder="1" applyAlignment="1" applyProtection="1">
      <alignment horizontal="center" vertical="center" wrapText="1"/>
      <protection locked="0"/>
    </xf>
    <xf numFmtId="0" fontId="3" fillId="2" borderId="6" xfId="0" applyFont="1" applyFill="1" applyBorder="1" applyAlignment="1" applyProtection="1">
      <alignment vertical="center" wrapText="1"/>
      <protection locked="0"/>
    </xf>
    <xf numFmtId="0" fontId="5" fillId="3" borderId="13" xfId="0" applyFont="1" applyFill="1" applyBorder="1" applyAlignment="1" applyProtection="1">
      <alignment horizontal="left" vertical="top" wrapText="1"/>
      <protection locked="0"/>
    </xf>
    <xf numFmtId="0" fontId="5" fillId="3" borderId="14" xfId="0" applyFont="1" applyFill="1" applyBorder="1" applyAlignment="1" applyProtection="1">
      <alignment horizontal="left" vertical="top" wrapText="1"/>
      <protection locked="0"/>
    </xf>
    <xf numFmtId="166" fontId="5" fillId="0" borderId="15" xfId="3" applyNumberFormat="1" applyFont="1" applyBorder="1" applyAlignment="1" applyProtection="1">
      <alignment horizontal="right" vertical="top"/>
      <protection locked="0"/>
    </xf>
    <xf numFmtId="166" fontId="5" fillId="0" borderId="13" xfId="3" applyNumberFormat="1" applyFont="1" applyBorder="1" applyAlignment="1" applyProtection="1">
      <alignment horizontal="right" vertical="top"/>
      <protection locked="0"/>
    </xf>
    <xf numFmtId="166" fontId="5" fillId="0" borderId="14" xfId="3" applyNumberFormat="1" applyFont="1" applyBorder="1" applyAlignment="1" applyProtection="1">
      <alignment horizontal="right" vertical="top"/>
      <protection locked="0"/>
    </xf>
    <xf numFmtId="166" fontId="0" fillId="0" borderId="0" xfId="0" applyNumberFormat="1"/>
    <xf numFmtId="0" fontId="5" fillId="3" borderId="0" xfId="0" applyFont="1" applyFill="1" applyAlignment="1" applyProtection="1">
      <alignment horizontal="center" vertical="center" wrapText="1"/>
      <protection locked="0"/>
    </xf>
    <xf numFmtId="0" fontId="4" fillId="3" borderId="18" xfId="0" applyFont="1" applyFill="1" applyBorder="1" applyAlignment="1" applyProtection="1">
      <alignment horizontal="center" vertical="center" wrapText="1"/>
      <protection locked="0"/>
    </xf>
    <xf numFmtId="0" fontId="4" fillId="3" borderId="19" xfId="0" applyFont="1" applyFill="1" applyBorder="1" applyAlignment="1" applyProtection="1">
      <alignment horizontal="left" vertical="top" wrapText="1"/>
      <protection locked="0"/>
    </xf>
    <xf numFmtId="0" fontId="4" fillId="3" borderId="20" xfId="0" applyFont="1" applyFill="1" applyBorder="1" applyAlignment="1" applyProtection="1">
      <alignment horizontal="left" vertical="top" wrapText="1"/>
      <protection locked="0"/>
    </xf>
    <xf numFmtId="166" fontId="4" fillId="0" borderId="14" xfId="3" applyNumberFormat="1" applyFont="1" applyBorder="1" applyAlignment="1" applyProtection="1">
      <alignment horizontal="right" vertical="top"/>
      <protection locked="0"/>
    </xf>
    <xf numFmtId="0" fontId="5" fillId="3" borderId="15" xfId="0" applyFont="1" applyFill="1" applyBorder="1" applyAlignment="1" applyProtection="1">
      <alignment horizontal="left" vertical="top" wrapText="1"/>
      <protection locked="0"/>
    </xf>
    <xf numFmtId="0" fontId="5" fillId="3" borderId="19" xfId="0" applyFont="1" applyFill="1" applyBorder="1" applyAlignment="1" applyProtection="1">
      <alignment horizontal="left" vertical="top" wrapText="1"/>
      <protection locked="0"/>
    </xf>
    <xf numFmtId="0" fontId="5" fillId="3" borderId="20" xfId="0" applyFont="1" applyFill="1" applyBorder="1" applyAlignment="1" applyProtection="1">
      <alignment horizontal="left" vertical="top" wrapText="1"/>
      <protection locked="0"/>
    </xf>
    <xf numFmtId="166" fontId="4" fillId="0" borderId="13" xfId="3" applyNumberFormat="1" applyFont="1" applyBorder="1" applyAlignment="1" applyProtection="1">
      <alignment horizontal="right" vertical="top"/>
      <protection locked="0"/>
    </xf>
    <xf numFmtId="0" fontId="4" fillId="3" borderId="19" xfId="0" applyFont="1" applyFill="1" applyBorder="1" applyAlignment="1" applyProtection="1">
      <alignment horizontal="center" vertical="center" wrapText="1"/>
      <protection locked="0"/>
    </xf>
    <xf numFmtId="166" fontId="4" fillId="0" borderId="15" xfId="3" applyNumberFormat="1" applyFont="1" applyBorder="1" applyAlignment="1" applyProtection="1">
      <alignment horizontal="right" vertical="top"/>
      <protection locked="0"/>
    </xf>
    <xf numFmtId="166" fontId="5" fillId="0" borderId="12" xfId="3" applyNumberFormat="1" applyFont="1" applyBorder="1" applyAlignment="1" applyProtection="1">
      <alignment horizontal="right" vertical="top"/>
      <protection locked="0"/>
    </xf>
    <xf numFmtId="0" fontId="4" fillId="3" borderId="22" xfId="0" applyFont="1" applyFill="1" applyBorder="1" applyAlignment="1" applyProtection="1">
      <alignment horizontal="center" vertical="center" wrapText="1"/>
      <protection locked="0"/>
    </xf>
    <xf numFmtId="0" fontId="4" fillId="3" borderId="23" xfId="0" applyFont="1" applyFill="1" applyBorder="1" applyAlignment="1" applyProtection="1">
      <alignment horizontal="left" vertical="top" wrapText="1"/>
      <protection locked="0"/>
    </xf>
    <xf numFmtId="0" fontId="4" fillId="3" borderId="13" xfId="0" applyFont="1" applyFill="1" applyBorder="1" applyAlignment="1" applyProtection="1">
      <alignment horizontal="left" vertical="top" wrapText="1"/>
      <protection locked="0"/>
    </xf>
    <xf numFmtId="0" fontId="5" fillId="3" borderId="24" xfId="0" applyFont="1" applyFill="1" applyBorder="1" applyAlignment="1" applyProtection="1">
      <alignment horizontal="left" vertical="top" wrapText="1"/>
      <protection locked="0"/>
    </xf>
    <xf numFmtId="0" fontId="5" fillId="3" borderId="17" xfId="0" applyFont="1" applyFill="1" applyBorder="1" applyAlignment="1" applyProtection="1">
      <alignment horizontal="left" vertical="top" wrapText="1"/>
      <protection locked="0"/>
    </xf>
    <xf numFmtId="0" fontId="4" fillId="3" borderId="25" xfId="0" applyFont="1" applyFill="1" applyBorder="1" applyAlignment="1" applyProtection="1">
      <alignment horizontal="center" vertical="center" wrapText="1"/>
      <protection locked="0"/>
    </xf>
    <xf numFmtId="166" fontId="4" fillId="0" borderId="17" xfId="3" applyNumberFormat="1" applyFont="1" applyBorder="1" applyAlignment="1" applyProtection="1">
      <alignment horizontal="right" vertical="top"/>
      <protection locked="0"/>
    </xf>
    <xf numFmtId="0" fontId="4" fillId="3" borderId="1"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5" fillId="3" borderId="2" xfId="0" applyFont="1" applyFill="1" applyBorder="1" applyAlignment="1" applyProtection="1">
      <alignment horizontal="center" vertical="center" wrapText="1"/>
      <protection locked="0"/>
    </xf>
    <xf numFmtId="0" fontId="5" fillId="3" borderId="2" xfId="0" applyFont="1" applyFill="1" applyBorder="1" applyAlignment="1" applyProtection="1">
      <alignment horizontal="left" vertical="top" wrapText="1"/>
      <protection locked="0"/>
    </xf>
    <xf numFmtId="166" fontId="4" fillId="0" borderId="11" xfId="3" applyNumberFormat="1" applyFont="1" applyBorder="1" applyAlignment="1" applyProtection="1">
      <alignment horizontal="right" vertical="top"/>
      <protection locked="0"/>
    </xf>
    <xf numFmtId="0" fontId="4" fillId="3" borderId="2" xfId="0" applyFont="1" applyFill="1" applyBorder="1" applyAlignment="1" applyProtection="1">
      <alignment horizontal="left" vertical="center" wrapText="1"/>
      <protection locked="0"/>
    </xf>
    <xf numFmtId="166" fontId="4" fillId="0" borderId="2" xfId="3" applyNumberFormat="1" applyFont="1" applyBorder="1" applyAlignment="1" applyProtection="1">
      <alignment horizontal="right" vertical="top"/>
      <protection locked="0"/>
    </xf>
    <xf numFmtId="0" fontId="4" fillId="3" borderId="6" xfId="0" applyFont="1" applyFill="1" applyBorder="1" applyAlignment="1" applyProtection="1">
      <alignment horizontal="center" vertical="center" wrapText="1"/>
      <protection locked="0"/>
    </xf>
    <xf numFmtId="0" fontId="5" fillId="3" borderId="0" xfId="0" applyFont="1" applyFill="1" applyAlignment="1" applyProtection="1">
      <alignment horizontal="left" vertical="top" wrapText="1"/>
      <protection locked="0"/>
    </xf>
    <xf numFmtId="166" fontId="4" fillId="0" borderId="0" xfId="3" applyNumberFormat="1" applyFont="1" applyBorder="1" applyAlignment="1" applyProtection="1">
      <alignment horizontal="right" vertical="top"/>
      <protection locked="0"/>
    </xf>
    <xf numFmtId="0" fontId="4" fillId="3" borderId="8" xfId="0" applyFont="1" applyFill="1" applyBorder="1" applyAlignment="1" applyProtection="1">
      <alignment horizontal="center" vertical="center" wrapText="1"/>
      <protection locked="0"/>
    </xf>
    <xf numFmtId="0" fontId="5" fillId="3" borderId="9" xfId="0" applyFont="1" applyFill="1" applyBorder="1" applyAlignment="1" applyProtection="1">
      <alignment horizontal="center" vertical="center" wrapText="1"/>
      <protection locked="0"/>
    </xf>
    <xf numFmtId="0" fontId="5" fillId="3" borderId="9" xfId="0" applyFont="1" applyFill="1" applyBorder="1" applyAlignment="1" applyProtection="1">
      <alignment horizontal="left" vertical="top" wrapText="1"/>
      <protection locked="0"/>
    </xf>
    <xf numFmtId="166" fontId="4" fillId="0" borderId="9" xfId="3" applyNumberFormat="1" applyFont="1" applyBorder="1" applyAlignment="1" applyProtection="1">
      <alignment horizontal="right" vertical="top"/>
      <protection locked="0"/>
    </xf>
    <xf numFmtId="0" fontId="5" fillId="3" borderId="32" xfId="0" applyFont="1" applyFill="1" applyBorder="1" applyAlignment="1" applyProtection="1">
      <alignment horizontal="left" vertical="top" wrapText="1"/>
      <protection locked="0"/>
    </xf>
    <xf numFmtId="166" fontId="5" fillId="0" borderId="32" xfId="3" applyNumberFormat="1" applyFont="1" applyBorder="1" applyAlignment="1" applyProtection="1">
      <alignment horizontal="right" vertical="top"/>
      <protection locked="0"/>
    </xf>
    <xf numFmtId="0" fontId="5" fillId="0" borderId="33"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5" fillId="3" borderId="12" xfId="0" applyFont="1" applyFill="1" applyBorder="1" applyAlignment="1" applyProtection="1">
      <alignment horizontal="left" vertical="top" wrapText="1"/>
      <protection locked="0"/>
    </xf>
    <xf numFmtId="0" fontId="4" fillId="3" borderId="18" xfId="0" applyFont="1" applyFill="1" applyBorder="1" applyAlignment="1" applyProtection="1">
      <alignment horizontal="left" vertical="center" wrapText="1"/>
      <protection locked="0"/>
    </xf>
    <xf numFmtId="0" fontId="4" fillId="3" borderId="25" xfId="0" applyFont="1" applyFill="1" applyBorder="1" applyAlignment="1" applyProtection="1">
      <alignment horizontal="left" vertical="center" wrapText="1"/>
      <protection locked="0"/>
    </xf>
    <xf numFmtId="0" fontId="5" fillId="3" borderId="26" xfId="0" applyFont="1" applyFill="1" applyBorder="1" applyAlignment="1" applyProtection="1">
      <alignment horizontal="left" vertical="top" wrapText="1"/>
      <protection locked="0"/>
    </xf>
    <xf numFmtId="0" fontId="5" fillId="3" borderId="21" xfId="0" applyFont="1" applyFill="1" applyBorder="1" applyAlignment="1" applyProtection="1">
      <alignment horizontal="left" vertical="top" wrapText="1"/>
      <protection locked="0"/>
    </xf>
    <xf numFmtId="0" fontId="5" fillId="3" borderId="19" xfId="0" applyFont="1" applyFill="1" applyBorder="1" applyAlignment="1" applyProtection="1">
      <alignment horizontal="center" vertical="center" wrapText="1"/>
      <protection locked="0"/>
    </xf>
    <xf numFmtId="166" fontId="4" fillId="0" borderId="12" xfId="3" applyNumberFormat="1" applyFont="1" applyBorder="1" applyAlignment="1" applyProtection="1">
      <alignment horizontal="right" vertical="top"/>
      <protection locked="0"/>
    </xf>
    <xf numFmtId="166" fontId="4" fillId="0" borderId="39" xfId="3" applyNumberFormat="1" applyFont="1" applyBorder="1" applyAlignment="1" applyProtection="1">
      <alignment horizontal="right" vertical="top"/>
      <protection locked="0"/>
    </xf>
    <xf numFmtId="0" fontId="4" fillId="3" borderId="4" xfId="0" applyFont="1" applyFill="1" applyBorder="1" applyAlignment="1" applyProtection="1">
      <alignment horizontal="center" vertical="center" wrapText="1"/>
      <protection locked="0"/>
    </xf>
    <xf numFmtId="0" fontId="5" fillId="3" borderId="4" xfId="0" applyFont="1" applyFill="1" applyBorder="1" applyAlignment="1" applyProtection="1">
      <alignment horizontal="center" vertical="center" wrapText="1"/>
      <protection locked="0"/>
    </xf>
    <xf numFmtId="0" fontId="5" fillId="3" borderId="4" xfId="0" applyFont="1" applyFill="1" applyBorder="1" applyAlignment="1" applyProtection="1">
      <alignment horizontal="left" vertical="top" wrapText="1"/>
      <protection locked="0"/>
    </xf>
    <xf numFmtId="166" fontId="4" fillId="0" borderId="4" xfId="3" applyNumberFormat="1" applyFont="1" applyBorder="1" applyAlignment="1" applyProtection="1">
      <alignment horizontal="right" vertical="top"/>
      <protection locked="0"/>
    </xf>
    <xf numFmtId="166" fontId="5" fillId="0" borderId="15" xfId="3" applyNumberFormat="1" applyFont="1" applyFill="1" applyBorder="1" applyAlignment="1" applyProtection="1">
      <alignment horizontal="right" vertical="top"/>
      <protection locked="0"/>
    </xf>
    <xf numFmtId="0" fontId="5" fillId="3" borderId="26" xfId="0" applyFont="1" applyFill="1" applyBorder="1" applyAlignment="1" applyProtection="1">
      <alignment horizontal="center" vertical="center" wrapText="1"/>
      <protection locked="0"/>
    </xf>
    <xf numFmtId="166" fontId="4" fillId="0" borderId="45" xfId="3" applyNumberFormat="1" applyFont="1" applyBorder="1" applyAlignment="1" applyProtection="1">
      <alignment horizontal="right" vertical="top"/>
      <protection locked="0"/>
    </xf>
    <xf numFmtId="0" fontId="4" fillId="3" borderId="17" xfId="0" applyFont="1" applyFill="1" applyBorder="1" applyAlignment="1" applyProtection="1">
      <alignment horizontal="left" vertical="top" wrapText="1"/>
      <protection locked="0"/>
    </xf>
    <xf numFmtId="167" fontId="4" fillId="0" borderId="16" xfId="2" applyNumberFormat="1" applyFont="1" applyFill="1" applyBorder="1" applyAlignment="1" applyProtection="1">
      <alignment horizontal="right" vertical="top"/>
      <protection locked="0"/>
    </xf>
    <xf numFmtId="0" fontId="7" fillId="3" borderId="0" xfId="0" applyFont="1" applyFill="1" applyAlignment="1" applyProtection="1">
      <alignment horizontal="center" vertical="center" wrapText="1"/>
      <protection locked="0"/>
    </xf>
    <xf numFmtId="167" fontId="0" fillId="0" borderId="0" xfId="2" applyNumberFormat="1" applyFont="1"/>
    <xf numFmtId="0" fontId="3" fillId="5" borderId="1" xfId="0" applyFont="1" applyFill="1" applyBorder="1" applyAlignment="1">
      <alignment horizontal="left" vertical="top"/>
    </xf>
    <xf numFmtId="0" fontId="3" fillId="5" borderId="2" xfId="0" applyFont="1" applyFill="1" applyBorder="1" applyAlignment="1">
      <alignment horizontal="left" vertical="top"/>
    </xf>
    <xf numFmtId="0" fontId="3" fillId="5" borderId="2" xfId="0" applyFont="1" applyFill="1" applyBorder="1" applyAlignment="1">
      <alignment horizontal="center" vertical="center"/>
    </xf>
    <xf numFmtId="166" fontId="3" fillId="5" borderId="2" xfId="3" applyNumberFormat="1" applyFont="1" applyFill="1" applyBorder="1"/>
    <xf numFmtId="0" fontId="3" fillId="5" borderId="28" xfId="0" applyFont="1" applyFill="1" applyBorder="1"/>
    <xf numFmtId="166" fontId="8" fillId="0" borderId="0" xfId="0" applyNumberFormat="1" applyFont="1"/>
    <xf numFmtId="0" fontId="8" fillId="0" borderId="0" xfId="0" applyFont="1"/>
    <xf numFmtId="0" fontId="3" fillId="5" borderId="0" xfId="0" applyFont="1" applyFill="1" applyAlignment="1">
      <alignment horizontal="center" vertical="center"/>
    </xf>
    <xf numFmtId="0" fontId="3" fillId="5" borderId="6" xfId="0" applyFont="1" applyFill="1" applyBorder="1"/>
    <xf numFmtId="0" fontId="3" fillId="5" borderId="0" xfId="0" applyFont="1" applyFill="1" applyAlignment="1">
      <alignment horizontal="left"/>
    </xf>
    <xf numFmtId="0" fontId="3" fillId="5" borderId="0" xfId="0" applyFont="1" applyFill="1"/>
    <xf numFmtId="166" fontId="3" fillId="5" borderId="0" xfId="3" applyNumberFormat="1" applyFont="1" applyFill="1" applyBorder="1"/>
    <xf numFmtId="0" fontId="3" fillId="5" borderId="29" xfId="0" applyFont="1" applyFill="1" applyBorder="1"/>
    <xf numFmtId="0" fontId="3" fillId="5" borderId="8" xfId="0" applyFont="1" applyFill="1" applyBorder="1"/>
    <xf numFmtId="0" fontId="3" fillId="5" borderId="9" xfId="0" applyFont="1" applyFill="1" applyBorder="1" applyAlignment="1">
      <alignment horizontal="left"/>
    </xf>
    <xf numFmtId="0" fontId="3" fillId="5" borderId="9" xfId="0" applyFont="1" applyFill="1" applyBorder="1" applyAlignment="1">
      <alignment horizontal="center" vertical="center"/>
    </xf>
    <xf numFmtId="0" fontId="3" fillId="5" borderId="9" xfId="0" applyFont="1" applyFill="1" applyBorder="1"/>
    <xf numFmtId="166" fontId="3" fillId="5" borderId="9" xfId="3" applyNumberFormat="1" applyFont="1" applyFill="1" applyBorder="1"/>
    <xf numFmtId="0" fontId="3" fillId="5" borderId="30" xfId="0" applyFont="1" applyFill="1" applyBorder="1"/>
    <xf numFmtId="0" fontId="9" fillId="0" borderId="0" xfId="0" applyFont="1"/>
    <xf numFmtId="0" fontId="3" fillId="2" borderId="15" xfId="0" applyFont="1" applyFill="1" applyBorder="1" applyAlignment="1" applyProtection="1">
      <alignment horizontal="center" vertical="center" wrapText="1"/>
      <protection locked="0"/>
    </xf>
    <xf numFmtId="0" fontId="10" fillId="3" borderId="15" xfId="0" applyFont="1" applyFill="1" applyBorder="1" applyAlignment="1" applyProtection="1">
      <alignment horizontal="left" vertical="top" wrapText="1"/>
      <protection locked="0"/>
    </xf>
    <xf numFmtId="168" fontId="10" fillId="0" borderId="15" xfId="1" applyNumberFormat="1" applyFont="1" applyBorder="1" applyAlignment="1" applyProtection="1">
      <alignment horizontal="right" vertical="top"/>
      <protection locked="0"/>
    </xf>
    <xf numFmtId="10" fontId="0" fillId="0" borderId="0" xfId="2" applyNumberFormat="1" applyFont="1"/>
    <xf numFmtId="168" fontId="3" fillId="2" borderId="15" xfId="1" applyNumberFormat="1" applyFont="1" applyFill="1" applyBorder="1" applyAlignment="1" applyProtection="1">
      <alignment horizontal="center" vertical="center" wrapText="1"/>
      <protection locked="0"/>
    </xf>
    <xf numFmtId="168" fontId="3" fillId="2" borderId="15" xfId="1" applyNumberFormat="1" applyFont="1" applyFill="1" applyBorder="1" applyAlignment="1" applyProtection="1">
      <alignment horizontal="left" vertical="center" wrapText="1"/>
      <protection locked="0"/>
    </xf>
    <xf numFmtId="0" fontId="3" fillId="4" borderId="0" xfId="0" applyFont="1" applyFill="1" applyAlignment="1" applyProtection="1">
      <alignment horizontal="center" vertical="center" wrapText="1"/>
      <protection locked="0"/>
    </xf>
    <xf numFmtId="0" fontId="0" fillId="4" borderId="0" xfId="0" applyFill="1"/>
    <xf numFmtId="0" fontId="0" fillId="4" borderId="0" xfId="0" applyFill="1" applyAlignment="1">
      <alignment horizontal="center" vertical="center"/>
    </xf>
    <xf numFmtId="0" fontId="12" fillId="4" borderId="0" xfId="0" applyFont="1" applyFill="1" applyAlignment="1" applyProtection="1">
      <alignment horizontal="center" vertical="center" wrapText="1"/>
      <protection locked="0"/>
    </xf>
    <xf numFmtId="168" fontId="12" fillId="4" borderId="0" xfId="1" applyNumberFormat="1" applyFont="1" applyFill="1" applyBorder="1" applyAlignment="1" applyProtection="1">
      <alignment horizontal="center" vertical="center" wrapText="1"/>
      <protection locked="0"/>
    </xf>
    <xf numFmtId="168" fontId="12" fillId="4" borderId="0" xfId="1" applyNumberFormat="1" applyFont="1" applyFill="1" applyBorder="1" applyAlignment="1" applyProtection="1">
      <alignment horizontal="left" vertical="center" wrapText="1"/>
      <protection locked="0"/>
    </xf>
    <xf numFmtId="0" fontId="13" fillId="6" borderId="1" xfId="0" applyFont="1" applyFill="1" applyBorder="1" applyAlignment="1">
      <alignment horizontal="left"/>
    </xf>
    <xf numFmtId="0" fontId="13" fillId="6" borderId="5" xfId="0" applyFont="1" applyFill="1" applyBorder="1" applyAlignment="1">
      <alignment horizontal="left"/>
    </xf>
    <xf numFmtId="0" fontId="12" fillId="2" borderId="15" xfId="0" applyFont="1" applyFill="1" applyBorder="1" applyAlignment="1" applyProtection="1">
      <alignment horizontal="center" vertical="center" wrapText="1"/>
      <protection locked="0"/>
    </xf>
    <xf numFmtId="9" fontId="3" fillId="2" borderId="15" xfId="2" applyFont="1" applyFill="1" applyBorder="1" applyAlignment="1" applyProtection="1">
      <alignment horizontal="center" vertical="center" wrapText="1"/>
      <protection locked="0"/>
    </xf>
    <xf numFmtId="168" fontId="0" fillId="4" borderId="0" xfId="0" applyNumberFormat="1" applyFill="1"/>
    <xf numFmtId="0" fontId="12" fillId="2" borderId="49" xfId="0" applyFont="1" applyFill="1" applyBorder="1" applyAlignment="1" applyProtection="1">
      <alignment horizontal="center" vertical="center" wrapText="1"/>
      <protection locked="0"/>
    </xf>
    <xf numFmtId="0" fontId="14" fillId="4" borderId="0" xfId="0" applyFont="1" applyFill="1" applyAlignment="1" applyProtection="1">
      <alignment horizontal="left" vertical="center" wrapText="1"/>
      <protection locked="0"/>
    </xf>
    <xf numFmtId="0" fontId="12" fillId="0" borderId="0" xfId="0" applyFont="1" applyAlignment="1" applyProtection="1">
      <alignment horizontal="center" vertical="center" wrapText="1"/>
      <protection locked="0"/>
    </xf>
    <xf numFmtId="0" fontId="14" fillId="3" borderId="50" xfId="0" applyFont="1" applyFill="1" applyBorder="1" applyAlignment="1" applyProtection="1">
      <alignment horizontal="left" vertical="top" wrapText="1"/>
      <protection locked="0"/>
    </xf>
    <xf numFmtId="10" fontId="0" fillId="0" borderId="41" xfId="2" applyNumberFormat="1" applyFont="1" applyBorder="1" applyAlignment="1">
      <alignment horizontal="center" vertical="center"/>
    </xf>
    <xf numFmtId="10" fontId="15" fillId="4" borderId="0" xfId="2" applyNumberFormat="1" applyFont="1" applyFill="1" applyBorder="1" applyAlignment="1">
      <alignment horizontal="center" vertical="center"/>
    </xf>
    <xf numFmtId="0" fontId="14" fillId="4" borderId="0" xfId="0" applyFont="1" applyFill="1" applyAlignment="1" applyProtection="1">
      <alignment horizontal="left" vertical="top" wrapText="1"/>
      <protection locked="0"/>
    </xf>
    <xf numFmtId="166" fontId="0" fillId="4" borderId="0" xfId="0" applyNumberFormat="1" applyFill="1" applyAlignment="1">
      <alignment horizontal="center" vertical="center"/>
    </xf>
    <xf numFmtId="10" fontId="15" fillId="4" borderId="0" xfId="2" applyNumberFormat="1" applyFont="1" applyFill="1" applyBorder="1" applyAlignment="1">
      <alignment horizontal="left" vertical="center"/>
    </xf>
    <xf numFmtId="10" fontId="0" fillId="4" borderId="0" xfId="2" applyNumberFormat="1" applyFont="1" applyFill="1" applyBorder="1" applyAlignment="1">
      <alignment horizontal="left" vertical="center"/>
    </xf>
    <xf numFmtId="0" fontId="4" fillId="3" borderId="9" xfId="0" applyFont="1" applyFill="1" applyBorder="1" applyAlignment="1" applyProtection="1">
      <alignment horizontal="left" vertical="center"/>
      <protection locked="0"/>
    </xf>
    <xf numFmtId="0" fontId="2" fillId="0" borderId="0" xfId="0" applyFont="1"/>
    <xf numFmtId="0" fontId="2" fillId="0" borderId="0" xfId="0" applyFont="1" applyAlignment="1">
      <alignment horizontal="center" vertical="center"/>
    </xf>
    <xf numFmtId="0" fontId="3" fillId="0" borderId="0" xfId="0" applyFont="1" applyAlignment="1" applyProtection="1">
      <alignment horizontal="center" vertical="top" wrapText="1"/>
      <protection locked="0"/>
    </xf>
    <xf numFmtId="0" fontId="18" fillId="7" borderId="15" xfId="0" applyFont="1" applyFill="1" applyBorder="1" applyAlignment="1">
      <alignment horizontal="center" vertical="top" wrapText="1"/>
    </xf>
    <xf numFmtId="3" fontId="19" fillId="0" borderId="15" xfId="0" applyNumberFormat="1" applyFont="1" applyBorder="1" applyAlignment="1">
      <alignment horizontal="right" vertical="top" wrapText="1"/>
    </xf>
    <xf numFmtId="169" fontId="2" fillId="0" borderId="15" xfId="0" applyNumberFormat="1" applyFont="1" applyBorder="1" applyAlignment="1">
      <alignment horizontal="right" vertical="top" wrapText="1"/>
    </xf>
    <xf numFmtId="0" fontId="18" fillId="0" borderId="15" xfId="0" applyFont="1" applyBorder="1" applyAlignment="1">
      <alignment horizontal="right" vertical="top" wrapText="1"/>
    </xf>
    <xf numFmtId="3" fontId="18" fillId="0" borderId="15" xfId="0" applyNumberFormat="1" applyFont="1" applyBorder="1" applyAlignment="1">
      <alignment horizontal="right" vertical="top" wrapText="1"/>
    </xf>
    <xf numFmtId="3" fontId="20" fillId="0" borderId="15" xfId="0" applyNumberFormat="1" applyFont="1" applyBorder="1" applyAlignment="1">
      <alignment horizontal="right" vertical="top" wrapText="1"/>
    </xf>
    <xf numFmtId="165" fontId="2" fillId="0" borderId="15" xfId="0" applyNumberFormat="1" applyFont="1" applyBorder="1" applyAlignment="1">
      <alignment horizontal="left" vertical="top" wrapText="1"/>
    </xf>
    <xf numFmtId="0" fontId="2" fillId="0" borderId="15" xfId="0" applyFont="1" applyBorder="1"/>
    <xf numFmtId="0" fontId="18" fillId="0" borderId="0" xfId="0" applyFont="1" applyAlignment="1">
      <alignment horizontal="right" vertical="top" wrapText="1"/>
    </xf>
    <xf numFmtId="3" fontId="18" fillId="0" borderId="0" xfId="0" applyNumberFormat="1" applyFont="1" applyAlignment="1">
      <alignment horizontal="right" vertical="top" wrapText="1"/>
    </xf>
    <xf numFmtId="3" fontId="20" fillId="0" borderId="0" xfId="0" applyNumberFormat="1" applyFont="1" applyAlignment="1">
      <alignment horizontal="right" vertical="top" wrapText="1"/>
    </xf>
    <xf numFmtId="165" fontId="2" fillId="0" borderId="0" xfId="0" applyNumberFormat="1" applyFont="1" applyAlignment="1">
      <alignment horizontal="left" vertical="top" wrapText="1"/>
    </xf>
    <xf numFmtId="3" fontId="19" fillId="0" borderId="0" xfId="0" applyNumberFormat="1" applyFont="1" applyAlignment="1">
      <alignment horizontal="right" vertical="top" wrapText="1"/>
    </xf>
    <xf numFmtId="169" fontId="2" fillId="0" borderId="0" xfId="0" applyNumberFormat="1" applyFont="1" applyAlignment="1">
      <alignment horizontal="right" vertical="top" wrapText="1"/>
    </xf>
    <xf numFmtId="0" fontId="2" fillId="0" borderId="0" xfId="0" applyFont="1" applyAlignment="1">
      <alignment horizontal="center"/>
    </xf>
    <xf numFmtId="0" fontId="18" fillId="0" borderId="0" xfId="0" applyFont="1" applyAlignment="1">
      <alignment horizontal="center"/>
    </xf>
    <xf numFmtId="0" fontId="2" fillId="0" borderId="0" xfId="0" applyFont="1" applyAlignment="1">
      <alignment horizontal="left"/>
    </xf>
    <xf numFmtId="0" fontId="17" fillId="0" borderId="0" xfId="0" applyFont="1" applyAlignment="1">
      <alignment horizontal="left"/>
    </xf>
    <xf numFmtId="165" fontId="2" fillId="0" borderId="0" xfId="0" applyNumberFormat="1" applyFont="1" applyAlignment="1">
      <alignment horizontal="left" vertical="top"/>
    </xf>
    <xf numFmtId="3" fontId="19" fillId="0" borderId="0" xfId="0" applyNumberFormat="1" applyFont="1" applyAlignment="1">
      <alignment horizontal="right" vertical="top"/>
    </xf>
    <xf numFmtId="169" fontId="2" fillId="0" borderId="0" xfId="0" applyNumberFormat="1" applyFont="1" applyAlignment="1">
      <alignment horizontal="right" vertical="top"/>
    </xf>
    <xf numFmtId="43" fontId="2" fillId="0" borderId="15" xfId="0" applyNumberFormat="1" applyFont="1" applyBorder="1" applyAlignment="1">
      <alignment horizontal="right" vertical="top" wrapText="1"/>
    </xf>
    <xf numFmtId="0" fontId="2" fillId="0" borderId="15" xfId="0" applyFont="1" applyBorder="1" applyAlignment="1">
      <alignment wrapText="1"/>
    </xf>
    <xf numFmtId="0" fontId="5" fillId="0" borderId="27" xfId="0" applyFont="1" applyBorder="1" applyAlignment="1" applyProtection="1">
      <alignment horizontal="center" vertical="center" wrapText="1"/>
      <protection locked="0"/>
    </xf>
    <xf numFmtId="0" fontId="5" fillId="0" borderId="28" xfId="0" applyFont="1" applyBorder="1" applyAlignment="1" applyProtection="1">
      <alignment horizontal="center" vertical="center" wrapText="1"/>
      <protection locked="0"/>
    </xf>
    <xf numFmtId="0" fontId="5" fillId="0" borderId="29" xfId="0" applyFont="1" applyBorder="1" applyAlignment="1" applyProtection="1">
      <alignment horizontal="center" vertical="center" wrapText="1"/>
      <protection locked="0"/>
    </xf>
    <xf numFmtId="0" fontId="5" fillId="0" borderId="30" xfId="0" applyFont="1" applyBorder="1" applyAlignment="1" applyProtection="1">
      <alignment horizontal="center" vertical="center" wrapText="1"/>
      <protection locked="0"/>
    </xf>
    <xf numFmtId="0" fontId="4" fillId="0" borderId="35" xfId="0" applyFont="1" applyBorder="1" applyAlignment="1" applyProtection="1">
      <alignment horizontal="center" vertical="center" wrapText="1"/>
      <protection locked="0"/>
    </xf>
    <xf numFmtId="0" fontId="5" fillId="0" borderId="37"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5" fillId="0" borderId="41" xfId="0" applyFont="1" applyBorder="1" applyAlignment="1" applyProtection="1">
      <alignment horizontal="center" vertical="center" wrapText="1"/>
      <protection locked="0"/>
    </xf>
    <xf numFmtId="0" fontId="5" fillId="0" borderId="43" xfId="0" applyFont="1" applyBorder="1" applyAlignment="1" applyProtection="1">
      <alignment horizontal="center" vertical="center" wrapText="1"/>
      <protection locked="0"/>
    </xf>
    <xf numFmtId="0" fontId="5" fillId="0" borderId="46" xfId="0" applyFont="1" applyBorder="1" applyAlignment="1" applyProtection="1">
      <alignment horizontal="center" vertical="center" wrapText="1"/>
      <protection locked="0"/>
    </xf>
    <xf numFmtId="0" fontId="2" fillId="0" borderId="15" xfId="0" applyFont="1" applyBorder="1" applyAlignment="1">
      <alignment vertical="center"/>
    </xf>
    <xf numFmtId="0" fontId="11" fillId="0" borderId="0" xfId="0" applyFont="1"/>
    <xf numFmtId="3" fontId="2" fillId="0" borderId="0" xfId="0" applyNumberFormat="1" applyFont="1"/>
    <xf numFmtId="43" fontId="11" fillId="0" borderId="0" xfId="1" applyFont="1"/>
    <xf numFmtId="43" fontId="11" fillId="0" borderId="0" xfId="1" applyFont="1" applyAlignment="1">
      <alignment horizontal="left"/>
    </xf>
    <xf numFmtId="169" fontId="11" fillId="0" borderId="0" xfId="1" applyNumberFormat="1" applyFont="1"/>
    <xf numFmtId="3" fontId="11" fillId="0" borderId="0" xfId="0" applyNumberFormat="1" applyFont="1"/>
    <xf numFmtId="0" fontId="27" fillId="0" borderId="0" xfId="0" applyFont="1" applyAlignment="1">
      <alignment horizontal="center" vertical="center"/>
    </xf>
    <xf numFmtId="3" fontId="2" fillId="0" borderId="0" xfId="0" applyNumberFormat="1" applyFont="1" applyAlignment="1">
      <alignment horizontal="right" vertical="top" wrapText="1"/>
    </xf>
    <xf numFmtId="43" fontId="2" fillId="0" borderId="0" xfId="1" applyFont="1" applyAlignment="1">
      <alignment horizontal="right" vertical="top" wrapText="1"/>
    </xf>
    <xf numFmtId="168" fontId="2" fillId="0" borderId="0" xfId="1" applyNumberFormat="1" applyFont="1" applyAlignment="1">
      <alignment horizontal="right" vertical="top" wrapText="1"/>
    </xf>
    <xf numFmtId="0" fontId="4" fillId="3" borderId="2" xfId="0" applyFont="1" applyFill="1" applyBorder="1" applyAlignment="1" applyProtection="1">
      <alignment horizontal="left" vertical="center"/>
      <protection locked="0"/>
    </xf>
    <xf numFmtId="0" fontId="3" fillId="2" borderId="0" xfId="0" applyFont="1" applyFill="1" applyAlignment="1" applyProtection="1">
      <alignment horizontal="left" vertical="center" wrapText="1"/>
      <protection locked="0"/>
    </xf>
    <xf numFmtId="0" fontId="3" fillId="2" borderId="0" xfId="0" applyFont="1" applyFill="1" applyAlignment="1" applyProtection="1">
      <alignment vertical="center" wrapText="1"/>
      <protection locked="0"/>
    </xf>
    <xf numFmtId="43" fontId="0" fillId="0" borderId="0" xfId="1" applyFont="1"/>
    <xf numFmtId="0" fontId="3" fillId="2" borderId="8" xfId="0" applyFont="1" applyFill="1" applyBorder="1" applyAlignment="1" applyProtection="1">
      <alignment horizontal="center" vertical="center" wrapText="1"/>
      <protection locked="0"/>
    </xf>
    <xf numFmtId="0" fontId="3" fillId="2" borderId="9" xfId="0" applyFont="1" applyFill="1" applyBorder="1" applyAlignment="1" applyProtection="1">
      <alignment horizontal="center" vertical="center" wrapText="1"/>
      <protection locked="0"/>
    </xf>
    <xf numFmtId="0" fontId="3" fillId="2" borderId="9" xfId="0" applyFont="1" applyFill="1" applyBorder="1" applyAlignment="1" applyProtection="1">
      <alignment horizontal="left" vertical="center" wrapText="1"/>
      <protection locked="0"/>
    </xf>
    <xf numFmtId="0" fontId="5" fillId="0" borderId="14" xfId="0" applyFont="1" applyBorder="1" applyAlignment="1" applyProtection="1">
      <alignment horizontal="center" vertical="center" wrapText="1"/>
      <protection locked="0"/>
    </xf>
    <xf numFmtId="0" fontId="1" fillId="4" borderId="16" xfId="0" applyFont="1" applyFill="1" applyBorder="1"/>
    <xf numFmtId="0" fontId="0" fillId="4" borderId="16" xfId="0" applyFill="1" applyBorder="1"/>
    <xf numFmtId="0" fontId="0" fillId="0" borderId="16" xfId="0" applyBorder="1"/>
    <xf numFmtId="0" fontId="5" fillId="0" borderId="15" xfId="0" applyFont="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4" fillId="3" borderId="26" xfId="0" applyFont="1" applyFill="1" applyBorder="1" applyAlignment="1" applyProtection="1">
      <alignment horizontal="center" vertical="center" wrapText="1"/>
      <protection locked="0"/>
    </xf>
    <xf numFmtId="0" fontId="4" fillId="3" borderId="26" xfId="0" applyFont="1" applyFill="1" applyBorder="1" applyAlignment="1" applyProtection="1">
      <alignment horizontal="left" vertical="top" wrapText="1"/>
      <protection locked="0"/>
    </xf>
    <xf numFmtId="0" fontId="4" fillId="3" borderId="21" xfId="0" applyFont="1" applyFill="1" applyBorder="1" applyAlignment="1" applyProtection="1">
      <alignment horizontal="left" vertical="top" wrapText="1"/>
      <protection locked="0"/>
    </xf>
    <xf numFmtId="0" fontId="5" fillId="0" borderId="17" xfId="0" applyFont="1" applyBorder="1" applyAlignment="1" applyProtection="1">
      <alignment horizontal="center" vertical="center" wrapText="1"/>
      <protection locked="0"/>
    </xf>
    <xf numFmtId="0" fontId="4" fillId="3" borderId="3" xfId="0" applyFont="1" applyFill="1" applyBorder="1" applyAlignment="1" applyProtection="1">
      <alignment horizontal="center" vertical="center" wrapText="1"/>
      <protection locked="0"/>
    </xf>
    <xf numFmtId="0" fontId="4" fillId="3" borderId="0" xfId="0" applyFont="1" applyFill="1" applyAlignment="1" applyProtection="1">
      <alignment horizontal="left" vertical="center" wrapText="1"/>
      <protection locked="0"/>
    </xf>
    <xf numFmtId="0" fontId="4" fillId="3" borderId="9" xfId="0" applyFont="1" applyFill="1" applyBorder="1" applyAlignment="1" applyProtection="1">
      <alignment horizontal="left" vertical="center" wrapText="1"/>
      <protection locked="0"/>
    </xf>
    <xf numFmtId="0" fontId="4" fillId="3" borderId="9" xfId="0" applyFont="1" applyFill="1" applyBorder="1" applyAlignment="1" applyProtection="1">
      <alignment horizontal="center" vertical="center" wrapText="1"/>
      <protection locked="0"/>
    </xf>
    <xf numFmtId="0" fontId="4" fillId="3" borderId="48" xfId="0" applyFont="1" applyFill="1" applyBorder="1" applyAlignment="1" applyProtection="1">
      <alignment horizontal="left" vertical="top"/>
      <protection locked="0"/>
    </xf>
    <xf numFmtId="0" fontId="7" fillId="3" borderId="11" xfId="0" applyFont="1" applyFill="1" applyBorder="1" applyAlignment="1" applyProtection="1">
      <alignment horizontal="center" vertical="center" wrapText="1"/>
      <protection locked="0"/>
    </xf>
    <xf numFmtId="0" fontId="5" fillId="3" borderId="11" xfId="0" applyFont="1" applyFill="1" applyBorder="1" applyAlignment="1" applyProtection="1">
      <alignment horizontal="left" vertical="top" wrapText="1"/>
      <protection locked="0"/>
    </xf>
    <xf numFmtId="0" fontId="6" fillId="0" borderId="27" xfId="0" applyFont="1" applyBorder="1" applyAlignment="1" applyProtection="1">
      <alignment horizontal="center" vertical="center" wrapText="1"/>
      <protection locked="0"/>
    </xf>
    <xf numFmtId="0" fontId="4" fillId="3" borderId="48" xfId="0" applyFont="1" applyFill="1" applyBorder="1" applyAlignment="1" applyProtection="1">
      <alignment horizontal="left" vertical="top" wrapText="1"/>
      <protection locked="0"/>
    </xf>
    <xf numFmtId="0" fontId="4" fillId="3" borderId="11" xfId="0" applyFont="1" applyFill="1" applyBorder="1" applyAlignment="1" applyProtection="1">
      <alignment horizontal="left" vertical="top" wrapText="1"/>
      <protection locked="0"/>
    </xf>
    <xf numFmtId="9" fontId="10" fillId="0" borderId="15" xfId="2" applyFont="1" applyBorder="1" applyAlignment="1" applyProtection="1">
      <alignment horizontal="right" vertical="top"/>
      <protection locked="0"/>
    </xf>
    <xf numFmtId="9" fontId="10" fillId="0" borderId="15" xfId="2" applyFont="1" applyBorder="1" applyAlignment="1" applyProtection="1">
      <alignment horizontal="center" vertical="top"/>
      <protection locked="0"/>
    </xf>
    <xf numFmtId="0" fontId="14" fillId="3" borderId="31" xfId="0" applyFont="1" applyFill="1" applyBorder="1" applyAlignment="1" applyProtection="1">
      <alignment horizontal="left" vertical="top" wrapText="1"/>
      <protection locked="0"/>
    </xf>
    <xf numFmtId="0" fontId="12" fillId="2" borderId="32" xfId="0" applyFont="1" applyFill="1" applyBorder="1" applyAlignment="1" applyProtection="1">
      <alignment horizontal="center" vertical="center" wrapText="1"/>
      <protection locked="0"/>
    </xf>
    <xf numFmtId="0" fontId="12" fillId="2" borderId="32" xfId="0" applyFont="1" applyFill="1" applyBorder="1" applyAlignment="1" applyProtection="1">
      <alignment horizontal="left" vertical="center" wrapText="1"/>
      <protection locked="0"/>
    </xf>
    <xf numFmtId="0" fontId="12" fillId="2" borderId="33" xfId="0" applyFont="1" applyFill="1" applyBorder="1" applyAlignment="1" applyProtection="1">
      <alignment horizontal="center" vertical="center" wrapText="1"/>
      <protection locked="0"/>
    </xf>
    <xf numFmtId="0" fontId="14" fillId="3" borderId="34" xfId="0" applyFont="1" applyFill="1" applyBorder="1" applyAlignment="1" applyProtection="1">
      <alignment horizontal="left" vertical="top" wrapText="1"/>
      <protection locked="0"/>
    </xf>
    <xf numFmtId="168" fontId="28" fillId="0" borderId="0" xfId="1" applyNumberFormat="1" applyFont="1" applyBorder="1" applyAlignment="1">
      <alignment horizontal="center" vertical="center"/>
    </xf>
    <xf numFmtId="168" fontId="28" fillId="0" borderId="0" xfId="1" applyNumberFormat="1" applyFont="1" applyBorder="1" applyAlignment="1">
      <alignment horizontal="left" vertical="center"/>
    </xf>
    <xf numFmtId="168" fontId="28" fillId="0" borderId="29" xfId="0" applyNumberFormat="1" applyFont="1" applyBorder="1"/>
    <xf numFmtId="0" fontId="14" fillId="3" borderId="44" xfId="0" applyFont="1" applyFill="1" applyBorder="1" applyAlignment="1" applyProtection="1">
      <alignment horizontal="left" vertical="top" wrapText="1"/>
      <protection locked="0"/>
    </xf>
    <xf numFmtId="0" fontId="29" fillId="3" borderId="53" xfId="0" applyFont="1" applyFill="1" applyBorder="1" applyAlignment="1" applyProtection="1">
      <alignment horizontal="left" vertical="top" wrapText="1"/>
      <protection locked="0"/>
    </xf>
    <xf numFmtId="168" fontId="29" fillId="0" borderId="52" xfId="1" applyNumberFormat="1" applyFont="1" applyBorder="1" applyAlignment="1" applyProtection="1">
      <alignment horizontal="right" vertical="top"/>
      <protection locked="0"/>
    </xf>
    <xf numFmtId="168" fontId="29" fillId="0" borderId="52" xfId="1" applyNumberFormat="1" applyFont="1" applyBorder="1" applyAlignment="1" applyProtection="1">
      <alignment horizontal="left" vertical="top"/>
      <protection locked="0"/>
    </xf>
    <xf numFmtId="168" fontId="29" fillId="0" borderId="54" xfId="1" applyNumberFormat="1" applyFont="1" applyBorder="1" applyAlignment="1" applyProtection="1">
      <alignment horizontal="right" vertical="top"/>
      <protection locked="0"/>
    </xf>
    <xf numFmtId="168" fontId="0" fillId="0" borderId="0" xfId="0" applyNumberFormat="1"/>
    <xf numFmtId="0" fontId="14" fillId="3" borderId="42" xfId="0" applyFont="1" applyFill="1" applyBorder="1" applyAlignment="1" applyProtection="1">
      <alignment horizontal="left" vertical="top" wrapText="1"/>
      <protection locked="0"/>
    </xf>
    <xf numFmtId="0" fontId="30" fillId="0" borderId="8" xfId="0" applyFont="1" applyBorder="1" applyAlignment="1">
      <alignment horizontal="left"/>
    </xf>
    <xf numFmtId="168" fontId="30" fillId="0" borderId="9" xfId="0" applyNumberFormat="1" applyFont="1" applyBorder="1" applyAlignment="1">
      <alignment horizontal="center" vertical="center"/>
    </xf>
    <xf numFmtId="168" fontId="30" fillId="0" borderId="9" xfId="0" applyNumberFormat="1" applyFont="1" applyBorder="1" applyAlignment="1">
      <alignment horizontal="left" vertical="center"/>
    </xf>
    <xf numFmtId="168" fontId="30" fillId="0" borderId="30" xfId="0" applyNumberFormat="1" applyFont="1" applyBorder="1" applyAlignment="1">
      <alignment horizontal="center" vertical="center"/>
    </xf>
    <xf numFmtId="0" fontId="30" fillId="0" borderId="0" xfId="0" applyFont="1" applyAlignment="1">
      <alignment horizontal="left"/>
    </xf>
    <xf numFmtId="168" fontId="30" fillId="0" borderId="0" xfId="0" applyNumberFormat="1" applyFont="1" applyAlignment="1">
      <alignment horizontal="center" vertical="center"/>
    </xf>
    <xf numFmtId="168" fontId="30" fillId="0" borderId="0" xfId="0" applyNumberFormat="1" applyFont="1" applyAlignment="1">
      <alignment horizontal="left" vertical="center"/>
    </xf>
    <xf numFmtId="0" fontId="30" fillId="8" borderId="1" xfId="0" applyFont="1" applyFill="1" applyBorder="1" applyAlignment="1">
      <alignment horizontal="left"/>
    </xf>
    <xf numFmtId="0" fontId="29" fillId="8" borderId="2" xfId="0" applyFont="1" applyFill="1" applyBorder="1" applyAlignment="1" applyProtection="1">
      <alignment horizontal="center" vertical="center" wrapText="1"/>
      <protection locked="0"/>
    </xf>
    <xf numFmtId="0" fontId="29" fillId="8" borderId="2" xfId="0" applyFont="1" applyFill="1" applyBorder="1" applyAlignment="1" applyProtection="1">
      <alignment horizontal="left" vertical="center" wrapText="1"/>
      <protection locked="0"/>
    </xf>
    <xf numFmtId="0" fontId="29" fillId="8" borderId="28" xfId="0" applyFont="1" applyFill="1" applyBorder="1" applyAlignment="1" applyProtection="1">
      <alignment horizontal="center" vertical="center" wrapText="1"/>
      <protection locked="0"/>
    </xf>
    <xf numFmtId="0" fontId="0" fillId="0" borderId="6" xfId="0" applyBorder="1" applyAlignment="1">
      <alignment horizontal="left"/>
    </xf>
    <xf numFmtId="168" fontId="0" fillId="0" borderId="0" xfId="1" applyNumberFormat="1" applyFont="1" applyBorder="1" applyAlignment="1">
      <alignment horizontal="center" vertical="center"/>
    </xf>
    <xf numFmtId="168" fontId="0" fillId="0" borderId="0" xfId="1" applyNumberFormat="1" applyFont="1" applyBorder="1" applyAlignment="1">
      <alignment horizontal="left"/>
    </xf>
    <xf numFmtId="168" fontId="0" fillId="0" borderId="29" xfId="0" applyNumberFormat="1" applyBorder="1"/>
    <xf numFmtId="0" fontId="30" fillId="0" borderId="53" xfId="0" applyFont="1" applyBorder="1" applyAlignment="1">
      <alignment horizontal="left"/>
    </xf>
    <xf numFmtId="168" fontId="30" fillId="0" borderId="52" xfId="1" applyNumberFormat="1" applyFont="1" applyBorder="1" applyAlignment="1">
      <alignment horizontal="center" vertical="center"/>
    </xf>
    <xf numFmtId="168" fontId="30" fillId="0" borderId="52" xfId="1" applyNumberFormat="1" applyFont="1" applyBorder="1" applyAlignment="1">
      <alignment horizontal="left" vertical="center"/>
    </xf>
    <xf numFmtId="0" fontId="30" fillId="0" borderId="1" xfId="0" applyFont="1" applyBorder="1" applyAlignment="1">
      <alignment horizontal="left"/>
    </xf>
    <xf numFmtId="168" fontId="0" fillId="0" borderId="2" xfId="0" applyNumberFormat="1" applyBorder="1" applyAlignment="1">
      <alignment horizontal="center" vertical="center"/>
    </xf>
    <xf numFmtId="168" fontId="30" fillId="0" borderId="2" xfId="0" applyNumberFormat="1" applyFont="1" applyBorder="1" applyAlignment="1">
      <alignment horizontal="left" vertical="center"/>
    </xf>
    <xf numFmtId="168" fontId="30" fillId="0" borderId="28" xfId="0" applyNumberFormat="1" applyFont="1" applyBorder="1" applyAlignment="1">
      <alignment horizontal="center" vertical="center"/>
    </xf>
    <xf numFmtId="0" fontId="30" fillId="0" borderId="6" xfId="0" applyFont="1" applyBorder="1" applyAlignment="1">
      <alignment horizontal="left"/>
    </xf>
    <xf numFmtId="168" fontId="0" fillId="0" borderId="0" xfId="0" applyNumberFormat="1" applyAlignment="1">
      <alignment horizontal="center" vertical="center"/>
    </xf>
    <xf numFmtId="168" fontId="30" fillId="0" borderId="29" xfId="0" applyNumberFormat="1" applyFont="1" applyBorder="1" applyAlignment="1">
      <alignment horizontal="center" vertical="center"/>
    </xf>
    <xf numFmtId="9" fontId="1" fillId="0" borderId="9" xfId="2" applyFont="1" applyBorder="1" applyAlignment="1">
      <alignment horizontal="right" vertical="center"/>
    </xf>
    <xf numFmtId="0" fontId="5" fillId="3" borderId="11" xfId="0" applyFont="1" applyFill="1" applyBorder="1" applyAlignment="1" applyProtection="1">
      <alignment horizontal="center" vertical="center" wrapText="1"/>
      <protection locked="0"/>
    </xf>
    <xf numFmtId="0" fontId="5" fillId="3" borderId="16" xfId="0" applyFont="1" applyFill="1" applyBorder="1" applyAlignment="1" applyProtection="1">
      <alignment horizontal="center" vertical="center" wrapText="1"/>
      <protection locked="0"/>
    </xf>
    <xf numFmtId="0" fontId="5" fillId="0" borderId="47" xfId="0" applyFont="1" applyBorder="1" applyAlignment="1" applyProtection="1">
      <alignment horizontal="center" vertical="center" wrapText="1"/>
      <protection locked="0"/>
    </xf>
    <xf numFmtId="0" fontId="5" fillId="0" borderId="35"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51" xfId="0" applyFont="1" applyBorder="1" applyAlignment="1">
      <alignment horizontal="center" vertical="center" wrapText="1"/>
    </xf>
    <xf numFmtId="43" fontId="10" fillId="4" borderId="0" xfId="1" applyFont="1" applyFill="1" applyBorder="1" applyAlignment="1" applyProtection="1">
      <alignment horizontal="center" vertical="center" wrapText="1"/>
      <protection locked="0"/>
    </xf>
    <xf numFmtId="43" fontId="31" fillId="4" borderId="0" xfId="1" applyFont="1" applyFill="1" applyBorder="1" applyAlignment="1" applyProtection="1">
      <alignment horizontal="left" vertical="center" wrapText="1"/>
      <protection locked="0"/>
    </xf>
    <xf numFmtId="43" fontId="31" fillId="4" borderId="0" xfId="1" applyFont="1" applyFill="1" applyBorder="1" applyAlignment="1" applyProtection="1">
      <alignment horizontal="center" vertical="center" wrapText="1"/>
      <protection locked="0"/>
    </xf>
    <xf numFmtId="43" fontId="15" fillId="4" borderId="0" xfId="1" applyFont="1" applyFill="1"/>
    <xf numFmtId="0" fontId="5" fillId="3" borderId="32" xfId="0" applyFont="1" applyFill="1" applyBorder="1" applyAlignment="1" applyProtection="1">
      <alignment horizontal="left" vertical="center" wrapText="1"/>
      <protection locked="0"/>
    </xf>
    <xf numFmtId="166" fontId="5" fillId="0" borderId="32" xfId="3" applyNumberFormat="1" applyFont="1" applyBorder="1" applyAlignment="1" applyProtection="1">
      <alignment horizontal="right" vertical="center"/>
      <protection locked="0"/>
    </xf>
    <xf numFmtId="0" fontId="32" fillId="0" borderId="0" xfId="0" applyFont="1"/>
    <xf numFmtId="0" fontId="33" fillId="0" borderId="0" xfId="0" applyFont="1" applyAlignment="1">
      <alignment horizontal="left"/>
    </xf>
    <xf numFmtId="166" fontId="34" fillId="0" borderId="0" xfId="0" applyNumberFormat="1" applyFont="1"/>
    <xf numFmtId="168" fontId="33" fillId="0" borderId="0" xfId="1" applyNumberFormat="1" applyFont="1"/>
    <xf numFmtId="9" fontId="0" fillId="0" borderId="41" xfId="2" applyFont="1" applyBorder="1" applyAlignment="1">
      <alignment horizontal="center" vertical="center"/>
    </xf>
    <xf numFmtId="43" fontId="35" fillId="0" borderId="0" xfId="1" applyFont="1"/>
    <xf numFmtId="0" fontId="3" fillId="2" borderId="3"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2" borderId="7" xfId="0" applyFont="1" applyFill="1" applyBorder="1" applyAlignment="1" applyProtection="1">
      <alignment horizontal="center" vertical="center" wrapText="1"/>
      <protection locked="0"/>
    </xf>
    <xf numFmtId="0" fontId="3" fillId="2" borderId="10" xfId="0" applyFont="1" applyFill="1" applyBorder="1" applyAlignment="1" applyProtection="1">
      <alignment horizontal="center" vertical="center" wrapText="1"/>
      <protection locked="0"/>
    </xf>
    <xf numFmtId="0" fontId="4" fillId="3" borderId="11" xfId="0" applyFont="1" applyFill="1" applyBorder="1" applyAlignment="1" applyProtection="1">
      <alignment horizontal="center" vertical="center" wrapText="1"/>
      <protection locked="0"/>
    </xf>
    <xf numFmtId="0" fontId="4" fillId="3" borderId="17" xfId="0" applyFont="1" applyFill="1" applyBorder="1" applyAlignment="1" applyProtection="1">
      <alignment horizontal="center" vertical="center" wrapText="1"/>
      <protection locked="0"/>
    </xf>
    <xf numFmtId="0" fontId="4" fillId="3" borderId="14" xfId="0" applyFont="1" applyFill="1" applyBorder="1" applyAlignment="1" applyProtection="1">
      <alignment horizontal="center" vertical="center" wrapText="1"/>
      <protection locked="0"/>
    </xf>
    <xf numFmtId="0" fontId="5" fillId="3" borderId="12" xfId="0" applyFont="1" applyFill="1" applyBorder="1" applyAlignment="1" applyProtection="1">
      <alignment horizontal="center" vertical="center" wrapText="1"/>
      <protection locked="0"/>
    </xf>
    <xf numFmtId="0" fontId="5" fillId="3" borderId="17" xfId="0" applyFont="1" applyFill="1" applyBorder="1" applyAlignment="1" applyProtection="1">
      <alignment horizontal="center" vertical="center" wrapText="1"/>
      <protection locked="0"/>
    </xf>
    <xf numFmtId="0" fontId="5" fillId="3" borderId="1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5" fillId="3" borderId="13" xfId="0" applyFont="1" applyFill="1" applyBorder="1" applyAlignment="1" applyProtection="1">
      <alignment horizontal="center" vertical="center" wrapText="1"/>
      <protection locked="0"/>
    </xf>
    <xf numFmtId="0" fontId="5" fillId="3" borderId="21" xfId="0" applyFont="1" applyFill="1" applyBorder="1" applyAlignment="1" applyProtection="1">
      <alignment horizontal="center" vertical="center" wrapText="1"/>
      <protection locked="0"/>
    </xf>
    <xf numFmtId="0" fontId="5" fillId="3" borderId="15" xfId="0" applyFont="1" applyFill="1" applyBorder="1" applyAlignment="1" applyProtection="1">
      <alignment horizontal="center" vertical="center" wrapText="1"/>
      <protection locked="0"/>
    </xf>
    <xf numFmtId="0" fontId="5" fillId="3" borderId="25" xfId="0" applyFont="1" applyFill="1" applyBorder="1" applyAlignment="1" applyProtection="1">
      <alignment horizontal="center" vertical="center" wrapText="1"/>
      <protection locked="0"/>
    </xf>
    <xf numFmtId="0" fontId="5" fillId="3" borderId="16" xfId="0" applyFont="1" applyFill="1" applyBorder="1" applyAlignment="1" applyProtection="1">
      <alignment horizontal="center" vertical="center" wrapText="1"/>
      <protection locked="0"/>
    </xf>
    <xf numFmtId="0" fontId="5" fillId="3" borderId="22" xfId="0" applyFont="1" applyFill="1" applyBorder="1" applyAlignment="1" applyProtection="1">
      <alignment horizontal="center" vertical="center" wrapText="1"/>
      <protection locked="0"/>
    </xf>
    <xf numFmtId="0" fontId="4" fillId="3" borderId="31" xfId="0" applyFont="1" applyFill="1" applyBorder="1" applyAlignment="1" applyProtection="1">
      <alignment horizontal="center" vertical="center" wrapText="1"/>
      <protection locked="0"/>
    </xf>
    <xf numFmtId="0" fontId="4" fillId="3" borderId="34" xfId="0" applyFont="1" applyFill="1" applyBorder="1" applyAlignment="1" applyProtection="1">
      <alignment horizontal="center" vertical="center" wrapText="1"/>
      <protection locked="0"/>
    </xf>
    <xf numFmtId="0" fontId="4" fillId="3" borderId="36" xfId="0" applyFont="1" applyFill="1" applyBorder="1" applyAlignment="1" applyProtection="1">
      <alignment horizontal="center" vertical="center" wrapText="1"/>
      <protection locked="0"/>
    </xf>
    <xf numFmtId="0" fontId="4" fillId="3" borderId="38" xfId="0" applyFont="1" applyFill="1" applyBorder="1" applyAlignment="1" applyProtection="1">
      <alignment horizontal="center" vertical="center" wrapText="1"/>
      <protection locked="0"/>
    </xf>
    <xf numFmtId="0" fontId="4" fillId="3" borderId="32" xfId="0" applyFont="1" applyFill="1" applyBorder="1" applyAlignment="1" applyProtection="1">
      <alignment horizontal="center" vertical="center" wrapText="1"/>
      <protection locked="0"/>
    </xf>
    <xf numFmtId="0" fontId="4" fillId="3" borderId="18" xfId="0" applyFont="1" applyFill="1" applyBorder="1" applyAlignment="1" applyProtection="1">
      <alignment horizontal="center" vertical="center" wrapText="1"/>
      <protection locked="0"/>
    </xf>
    <xf numFmtId="0" fontId="4" fillId="3" borderId="15" xfId="0" applyFont="1" applyFill="1" applyBorder="1" applyAlignment="1" applyProtection="1">
      <alignment horizontal="center" vertical="center" wrapText="1"/>
      <protection locked="0"/>
    </xf>
    <xf numFmtId="0" fontId="4" fillId="3" borderId="25" xfId="0" applyFont="1" applyFill="1" applyBorder="1" applyAlignment="1" applyProtection="1">
      <alignment horizontal="center" vertical="center" wrapText="1"/>
      <protection locked="0"/>
    </xf>
    <xf numFmtId="0" fontId="4" fillId="3" borderId="16"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4" fillId="3" borderId="6" xfId="0" applyFont="1" applyFill="1" applyBorder="1" applyAlignment="1" applyProtection="1">
      <alignment horizontal="center" vertical="center" wrapText="1"/>
      <protection locked="0"/>
    </xf>
    <xf numFmtId="0" fontId="4" fillId="3" borderId="8" xfId="0" applyFont="1" applyFill="1" applyBorder="1" applyAlignment="1" applyProtection="1">
      <alignment horizontal="center" vertical="center" wrapText="1"/>
      <protection locked="0"/>
    </xf>
    <xf numFmtId="0" fontId="4" fillId="3" borderId="31" xfId="0" applyFont="1" applyFill="1" applyBorder="1" applyAlignment="1" applyProtection="1">
      <alignment horizontal="left" vertical="center" wrapText="1"/>
      <protection locked="0"/>
    </xf>
    <xf numFmtId="0" fontId="4" fillId="3" borderId="34" xfId="0" applyFont="1" applyFill="1" applyBorder="1" applyAlignment="1" applyProtection="1">
      <alignment horizontal="left" vertical="center" wrapText="1"/>
      <protection locked="0"/>
    </xf>
    <xf numFmtId="0" fontId="4" fillId="3" borderId="44" xfId="0" applyFont="1" applyFill="1" applyBorder="1" applyAlignment="1" applyProtection="1">
      <alignment horizontal="left" vertical="center" wrapText="1"/>
      <protection locked="0"/>
    </xf>
    <xf numFmtId="0" fontId="5" fillId="3" borderId="11" xfId="0" applyFont="1" applyFill="1" applyBorder="1" applyAlignment="1" applyProtection="1">
      <alignment horizontal="center" vertical="center" wrapText="1"/>
      <protection locked="0"/>
    </xf>
    <xf numFmtId="0" fontId="5" fillId="3" borderId="39" xfId="0" applyFont="1" applyFill="1" applyBorder="1" applyAlignment="1" applyProtection="1">
      <alignment horizontal="center" vertical="center" wrapText="1"/>
      <protection locked="0"/>
    </xf>
    <xf numFmtId="0" fontId="4" fillId="3" borderId="42" xfId="0" applyFont="1" applyFill="1" applyBorder="1" applyAlignment="1" applyProtection="1">
      <alignment horizontal="center" vertical="center" wrapText="1"/>
      <protection locked="0"/>
    </xf>
    <xf numFmtId="0" fontId="4" fillId="3" borderId="44" xfId="0" applyFont="1" applyFill="1" applyBorder="1" applyAlignment="1" applyProtection="1">
      <alignment horizontal="center" vertical="center" wrapText="1"/>
      <protection locked="0"/>
    </xf>
    <xf numFmtId="0" fontId="2" fillId="0" borderId="0" xfId="0" applyFont="1" applyAlignment="1">
      <alignment horizontal="left"/>
    </xf>
    <xf numFmtId="0" fontId="36" fillId="0" borderId="0" xfId="0" applyFont="1" applyProtection="1">
      <protection locked="0"/>
    </xf>
  </cellXfs>
  <cellStyles count="69">
    <cellStyle name="Comma" xfId="1" builtinId="3"/>
    <cellStyle name="Comma [0] 2" xfId="27" xr:uid="{7B82709D-C331-40AC-8CE0-2B4D9805C7B1}"/>
    <cellStyle name="Comma [0] 2 2" xfId="50" xr:uid="{435C24A9-D0BF-499C-8800-4A378DE1656A}"/>
    <cellStyle name="Comma [0] 3" xfId="35" xr:uid="{ECD1D2B0-98AE-4830-BD25-067329B95F36}"/>
    <cellStyle name="Comma [0] 3 2" xfId="52" xr:uid="{11E6A3B0-8DE7-424D-9273-B8E803731FB4}"/>
    <cellStyle name="Comma 10" xfId="43" xr:uid="{5ADA8F79-8789-4B96-9A5B-82DB8C801CD0}"/>
    <cellStyle name="Comma 10 2" xfId="59" xr:uid="{00F34E19-B756-40D1-8E37-A6D95392E485}"/>
    <cellStyle name="Comma 11" xfId="44" xr:uid="{C932FB14-7809-4409-A70B-932492852642}"/>
    <cellStyle name="Comma 11 2" xfId="60" xr:uid="{1089BE70-B176-49B7-A3B2-0DA9DA5A33F8}"/>
    <cellStyle name="Comma 12" xfId="45" xr:uid="{417FB0F2-2AD1-4703-BE20-753478483122}"/>
    <cellStyle name="Comma 12 2" xfId="61" xr:uid="{B3287175-7910-450E-A5E4-332CC597EB87}"/>
    <cellStyle name="Comma 13" xfId="5" xr:uid="{B3E46A6E-8222-43AC-988D-59A6AF507FCB}"/>
    <cellStyle name="Comma 2" xfId="3" xr:uid="{8D5930C4-DDCB-4B4A-9AC3-A2C50658BD55}"/>
    <cellStyle name="Comma 2 2" xfId="18" xr:uid="{85972E5B-5FEC-43CD-B7BF-D00B6706C3CC}"/>
    <cellStyle name="Comma 2 2 2" xfId="29" xr:uid="{89748989-47F4-4298-9176-1EC90BE44037}"/>
    <cellStyle name="Comma 2 24" xfId="9" xr:uid="{FDD3B623-B3B8-49B2-B70B-48751DEE60AC}"/>
    <cellStyle name="Comma 2 3" xfId="11" xr:uid="{E4123C8B-1CD4-42FA-8CFD-B4F5E8C5BA10}"/>
    <cellStyle name="Comma 2 3 2" xfId="19" xr:uid="{C9B75310-B39F-4744-B68E-AC4B05F82404}"/>
    <cellStyle name="Comma 2 3 3" xfId="16" xr:uid="{FC493580-E4C0-4CC5-B285-731A93CFF550}"/>
    <cellStyle name="Comma 2 3 4" xfId="34" xr:uid="{17180B41-E0D8-4996-A5AD-2B0DE6AEFD29}"/>
    <cellStyle name="Comma 2 3 5" xfId="51" xr:uid="{7655CBEA-1DAB-457A-A33A-0C77CA3FB7B2}"/>
    <cellStyle name="Comma 2 3 6" xfId="4" xr:uid="{82018007-8241-4860-96C0-E4A270E677E4}"/>
    <cellStyle name="Comma 2 4" xfId="21" xr:uid="{5A4A4445-D735-427B-A15B-86F339DEF820}"/>
    <cellStyle name="Comma 2 5" xfId="10" xr:uid="{3FA55854-5F4C-4D56-85C0-7392D6C38EE9}"/>
    <cellStyle name="Comma 3" xfId="17" xr:uid="{F173B1F3-9565-4735-A5B0-4703CC4BDF81}"/>
    <cellStyle name="Comma 3 2" xfId="13" xr:uid="{C9118C4E-D663-4917-9F8E-C07AFBEBE793}"/>
    <cellStyle name="Comma 3 2 2" xfId="66" xr:uid="{5B049B1B-1F4F-406C-8B96-D7DA571335D4}"/>
    <cellStyle name="Comma 3 2 3" xfId="63" xr:uid="{D8C8FE12-5D10-4AB8-9422-CAA7B72D7263}"/>
    <cellStyle name="Comma 3 2 4" xfId="67" xr:uid="{847C4BD7-4C9D-4216-9422-80FCED7D4484}"/>
    <cellStyle name="Comma 3 3" xfId="23" xr:uid="{1EEA76A5-9141-405C-AB57-DA2EC3AF17BA}"/>
    <cellStyle name="Comma 4" xfId="26" xr:uid="{A614F0BC-C6F4-47FD-B09A-1D77D84E63F0}"/>
    <cellStyle name="Comma 4 2" xfId="15" xr:uid="{E2370F96-2E07-42BC-BAE9-5306AE14BAF6}"/>
    <cellStyle name="Comma 4 2 2" xfId="20" xr:uid="{01248713-86E5-44B4-B83A-296F450C8ACB}"/>
    <cellStyle name="Comma 4 2 3" xfId="36" xr:uid="{3F6C6F54-90DF-4A09-9DDD-571167887F4C}"/>
    <cellStyle name="Comma 4 2 4" xfId="53" xr:uid="{E139F1B3-9F77-43B9-B44A-6CBE5605F50A}"/>
    <cellStyle name="Comma 4 2 5" xfId="64" xr:uid="{442BE2F3-B93B-46AF-AF95-264FE2D78C67}"/>
    <cellStyle name="Comma 4 3" xfId="48" xr:uid="{606DC1BA-9801-487C-BC6A-20BC7881A346}"/>
    <cellStyle name="Comma 4 3 2" xfId="62" xr:uid="{FA0F3634-FED6-4C59-99C9-3B5C0225EA13}"/>
    <cellStyle name="Comma 4 4" xfId="49" xr:uid="{96A77022-B9DC-4A61-AD2A-8A2B28A8D139}"/>
    <cellStyle name="Comma 5" xfId="38" xr:uid="{528D2664-89C9-4400-8634-DD321AE98B04}"/>
    <cellStyle name="Comma 5 2" xfId="54" xr:uid="{9337DDFE-14BE-461A-8E73-74CB60BCB6E0}"/>
    <cellStyle name="Comma 6" xfId="39" xr:uid="{07F04C8F-AA8E-4A7A-8692-53FBD5ECDE05}"/>
    <cellStyle name="Comma 6 2" xfId="55" xr:uid="{83DD1F28-8425-44C3-86D9-DDC386E023FF}"/>
    <cellStyle name="Comma 7" xfId="40" xr:uid="{E05B5C93-A1DF-4780-B9C9-F2B50227B49D}"/>
    <cellStyle name="Comma 7 2" xfId="56" xr:uid="{7227F438-44D8-4B99-9201-A5595FB2A8A3}"/>
    <cellStyle name="Comma 8" xfId="41" xr:uid="{F45DBE43-230E-498B-A9A1-A7DA58673FA4}"/>
    <cellStyle name="Comma 8 2" xfId="57" xr:uid="{6E98DB46-58B9-4A0D-958E-E85EBC0030F2}"/>
    <cellStyle name="Comma 9" xfId="42" xr:uid="{C6174E39-E134-4A27-A7AF-5F8A980A4360}"/>
    <cellStyle name="Comma 9 2" xfId="58" xr:uid="{BE79C3CF-7BAD-425A-9070-6714EB19587F}"/>
    <cellStyle name="Currency 2" xfId="31" xr:uid="{DCC6A84C-FC5D-4861-AC26-60A98FEE480B}"/>
    <cellStyle name="Currency 2 13" xfId="8" xr:uid="{BF200FDC-3EDB-410A-9153-D43E5E3ECA9F}"/>
    <cellStyle name="Normal" xfId="0" builtinId="0"/>
    <cellStyle name="Normal 10" xfId="6" xr:uid="{D045E752-E2C8-446A-B6F5-D8834C7808A8}"/>
    <cellStyle name="Normal 2" xfId="7" xr:uid="{DC7B402B-8351-4E5A-A22C-3E7B0894172D}"/>
    <cellStyle name="Normal 2 2" xfId="28" xr:uid="{17348B18-AFAE-4293-9324-35E63C9860EB}"/>
    <cellStyle name="Normal 2 3" xfId="68" xr:uid="{6AC87BB9-5BEE-4BEA-829E-B256998F57E6}"/>
    <cellStyle name="Normal 3" xfId="22" xr:uid="{826C73DA-A4CF-4F0F-83BD-259A0973DCF5}"/>
    <cellStyle name="Normal 3 2" xfId="33" xr:uid="{42FE5A05-002F-405E-AC8C-D8464E110017}"/>
    <cellStyle name="Normal 4" xfId="12" xr:uid="{B4DC67A8-6375-4029-B077-4FACECA37B8C}"/>
    <cellStyle name="Normal 4 2" xfId="65" xr:uid="{E91DFB73-2C77-4EC0-9935-8EE41222E7DA}"/>
    <cellStyle name="Normal 5" xfId="30" xr:uid="{3E8D9B79-E33B-44ED-9051-9E2B9A19B782}"/>
    <cellStyle name="Normal 6" xfId="32" xr:uid="{53F6F43A-446F-4B97-ABE9-EB4FA452EF26}"/>
    <cellStyle name="Normal 7" xfId="46" xr:uid="{5D3428CE-54F5-413F-9F65-F71CE23BF361}"/>
    <cellStyle name="Percent" xfId="2" builtinId="5"/>
    <cellStyle name="Percent 2" xfId="24" xr:uid="{FA904DC7-AAAB-47E2-83A3-DDE8051AC14F}"/>
    <cellStyle name="Percent 2 2" xfId="14" xr:uid="{142E54EB-AA8F-4A39-8EDD-C8E4CD6F8C6A}"/>
    <cellStyle name="Percent 2 2 2" xfId="25" xr:uid="{9BE893BD-3431-4FBD-9B48-39CCD1F3489A}"/>
    <cellStyle name="Percent 3" xfId="37" xr:uid="{27DB0024-5472-414D-BE25-A65450BBDED2}"/>
    <cellStyle name="Percent 4" xfId="47" xr:uid="{0D975B45-D42A-4016-B78E-A00F4CC8A2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BCC58-3EF0-4387-AE08-DE970958C484}">
  <dimension ref="B1:S372"/>
  <sheetViews>
    <sheetView showGridLines="0" tabSelected="1" zoomScaleNormal="100" workbookViewId="0">
      <selection activeCell="B2" sqref="B2"/>
    </sheetView>
  </sheetViews>
  <sheetFormatPr defaultColWidth="8.796875" defaultRowHeight="14.25" outlineLevelRow="1" x14ac:dyDescent="0.45"/>
  <cols>
    <col min="1" max="1" width="5.796875" customWidth="1"/>
    <col min="2" max="2" width="25.46484375" customWidth="1"/>
    <col min="3" max="3" width="27.46484375" style="2" customWidth="1"/>
    <col min="4" max="4" width="37.46484375" style="3" customWidth="1"/>
    <col min="5" max="5" width="30.46484375" style="2" customWidth="1"/>
    <col min="6" max="6" width="21.265625" customWidth="1"/>
    <col min="7" max="12" width="13.19921875" customWidth="1"/>
    <col min="13" max="13" width="10.46484375" customWidth="1"/>
    <col min="14" max="14" width="9.265625" hidden="1" customWidth="1"/>
    <col min="15" max="15" width="27.265625" hidden="1" customWidth="1"/>
    <col min="16" max="16" width="8.796875" hidden="1" customWidth="1"/>
    <col min="17" max="17" width="12.73046875" style="3" hidden="1" customWidth="1"/>
    <col min="18" max="18" width="19.19921875" style="3" hidden="1" customWidth="1"/>
    <col min="19" max="19" width="8.796875" hidden="1" customWidth="1"/>
  </cols>
  <sheetData>
    <row r="1" spans="2:18" x14ac:dyDescent="0.45">
      <c r="B1" s="1" t="s">
        <v>0</v>
      </c>
    </row>
    <row r="2" spans="2:18" ht="14.65" thickBot="1" x14ac:dyDescent="0.5">
      <c r="B2" s="295"/>
    </row>
    <row r="3" spans="2:18" ht="14.65" thickBot="1" x14ac:dyDescent="0.5">
      <c r="B3" s="4"/>
      <c r="C3" s="5"/>
      <c r="D3" s="6"/>
      <c r="E3" s="7"/>
      <c r="F3" s="5"/>
      <c r="G3" s="257" t="s">
        <v>1</v>
      </c>
      <c r="H3" s="258"/>
      <c r="I3" s="258"/>
      <c r="J3" s="258"/>
      <c r="K3" s="258"/>
      <c r="L3" s="258"/>
      <c r="M3" s="259" t="s">
        <v>2</v>
      </c>
      <c r="Q3" s="8"/>
      <c r="R3" s="8"/>
    </row>
    <row r="4" spans="2:18" x14ac:dyDescent="0.45">
      <c r="B4" s="9"/>
      <c r="C4" s="8"/>
      <c r="D4" s="8"/>
      <c r="E4" s="169"/>
      <c r="F4" s="8"/>
      <c r="G4" s="10"/>
      <c r="H4" s="170"/>
      <c r="I4" s="170"/>
      <c r="J4" s="170"/>
      <c r="K4" s="170"/>
      <c r="L4" s="170"/>
      <c r="M4" s="260"/>
      <c r="Q4" s="8"/>
      <c r="R4" s="8"/>
    </row>
    <row r="5" spans="2:18" ht="22.9" thickBot="1" x14ac:dyDescent="0.5">
      <c r="B5" s="172" t="s">
        <v>3</v>
      </c>
      <c r="C5" s="173" t="s">
        <v>4</v>
      </c>
      <c r="D5" s="8" t="s">
        <v>5</v>
      </c>
      <c r="E5" s="174" t="s">
        <v>6</v>
      </c>
      <c r="F5" s="173" t="s">
        <v>7</v>
      </c>
      <c r="G5" s="172" t="s">
        <v>8</v>
      </c>
      <c r="H5" s="8" t="s">
        <v>9</v>
      </c>
      <c r="I5" s="8" t="s">
        <v>10</v>
      </c>
      <c r="J5" s="8" t="s">
        <v>11</v>
      </c>
      <c r="K5" s="8" t="s">
        <v>12</v>
      </c>
      <c r="L5" s="173" t="s">
        <v>13</v>
      </c>
      <c r="M5" s="261"/>
      <c r="Q5" s="8"/>
      <c r="R5" s="8"/>
    </row>
    <row r="6" spans="2:18" ht="13.05" customHeight="1" outlineLevel="1" x14ac:dyDescent="0.45">
      <c r="B6" s="262" t="s">
        <v>14</v>
      </c>
      <c r="C6" s="262" t="s">
        <v>15</v>
      </c>
      <c r="D6" s="265" t="s">
        <v>16</v>
      </c>
      <c r="E6" s="11" t="s">
        <v>17</v>
      </c>
      <c r="F6" s="12" t="s">
        <v>18</v>
      </c>
      <c r="G6" s="13">
        <v>63239.208147548423</v>
      </c>
      <c r="H6" s="14">
        <v>36382.377397176322</v>
      </c>
      <c r="I6" s="15">
        <v>35898.048901294831</v>
      </c>
      <c r="J6" s="15">
        <v>36337.49169273577</v>
      </c>
      <c r="K6" s="15">
        <v>32429.771886117545</v>
      </c>
      <c r="L6" s="15">
        <f>SUM(G6:K6)</f>
        <v>204286.89802487291</v>
      </c>
      <c r="M6" s="175" t="s">
        <v>19</v>
      </c>
      <c r="N6" s="176"/>
      <c r="P6" s="16"/>
      <c r="Q6" s="17" t="s">
        <v>20</v>
      </c>
      <c r="R6" s="17" t="s">
        <v>17</v>
      </c>
    </row>
    <row r="7" spans="2:18" ht="13.05" customHeight="1" outlineLevel="1" x14ac:dyDescent="0.45">
      <c r="B7" s="263"/>
      <c r="C7" s="263"/>
      <c r="D7" s="266"/>
      <c r="E7" s="11" t="s">
        <v>17</v>
      </c>
      <c r="F7" s="12" t="s">
        <v>21</v>
      </c>
      <c r="G7" s="13">
        <v>36000</v>
      </c>
      <c r="H7" s="14">
        <v>36000</v>
      </c>
      <c r="I7" s="15">
        <v>0</v>
      </c>
      <c r="J7" s="15">
        <v>0</v>
      </c>
      <c r="K7" s="15">
        <v>0</v>
      </c>
      <c r="L7" s="15">
        <f t="shared" ref="L7:L55" si="0">SUM(G7:K7)</f>
        <v>72000</v>
      </c>
      <c r="M7" s="175" t="s">
        <v>22</v>
      </c>
      <c r="N7" s="176"/>
      <c r="P7" s="16"/>
      <c r="Q7" s="17" t="s">
        <v>20</v>
      </c>
      <c r="R7" s="17" t="s">
        <v>17</v>
      </c>
    </row>
    <row r="8" spans="2:18" ht="13.05" customHeight="1" outlineLevel="1" x14ac:dyDescent="0.45">
      <c r="B8" s="263"/>
      <c r="C8" s="263"/>
      <c r="D8" s="266"/>
      <c r="E8" s="11" t="s">
        <v>17</v>
      </c>
      <c r="F8" s="12" t="s">
        <v>23</v>
      </c>
      <c r="G8" s="13">
        <v>0</v>
      </c>
      <c r="H8" s="14">
        <v>63470</v>
      </c>
      <c r="I8" s="15">
        <v>42680</v>
      </c>
      <c r="J8" s="15">
        <v>0</v>
      </c>
      <c r="K8" s="15">
        <v>0</v>
      </c>
      <c r="L8" s="15">
        <f t="shared" si="0"/>
        <v>106150</v>
      </c>
      <c r="M8" s="175" t="s">
        <v>24</v>
      </c>
      <c r="N8" s="176"/>
      <c r="P8" s="16"/>
      <c r="Q8" s="17" t="s">
        <v>20</v>
      </c>
      <c r="R8" s="17" t="s">
        <v>17</v>
      </c>
    </row>
    <row r="9" spans="2:18" ht="13.05" customHeight="1" outlineLevel="1" x14ac:dyDescent="0.45">
      <c r="B9" s="263"/>
      <c r="C9" s="263"/>
      <c r="D9" s="266"/>
      <c r="E9" s="11" t="s">
        <v>17</v>
      </c>
      <c r="F9" s="12" t="s">
        <v>25</v>
      </c>
      <c r="G9" s="15">
        <v>8050</v>
      </c>
      <c r="H9" s="15">
        <v>4000</v>
      </c>
      <c r="I9" s="15">
        <v>0</v>
      </c>
      <c r="J9" s="15">
        <v>2400</v>
      </c>
      <c r="K9" s="15">
        <v>0</v>
      </c>
      <c r="L9" s="15">
        <f t="shared" si="0"/>
        <v>14450</v>
      </c>
      <c r="M9" s="175" t="s">
        <v>26</v>
      </c>
      <c r="N9" s="176"/>
      <c r="P9" s="16"/>
      <c r="Q9" s="17" t="s">
        <v>20</v>
      </c>
      <c r="R9" s="17" t="s">
        <v>17</v>
      </c>
    </row>
    <row r="10" spans="2:18" ht="13.05" customHeight="1" outlineLevel="1" x14ac:dyDescent="0.45">
      <c r="B10" s="263"/>
      <c r="C10" s="263"/>
      <c r="D10" s="266"/>
      <c r="E10" s="11" t="s">
        <v>17</v>
      </c>
      <c r="F10" s="12" t="s">
        <v>27</v>
      </c>
      <c r="G10" s="15">
        <v>3800</v>
      </c>
      <c r="H10" s="15">
        <v>26395</v>
      </c>
      <c r="I10" s="15">
        <v>12175</v>
      </c>
      <c r="J10" s="15">
        <v>12075</v>
      </c>
      <c r="K10" s="15">
        <v>4200</v>
      </c>
      <c r="L10" s="15">
        <f t="shared" si="0"/>
        <v>58645</v>
      </c>
      <c r="M10" s="175" t="s">
        <v>28</v>
      </c>
      <c r="N10" s="176"/>
      <c r="P10" s="16"/>
      <c r="Q10" s="17" t="s">
        <v>20</v>
      </c>
      <c r="R10" s="17" t="s">
        <v>17</v>
      </c>
    </row>
    <row r="11" spans="2:18" ht="13.05" customHeight="1" outlineLevel="1" x14ac:dyDescent="0.45">
      <c r="B11" s="263"/>
      <c r="C11" s="263"/>
      <c r="D11" s="266"/>
      <c r="E11" s="11" t="s">
        <v>17</v>
      </c>
      <c r="F11" s="12" t="s">
        <v>29</v>
      </c>
      <c r="G11" s="15">
        <v>20440</v>
      </c>
      <c r="H11" s="15">
        <v>20540</v>
      </c>
      <c r="I11" s="15">
        <v>19440</v>
      </c>
      <c r="J11" s="15">
        <v>19440</v>
      </c>
      <c r="K11" s="15">
        <v>0</v>
      </c>
      <c r="L11" s="15">
        <f t="shared" si="0"/>
        <v>79860</v>
      </c>
      <c r="M11" s="175" t="s">
        <v>30</v>
      </c>
      <c r="N11" s="177"/>
      <c r="P11" s="16"/>
      <c r="Q11" s="17" t="s">
        <v>20</v>
      </c>
      <c r="R11" s="17" t="s">
        <v>17</v>
      </c>
    </row>
    <row r="12" spans="2:18" ht="13.05" customHeight="1" outlineLevel="1" x14ac:dyDescent="0.45">
      <c r="B12" s="263"/>
      <c r="C12" s="263"/>
      <c r="D12" s="266"/>
      <c r="E12" s="11" t="s">
        <v>17</v>
      </c>
      <c r="F12" s="12" t="s">
        <v>31</v>
      </c>
      <c r="G12" s="15">
        <v>0</v>
      </c>
      <c r="H12" s="15">
        <v>28490</v>
      </c>
      <c r="I12" s="15">
        <v>1070</v>
      </c>
      <c r="J12" s="15">
        <v>22500</v>
      </c>
      <c r="K12" s="15">
        <v>0</v>
      </c>
      <c r="L12" s="15">
        <f t="shared" si="0"/>
        <v>52060</v>
      </c>
      <c r="M12" s="175" t="s">
        <v>32</v>
      </c>
      <c r="N12" s="176"/>
      <c r="P12" s="16"/>
      <c r="Q12" s="17" t="s">
        <v>20</v>
      </c>
      <c r="R12" s="17" t="s">
        <v>17</v>
      </c>
    </row>
    <row r="13" spans="2:18" ht="13.05" customHeight="1" outlineLevel="1" x14ac:dyDescent="0.45">
      <c r="B13" s="263"/>
      <c r="C13" s="263"/>
      <c r="D13" s="266"/>
      <c r="E13" s="11" t="s">
        <v>17</v>
      </c>
      <c r="F13" s="12" t="s">
        <v>33</v>
      </c>
      <c r="G13" s="15">
        <v>4250</v>
      </c>
      <c r="H13" s="15">
        <v>11325</v>
      </c>
      <c r="I13" s="15">
        <v>1925</v>
      </c>
      <c r="J13" s="15">
        <v>7575</v>
      </c>
      <c r="K13" s="15">
        <v>1575</v>
      </c>
      <c r="L13" s="15">
        <f t="shared" si="0"/>
        <v>26650</v>
      </c>
      <c r="M13" s="175" t="s">
        <v>34</v>
      </c>
      <c r="N13" s="176"/>
      <c r="P13" s="16"/>
      <c r="Q13" s="17" t="s">
        <v>20</v>
      </c>
      <c r="R13" s="17" t="s">
        <v>17</v>
      </c>
    </row>
    <row r="14" spans="2:18" ht="13.05" customHeight="1" outlineLevel="1" x14ac:dyDescent="0.45">
      <c r="B14" s="263"/>
      <c r="C14" s="263"/>
      <c r="D14" s="266"/>
      <c r="E14" s="11" t="s">
        <v>35</v>
      </c>
      <c r="F14" s="12" t="s">
        <v>18</v>
      </c>
      <c r="G14" s="15">
        <v>14067.68853274309</v>
      </c>
      <c r="H14" s="15">
        <v>1497.9698166100536</v>
      </c>
      <c r="I14" s="15">
        <v>0</v>
      </c>
      <c r="J14" s="15">
        <v>0</v>
      </c>
      <c r="K14" s="15">
        <v>0</v>
      </c>
      <c r="L14" s="15">
        <f t="shared" si="0"/>
        <v>15565.658349353143</v>
      </c>
      <c r="M14" s="175" t="s">
        <v>36</v>
      </c>
      <c r="N14" s="176"/>
      <c r="P14" s="16"/>
      <c r="Q14" s="17" t="s">
        <v>20</v>
      </c>
      <c r="R14" s="17" t="s">
        <v>35</v>
      </c>
    </row>
    <row r="15" spans="2:18" ht="13.05" customHeight="1" outlineLevel="1" x14ac:dyDescent="0.45">
      <c r="B15" s="263"/>
      <c r="C15" s="263"/>
      <c r="D15" s="266"/>
      <c r="E15" s="11" t="s">
        <v>35</v>
      </c>
      <c r="F15" s="12" t="s">
        <v>21</v>
      </c>
      <c r="G15" s="15">
        <v>43950</v>
      </c>
      <c r="H15" s="15">
        <v>10500</v>
      </c>
      <c r="I15" s="15">
        <v>0</v>
      </c>
      <c r="J15" s="15">
        <v>0</v>
      </c>
      <c r="K15" s="15">
        <v>0</v>
      </c>
      <c r="L15" s="15">
        <f t="shared" si="0"/>
        <v>54450</v>
      </c>
      <c r="M15" s="175" t="s">
        <v>36</v>
      </c>
      <c r="N15" s="178"/>
      <c r="Q15" s="17" t="s">
        <v>20</v>
      </c>
      <c r="R15" s="17" t="s">
        <v>35</v>
      </c>
    </row>
    <row r="16" spans="2:18" ht="13.05" customHeight="1" outlineLevel="1" x14ac:dyDescent="0.45">
      <c r="B16" s="263"/>
      <c r="C16" s="263"/>
      <c r="D16" s="266"/>
      <c r="E16" s="11" t="s">
        <v>35</v>
      </c>
      <c r="F16" s="12" t="s">
        <v>23</v>
      </c>
      <c r="G16" s="15">
        <v>0</v>
      </c>
      <c r="H16" s="14">
        <v>0</v>
      </c>
      <c r="I16" s="15">
        <v>0</v>
      </c>
      <c r="J16" s="15">
        <v>0</v>
      </c>
      <c r="K16" s="15">
        <v>0</v>
      </c>
      <c r="L16" s="15">
        <f t="shared" si="0"/>
        <v>0</v>
      </c>
      <c r="M16" s="175" t="s">
        <v>36</v>
      </c>
      <c r="Q16" s="17" t="s">
        <v>20</v>
      </c>
      <c r="R16" s="17" t="s">
        <v>35</v>
      </c>
    </row>
    <row r="17" spans="2:18" ht="13.05" customHeight="1" outlineLevel="1" x14ac:dyDescent="0.45">
      <c r="B17" s="263"/>
      <c r="C17" s="263"/>
      <c r="D17" s="266"/>
      <c r="E17" s="11" t="s">
        <v>35</v>
      </c>
      <c r="F17" s="12" t="s">
        <v>27</v>
      </c>
      <c r="G17" s="15">
        <v>40475</v>
      </c>
      <c r="H17" s="14">
        <v>25550</v>
      </c>
      <c r="I17" s="15">
        <v>0</v>
      </c>
      <c r="J17" s="15">
        <v>0</v>
      </c>
      <c r="K17" s="15">
        <v>0</v>
      </c>
      <c r="L17" s="15">
        <f t="shared" si="0"/>
        <v>66025</v>
      </c>
      <c r="M17" s="175" t="s">
        <v>36</v>
      </c>
      <c r="Q17" s="17" t="s">
        <v>20</v>
      </c>
      <c r="R17" s="17" t="s">
        <v>35</v>
      </c>
    </row>
    <row r="18" spans="2:18" ht="13.05" customHeight="1" outlineLevel="1" x14ac:dyDescent="0.45">
      <c r="B18" s="263"/>
      <c r="C18" s="263"/>
      <c r="D18" s="266"/>
      <c r="E18" s="11" t="s">
        <v>35</v>
      </c>
      <c r="F18" s="12" t="s">
        <v>29</v>
      </c>
      <c r="G18" s="15">
        <v>11520</v>
      </c>
      <c r="H18" s="14">
        <v>3000</v>
      </c>
      <c r="I18" s="15">
        <v>0</v>
      </c>
      <c r="J18" s="15">
        <v>0</v>
      </c>
      <c r="K18" s="15">
        <v>0</v>
      </c>
      <c r="L18" s="15">
        <f t="shared" si="0"/>
        <v>14520</v>
      </c>
      <c r="M18" s="175" t="s">
        <v>36</v>
      </c>
      <c r="Q18" s="17" t="s">
        <v>20</v>
      </c>
      <c r="R18" s="17" t="s">
        <v>35</v>
      </c>
    </row>
    <row r="19" spans="2:18" ht="13.05" customHeight="1" outlineLevel="1" x14ac:dyDescent="0.45">
      <c r="B19" s="263"/>
      <c r="C19" s="263"/>
      <c r="D19" s="266"/>
      <c r="E19" s="11" t="s">
        <v>35</v>
      </c>
      <c r="F19" s="12" t="s">
        <v>33</v>
      </c>
      <c r="G19" s="15">
        <v>3924</v>
      </c>
      <c r="H19" s="14">
        <v>86000</v>
      </c>
      <c r="I19" s="15">
        <v>24000</v>
      </c>
      <c r="J19" s="15">
        <v>0</v>
      </c>
      <c r="K19" s="15">
        <v>0</v>
      </c>
      <c r="L19" s="15">
        <f t="shared" si="0"/>
        <v>113924</v>
      </c>
      <c r="M19" s="175" t="s">
        <v>36</v>
      </c>
      <c r="Q19" s="17" t="s">
        <v>20</v>
      </c>
      <c r="R19" s="17" t="s">
        <v>35</v>
      </c>
    </row>
    <row r="20" spans="2:18" ht="13.05" customHeight="1" outlineLevel="1" x14ac:dyDescent="0.45">
      <c r="B20" s="263"/>
      <c r="C20" s="263"/>
      <c r="D20" s="267"/>
      <c r="E20" s="11" t="s">
        <v>35</v>
      </c>
      <c r="F20" s="12" t="s">
        <v>31</v>
      </c>
      <c r="G20" s="15">
        <v>20000</v>
      </c>
      <c r="H20" s="14">
        <v>5385</v>
      </c>
      <c r="I20" s="15">
        <v>0</v>
      </c>
      <c r="J20" s="15">
        <v>0</v>
      </c>
      <c r="K20" s="15">
        <v>0</v>
      </c>
      <c r="L20" s="15">
        <f t="shared" si="0"/>
        <v>25385</v>
      </c>
      <c r="M20" s="175" t="s">
        <v>36</v>
      </c>
      <c r="Q20" s="17" t="s">
        <v>20</v>
      </c>
      <c r="R20" s="17" t="s">
        <v>35</v>
      </c>
    </row>
    <row r="21" spans="2:18" ht="13.05" customHeight="1" outlineLevel="1" x14ac:dyDescent="0.45">
      <c r="B21" s="263"/>
      <c r="C21" s="263"/>
      <c r="D21" s="18" t="s">
        <v>37</v>
      </c>
      <c r="E21" s="19"/>
      <c r="F21" s="20"/>
      <c r="G21" s="21">
        <f t="shared" ref="G21:L21" si="1">SUM(G6:G20)</f>
        <v>269715.89668029151</v>
      </c>
      <c r="H21" s="21">
        <f t="shared" si="1"/>
        <v>358535.34721378633</v>
      </c>
      <c r="I21" s="21">
        <f t="shared" si="1"/>
        <v>137188.04890129482</v>
      </c>
      <c r="J21" s="21">
        <f t="shared" si="1"/>
        <v>100327.49169273577</v>
      </c>
      <c r="K21" s="21">
        <f t="shared" si="1"/>
        <v>38204.771886117545</v>
      </c>
      <c r="L21" s="21">
        <f t="shared" si="1"/>
        <v>903971.556374226</v>
      </c>
      <c r="M21" s="175"/>
      <c r="Q21" s="17"/>
      <c r="R21" s="17"/>
    </row>
    <row r="22" spans="2:18" ht="13.05" customHeight="1" outlineLevel="1" x14ac:dyDescent="0.45">
      <c r="B22" s="263"/>
      <c r="C22" s="263"/>
      <c r="D22" s="265" t="s">
        <v>38</v>
      </c>
      <c r="E22" s="11" t="s">
        <v>17</v>
      </c>
      <c r="F22" s="12" t="s">
        <v>18</v>
      </c>
      <c r="G22" s="15">
        <v>38452.357338497764</v>
      </c>
      <c r="H22" s="14">
        <v>40212.865949876272</v>
      </c>
      <c r="I22" s="15">
        <v>41251.090033697328</v>
      </c>
      <c r="J22" s="15">
        <v>42778.908183093532</v>
      </c>
      <c r="K22" s="15">
        <v>37989.375210587081</v>
      </c>
      <c r="L22" s="15">
        <f t="shared" si="0"/>
        <v>200684.59671575198</v>
      </c>
      <c r="M22" s="175" t="s">
        <v>39</v>
      </c>
      <c r="Q22" s="17" t="s">
        <v>40</v>
      </c>
      <c r="R22" s="17" t="s">
        <v>17</v>
      </c>
    </row>
    <row r="23" spans="2:18" ht="13.05" customHeight="1" outlineLevel="1" x14ac:dyDescent="0.45">
      <c r="B23" s="263"/>
      <c r="C23" s="263"/>
      <c r="D23" s="266"/>
      <c r="E23" s="11" t="s">
        <v>17</v>
      </c>
      <c r="F23" s="12" t="s">
        <v>25</v>
      </c>
      <c r="G23" s="15">
        <v>7350</v>
      </c>
      <c r="H23" s="14">
        <v>2350</v>
      </c>
      <c r="I23" s="15">
        <v>0</v>
      </c>
      <c r="J23" s="15">
        <v>1200</v>
      </c>
      <c r="K23" s="15">
        <v>0</v>
      </c>
      <c r="L23" s="15">
        <f t="shared" si="0"/>
        <v>10900</v>
      </c>
      <c r="M23" s="175" t="s">
        <v>41</v>
      </c>
      <c r="Q23" s="17" t="s">
        <v>40</v>
      </c>
      <c r="R23" s="17" t="s">
        <v>17</v>
      </c>
    </row>
    <row r="24" spans="2:18" ht="13.05" customHeight="1" outlineLevel="1" x14ac:dyDescent="0.45">
      <c r="B24" s="263"/>
      <c r="C24" s="263"/>
      <c r="D24" s="266"/>
      <c r="E24" s="11" t="s">
        <v>17</v>
      </c>
      <c r="F24" s="12" t="s">
        <v>27</v>
      </c>
      <c r="G24" s="13">
        <v>36256.5</v>
      </c>
      <c r="H24" s="14">
        <v>41212.5</v>
      </c>
      <c r="I24" s="15">
        <v>38396.5</v>
      </c>
      <c r="J24" s="15">
        <v>39213.5</v>
      </c>
      <c r="K24" s="15">
        <v>39172.5</v>
      </c>
      <c r="L24" s="15">
        <f t="shared" si="0"/>
        <v>194251.5</v>
      </c>
      <c r="M24" s="175" t="s">
        <v>42</v>
      </c>
      <c r="N24" s="176"/>
      <c r="P24" s="16"/>
      <c r="Q24" s="17" t="s">
        <v>40</v>
      </c>
      <c r="R24" s="17" t="s">
        <v>17</v>
      </c>
    </row>
    <row r="25" spans="2:18" ht="13.05" customHeight="1" outlineLevel="1" x14ac:dyDescent="0.45">
      <c r="B25" s="263"/>
      <c r="C25" s="263"/>
      <c r="D25" s="266"/>
      <c r="E25" s="11" t="s">
        <v>17</v>
      </c>
      <c r="F25" s="12" t="s">
        <v>29</v>
      </c>
      <c r="G25" s="13">
        <v>3144</v>
      </c>
      <c r="H25" s="14">
        <v>8908</v>
      </c>
      <c r="I25" s="15">
        <v>8428</v>
      </c>
      <c r="J25" s="15">
        <v>2223</v>
      </c>
      <c r="K25" s="15">
        <v>1623</v>
      </c>
      <c r="L25" s="15">
        <f t="shared" si="0"/>
        <v>24326</v>
      </c>
      <c r="M25" s="175" t="s">
        <v>43</v>
      </c>
      <c r="N25" s="176"/>
      <c r="P25" s="16"/>
      <c r="Q25" s="17" t="s">
        <v>40</v>
      </c>
      <c r="R25" s="17" t="s">
        <v>17</v>
      </c>
    </row>
    <row r="26" spans="2:18" ht="13.05" customHeight="1" outlineLevel="1" x14ac:dyDescent="0.45">
      <c r="B26" s="263"/>
      <c r="C26" s="263"/>
      <c r="D26" s="266"/>
      <c r="E26" s="11" t="s">
        <v>17</v>
      </c>
      <c r="F26" s="12" t="s">
        <v>33</v>
      </c>
      <c r="G26" s="15">
        <v>8200</v>
      </c>
      <c r="H26" s="15">
        <v>11650</v>
      </c>
      <c r="I26" s="15">
        <v>10450</v>
      </c>
      <c r="J26" s="15">
        <v>2702</v>
      </c>
      <c r="K26" s="15">
        <v>10450</v>
      </c>
      <c r="L26" s="15">
        <f t="shared" si="0"/>
        <v>43452</v>
      </c>
      <c r="M26" s="175" t="s">
        <v>44</v>
      </c>
      <c r="N26" s="176"/>
      <c r="P26" s="16"/>
      <c r="Q26" s="17" t="s">
        <v>40</v>
      </c>
      <c r="R26" s="17" t="s">
        <v>17</v>
      </c>
    </row>
    <row r="27" spans="2:18" ht="13.05" customHeight="1" outlineLevel="1" x14ac:dyDescent="0.45">
      <c r="B27" s="263"/>
      <c r="C27" s="263"/>
      <c r="D27" s="266"/>
      <c r="E27" s="11" t="s">
        <v>17</v>
      </c>
      <c r="F27" s="12" t="s">
        <v>31</v>
      </c>
      <c r="G27" s="15">
        <v>6070</v>
      </c>
      <c r="H27" s="15">
        <v>8570</v>
      </c>
      <c r="I27" s="15">
        <v>8570</v>
      </c>
      <c r="J27" s="15">
        <v>3571</v>
      </c>
      <c r="K27" s="15">
        <v>8570</v>
      </c>
      <c r="L27" s="15">
        <f t="shared" si="0"/>
        <v>35351</v>
      </c>
      <c r="M27" s="175" t="s">
        <v>45</v>
      </c>
      <c r="N27" s="176"/>
      <c r="P27" s="16"/>
      <c r="Q27" s="17" t="s">
        <v>40</v>
      </c>
      <c r="R27" s="17" t="s">
        <v>17</v>
      </c>
    </row>
    <row r="28" spans="2:18" ht="13.05" customHeight="1" outlineLevel="1" x14ac:dyDescent="0.45">
      <c r="B28" s="263"/>
      <c r="C28" s="263"/>
      <c r="D28" s="266"/>
      <c r="E28" s="11" t="s">
        <v>35</v>
      </c>
      <c r="F28" s="12" t="s">
        <v>18</v>
      </c>
      <c r="G28" s="15">
        <v>3886.5347386199646</v>
      </c>
      <c r="H28" s="15">
        <v>208.2851289949372</v>
      </c>
      <c r="I28" s="15">
        <v>0</v>
      </c>
      <c r="J28" s="15">
        <v>0</v>
      </c>
      <c r="K28" s="15">
        <v>0</v>
      </c>
      <c r="L28" s="15">
        <f t="shared" si="0"/>
        <v>4094.8198676149018</v>
      </c>
      <c r="M28" s="175" t="s">
        <v>46</v>
      </c>
      <c r="N28" s="177"/>
      <c r="P28" s="16"/>
      <c r="Q28" s="17" t="s">
        <v>40</v>
      </c>
      <c r="R28" s="17" t="s">
        <v>35</v>
      </c>
    </row>
    <row r="29" spans="2:18" ht="13.05" customHeight="1" outlineLevel="1" x14ac:dyDescent="0.45">
      <c r="B29" s="263"/>
      <c r="C29" s="263"/>
      <c r="D29" s="266"/>
      <c r="E29" s="11" t="s">
        <v>35</v>
      </c>
      <c r="F29" s="12" t="s">
        <v>25</v>
      </c>
      <c r="G29" s="15">
        <v>15000</v>
      </c>
      <c r="H29" s="15">
        <v>0</v>
      </c>
      <c r="I29" s="15">
        <v>0</v>
      </c>
      <c r="J29" s="15">
        <v>0</v>
      </c>
      <c r="K29" s="15">
        <v>0</v>
      </c>
      <c r="L29" s="15">
        <f t="shared" si="0"/>
        <v>15000</v>
      </c>
      <c r="M29" s="175" t="s">
        <v>46</v>
      </c>
      <c r="N29" s="176"/>
      <c r="P29" s="16"/>
      <c r="Q29" s="17" t="s">
        <v>40</v>
      </c>
      <c r="R29" s="17" t="s">
        <v>35</v>
      </c>
    </row>
    <row r="30" spans="2:18" ht="13.05" customHeight="1" outlineLevel="1" x14ac:dyDescent="0.45">
      <c r="B30" s="263"/>
      <c r="C30" s="263"/>
      <c r="D30" s="266"/>
      <c r="E30" s="11" t="s">
        <v>35</v>
      </c>
      <c r="F30" s="12" t="s">
        <v>27</v>
      </c>
      <c r="G30" s="15">
        <v>11300</v>
      </c>
      <c r="H30" s="15">
        <v>21100</v>
      </c>
      <c r="I30" s="15">
        <v>7200</v>
      </c>
      <c r="J30" s="15">
        <v>7200</v>
      </c>
      <c r="K30" s="15">
        <v>0</v>
      </c>
      <c r="L30" s="15">
        <f t="shared" si="0"/>
        <v>46800</v>
      </c>
      <c r="M30" s="175" t="s">
        <v>46</v>
      </c>
      <c r="N30" s="176"/>
      <c r="P30" s="16"/>
      <c r="Q30" s="17" t="s">
        <v>40</v>
      </c>
      <c r="R30" s="17" t="s">
        <v>35</v>
      </c>
    </row>
    <row r="31" spans="2:18" ht="13.05" customHeight="1" outlineLevel="1" x14ac:dyDescent="0.45">
      <c r="B31" s="263"/>
      <c r="C31" s="263"/>
      <c r="D31" s="266"/>
      <c r="E31" s="11" t="s">
        <v>35</v>
      </c>
      <c r="F31" s="12" t="s">
        <v>29</v>
      </c>
      <c r="G31" s="15">
        <v>0</v>
      </c>
      <c r="H31" s="15">
        <v>0</v>
      </c>
      <c r="I31" s="15">
        <v>0</v>
      </c>
      <c r="J31" s="15">
        <v>0</v>
      </c>
      <c r="K31" s="15">
        <v>0</v>
      </c>
      <c r="L31" s="15">
        <f t="shared" si="0"/>
        <v>0</v>
      </c>
      <c r="M31" s="175" t="s">
        <v>46</v>
      </c>
      <c r="N31" s="176"/>
      <c r="P31" s="16"/>
      <c r="Q31" s="17" t="s">
        <v>40</v>
      </c>
      <c r="R31" s="17" t="s">
        <v>35</v>
      </c>
    </row>
    <row r="32" spans="2:18" ht="13.05" customHeight="1" outlineLevel="1" x14ac:dyDescent="0.45">
      <c r="B32" s="263"/>
      <c r="C32" s="263"/>
      <c r="D32" s="267"/>
      <c r="E32" s="11" t="s">
        <v>35</v>
      </c>
      <c r="F32" s="12" t="s">
        <v>31</v>
      </c>
      <c r="G32" s="15">
        <v>2647</v>
      </c>
      <c r="H32" s="15">
        <v>1292</v>
      </c>
      <c r="I32" s="15">
        <v>0</v>
      </c>
      <c r="J32" s="15">
        <v>0</v>
      </c>
      <c r="K32" s="15">
        <v>0</v>
      </c>
      <c r="L32" s="15">
        <f t="shared" si="0"/>
        <v>3939</v>
      </c>
      <c r="M32" s="175" t="s">
        <v>46</v>
      </c>
      <c r="N32" s="178"/>
      <c r="Q32" s="17" t="s">
        <v>40</v>
      </c>
      <c r="R32" s="17" t="s">
        <v>35</v>
      </c>
    </row>
    <row r="33" spans="2:18" ht="13.05" customHeight="1" outlineLevel="1" x14ac:dyDescent="0.45">
      <c r="B33" s="263"/>
      <c r="C33" s="263"/>
      <c r="D33" s="18" t="s">
        <v>47</v>
      </c>
      <c r="E33" s="19"/>
      <c r="F33" s="20"/>
      <c r="G33" s="21">
        <f t="shared" ref="G33:L33" si="2">SUM(G22:G32)</f>
        <v>132306.39207711772</v>
      </c>
      <c r="H33" s="21">
        <f t="shared" si="2"/>
        <v>135503.65107887122</v>
      </c>
      <c r="I33" s="21">
        <f t="shared" si="2"/>
        <v>114295.59003369733</v>
      </c>
      <c r="J33" s="21">
        <f t="shared" si="2"/>
        <v>98888.408183093532</v>
      </c>
      <c r="K33" s="21">
        <f t="shared" si="2"/>
        <v>97804.875210587081</v>
      </c>
      <c r="L33" s="21">
        <f t="shared" si="2"/>
        <v>578798.91658336692</v>
      </c>
      <c r="M33" s="175"/>
      <c r="Q33" s="17"/>
      <c r="R33" s="17"/>
    </row>
    <row r="34" spans="2:18" ht="13.05" customHeight="1" outlineLevel="1" x14ac:dyDescent="0.45">
      <c r="B34" s="263"/>
      <c r="C34" s="263"/>
      <c r="D34" s="265" t="s">
        <v>48</v>
      </c>
      <c r="E34" s="11" t="s">
        <v>17</v>
      </c>
      <c r="F34" s="12" t="s">
        <v>18</v>
      </c>
      <c r="G34" s="15">
        <v>50043.319738559352</v>
      </c>
      <c r="H34" s="14">
        <v>53574.567581787189</v>
      </c>
      <c r="I34" s="15">
        <v>51045.412327049264</v>
      </c>
      <c r="J34" s="15">
        <v>62123.959299370894</v>
      </c>
      <c r="K34" s="15">
        <v>44673.757618332456</v>
      </c>
      <c r="L34" s="15">
        <f t="shared" si="0"/>
        <v>261461.01656509918</v>
      </c>
      <c r="M34" s="175" t="s">
        <v>49</v>
      </c>
      <c r="N34" s="176"/>
      <c r="P34" s="16"/>
      <c r="Q34" s="17" t="s">
        <v>50</v>
      </c>
      <c r="R34" s="17" t="s">
        <v>17</v>
      </c>
    </row>
    <row r="35" spans="2:18" ht="13.05" customHeight="1" outlineLevel="1" x14ac:dyDescent="0.45">
      <c r="B35" s="263"/>
      <c r="C35" s="263"/>
      <c r="D35" s="266"/>
      <c r="E35" s="11" t="s">
        <v>17</v>
      </c>
      <c r="F35" s="12" t="s">
        <v>25</v>
      </c>
      <c r="G35" s="13">
        <v>2700</v>
      </c>
      <c r="H35" s="14">
        <v>2700</v>
      </c>
      <c r="I35" s="15">
        <v>0</v>
      </c>
      <c r="J35" s="15">
        <v>2400</v>
      </c>
      <c r="K35" s="15">
        <v>0</v>
      </c>
      <c r="L35" s="15">
        <f t="shared" si="0"/>
        <v>7800</v>
      </c>
      <c r="M35" s="175" t="s">
        <v>51</v>
      </c>
      <c r="N35" s="176"/>
      <c r="P35" s="16"/>
      <c r="Q35" s="17" t="s">
        <v>50</v>
      </c>
      <c r="R35" s="17" t="s">
        <v>17</v>
      </c>
    </row>
    <row r="36" spans="2:18" ht="13.05" customHeight="1" outlineLevel="1" x14ac:dyDescent="0.45">
      <c r="B36" s="263"/>
      <c r="C36" s="263"/>
      <c r="D36" s="266"/>
      <c r="E36" s="11" t="s">
        <v>17</v>
      </c>
      <c r="F36" s="12" t="s">
        <v>27</v>
      </c>
      <c r="G36" s="15">
        <v>7770</v>
      </c>
      <c r="H36" s="15">
        <v>13135</v>
      </c>
      <c r="I36" s="15">
        <v>6105</v>
      </c>
      <c r="J36" s="15">
        <v>11795</v>
      </c>
      <c r="K36" s="15">
        <v>6105</v>
      </c>
      <c r="L36" s="15">
        <f t="shared" si="0"/>
        <v>44910</v>
      </c>
      <c r="M36" s="175" t="s">
        <v>52</v>
      </c>
      <c r="N36" s="176"/>
      <c r="P36" s="16"/>
      <c r="Q36" s="17" t="s">
        <v>50</v>
      </c>
      <c r="R36" s="17" t="s">
        <v>17</v>
      </c>
    </row>
    <row r="37" spans="2:18" ht="13.05" customHeight="1" outlineLevel="1" x14ac:dyDescent="0.45">
      <c r="B37" s="263"/>
      <c r="C37" s="263"/>
      <c r="D37" s="266"/>
      <c r="E37" s="11" t="s">
        <v>17</v>
      </c>
      <c r="F37" s="12" t="s">
        <v>29</v>
      </c>
      <c r="G37" s="15">
        <v>37380</v>
      </c>
      <c r="H37" s="15">
        <v>42240</v>
      </c>
      <c r="I37" s="15">
        <v>32268</v>
      </c>
      <c r="J37" s="15">
        <v>31944</v>
      </c>
      <c r="K37" s="15">
        <v>28904</v>
      </c>
      <c r="L37" s="15">
        <f t="shared" si="0"/>
        <v>172736</v>
      </c>
      <c r="M37" s="175" t="s">
        <v>53</v>
      </c>
      <c r="N37" s="176"/>
      <c r="P37" s="16"/>
      <c r="Q37" s="17" t="s">
        <v>50</v>
      </c>
      <c r="R37" s="17" t="s">
        <v>17</v>
      </c>
    </row>
    <row r="38" spans="2:18" ht="13.05" customHeight="1" outlineLevel="1" x14ac:dyDescent="0.45">
      <c r="B38" s="263"/>
      <c r="C38" s="263"/>
      <c r="D38" s="266"/>
      <c r="E38" s="11" t="s">
        <v>17</v>
      </c>
      <c r="F38" s="12" t="s">
        <v>33</v>
      </c>
      <c r="G38" s="15">
        <v>18750</v>
      </c>
      <c r="H38" s="15">
        <v>19250</v>
      </c>
      <c r="I38" s="15">
        <v>18750</v>
      </c>
      <c r="J38" s="15">
        <v>19250</v>
      </c>
      <c r="K38" s="15">
        <v>18750</v>
      </c>
      <c r="L38" s="15">
        <f t="shared" si="0"/>
        <v>94750</v>
      </c>
      <c r="M38" s="175" t="s">
        <v>54</v>
      </c>
      <c r="N38" s="177"/>
      <c r="P38" s="16"/>
      <c r="Q38" s="17" t="s">
        <v>50</v>
      </c>
      <c r="R38" s="17" t="s">
        <v>17</v>
      </c>
    </row>
    <row r="39" spans="2:18" ht="13.05" customHeight="1" outlineLevel="1" x14ac:dyDescent="0.45">
      <c r="B39" s="263"/>
      <c r="C39" s="263"/>
      <c r="D39" s="266"/>
      <c r="E39" s="11" t="s">
        <v>17</v>
      </c>
      <c r="F39" s="12" t="s">
        <v>31</v>
      </c>
      <c r="G39" s="15">
        <v>0</v>
      </c>
      <c r="H39" s="15">
        <v>1070</v>
      </c>
      <c r="I39" s="15">
        <v>0</v>
      </c>
      <c r="J39" s="15">
        <v>1070</v>
      </c>
      <c r="K39" s="15">
        <v>0</v>
      </c>
      <c r="L39" s="15">
        <f t="shared" si="0"/>
        <v>2140</v>
      </c>
      <c r="M39" s="175" t="s">
        <v>55</v>
      </c>
      <c r="N39" s="177"/>
      <c r="P39" s="16"/>
      <c r="Q39" s="17" t="s">
        <v>50</v>
      </c>
      <c r="R39" s="17" t="s">
        <v>17</v>
      </c>
    </row>
    <row r="40" spans="2:18" ht="13.05" customHeight="1" outlineLevel="1" x14ac:dyDescent="0.45">
      <c r="B40" s="263"/>
      <c r="C40" s="263"/>
      <c r="D40" s="266"/>
      <c r="E40" s="11" t="s">
        <v>35</v>
      </c>
      <c r="F40" s="12" t="s">
        <v>18</v>
      </c>
      <c r="G40" s="15">
        <v>6961.5554720366745</v>
      </c>
      <c r="H40" s="15">
        <v>4593.3934003313498</v>
      </c>
      <c r="I40" s="15">
        <v>1666.3919336190088</v>
      </c>
      <c r="J40" s="15">
        <v>7186.7323653150934</v>
      </c>
      <c r="K40" s="15">
        <v>0</v>
      </c>
      <c r="L40" s="15">
        <f t="shared" si="0"/>
        <v>20408.073171302127</v>
      </c>
      <c r="M40" s="175" t="s">
        <v>56</v>
      </c>
      <c r="N40" s="176"/>
      <c r="P40" s="16"/>
      <c r="Q40" s="17" t="s">
        <v>50</v>
      </c>
      <c r="R40" s="17" t="s">
        <v>35</v>
      </c>
    </row>
    <row r="41" spans="2:18" ht="13.05" customHeight="1" outlineLevel="1" x14ac:dyDescent="0.45">
      <c r="B41" s="263"/>
      <c r="C41" s="263"/>
      <c r="D41" s="266"/>
      <c r="E41" s="11" t="s">
        <v>35</v>
      </c>
      <c r="F41" s="12" t="s">
        <v>27</v>
      </c>
      <c r="G41" s="15">
        <v>14950</v>
      </c>
      <c r="H41" s="15">
        <v>25640</v>
      </c>
      <c r="I41" s="15">
        <v>30960</v>
      </c>
      <c r="J41" s="15">
        <v>9780</v>
      </c>
      <c r="K41" s="15">
        <v>0</v>
      </c>
      <c r="L41" s="15">
        <f t="shared" si="0"/>
        <v>81330</v>
      </c>
      <c r="M41" s="175" t="s">
        <v>56</v>
      </c>
      <c r="N41" s="176"/>
      <c r="P41" s="16"/>
      <c r="Q41" s="17" t="s">
        <v>50</v>
      </c>
      <c r="R41" s="17" t="s">
        <v>35</v>
      </c>
    </row>
    <row r="42" spans="2:18" ht="13.05" customHeight="1" outlineLevel="1" x14ac:dyDescent="0.45">
      <c r="B42" s="263"/>
      <c r="C42" s="263"/>
      <c r="D42" s="266"/>
      <c r="E42" s="11" t="s">
        <v>35</v>
      </c>
      <c r="F42" s="12" t="s">
        <v>29</v>
      </c>
      <c r="G42" s="15">
        <v>13500</v>
      </c>
      <c r="H42" s="15">
        <v>0</v>
      </c>
      <c r="I42" s="15">
        <v>13500</v>
      </c>
      <c r="J42" s="15">
        <v>0</v>
      </c>
      <c r="K42" s="15">
        <v>0</v>
      </c>
      <c r="L42" s="15">
        <f t="shared" si="0"/>
        <v>27000</v>
      </c>
      <c r="M42" s="175" t="s">
        <v>56</v>
      </c>
      <c r="N42" s="176"/>
      <c r="P42" s="16"/>
      <c r="Q42" s="17" t="s">
        <v>50</v>
      </c>
      <c r="R42" s="17" t="s">
        <v>35</v>
      </c>
    </row>
    <row r="43" spans="2:18" ht="13.05" customHeight="1" outlineLevel="1" x14ac:dyDescent="0.45">
      <c r="B43" s="263"/>
      <c r="C43" s="263"/>
      <c r="D43" s="266"/>
      <c r="E43" s="11" t="s">
        <v>35</v>
      </c>
      <c r="F43" s="12" t="s">
        <v>33</v>
      </c>
      <c r="G43" s="15">
        <v>0</v>
      </c>
      <c r="H43" s="15">
        <v>0</v>
      </c>
      <c r="I43" s="15">
        <v>0</v>
      </c>
      <c r="J43" s="15">
        <v>0</v>
      </c>
      <c r="K43" s="15">
        <v>0</v>
      </c>
      <c r="L43" s="15">
        <f t="shared" si="0"/>
        <v>0</v>
      </c>
      <c r="M43" s="175" t="s">
        <v>56</v>
      </c>
      <c r="N43" s="176"/>
      <c r="P43" s="16"/>
      <c r="Q43" s="17" t="s">
        <v>50</v>
      </c>
      <c r="R43" s="17" t="s">
        <v>35</v>
      </c>
    </row>
    <row r="44" spans="2:18" ht="13.05" customHeight="1" outlineLevel="1" x14ac:dyDescent="0.45">
      <c r="B44" s="263"/>
      <c r="C44" s="263"/>
      <c r="D44" s="266"/>
      <c r="E44" s="11" t="s">
        <v>35</v>
      </c>
      <c r="F44" s="12" t="s">
        <v>31</v>
      </c>
      <c r="G44" s="15">
        <v>0</v>
      </c>
      <c r="H44" s="15">
        <v>0</v>
      </c>
      <c r="I44" s="15">
        <v>0</v>
      </c>
      <c r="J44" s="15">
        <v>0</v>
      </c>
      <c r="K44" s="15">
        <v>0</v>
      </c>
      <c r="L44" s="15">
        <f t="shared" si="0"/>
        <v>0</v>
      </c>
      <c r="M44" s="175" t="s">
        <v>56</v>
      </c>
      <c r="N44" s="176"/>
      <c r="P44" s="16"/>
      <c r="Q44" s="17" t="s">
        <v>50</v>
      </c>
      <c r="R44" s="17" t="s">
        <v>35</v>
      </c>
    </row>
    <row r="45" spans="2:18" ht="13.05" customHeight="1" outlineLevel="1" x14ac:dyDescent="0.45">
      <c r="B45" s="263"/>
      <c r="C45" s="263"/>
      <c r="D45" s="18" t="s">
        <v>57</v>
      </c>
      <c r="E45" s="19"/>
      <c r="F45" s="20"/>
      <c r="G45" s="21">
        <f t="shared" ref="G45:L45" si="3">SUM(G34:G44)</f>
        <v>152054.87521059602</v>
      </c>
      <c r="H45" s="21">
        <f t="shared" si="3"/>
        <v>162202.96098211853</v>
      </c>
      <c r="I45" s="21">
        <f t="shared" si="3"/>
        <v>154294.80426066829</v>
      </c>
      <c r="J45" s="21">
        <f t="shared" si="3"/>
        <v>145549.69166468599</v>
      </c>
      <c r="K45" s="21">
        <f t="shared" si="3"/>
        <v>98432.757618332456</v>
      </c>
      <c r="L45" s="21">
        <f t="shared" si="3"/>
        <v>712535.08973640122</v>
      </c>
      <c r="M45" s="175"/>
      <c r="N45" s="176"/>
      <c r="P45" s="16"/>
      <c r="Q45" s="17"/>
      <c r="R45" s="17"/>
    </row>
    <row r="46" spans="2:18" ht="13.05" customHeight="1" outlineLevel="1" x14ac:dyDescent="0.45">
      <c r="B46" s="263"/>
      <c r="C46" s="263"/>
      <c r="D46" s="265" t="s">
        <v>58</v>
      </c>
      <c r="E46" s="11" t="s">
        <v>17</v>
      </c>
      <c r="F46" s="12" t="s">
        <v>18</v>
      </c>
      <c r="G46" s="15">
        <v>42574.663385252323</v>
      </c>
      <c r="H46" s="15">
        <v>49537.184620318032</v>
      </c>
      <c r="I46" s="15">
        <v>50703.700493864868</v>
      </c>
      <c r="J46" s="15">
        <v>75899.557915892816</v>
      </c>
      <c r="K46" s="15">
        <v>46379.907251039142</v>
      </c>
      <c r="L46" s="15">
        <f t="shared" si="0"/>
        <v>265095.01366636716</v>
      </c>
      <c r="M46" s="175" t="s">
        <v>59</v>
      </c>
      <c r="N46" s="176"/>
      <c r="P46" s="16"/>
      <c r="Q46" s="17" t="s">
        <v>60</v>
      </c>
      <c r="R46" s="17" t="s">
        <v>17</v>
      </c>
    </row>
    <row r="47" spans="2:18" ht="13.05" customHeight="1" outlineLevel="1" x14ac:dyDescent="0.45">
      <c r="B47" s="263"/>
      <c r="C47" s="263"/>
      <c r="D47" s="266"/>
      <c r="E47" s="11" t="s">
        <v>17</v>
      </c>
      <c r="F47" s="12" t="s">
        <v>25</v>
      </c>
      <c r="G47" s="15">
        <v>3450</v>
      </c>
      <c r="H47" s="15">
        <v>1350</v>
      </c>
      <c r="I47" s="15">
        <v>0</v>
      </c>
      <c r="J47" s="15">
        <v>2400</v>
      </c>
      <c r="K47" s="15">
        <v>1350</v>
      </c>
      <c r="L47" s="15">
        <f t="shared" si="0"/>
        <v>8550</v>
      </c>
      <c r="M47" s="175" t="s">
        <v>61</v>
      </c>
      <c r="N47" s="178"/>
      <c r="Q47" s="17" t="s">
        <v>60</v>
      </c>
      <c r="R47" s="17" t="s">
        <v>17</v>
      </c>
    </row>
    <row r="48" spans="2:18" ht="13.05" customHeight="1" outlineLevel="1" x14ac:dyDescent="0.45">
      <c r="B48" s="263"/>
      <c r="C48" s="263"/>
      <c r="D48" s="266"/>
      <c r="E48" s="11" t="s">
        <v>17</v>
      </c>
      <c r="F48" s="12" t="s">
        <v>27</v>
      </c>
      <c r="G48" s="15">
        <v>100</v>
      </c>
      <c r="H48" s="15">
        <v>100</v>
      </c>
      <c r="I48" s="15">
        <v>100</v>
      </c>
      <c r="J48" s="15">
        <v>100</v>
      </c>
      <c r="K48" s="15">
        <v>100</v>
      </c>
      <c r="L48" s="15">
        <f t="shared" si="0"/>
        <v>500</v>
      </c>
      <c r="M48" s="175" t="s">
        <v>62</v>
      </c>
      <c r="Q48" s="17" t="s">
        <v>60</v>
      </c>
      <c r="R48" s="17" t="s">
        <v>17</v>
      </c>
    </row>
    <row r="49" spans="2:18" ht="13.05" customHeight="1" outlineLevel="1" x14ac:dyDescent="0.45">
      <c r="B49" s="263"/>
      <c r="C49" s="263"/>
      <c r="D49" s="266"/>
      <c r="E49" s="11" t="s">
        <v>17</v>
      </c>
      <c r="F49" s="12" t="s">
        <v>29</v>
      </c>
      <c r="G49" s="15">
        <v>4212</v>
      </c>
      <c r="H49" s="15">
        <v>4212</v>
      </c>
      <c r="I49" s="15">
        <v>4212</v>
      </c>
      <c r="J49" s="15">
        <v>4212</v>
      </c>
      <c r="K49" s="15">
        <v>4212</v>
      </c>
      <c r="L49" s="15">
        <f t="shared" si="0"/>
        <v>21060</v>
      </c>
      <c r="M49" s="175" t="s">
        <v>63</v>
      </c>
      <c r="Q49" s="17" t="s">
        <v>60</v>
      </c>
      <c r="R49" s="17" t="s">
        <v>17</v>
      </c>
    </row>
    <row r="50" spans="2:18" ht="13.05" customHeight="1" outlineLevel="1" x14ac:dyDescent="0.45">
      <c r="B50" s="263"/>
      <c r="C50" s="263"/>
      <c r="D50" s="266"/>
      <c r="E50" s="11" t="s">
        <v>17</v>
      </c>
      <c r="F50" s="12" t="s">
        <v>33</v>
      </c>
      <c r="G50" s="15">
        <v>11600</v>
      </c>
      <c r="H50" s="15">
        <v>11600</v>
      </c>
      <c r="I50" s="15">
        <v>11600</v>
      </c>
      <c r="J50" s="15">
        <v>11600</v>
      </c>
      <c r="K50" s="15">
        <v>10600</v>
      </c>
      <c r="L50" s="15">
        <f t="shared" si="0"/>
        <v>57000</v>
      </c>
      <c r="M50" s="175" t="s">
        <v>64</v>
      </c>
      <c r="Q50" s="17" t="s">
        <v>60</v>
      </c>
      <c r="R50" s="17" t="s">
        <v>17</v>
      </c>
    </row>
    <row r="51" spans="2:18" ht="13.05" customHeight="1" outlineLevel="1" x14ac:dyDescent="0.45">
      <c r="B51" s="263"/>
      <c r="C51" s="263"/>
      <c r="D51" s="266"/>
      <c r="E51" s="11" t="s">
        <v>17</v>
      </c>
      <c r="F51" s="12" t="s">
        <v>31</v>
      </c>
      <c r="G51" s="15">
        <v>24300</v>
      </c>
      <c r="H51" s="15">
        <v>21300</v>
      </c>
      <c r="I51" s="15">
        <v>21300</v>
      </c>
      <c r="J51" s="15">
        <v>21300</v>
      </c>
      <c r="K51" s="15">
        <v>21300</v>
      </c>
      <c r="L51" s="15">
        <f t="shared" si="0"/>
        <v>109500</v>
      </c>
      <c r="M51" s="175" t="s">
        <v>65</v>
      </c>
      <c r="Q51" s="17" t="s">
        <v>60</v>
      </c>
      <c r="R51" s="17" t="s">
        <v>17</v>
      </c>
    </row>
    <row r="52" spans="2:18" ht="13.05" customHeight="1" outlineLevel="1" x14ac:dyDescent="0.45">
      <c r="B52" s="263"/>
      <c r="C52" s="263"/>
      <c r="D52" s="266"/>
      <c r="E52" s="11" t="s">
        <v>35</v>
      </c>
      <c r="F52" s="12" t="s">
        <v>18</v>
      </c>
      <c r="G52" s="15">
        <v>880.91124776472884</v>
      </c>
      <c r="H52" s="15">
        <v>537.9947776348306</v>
      </c>
      <c r="I52" s="15">
        <v>125.49703075912862</v>
      </c>
      <c r="J52" s="15">
        <v>14622.328712850167</v>
      </c>
      <c r="K52" s="15">
        <v>0</v>
      </c>
      <c r="L52" s="15">
        <f t="shared" si="0"/>
        <v>16166.731769008855</v>
      </c>
      <c r="M52" s="175" t="s">
        <v>66</v>
      </c>
      <c r="Q52" s="17" t="s">
        <v>60</v>
      </c>
      <c r="R52" s="17" t="s">
        <v>35</v>
      </c>
    </row>
    <row r="53" spans="2:18" ht="13.05" customHeight="1" outlineLevel="1" x14ac:dyDescent="0.45">
      <c r="B53" s="263"/>
      <c r="C53" s="263"/>
      <c r="D53" s="266"/>
      <c r="E53" s="11" t="s">
        <v>35</v>
      </c>
      <c r="F53" s="12" t="s">
        <v>27</v>
      </c>
      <c r="G53" s="15">
        <v>1150</v>
      </c>
      <c r="H53" s="15">
        <v>7972</v>
      </c>
      <c r="I53" s="15">
        <v>7922</v>
      </c>
      <c r="J53" s="15">
        <v>1250</v>
      </c>
      <c r="K53" s="15">
        <v>0</v>
      </c>
      <c r="L53" s="15">
        <f t="shared" si="0"/>
        <v>18294</v>
      </c>
      <c r="M53" s="175" t="s">
        <v>66</v>
      </c>
      <c r="Q53" s="17" t="s">
        <v>60</v>
      </c>
      <c r="R53" s="17" t="s">
        <v>35</v>
      </c>
    </row>
    <row r="54" spans="2:18" ht="13.05" customHeight="1" outlineLevel="1" x14ac:dyDescent="0.45">
      <c r="B54" s="263"/>
      <c r="C54" s="263"/>
      <c r="D54" s="266"/>
      <c r="E54" s="22" t="s">
        <v>35</v>
      </c>
      <c r="F54" s="22" t="s">
        <v>29</v>
      </c>
      <c r="G54" s="15">
        <v>200</v>
      </c>
      <c r="H54" s="15">
        <v>2190</v>
      </c>
      <c r="I54" s="15">
        <v>2190</v>
      </c>
      <c r="J54" s="15">
        <v>1600</v>
      </c>
      <c r="K54" s="15">
        <v>0</v>
      </c>
      <c r="L54" s="15">
        <f t="shared" si="0"/>
        <v>6180</v>
      </c>
      <c r="M54" s="175" t="s">
        <v>66</v>
      </c>
      <c r="Q54" s="17" t="s">
        <v>60</v>
      </c>
      <c r="R54" s="17" t="s">
        <v>35</v>
      </c>
    </row>
    <row r="55" spans="2:18" ht="13.05" customHeight="1" outlineLevel="1" x14ac:dyDescent="0.45">
      <c r="B55" s="263"/>
      <c r="C55" s="263"/>
      <c r="D55" s="266"/>
      <c r="E55" s="22" t="s">
        <v>35</v>
      </c>
      <c r="F55" s="22" t="s">
        <v>31</v>
      </c>
      <c r="G55" s="15">
        <v>0</v>
      </c>
      <c r="H55" s="15">
        <v>1535</v>
      </c>
      <c r="I55" s="15">
        <v>0</v>
      </c>
      <c r="J55" s="15">
        <v>0</v>
      </c>
      <c r="K55" s="15">
        <v>0</v>
      </c>
      <c r="L55" s="15">
        <f t="shared" si="0"/>
        <v>1535</v>
      </c>
      <c r="M55" s="175" t="s">
        <v>66</v>
      </c>
      <c r="Q55" s="17" t="s">
        <v>60</v>
      </c>
      <c r="R55" s="17" t="s">
        <v>35</v>
      </c>
    </row>
    <row r="56" spans="2:18" ht="13.05" customHeight="1" outlineLevel="1" x14ac:dyDescent="0.45">
      <c r="B56" s="263"/>
      <c r="C56" s="264"/>
      <c r="D56" s="18" t="s">
        <v>67</v>
      </c>
      <c r="E56" s="23"/>
      <c r="F56" s="24"/>
      <c r="G56" s="25">
        <f t="shared" ref="G56:K56" si="4">SUM(G46:G55)</f>
        <v>88467.574633017051</v>
      </c>
      <c r="H56" s="25">
        <f t="shared" si="4"/>
        <v>100334.17939795286</v>
      </c>
      <c r="I56" s="25">
        <f t="shared" si="4"/>
        <v>98153.197524623989</v>
      </c>
      <c r="J56" s="25">
        <f t="shared" si="4"/>
        <v>132983.88662874297</v>
      </c>
      <c r="K56" s="25">
        <f t="shared" si="4"/>
        <v>83941.907251039142</v>
      </c>
      <c r="L56" s="25">
        <f t="shared" ref="L56" si="5">SUM(L46:L55)</f>
        <v>503880.74543537601</v>
      </c>
      <c r="M56" s="175"/>
      <c r="N56" s="176"/>
      <c r="P56" s="16"/>
      <c r="Q56" s="17"/>
      <c r="R56" s="17"/>
    </row>
    <row r="57" spans="2:18" ht="13.05" customHeight="1" outlineLevel="1" x14ac:dyDescent="0.45">
      <c r="B57" s="263"/>
      <c r="C57" s="18" t="s">
        <v>68</v>
      </c>
      <c r="D57" s="26"/>
      <c r="E57" s="19"/>
      <c r="F57" s="20"/>
      <c r="G57" s="21">
        <f t="shared" ref="G57:K57" si="6">SUM(G21,G33,G45,G56)</f>
        <v>642544.73860102228</v>
      </c>
      <c r="H57" s="21">
        <f t="shared" si="6"/>
        <v>756576.13867272891</v>
      </c>
      <c r="I57" s="21">
        <f t="shared" si="6"/>
        <v>503931.64072028443</v>
      </c>
      <c r="J57" s="21">
        <f t="shared" si="6"/>
        <v>477749.47816925828</v>
      </c>
      <c r="K57" s="21">
        <f t="shared" si="6"/>
        <v>318384.31196607626</v>
      </c>
      <c r="L57" s="21">
        <f t="shared" ref="L57" si="7">SUM(L21,L33,L45,L56)</f>
        <v>2699186.3081293702</v>
      </c>
      <c r="M57" s="175"/>
      <c r="N57" s="176"/>
      <c r="P57" s="16"/>
      <c r="Q57" s="17"/>
      <c r="R57" s="17"/>
    </row>
    <row r="58" spans="2:18" ht="13.05" customHeight="1" outlineLevel="1" x14ac:dyDescent="0.45">
      <c r="B58" s="263"/>
      <c r="C58" s="268" t="s">
        <v>69</v>
      </c>
      <c r="D58" s="265" t="s">
        <v>70</v>
      </c>
      <c r="E58" s="11" t="s">
        <v>17</v>
      </c>
      <c r="F58" s="12" t="s">
        <v>18</v>
      </c>
      <c r="G58" s="15">
        <v>32908.243177437085</v>
      </c>
      <c r="H58" s="15">
        <v>37162.006866980853</v>
      </c>
      <c r="I58" s="15">
        <v>38591.314823403183</v>
      </c>
      <c r="J58" s="15">
        <v>40020.622779825528</v>
      </c>
      <c r="K58" s="15">
        <v>37074.473089404964</v>
      </c>
      <c r="L58" s="15">
        <f t="shared" ref="L58:L86" si="8">SUM(G58:K58)</f>
        <v>185756.6607370516</v>
      </c>
      <c r="M58" s="175" t="s">
        <v>71</v>
      </c>
      <c r="N58" s="176"/>
      <c r="P58" s="16"/>
      <c r="Q58" s="17" t="s">
        <v>72</v>
      </c>
      <c r="R58" s="17" t="s">
        <v>17</v>
      </c>
    </row>
    <row r="59" spans="2:18" ht="13.05" customHeight="1" outlineLevel="1" x14ac:dyDescent="0.45">
      <c r="B59" s="263"/>
      <c r="C59" s="263"/>
      <c r="D59" s="266"/>
      <c r="E59" s="11" t="s">
        <v>17</v>
      </c>
      <c r="F59" s="12" t="s">
        <v>25</v>
      </c>
      <c r="G59" s="15">
        <v>3950</v>
      </c>
      <c r="H59" s="15">
        <v>1350</v>
      </c>
      <c r="I59" s="15">
        <v>0</v>
      </c>
      <c r="J59" s="15">
        <v>0</v>
      </c>
      <c r="K59" s="15">
        <v>0</v>
      </c>
      <c r="L59" s="15">
        <f t="shared" si="8"/>
        <v>5300</v>
      </c>
      <c r="M59" s="175" t="s">
        <v>73</v>
      </c>
      <c r="N59" s="176"/>
      <c r="P59" s="16"/>
      <c r="Q59" s="17" t="s">
        <v>72</v>
      </c>
      <c r="R59" s="17" t="s">
        <v>17</v>
      </c>
    </row>
    <row r="60" spans="2:18" ht="13.05" customHeight="1" outlineLevel="1" x14ac:dyDescent="0.45">
      <c r="B60" s="263"/>
      <c r="C60" s="263"/>
      <c r="D60" s="266"/>
      <c r="E60" s="11" t="s">
        <v>17</v>
      </c>
      <c r="F60" s="12" t="s">
        <v>74</v>
      </c>
      <c r="G60" s="15">
        <v>26406.151297286706</v>
      </c>
      <c r="H60" s="15">
        <v>29081.137761471375</v>
      </c>
      <c r="I60" s="15">
        <v>0</v>
      </c>
      <c r="J60" s="15">
        <v>0</v>
      </c>
      <c r="K60" s="15">
        <v>0</v>
      </c>
      <c r="L60" s="15">
        <f t="shared" si="8"/>
        <v>55487.289058758077</v>
      </c>
      <c r="M60" s="175" t="s">
        <v>75</v>
      </c>
      <c r="N60" s="176"/>
      <c r="P60" s="16"/>
      <c r="Q60" s="17" t="s">
        <v>72</v>
      </c>
      <c r="R60" s="17" t="s">
        <v>17</v>
      </c>
    </row>
    <row r="61" spans="2:18" ht="13.05" customHeight="1" outlineLevel="1" x14ac:dyDescent="0.45">
      <c r="B61" s="263"/>
      <c r="C61" s="263"/>
      <c r="D61" s="266"/>
      <c r="E61" s="11" t="s">
        <v>17</v>
      </c>
      <c r="F61" s="12" t="s">
        <v>27</v>
      </c>
      <c r="G61" s="15">
        <v>2870</v>
      </c>
      <c r="H61" s="15">
        <v>5540</v>
      </c>
      <c r="I61" s="15">
        <v>0</v>
      </c>
      <c r="J61" s="15">
        <v>0</v>
      </c>
      <c r="K61" s="15">
        <v>0</v>
      </c>
      <c r="L61" s="15">
        <f t="shared" si="8"/>
        <v>8410</v>
      </c>
      <c r="M61" s="175" t="s">
        <v>76</v>
      </c>
      <c r="N61" s="178"/>
      <c r="Q61" s="17" t="s">
        <v>72</v>
      </c>
      <c r="R61" s="17" t="s">
        <v>17</v>
      </c>
    </row>
    <row r="62" spans="2:18" ht="13.05" customHeight="1" outlineLevel="1" x14ac:dyDescent="0.45">
      <c r="B62" s="263"/>
      <c r="C62" s="263"/>
      <c r="D62" s="266"/>
      <c r="E62" s="11" t="s">
        <v>17</v>
      </c>
      <c r="F62" s="12" t="s">
        <v>33</v>
      </c>
      <c r="G62" s="15">
        <v>650</v>
      </c>
      <c r="H62" s="15">
        <v>900</v>
      </c>
      <c r="I62" s="15">
        <v>0</v>
      </c>
      <c r="J62" s="15">
        <v>0</v>
      </c>
      <c r="K62" s="15">
        <v>0</v>
      </c>
      <c r="L62" s="15">
        <f t="shared" si="8"/>
        <v>1550</v>
      </c>
      <c r="M62" s="175" t="s">
        <v>77</v>
      </c>
      <c r="N62" s="178"/>
      <c r="Q62" s="17" t="s">
        <v>72</v>
      </c>
      <c r="R62" s="17" t="s">
        <v>17</v>
      </c>
    </row>
    <row r="63" spans="2:18" ht="13.05" customHeight="1" outlineLevel="1" x14ac:dyDescent="0.45">
      <c r="B63" s="263"/>
      <c r="C63" s="263"/>
      <c r="D63" s="266"/>
      <c r="E63" s="11" t="s">
        <v>17</v>
      </c>
      <c r="F63" s="12" t="s">
        <v>31</v>
      </c>
      <c r="G63" s="15">
        <v>6900</v>
      </c>
      <c r="H63" s="15">
        <v>25875</v>
      </c>
      <c r="I63" s="15">
        <v>0</v>
      </c>
      <c r="J63" s="15">
        <v>0</v>
      </c>
      <c r="K63" s="15">
        <v>0</v>
      </c>
      <c r="L63" s="15">
        <f t="shared" si="8"/>
        <v>32775</v>
      </c>
      <c r="M63" s="175" t="s">
        <v>78</v>
      </c>
      <c r="N63" s="178"/>
      <c r="Q63" s="17" t="s">
        <v>72</v>
      </c>
      <c r="R63" s="17" t="s">
        <v>17</v>
      </c>
    </row>
    <row r="64" spans="2:18" ht="13.05" customHeight="1" outlineLevel="1" x14ac:dyDescent="0.45">
      <c r="B64" s="263"/>
      <c r="C64" s="263"/>
      <c r="D64" s="269"/>
      <c r="E64" s="11" t="s">
        <v>35</v>
      </c>
      <c r="F64" s="12" t="s">
        <v>18</v>
      </c>
      <c r="G64" s="15">
        <v>0</v>
      </c>
      <c r="H64" s="15">
        <v>0</v>
      </c>
      <c r="I64" s="15">
        <v>0</v>
      </c>
      <c r="J64" s="15">
        <v>0</v>
      </c>
      <c r="K64" s="15">
        <v>0</v>
      </c>
      <c r="L64" s="15">
        <f t="shared" si="8"/>
        <v>0</v>
      </c>
      <c r="M64" s="175" t="s">
        <v>79</v>
      </c>
      <c r="N64" s="178"/>
      <c r="Q64" s="17" t="s">
        <v>72</v>
      </c>
      <c r="R64" s="17" t="s">
        <v>35</v>
      </c>
    </row>
    <row r="65" spans="2:18" ht="13.05" customHeight="1" outlineLevel="1" x14ac:dyDescent="0.45">
      <c r="B65" s="263"/>
      <c r="C65" s="263"/>
      <c r="D65" s="26" t="s">
        <v>80</v>
      </c>
      <c r="E65" s="23"/>
      <c r="F65" s="23"/>
      <c r="G65" s="27">
        <f t="shared" ref="G65:L65" si="9">SUM(G58:G64)</f>
        <v>73684.394474723784</v>
      </c>
      <c r="H65" s="27">
        <f t="shared" si="9"/>
        <v>99908.144628452224</v>
      </c>
      <c r="I65" s="27">
        <f t="shared" si="9"/>
        <v>38591.314823403183</v>
      </c>
      <c r="J65" s="27">
        <f t="shared" si="9"/>
        <v>40020.622779825528</v>
      </c>
      <c r="K65" s="27">
        <f t="shared" si="9"/>
        <v>37074.473089404964</v>
      </c>
      <c r="L65" s="27">
        <f t="shared" si="9"/>
        <v>289278.94979580969</v>
      </c>
      <c r="M65" s="179"/>
      <c r="Q65" s="17"/>
      <c r="R65" s="17"/>
    </row>
    <row r="66" spans="2:18" ht="13.05" customHeight="1" outlineLevel="1" x14ac:dyDescent="0.45">
      <c r="B66" s="263"/>
      <c r="C66" s="263"/>
      <c r="D66" s="270" t="s">
        <v>81</v>
      </c>
      <c r="E66" s="11" t="s">
        <v>17</v>
      </c>
      <c r="F66" s="12" t="s">
        <v>18</v>
      </c>
      <c r="G66" s="15">
        <v>268762.99531458883</v>
      </c>
      <c r="H66" s="14">
        <v>723322.80660212215</v>
      </c>
      <c r="I66" s="15">
        <v>797614.12753011414</v>
      </c>
      <c r="J66" s="15">
        <v>473508.54040605325</v>
      </c>
      <c r="K66" s="15">
        <v>124502.14702868447</v>
      </c>
      <c r="L66" s="15">
        <f t="shared" si="8"/>
        <v>2387710.6168815633</v>
      </c>
      <c r="M66" s="175" t="s">
        <v>82</v>
      </c>
      <c r="N66" s="176"/>
      <c r="P66" s="16"/>
      <c r="Q66" s="17" t="s">
        <v>83</v>
      </c>
      <c r="R66" s="17" t="s">
        <v>17</v>
      </c>
    </row>
    <row r="67" spans="2:18" ht="13.05" customHeight="1" outlineLevel="1" x14ac:dyDescent="0.45">
      <c r="B67" s="263"/>
      <c r="C67" s="263"/>
      <c r="D67" s="266"/>
      <c r="E67" s="11" t="s">
        <v>17</v>
      </c>
      <c r="F67" s="12" t="s">
        <v>21</v>
      </c>
      <c r="G67" s="13">
        <v>132332.945561272</v>
      </c>
      <c r="H67" s="14">
        <v>24724.075602468001</v>
      </c>
      <c r="I67" s="15">
        <v>0</v>
      </c>
      <c r="J67" s="15">
        <v>0</v>
      </c>
      <c r="K67" s="15">
        <v>0</v>
      </c>
      <c r="L67" s="15">
        <f t="shared" si="8"/>
        <v>157057.02116374002</v>
      </c>
      <c r="M67" s="175" t="s">
        <v>84</v>
      </c>
      <c r="N67" s="176"/>
      <c r="P67" s="16"/>
      <c r="Q67" s="17" t="s">
        <v>83</v>
      </c>
      <c r="R67" s="17" t="s">
        <v>17</v>
      </c>
    </row>
    <row r="68" spans="2:18" ht="13.05" customHeight="1" outlineLevel="1" x14ac:dyDescent="0.45">
      <c r="B68" s="263"/>
      <c r="C68" s="263"/>
      <c r="D68" s="266"/>
      <c r="E68" s="11" t="s">
        <v>17</v>
      </c>
      <c r="F68" s="12" t="s">
        <v>25</v>
      </c>
      <c r="G68" s="15">
        <v>495750</v>
      </c>
      <c r="H68" s="15">
        <v>2194750.0634186193</v>
      </c>
      <c r="I68" s="15">
        <v>949162.6265215684</v>
      </c>
      <c r="J68" s="15">
        <v>82973.696018156013</v>
      </c>
      <c r="K68" s="15">
        <v>47673.696018156006</v>
      </c>
      <c r="L68" s="15">
        <f t="shared" si="8"/>
        <v>3770310.0819764999</v>
      </c>
      <c r="M68" s="175" t="s">
        <v>85</v>
      </c>
      <c r="N68" s="176"/>
      <c r="P68" s="16"/>
      <c r="Q68" s="17" t="s">
        <v>83</v>
      </c>
      <c r="R68" s="17" t="s">
        <v>17</v>
      </c>
    </row>
    <row r="69" spans="2:18" ht="13.05" customHeight="1" outlineLevel="1" x14ac:dyDescent="0.45">
      <c r="B69" s="263"/>
      <c r="C69" s="263"/>
      <c r="D69" s="266"/>
      <c r="E69" s="11" t="s">
        <v>17</v>
      </c>
      <c r="F69" s="12" t="s">
        <v>74</v>
      </c>
      <c r="G69" s="15">
        <v>63868</v>
      </c>
      <c r="H69" s="15">
        <v>3954356.7891813908</v>
      </c>
      <c r="I69" s="15">
        <v>4604681.7319264933</v>
      </c>
      <c r="J69" s="15">
        <v>1867095.2142967335</v>
      </c>
      <c r="K69" s="15">
        <v>32218</v>
      </c>
      <c r="L69" s="15">
        <f t="shared" si="8"/>
        <v>10522219.735404618</v>
      </c>
      <c r="M69" s="175" t="s">
        <v>86</v>
      </c>
      <c r="N69" s="176"/>
      <c r="P69" s="16"/>
      <c r="Q69" s="17" t="s">
        <v>83</v>
      </c>
      <c r="R69" s="17" t="s">
        <v>17</v>
      </c>
    </row>
    <row r="70" spans="2:18" ht="13.05" customHeight="1" outlineLevel="1" x14ac:dyDescent="0.45">
      <c r="B70" s="263"/>
      <c r="C70" s="263"/>
      <c r="D70" s="266"/>
      <c r="E70" s="11" t="s">
        <v>17</v>
      </c>
      <c r="F70" s="12" t="s">
        <v>27</v>
      </c>
      <c r="G70" s="15">
        <v>23275</v>
      </c>
      <c r="H70" s="15">
        <v>25313.482448737999</v>
      </c>
      <c r="I70" s="15">
        <v>0</v>
      </c>
      <c r="J70" s="15">
        <v>0</v>
      </c>
      <c r="K70" s="15">
        <v>0</v>
      </c>
      <c r="L70" s="15">
        <f t="shared" si="8"/>
        <v>48588.482448737996</v>
      </c>
      <c r="M70" s="175" t="s">
        <v>87</v>
      </c>
      <c r="N70" s="177"/>
      <c r="P70" s="16"/>
      <c r="Q70" s="17" t="s">
        <v>83</v>
      </c>
      <c r="R70" s="17" t="s">
        <v>17</v>
      </c>
    </row>
    <row r="71" spans="2:18" ht="13.05" customHeight="1" outlineLevel="1" x14ac:dyDescent="0.45">
      <c r="B71" s="263"/>
      <c r="C71" s="263"/>
      <c r="D71" s="266"/>
      <c r="E71" s="11" t="s">
        <v>17</v>
      </c>
      <c r="F71" s="12" t="s">
        <v>29</v>
      </c>
      <c r="G71" s="15">
        <v>176367.58066906751</v>
      </c>
      <c r="H71" s="15">
        <v>134059.76455620734</v>
      </c>
      <c r="I71" s="15">
        <v>124148.84085297876</v>
      </c>
      <c r="J71" s="15">
        <v>102840</v>
      </c>
      <c r="K71" s="15">
        <v>30840</v>
      </c>
      <c r="L71" s="15">
        <f t="shared" si="8"/>
        <v>568256.18607825367</v>
      </c>
      <c r="M71" s="175" t="s">
        <v>88</v>
      </c>
      <c r="N71" s="176"/>
      <c r="P71" s="16"/>
      <c r="Q71" s="17" t="s">
        <v>83</v>
      </c>
      <c r="R71" s="17" t="s">
        <v>17</v>
      </c>
    </row>
    <row r="72" spans="2:18" ht="13.05" customHeight="1" outlineLevel="1" x14ac:dyDescent="0.45">
      <c r="B72" s="263"/>
      <c r="C72" s="263"/>
      <c r="D72" s="266"/>
      <c r="E72" s="11" t="s">
        <v>17</v>
      </c>
      <c r="F72" s="12" t="s">
        <v>33</v>
      </c>
      <c r="G72" s="15">
        <v>14430</v>
      </c>
      <c r="H72" s="15">
        <v>28474.742531129999</v>
      </c>
      <c r="I72" s="15">
        <v>15779</v>
      </c>
      <c r="J72" s="15">
        <v>15779</v>
      </c>
      <c r="K72" s="15">
        <v>50</v>
      </c>
      <c r="L72" s="15">
        <f t="shared" si="8"/>
        <v>74512.742531130003</v>
      </c>
      <c r="M72" s="175" t="s">
        <v>89</v>
      </c>
      <c r="N72" s="176"/>
      <c r="P72" s="16"/>
      <c r="Q72" s="17" t="s">
        <v>83</v>
      </c>
      <c r="R72" s="17" t="s">
        <v>17</v>
      </c>
    </row>
    <row r="73" spans="2:18" ht="13.05" customHeight="1" outlineLevel="1" x14ac:dyDescent="0.45">
      <c r="B73" s="263"/>
      <c r="C73" s="263"/>
      <c r="D73" s="266"/>
      <c r="E73" s="11" t="s">
        <v>17</v>
      </c>
      <c r="F73" s="12" t="s">
        <v>31</v>
      </c>
      <c r="G73" s="15">
        <v>141196.58197757942</v>
      </c>
      <c r="H73" s="15">
        <v>1230697.8752074246</v>
      </c>
      <c r="I73" s="15">
        <v>766275.90585717116</v>
      </c>
      <c r="J73" s="15">
        <v>16153.846153846149</v>
      </c>
      <c r="K73" s="15">
        <v>0</v>
      </c>
      <c r="L73" s="15">
        <f t="shared" si="8"/>
        <v>2154324.2091960213</v>
      </c>
      <c r="M73" s="175" t="s">
        <v>90</v>
      </c>
      <c r="N73" s="176"/>
      <c r="P73" s="16"/>
      <c r="Q73" s="17" t="s">
        <v>83</v>
      </c>
      <c r="R73" s="17" t="s">
        <v>17</v>
      </c>
    </row>
    <row r="74" spans="2:18" ht="13.05" customHeight="1" outlineLevel="1" x14ac:dyDescent="0.45">
      <c r="B74" s="263"/>
      <c r="C74" s="263"/>
      <c r="D74" s="266"/>
      <c r="E74" s="11" t="s">
        <v>35</v>
      </c>
      <c r="F74" s="12" t="s">
        <v>18</v>
      </c>
      <c r="G74" s="15">
        <v>84491.576551362363</v>
      </c>
      <c r="H74" s="15">
        <v>176913.57151038013</v>
      </c>
      <c r="I74" s="15">
        <v>193722.84349880231</v>
      </c>
      <c r="J74" s="15">
        <v>111072.05366202581</v>
      </c>
      <c r="K74" s="15">
        <v>0</v>
      </c>
      <c r="L74" s="15">
        <f t="shared" si="8"/>
        <v>566200.04522257065</v>
      </c>
      <c r="M74" s="175" t="s">
        <v>91</v>
      </c>
      <c r="N74" s="176"/>
      <c r="P74" s="16"/>
      <c r="Q74" s="17" t="s">
        <v>83</v>
      </c>
      <c r="R74" s="17" t="s">
        <v>35</v>
      </c>
    </row>
    <row r="75" spans="2:18" ht="13.05" customHeight="1" outlineLevel="1" x14ac:dyDescent="0.45">
      <c r="B75" s="263"/>
      <c r="C75" s="263"/>
      <c r="D75" s="266"/>
      <c r="E75" s="11" t="s">
        <v>92</v>
      </c>
      <c r="F75" s="12" t="s">
        <v>74</v>
      </c>
      <c r="G75" s="15">
        <v>150000</v>
      </c>
      <c r="H75" s="15">
        <v>150000</v>
      </c>
      <c r="I75" s="15">
        <v>0</v>
      </c>
      <c r="J75" s="15">
        <v>0</v>
      </c>
      <c r="K75" s="15">
        <v>0</v>
      </c>
      <c r="L75" s="15">
        <f t="shared" si="8"/>
        <v>300000</v>
      </c>
      <c r="M75" s="175" t="s">
        <v>93</v>
      </c>
      <c r="N75" s="176"/>
      <c r="P75" s="16"/>
      <c r="Q75" s="17" t="s">
        <v>83</v>
      </c>
      <c r="R75" s="17" t="s">
        <v>92</v>
      </c>
    </row>
    <row r="76" spans="2:18" ht="13.05" customHeight="1" outlineLevel="1" x14ac:dyDescent="0.45">
      <c r="B76" s="263"/>
      <c r="C76" s="263"/>
      <c r="D76" s="18" t="s">
        <v>94</v>
      </c>
      <c r="E76" s="23"/>
      <c r="F76" s="23"/>
      <c r="G76" s="27">
        <f t="shared" ref="G76:L76" si="10">SUM(G66:G75)</f>
        <v>1550474.6800738703</v>
      </c>
      <c r="H76" s="27">
        <f t="shared" si="10"/>
        <v>8642613.1710584816</v>
      </c>
      <c r="I76" s="27">
        <f t="shared" si="10"/>
        <v>7451385.0761871282</v>
      </c>
      <c r="J76" s="27">
        <f t="shared" si="10"/>
        <v>2669422.3505368144</v>
      </c>
      <c r="K76" s="27">
        <f t="shared" si="10"/>
        <v>235283.84304684048</v>
      </c>
      <c r="L76" s="27">
        <f t="shared" si="10"/>
        <v>20549179.120903131</v>
      </c>
      <c r="M76" s="175"/>
      <c r="N76" s="176"/>
      <c r="P76" s="16"/>
      <c r="Q76" s="17"/>
      <c r="R76" s="17"/>
    </row>
    <row r="77" spans="2:18" ht="13.05" customHeight="1" outlineLevel="1" x14ac:dyDescent="0.45">
      <c r="B77" s="263"/>
      <c r="C77" s="263"/>
      <c r="D77" s="271" t="s">
        <v>95</v>
      </c>
      <c r="E77" s="11" t="s">
        <v>17</v>
      </c>
      <c r="F77" s="12" t="s">
        <v>18</v>
      </c>
      <c r="G77" s="15">
        <v>33290.078607922725</v>
      </c>
      <c r="H77" s="15">
        <v>105520.42983049576</v>
      </c>
      <c r="I77" s="15">
        <v>114596.40568138764</v>
      </c>
      <c r="J77" s="15">
        <v>178639.28227856616</v>
      </c>
      <c r="K77" s="15">
        <v>120859.99053327931</v>
      </c>
      <c r="L77" s="15">
        <f t="shared" ref="L77:L81" si="11">SUM(G77:K77)</f>
        <v>552906.18693165155</v>
      </c>
      <c r="M77" s="175" t="s">
        <v>96</v>
      </c>
      <c r="N77" s="176"/>
      <c r="P77" s="16"/>
      <c r="Q77" s="17" t="s">
        <v>97</v>
      </c>
      <c r="R77" s="17" t="s">
        <v>17</v>
      </c>
    </row>
    <row r="78" spans="2:18" ht="13.05" customHeight="1" outlineLevel="1" x14ac:dyDescent="0.45">
      <c r="B78" s="263"/>
      <c r="C78" s="263"/>
      <c r="D78" s="271"/>
      <c r="E78" s="11" t="s">
        <v>17</v>
      </c>
      <c r="F78" s="12" t="s">
        <v>21</v>
      </c>
      <c r="G78" s="15">
        <v>0</v>
      </c>
      <c r="H78" s="15">
        <v>91703.844052790402</v>
      </c>
      <c r="I78" s="15">
        <v>43154.750142489611</v>
      </c>
      <c r="J78" s="15">
        <v>0</v>
      </c>
      <c r="K78" s="15">
        <v>0</v>
      </c>
      <c r="L78" s="15">
        <f t="shared" si="11"/>
        <v>134858.59419528002</v>
      </c>
      <c r="M78" s="175" t="s">
        <v>98</v>
      </c>
      <c r="N78" s="178"/>
      <c r="Q78" s="17" t="s">
        <v>97</v>
      </c>
      <c r="R78" s="17" t="s">
        <v>17</v>
      </c>
    </row>
    <row r="79" spans="2:18" ht="13.05" customHeight="1" outlineLevel="1" x14ac:dyDescent="0.45">
      <c r="B79" s="263"/>
      <c r="C79" s="263"/>
      <c r="D79" s="271"/>
      <c r="E79" s="11" t="s">
        <v>17</v>
      </c>
      <c r="F79" s="12" t="s">
        <v>23</v>
      </c>
      <c r="G79" s="15">
        <v>0</v>
      </c>
      <c r="H79" s="15">
        <v>6742.9297097639992</v>
      </c>
      <c r="I79" s="15">
        <v>0</v>
      </c>
      <c r="J79" s="15">
        <v>0</v>
      </c>
      <c r="K79" s="15">
        <v>0</v>
      </c>
      <c r="L79" s="15">
        <f t="shared" si="11"/>
        <v>6742.9297097639992</v>
      </c>
      <c r="M79" s="175" t="s">
        <v>99</v>
      </c>
      <c r="Q79" s="17" t="s">
        <v>97</v>
      </c>
      <c r="R79" s="17" t="s">
        <v>17</v>
      </c>
    </row>
    <row r="80" spans="2:18" ht="13.05" customHeight="1" outlineLevel="1" x14ac:dyDescent="0.45">
      <c r="B80" s="263"/>
      <c r="C80" s="263"/>
      <c r="D80" s="271"/>
      <c r="E80" s="11" t="s">
        <v>17</v>
      </c>
      <c r="F80" s="12" t="s">
        <v>25</v>
      </c>
      <c r="G80" s="15">
        <v>1350</v>
      </c>
      <c r="H80" s="15">
        <v>0</v>
      </c>
      <c r="I80" s="15">
        <v>0</v>
      </c>
      <c r="J80" s="15">
        <v>0</v>
      </c>
      <c r="K80" s="15">
        <v>0</v>
      </c>
      <c r="L80" s="15">
        <f t="shared" si="11"/>
        <v>1350</v>
      </c>
      <c r="M80" s="175" t="s">
        <v>100</v>
      </c>
      <c r="Q80" s="17" t="s">
        <v>97</v>
      </c>
      <c r="R80" s="17" t="s">
        <v>17</v>
      </c>
    </row>
    <row r="81" spans="2:18" ht="13.05" customHeight="1" outlineLevel="1" x14ac:dyDescent="0.45">
      <c r="B81" s="263"/>
      <c r="C81" s="263"/>
      <c r="D81" s="271"/>
      <c r="E81" s="11" t="s">
        <v>17</v>
      </c>
      <c r="F81" s="12" t="s">
        <v>74</v>
      </c>
      <c r="G81" s="15">
        <v>0</v>
      </c>
      <c r="H81" s="15">
        <v>25920</v>
      </c>
      <c r="I81" s="15">
        <v>57960</v>
      </c>
      <c r="J81" s="15">
        <v>57960</v>
      </c>
      <c r="K81" s="15">
        <v>15120</v>
      </c>
      <c r="L81" s="15">
        <f t="shared" si="11"/>
        <v>156960</v>
      </c>
      <c r="M81" s="175" t="s">
        <v>101</v>
      </c>
      <c r="Q81" s="17" t="s">
        <v>97</v>
      </c>
      <c r="R81" s="17" t="s">
        <v>17</v>
      </c>
    </row>
    <row r="82" spans="2:18" ht="13.05" customHeight="1" outlineLevel="1" x14ac:dyDescent="0.45">
      <c r="B82" s="263"/>
      <c r="C82" s="263"/>
      <c r="D82" s="271"/>
      <c r="E82" s="11" t="s">
        <v>17</v>
      </c>
      <c r="F82" s="12" t="s">
        <v>27</v>
      </c>
      <c r="G82" s="15">
        <v>400</v>
      </c>
      <c r="H82" s="15">
        <v>11829.7012452</v>
      </c>
      <c r="I82" s="15">
        <v>0</v>
      </c>
      <c r="J82" s="15">
        <v>0</v>
      </c>
      <c r="K82" s="15">
        <v>0</v>
      </c>
      <c r="L82" s="15">
        <f t="shared" si="8"/>
        <v>12229.7012452</v>
      </c>
      <c r="M82" s="175" t="s">
        <v>102</v>
      </c>
      <c r="N82" s="176"/>
      <c r="P82" s="16"/>
      <c r="Q82" s="17" t="s">
        <v>97</v>
      </c>
      <c r="R82" s="17" t="s">
        <v>17</v>
      </c>
    </row>
    <row r="83" spans="2:18" ht="13.05" customHeight="1" outlineLevel="1" x14ac:dyDescent="0.45">
      <c r="B83" s="263"/>
      <c r="C83" s="263"/>
      <c r="D83" s="271"/>
      <c r="E83" s="11" t="s">
        <v>17</v>
      </c>
      <c r="F83" s="12" t="s">
        <v>29</v>
      </c>
      <c r="G83" s="15">
        <v>150</v>
      </c>
      <c r="H83" s="15">
        <v>24840.00667467096</v>
      </c>
      <c r="I83" s="15">
        <v>22731.953912776324</v>
      </c>
      <c r="J83" s="15">
        <v>1500</v>
      </c>
      <c r="K83" s="15">
        <v>0</v>
      </c>
      <c r="L83" s="15">
        <f t="shared" si="8"/>
        <v>49221.960587447284</v>
      </c>
      <c r="M83" s="175" t="s">
        <v>103</v>
      </c>
      <c r="N83" s="178"/>
      <c r="Q83" s="17" t="s">
        <v>97</v>
      </c>
      <c r="R83" s="17" t="s">
        <v>17</v>
      </c>
    </row>
    <row r="84" spans="2:18" ht="13.05" customHeight="1" outlineLevel="1" x14ac:dyDescent="0.45">
      <c r="B84" s="263"/>
      <c r="C84" s="263"/>
      <c r="D84" s="271"/>
      <c r="E84" s="11" t="s">
        <v>17</v>
      </c>
      <c r="F84" s="12" t="s">
        <v>33</v>
      </c>
      <c r="G84" s="15">
        <v>0</v>
      </c>
      <c r="H84" s="15">
        <v>250</v>
      </c>
      <c r="I84" s="15">
        <v>3250</v>
      </c>
      <c r="J84" s="15">
        <v>3250</v>
      </c>
      <c r="K84" s="15">
        <v>3000</v>
      </c>
      <c r="L84" s="15">
        <f t="shared" si="8"/>
        <v>9750</v>
      </c>
      <c r="M84" s="175" t="s">
        <v>104</v>
      </c>
      <c r="Q84" s="17" t="s">
        <v>97</v>
      </c>
      <c r="R84" s="17" t="s">
        <v>17</v>
      </c>
    </row>
    <row r="85" spans="2:18" ht="13.05" customHeight="1" outlineLevel="1" x14ac:dyDescent="0.45">
      <c r="B85" s="263"/>
      <c r="C85" s="263"/>
      <c r="D85" s="271"/>
      <c r="E85" s="11" t="s">
        <v>17</v>
      </c>
      <c r="F85" s="12" t="s">
        <v>31</v>
      </c>
      <c r="G85" s="15">
        <v>197.43589743589729</v>
      </c>
      <c r="H85" s="15">
        <v>32448.8705155836</v>
      </c>
      <c r="I85" s="15">
        <v>6461.538461538461</v>
      </c>
      <c r="J85" s="15">
        <v>7000</v>
      </c>
      <c r="K85" s="15">
        <v>0</v>
      </c>
      <c r="L85" s="15">
        <f t="shared" si="8"/>
        <v>46107.844874557959</v>
      </c>
      <c r="M85" s="175" t="s">
        <v>105</v>
      </c>
      <c r="Q85" s="17" t="s">
        <v>97</v>
      </c>
      <c r="R85" s="17" t="s">
        <v>17</v>
      </c>
    </row>
    <row r="86" spans="2:18" ht="13.05" customHeight="1" outlineLevel="1" x14ac:dyDescent="0.45">
      <c r="B86" s="263"/>
      <c r="C86" s="263"/>
      <c r="D86" s="271"/>
      <c r="E86" s="11" t="s">
        <v>35</v>
      </c>
      <c r="F86" s="12" t="s">
        <v>18</v>
      </c>
      <c r="G86" s="15">
        <v>30.939603975324474</v>
      </c>
      <c r="H86" s="15">
        <v>0</v>
      </c>
      <c r="I86" s="15">
        <v>2938.1162528733526</v>
      </c>
      <c r="J86" s="15">
        <v>31950.153493329984</v>
      </c>
      <c r="K86" s="15">
        <v>0</v>
      </c>
      <c r="L86" s="15">
        <f t="shared" si="8"/>
        <v>34919.209350178658</v>
      </c>
      <c r="M86" s="175" t="s">
        <v>106</v>
      </c>
      <c r="Q86" s="17" t="s">
        <v>97</v>
      </c>
      <c r="R86" s="17" t="s">
        <v>35</v>
      </c>
    </row>
    <row r="87" spans="2:18" ht="13.05" customHeight="1" outlineLevel="1" x14ac:dyDescent="0.45">
      <c r="B87" s="263"/>
      <c r="C87" s="264"/>
      <c r="D87" s="18" t="s">
        <v>107</v>
      </c>
      <c r="E87" s="23"/>
      <c r="F87" s="23"/>
      <c r="G87" s="21">
        <f t="shared" ref="G87:K87" si="12">SUM(G77:G86)</f>
        <v>35418.45410933395</v>
      </c>
      <c r="H87" s="21">
        <f t="shared" si="12"/>
        <v>299255.78202850471</v>
      </c>
      <c r="I87" s="21">
        <f t="shared" si="12"/>
        <v>251092.76445106539</v>
      </c>
      <c r="J87" s="21">
        <f t="shared" si="12"/>
        <v>280299.43577189615</v>
      </c>
      <c r="K87" s="21">
        <f t="shared" si="12"/>
        <v>138979.99053327931</v>
      </c>
      <c r="L87" s="21">
        <f t="shared" ref="L87" si="13">SUM(L77:L86)</f>
        <v>1005046.4268940794</v>
      </c>
      <c r="M87" s="175"/>
      <c r="Q87" s="17"/>
      <c r="R87" s="17"/>
    </row>
    <row r="88" spans="2:18" ht="13.05" customHeight="1" outlineLevel="1" x14ac:dyDescent="0.45">
      <c r="B88" s="263"/>
      <c r="C88" s="18" t="s">
        <v>108</v>
      </c>
      <c r="D88" s="26"/>
      <c r="E88" s="19"/>
      <c r="F88" s="20"/>
      <c r="G88" s="21">
        <f t="shared" ref="G88:K88" si="14">SUM(G65,G76,G87)</f>
        <v>1659577.5286579281</v>
      </c>
      <c r="H88" s="21">
        <f t="shared" si="14"/>
        <v>9041777.0977154393</v>
      </c>
      <c r="I88" s="21">
        <f t="shared" si="14"/>
        <v>7741069.1554615963</v>
      </c>
      <c r="J88" s="21">
        <f t="shared" si="14"/>
        <v>2989742.4090885362</v>
      </c>
      <c r="K88" s="21">
        <f t="shared" si="14"/>
        <v>411338.30666952475</v>
      </c>
      <c r="L88" s="21">
        <f t="shared" ref="L88" si="15">SUM(L65,L76,L87)</f>
        <v>21843504.497593019</v>
      </c>
      <c r="M88" s="175"/>
      <c r="Q88" s="17"/>
      <c r="R88" s="17"/>
    </row>
    <row r="89" spans="2:18" ht="13.05" customHeight="1" outlineLevel="1" x14ac:dyDescent="0.45">
      <c r="B89" s="263"/>
      <c r="C89" s="268" t="s">
        <v>109</v>
      </c>
      <c r="D89" s="265" t="s">
        <v>110</v>
      </c>
      <c r="E89" s="11" t="s">
        <v>17</v>
      </c>
      <c r="F89" s="12" t="s">
        <v>18</v>
      </c>
      <c r="G89" s="15">
        <v>53942.433020674871</v>
      </c>
      <c r="H89" s="15">
        <v>40012.341469989282</v>
      </c>
      <c r="I89" s="15">
        <v>37877.190429203234</v>
      </c>
      <c r="J89" s="15">
        <v>39280.049333988543</v>
      </c>
      <c r="K89" s="15">
        <v>37108.034171514882</v>
      </c>
      <c r="L89" s="15">
        <f t="shared" ref="L89:L133" si="16">SUM(G89:K89)</f>
        <v>208220.04842537083</v>
      </c>
      <c r="M89" s="175" t="s">
        <v>111</v>
      </c>
      <c r="Q89" s="17" t="s">
        <v>112</v>
      </c>
      <c r="R89" s="17" t="s">
        <v>17</v>
      </c>
    </row>
    <row r="90" spans="2:18" ht="13.05" customHeight="1" outlineLevel="1" x14ac:dyDescent="0.45">
      <c r="B90" s="263"/>
      <c r="C90" s="263"/>
      <c r="D90" s="266"/>
      <c r="E90" s="11" t="s">
        <v>17</v>
      </c>
      <c r="F90" s="12" t="s">
        <v>27</v>
      </c>
      <c r="G90" s="15">
        <v>47080</v>
      </c>
      <c r="H90" s="15">
        <v>79664</v>
      </c>
      <c r="I90" s="15">
        <v>0</v>
      </c>
      <c r="J90" s="15">
        <v>0</v>
      </c>
      <c r="K90" s="15">
        <v>0</v>
      </c>
      <c r="L90" s="15">
        <f t="shared" si="16"/>
        <v>126744</v>
      </c>
      <c r="M90" s="175" t="s">
        <v>113</v>
      </c>
      <c r="N90" s="176"/>
      <c r="P90" s="16"/>
      <c r="Q90" s="17" t="s">
        <v>112</v>
      </c>
      <c r="R90" s="17" t="s">
        <v>17</v>
      </c>
    </row>
    <row r="91" spans="2:18" ht="13.05" customHeight="1" outlineLevel="1" x14ac:dyDescent="0.45">
      <c r="B91" s="263"/>
      <c r="C91" s="263"/>
      <c r="D91" s="266"/>
      <c r="E91" s="11" t="s">
        <v>17</v>
      </c>
      <c r="F91" s="12" t="s">
        <v>29</v>
      </c>
      <c r="G91" s="15">
        <v>128800</v>
      </c>
      <c r="H91" s="15">
        <v>25600</v>
      </c>
      <c r="I91" s="15">
        <v>0</v>
      </c>
      <c r="J91" s="15">
        <v>0</v>
      </c>
      <c r="K91" s="15">
        <v>0</v>
      </c>
      <c r="L91" s="15">
        <f t="shared" si="16"/>
        <v>154400</v>
      </c>
      <c r="M91" s="175" t="s">
        <v>114</v>
      </c>
      <c r="N91" s="176"/>
      <c r="P91" s="16"/>
      <c r="Q91" s="17" t="s">
        <v>112</v>
      </c>
      <c r="R91" s="17" t="s">
        <v>17</v>
      </c>
    </row>
    <row r="92" spans="2:18" ht="13.05" customHeight="1" outlineLevel="1" x14ac:dyDescent="0.45">
      <c r="B92" s="263"/>
      <c r="C92" s="263"/>
      <c r="D92" s="266"/>
      <c r="E92" s="11" t="s">
        <v>17</v>
      </c>
      <c r="F92" s="12" t="s">
        <v>33</v>
      </c>
      <c r="G92" s="15">
        <v>0</v>
      </c>
      <c r="H92" s="15">
        <v>250</v>
      </c>
      <c r="I92" s="15">
        <v>250</v>
      </c>
      <c r="J92" s="15">
        <v>250</v>
      </c>
      <c r="K92" s="15">
        <v>250</v>
      </c>
      <c r="L92" s="15">
        <f t="shared" si="16"/>
        <v>1000</v>
      </c>
      <c r="M92" s="175" t="s">
        <v>115</v>
      </c>
      <c r="N92" s="176"/>
      <c r="P92" s="16"/>
      <c r="Q92" s="17" t="s">
        <v>112</v>
      </c>
      <c r="R92" s="17" t="s">
        <v>17</v>
      </c>
    </row>
    <row r="93" spans="2:18" ht="13.05" customHeight="1" outlineLevel="1" x14ac:dyDescent="0.45">
      <c r="B93" s="263"/>
      <c r="C93" s="263"/>
      <c r="D93" s="266"/>
      <c r="E93" s="11" t="s">
        <v>17</v>
      </c>
      <c r="F93" s="12" t="s">
        <v>31</v>
      </c>
      <c r="G93" s="15">
        <v>5384.6153846153848</v>
      </c>
      <c r="H93" s="15">
        <v>7753.8461538461524</v>
      </c>
      <c r="I93" s="15">
        <v>0</v>
      </c>
      <c r="J93" s="15">
        <v>0</v>
      </c>
      <c r="K93" s="15">
        <v>0</v>
      </c>
      <c r="L93" s="15">
        <f t="shared" si="16"/>
        <v>13138.461538461537</v>
      </c>
      <c r="M93" s="175" t="s">
        <v>116</v>
      </c>
      <c r="N93" s="176"/>
      <c r="P93" s="16"/>
      <c r="Q93" s="17" t="s">
        <v>112</v>
      </c>
      <c r="R93" s="17" t="s">
        <v>17</v>
      </c>
    </row>
    <row r="94" spans="2:18" ht="13.05" customHeight="1" outlineLevel="1" x14ac:dyDescent="0.45">
      <c r="B94" s="263"/>
      <c r="C94" s="263"/>
      <c r="D94" s="266"/>
      <c r="E94" s="11" t="s">
        <v>35</v>
      </c>
      <c r="F94" s="12" t="s">
        <v>18</v>
      </c>
      <c r="G94" s="15">
        <v>12400.853512969654</v>
      </c>
      <c r="H94" s="15">
        <v>2246.9547249150801</v>
      </c>
      <c r="I94" s="15">
        <v>0</v>
      </c>
      <c r="J94" s="15">
        <v>0</v>
      </c>
      <c r="K94" s="15">
        <v>0</v>
      </c>
      <c r="L94" s="15">
        <f t="shared" si="16"/>
        <v>14647.808237884734</v>
      </c>
      <c r="M94" s="175" t="s">
        <v>117</v>
      </c>
      <c r="N94" s="176"/>
      <c r="P94" s="16"/>
      <c r="Q94" s="17" t="s">
        <v>112</v>
      </c>
      <c r="R94" s="17" t="s">
        <v>35</v>
      </c>
    </row>
    <row r="95" spans="2:18" ht="13.05" customHeight="1" outlineLevel="1" x14ac:dyDescent="0.45">
      <c r="B95" s="263"/>
      <c r="C95" s="263"/>
      <c r="D95" s="267"/>
      <c r="E95" s="11" t="s">
        <v>92</v>
      </c>
      <c r="F95" s="12" t="s">
        <v>74</v>
      </c>
      <c r="G95" s="15">
        <v>40000</v>
      </c>
      <c r="H95" s="15">
        <v>40000</v>
      </c>
      <c r="I95" s="15">
        <v>40000</v>
      </c>
      <c r="J95" s="15">
        <v>0</v>
      </c>
      <c r="K95" s="15">
        <v>0</v>
      </c>
      <c r="L95" s="15">
        <f t="shared" si="16"/>
        <v>120000</v>
      </c>
      <c r="M95" s="175" t="s">
        <v>118</v>
      </c>
      <c r="N95" s="176"/>
      <c r="P95" s="16"/>
      <c r="Q95" s="17" t="s">
        <v>112</v>
      </c>
      <c r="R95" s="17" t="s">
        <v>92</v>
      </c>
    </row>
    <row r="96" spans="2:18" ht="13.05" customHeight="1" outlineLevel="1" x14ac:dyDescent="0.45">
      <c r="B96" s="263"/>
      <c r="C96" s="263"/>
      <c r="D96" s="18" t="s">
        <v>119</v>
      </c>
      <c r="E96" s="19"/>
      <c r="F96" s="20"/>
      <c r="G96" s="21">
        <f t="shared" ref="G96:L96" si="17">SUM(G89:G95)</f>
        <v>287607.90191825991</v>
      </c>
      <c r="H96" s="21">
        <f t="shared" si="17"/>
        <v>195527.14234875052</v>
      </c>
      <c r="I96" s="21">
        <f t="shared" si="17"/>
        <v>78127.190429203241</v>
      </c>
      <c r="J96" s="21">
        <f t="shared" si="17"/>
        <v>39530.049333988543</v>
      </c>
      <c r="K96" s="21">
        <f t="shared" si="17"/>
        <v>37358.034171514882</v>
      </c>
      <c r="L96" s="21">
        <f t="shared" si="17"/>
        <v>638150.31820171711</v>
      </c>
      <c r="M96" s="175"/>
      <c r="N96" s="178"/>
      <c r="Q96" s="17"/>
      <c r="R96" s="17"/>
    </row>
    <row r="97" spans="2:18" ht="13.05" customHeight="1" outlineLevel="1" x14ac:dyDescent="0.45">
      <c r="B97" s="263"/>
      <c r="C97" s="263"/>
      <c r="D97" s="265" t="s">
        <v>120</v>
      </c>
      <c r="E97" s="11" t="s">
        <v>17</v>
      </c>
      <c r="F97" s="12" t="s">
        <v>18</v>
      </c>
      <c r="G97" s="15">
        <v>97377.252015490289</v>
      </c>
      <c r="H97" s="15">
        <v>122440.27271157224</v>
      </c>
      <c r="I97" s="15">
        <v>113167.83728934242</v>
      </c>
      <c r="J97" s="15">
        <v>122660.73621575176</v>
      </c>
      <c r="K97" s="15">
        <v>103056.03266657185</v>
      </c>
      <c r="L97" s="15">
        <f t="shared" si="16"/>
        <v>558702.1308987285</v>
      </c>
      <c r="M97" s="175" t="s">
        <v>121</v>
      </c>
      <c r="N97" s="178"/>
      <c r="Q97" s="17" t="s">
        <v>122</v>
      </c>
      <c r="R97" s="17" t="s">
        <v>17</v>
      </c>
    </row>
    <row r="98" spans="2:18" ht="13.05" customHeight="1" outlineLevel="1" x14ac:dyDescent="0.45">
      <c r="B98" s="263"/>
      <c r="C98" s="263"/>
      <c r="D98" s="266"/>
      <c r="E98" s="11" t="s">
        <v>17</v>
      </c>
      <c r="F98" s="12" t="s">
        <v>21</v>
      </c>
      <c r="G98" s="15">
        <v>0</v>
      </c>
      <c r="H98" s="15">
        <v>16183.031303433603</v>
      </c>
      <c r="I98" s="15">
        <v>59337.781445923203</v>
      </c>
      <c r="J98" s="15">
        <v>2697.1718839056002</v>
      </c>
      <c r="K98" s="15">
        <v>5394.3437678112005</v>
      </c>
      <c r="L98" s="15">
        <f t="shared" si="16"/>
        <v>83612.328401073595</v>
      </c>
      <c r="M98" s="175" t="s">
        <v>123</v>
      </c>
      <c r="N98" s="178"/>
      <c r="Q98" s="17" t="s">
        <v>122</v>
      </c>
      <c r="R98" s="17" t="s">
        <v>17</v>
      </c>
    </row>
    <row r="99" spans="2:18" ht="13.05" customHeight="1" outlineLevel="1" x14ac:dyDescent="0.45">
      <c r="B99" s="263"/>
      <c r="C99" s="263"/>
      <c r="D99" s="266"/>
      <c r="E99" s="11" t="s">
        <v>17</v>
      </c>
      <c r="F99" s="12" t="s">
        <v>25</v>
      </c>
      <c r="G99" s="15">
        <v>56875.538582726775</v>
      </c>
      <c r="H99" s="15">
        <v>8044.1968467359993</v>
      </c>
      <c r="I99" s="15">
        <v>8044.1968467359993</v>
      </c>
      <c r="J99" s="15">
        <v>41758.845395555996</v>
      </c>
      <c r="K99" s="15">
        <v>8044.1968467359993</v>
      </c>
      <c r="L99" s="15">
        <f t="shared" si="16"/>
        <v>122766.97451849077</v>
      </c>
      <c r="M99" s="175" t="s">
        <v>124</v>
      </c>
      <c r="N99" s="178"/>
      <c r="Q99" s="17" t="s">
        <v>122</v>
      </c>
      <c r="R99" s="17" t="s">
        <v>17</v>
      </c>
    </row>
    <row r="100" spans="2:18" ht="13.05" customHeight="1" outlineLevel="1" x14ac:dyDescent="0.45">
      <c r="B100" s="263"/>
      <c r="C100" s="263"/>
      <c r="D100" s="266"/>
      <c r="E100" s="11" t="s">
        <v>17</v>
      </c>
      <c r="F100" s="12" t="s">
        <v>27</v>
      </c>
      <c r="G100" s="15">
        <v>50001.775105319997</v>
      </c>
      <c r="H100" s="15">
        <v>155368.58761229159</v>
      </c>
      <c r="I100" s="15">
        <v>135605.03610806941</v>
      </c>
      <c r="J100" s="15">
        <v>3000</v>
      </c>
      <c r="K100" s="15">
        <v>0</v>
      </c>
      <c r="L100" s="15">
        <f t="shared" si="16"/>
        <v>343975.39882568101</v>
      </c>
      <c r="M100" s="175" t="s">
        <v>125</v>
      </c>
      <c r="N100" s="178"/>
      <c r="Q100" s="17" t="s">
        <v>122</v>
      </c>
      <c r="R100" s="17" t="s">
        <v>17</v>
      </c>
    </row>
    <row r="101" spans="2:18" ht="13.05" customHeight="1" outlineLevel="1" x14ac:dyDescent="0.45">
      <c r="B101" s="263"/>
      <c r="C101" s="263"/>
      <c r="D101" s="266"/>
      <c r="E101" s="11" t="s">
        <v>17</v>
      </c>
      <c r="F101" s="12" t="s">
        <v>29</v>
      </c>
      <c r="G101" s="15">
        <v>28285.940249039999</v>
      </c>
      <c r="H101" s="15">
        <v>114398.256597696</v>
      </c>
      <c r="I101" s="15">
        <v>102342.681473409</v>
      </c>
      <c r="J101" s="15">
        <v>90720</v>
      </c>
      <c r="K101" s="15">
        <v>38880</v>
      </c>
      <c r="L101" s="15">
        <f t="shared" si="16"/>
        <v>374626.87832014501</v>
      </c>
      <c r="M101" s="175" t="s">
        <v>126</v>
      </c>
      <c r="Q101" s="17" t="s">
        <v>122</v>
      </c>
      <c r="R101" s="17" t="s">
        <v>17</v>
      </c>
    </row>
    <row r="102" spans="2:18" ht="13.05" customHeight="1" outlineLevel="1" x14ac:dyDescent="0.45">
      <c r="B102" s="263"/>
      <c r="C102" s="263"/>
      <c r="D102" s="266"/>
      <c r="E102" s="11" t="s">
        <v>17</v>
      </c>
      <c r="F102" s="12" t="s">
        <v>33</v>
      </c>
      <c r="G102" s="15">
        <v>10500</v>
      </c>
      <c r="H102" s="15">
        <v>6250</v>
      </c>
      <c r="I102" s="15">
        <v>3250</v>
      </c>
      <c r="J102" s="15">
        <v>6250</v>
      </c>
      <c r="K102" s="15">
        <v>250</v>
      </c>
      <c r="L102" s="15">
        <f t="shared" si="16"/>
        <v>26500</v>
      </c>
      <c r="M102" s="175" t="s">
        <v>127</v>
      </c>
      <c r="Q102" s="17" t="s">
        <v>122</v>
      </c>
      <c r="R102" s="17" t="s">
        <v>17</v>
      </c>
    </row>
    <row r="103" spans="2:18" ht="13.05" customHeight="1" outlineLevel="1" x14ac:dyDescent="0.45">
      <c r="B103" s="263"/>
      <c r="C103" s="263"/>
      <c r="D103" s="266"/>
      <c r="E103" s="11" t="s">
        <v>17</v>
      </c>
      <c r="F103" s="12" t="s">
        <v>31</v>
      </c>
      <c r="G103" s="15">
        <v>13492.307692307691</v>
      </c>
      <c r="H103" s="15">
        <v>57138.461538461532</v>
      </c>
      <c r="I103" s="15">
        <v>21600</v>
      </c>
      <c r="J103" s="15">
        <v>21600</v>
      </c>
      <c r="K103" s="15">
        <v>10800</v>
      </c>
      <c r="L103" s="15">
        <f t="shared" si="16"/>
        <v>124630.76923076922</v>
      </c>
      <c r="M103" s="175" t="s">
        <v>128</v>
      </c>
      <c r="Q103" s="17" t="s">
        <v>122</v>
      </c>
      <c r="R103" s="17" t="s">
        <v>17</v>
      </c>
    </row>
    <row r="104" spans="2:18" ht="13.05" customHeight="1" outlineLevel="1" x14ac:dyDescent="0.45">
      <c r="B104" s="263"/>
      <c r="C104" s="263"/>
      <c r="D104" s="266"/>
      <c r="E104" s="11" t="s">
        <v>35</v>
      </c>
      <c r="F104" s="12" t="s">
        <v>18</v>
      </c>
      <c r="G104" s="15">
        <v>1156.042399003245</v>
      </c>
      <c r="H104" s="15">
        <v>8733.8492979276762</v>
      </c>
      <c r="I104" s="15">
        <v>0</v>
      </c>
      <c r="J104" s="15">
        <v>0</v>
      </c>
      <c r="K104" s="15">
        <v>0</v>
      </c>
      <c r="L104" s="15">
        <f t="shared" si="16"/>
        <v>9889.8916969309212</v>
      </c>
      <c r="M104" s="175" t="s">
        <v>129</v>
      </c>
      <c r="N104" s="178"/>
      <c r="Q104" s="17" t="s">
        <v>122</v>
      </c>
      <c r="R104" s="17" t="s">
        <v>35</v>
      </c>
    </row>
    <row r="105" spans="2:18" ht="13.05" customHeight="1" outlineLevel="1" x14ac:dyDescent="0.45">
      <c r="B105" s="263"/>
      <c r="C105" s="263"/>
      <c r="D105" s="266"/>
      <c r="E105" s="11" t="s">
        <v>92</v>
      </c>
      <c r="F105" s="12" t="s">
        <v>74</v>
      </c>
      <c r="G105" s="15">
        <v>18330.5</v>
      </c>
      <c r="H105" s="15">
        <v>18330.5</v>
      </c>
      <c r="I105" s="15">
        <v>18330.5</v>
      </c>
      <c r="J105" s="15">
        <v>0</v>
      </c>
      <c r="K105" s="15">
        <v>0</v>
      </c>
      <c r="L105" s="15">
        <f t="shared" si="16"/>
        <v>54991.5</v>
      </c>
      <c r="M105" s="175" t="s">
        <v>130</v>
      </c>
      <c r="N105" s="178"/>
      <c r="Q105" s="17" t="s">
        <v>122</v>
      </c>
      <c r="R105" s="17" t="s">
        <v>92</v>
      </c>
    </row>
    <row r="106" spans="2:18" ht="13.05" customHeight="1" outlineLevel="1" x14ac:dyDescent="0.45">
      <c r="B106" s="263"/>
      <c r="C106" s="263"/>
      <c r="D106" s="18" t="s">
        <v>131</v>
      </c>
      <c r="E106" s="19"/>
      <c r="F106" s="20"/>
      <c r="G106" s="21">
        <f t="shared" ref="G106:L106" si="18">SUM(G97:G105)</f>
        <v>276019.35604388802</v>
      </c>
      <c r="H106" s="21">
        <f t="shared" si="18"/>
        <v>506887.1559081187</v>
      </c>
      <c r="I106" s="21">
        <f t="shared" si="18"/>
        <v>461678.03316348005</v>
      </c>
      <c r="J106" s="21">
        <f t="shared" si="18"/>
        <v>288686.75349521334</v>
      </c>
      <c r="K106" s="21">
        <f t="shared" si="18"/>
        <v>166424.57328111905</v>
      </c>
      <c r="L106" s="21">
        <f t="shared" si="18"/>
        <v>1699695.8718918189</v>
      </c>
      <c r="M106" s="175"/>
      <c r="N106" s="178"/>
      <c r="Q106" s="17"/>
      <c r="R106" s="17"/>
    </row>
    <row r="107" spans="2:18" ht="13.05" customHeight="1" outlineLevel="1" x14ac:dyDescent="0.45">
      <c r="B107" s="263"/>
      <c r="C107" s="263"/>
      <c r="D107" s="265" t="s">
        <v>132</v>
      </c>
      <c r="E107" s="22" t="s">
        <v>17</v>
      </c>
      <c r="F107" s="22" t="s">
        <v>18</v>
      </c>
      <c r="G107" s="15">
        <v>41516.08063792633</v>
      </c>
      <c r="H107" s="15">
        <v>115750.09261591866</v>
      </c>
      <c r="I107" s="15">
        <v>116715.08108481417</v>
      </c>
      <c r="J107" s="15">
        <v>162539.51836969855</v>
      </c>
      <c r="K107" s="15">
        <v>49638.782289467941</v>
      </c>
      <c r="L107" s="15">
        <f t="shared" si="16"/>
        <v>486159.55499782565</v>
      </c>
      <c r="M107" s="175" t="s">
        <v>133</v>
      </c>
      <c r="N107" s="178"/>
      <c r="Q107" s="17" t="s">
        <v>134</v>
      </c>
      <c r="R107" s="17" t="s">
        <v>17</v>
      </c>
    </row>
    <row r="108" spans="2:18" ht="13.05" customHeight="1" outlineLevel="1" x14ac:dyDescent="0.45">
      <c r="B108" s="263"/>
      <c r="C108" s="263"/>
      <c r="D108" s="266"/>
      <c r="E108" s="22" t="s">
        <v>17</v>
      </c>
      <c r="F108" s="22" t="s">
        <v>25</v>
      </c>
      <c r="G108" s="15">
        <v>2400</v>
      </c>
      <c r="H108" s="15">
        <v>0</v>
      </c>
      <c r="I108" s="15">
        <v>0</v>
      </c>
      <c r="J108" s="15">
        <v>0</v>
      </c>
      <c r="K108" s="15">
        <v>0</v>
      </c>
      <c r="L108" s="15">
        <f t="shared" si="16"/>
        <v>2400</v>
      </c>
      <c r="M108" s="175" t="s">
        <v>135</v>
      </c>
      <c r="Q108" s="17" t="s">
        <v>134</v>
      </c>
      <c r="R108" s="17" t="s">
        <v>17</v>
      </c>
    </row>
    <row r="109" spans="2:18" ht="13.05" customHeight="1" outlineLevel="1" x14ac:dyDescent="0.45">
      <c r="B109" s="263"/>
      <c r="C109" s="263"/>
      <c r="D109" s="266"/>
      <c r="E109" s="22" t="s">
        <v>17</v>
      </c>
      <c r="F109" s="22" t="s">
        <v>27</v>
      </c>
      <c r="G109" s="15">
        <v>37700</v>
      </c>
      <c r="H109" s="15">
        <v>85200</v>
      </c>
      <c r="I109" s="15">
        <v>61580</v>
      </c>
      <c r="J109" s="15">
        <v>61580</v>
      </c>
      <c r="K109" s="15">
        <v>33250</v>
      </c>
      <c r="L109" s="15">
        <f t="shared" si="16"/>
        <v>279310</v>
      </c>
      <c r="M109" s="175" t="s">
        <v>136</v>
      </c>
      <c r="Q109" s="17" t="s">
        <v>134</v>
      </c>
      <c r="R109" s="17" t="s">
        <v>17</v>
      </c>
    </row>
    <row r="110" spans="2:18" ht="13.05" customHeight="1" outlineLevel="1" x14ac:dyDescent="0.45">
      <c r="B110" s="263"/>
      <c r="C110" s="263"/>
      <c r="D110" s="266"/>
      <c r="E110" s="22" t="s">
        <v>17</v>
      </c>
      <c r="F110" s="22" t="s">
        <v>29</v>
      </c>
      <c r="G110" s="15">
        <v>81240</v>
      </c>
      <c r="H110" s="15">
        <v>97200</v>
      </c>
      <c r="I110" s="15">
        <v>94200</v>
      </c>
      <c r="J110" s="15">
        <v>94200</v>
      </c>
      <c r="K110" s="15">
        <v>94200</v>
      </c>
      <c r="L110" s="15">
        <f t="shared" si="16"/>
        <v>461040</v>
      </c>
      <c r="M110" s="175" t="s">
        <v>137</v>
      </c>
      <c r="Q110" s="17" t="s">
        <v>134</v>
      </c>
      <c r="R110" s="17" t="s">
        <v>17</v>
      </c>
    </row>
    <row r="111" spans="2:18" ht="13.05" customHeight="1" outlineLevel="1" x14ac:dyDescent="0.45">
      <c r="B111" s="263"/>
      <c r="C111" s="263"/>
      <c r="D111" s="266"/>
      <c r="E111" s="22" t="s">
        <v>17</v>
      </c>
      <c r="F111" s="22" t="s">
        <v>33</v>
      </c>
      <c r="G111" s="28">
        <v>7200</v>
      </c>
      <c r="H111" s="28">
        <v>7200</v>
      </c>
      <c r="I111" s="28">
        <v>21987.126556499999</v>
      </c>
      <c r="J111" s="28">
        <v>9565.9402490399989</v>
      </c>
      <c r="K111" s="28">
        <v>0</v>
      </c>
      <c r="L111" s="15">
        <f t="shared" si="16"/>
        <v>45953.066805540002</v>
      </c>
      <c r="M111" s="180" t="s">
        <v>138</v>
      </c>
      <c r="Q111" s="17" t="s">
        <v>134</v>
      </c>
      <c r="R111" s="17" t="s">
        <v>17</v>
      </c>
    </row>
    <row r="112" spans="2:18" ht="13.05" customHeight="1" outlineLevel="1" x14ac:dyDescent="0.45">
      <c r="B112" s="263"/>
      <c r="C112" s="263"/>
      <c r="D112" s="266"/>
      <c r="E112" s="22" t="s">
        <v>17</v>
      </c>
      <c r="F112" s="22" t="s">
        <v>31</v>
      </c>
      <c r="G112" s="28">
        <v>0</v>
      </c>
      <c r="H112" s="28">
        <v>18128.205128205125</v>
      </c>
      <c r="I112" s="28">
        <v>5384.6153846153848</v>
      </c>
      <c r="J112" s="28">
        <v>5384.6153846153848</v>
      </c>
      <c r="K112" s="28">
        <v>0</v>
      </c>
      <c r="L112" s="15">
        <f t="shared" si="16"/>
        <v>28897.435897435891</v>
      </c>
      <c r="M112" s="180" t="s">
        <v>139</v>
      </c>
      <c r="Q112" s="17" t="s">
        <v>134</v>
      </c>
      <c r="R112" s="17" t="s">
        <v>17</v>
      </c>
    </row>
    <row r="113" spans="2:18" ht="13.05" customHeight="1" outlineLevel="1" x14ac:dyDescent="0.45">
      <c r="B113" s="263"/>
      <c r="C113" s="263"/>
      <c r="D113" s="267"/>
      <c r="E113" s="22" t="s">
        <v>35</v>
      </c>
      <c r="F113" s="22" t="s">
        <v>18</v>
      </c>
      <c r="G113" s="28">
        <v>0</v>
      </c>
      <c r="H113" s="28">
        <v>4593.3934003313498</v>
      </c>
      <c r="I113" s="28">
        <v>2305.4152275222291</v>
      </c>
      <c r="J113" s="28">
        <v>24692.820330597402</v>
      </c>
      <c r="K113" s="28">
        <v>0</v>
      </c>
      <c r="L113" s="15">
        <f t="shared" si="16"/>
        <v>31591.62895845098</v>
      </c>
      <c r="M113" s="180" t="s">
        <v>140</v>
      </c>
      <c r="Q113" s="17" t="s">
        <v>134</v>
      </c>
      <c r="R113" s="17" t="s">
        <v>35</v>
      </c>
    </row>
    <row r="114" spans="2:18" ht="13.05" customHeight="1" outlineLevel="1" x14ac:dyDescent="0.45">
      <c r="B114" s="263"/>
      <c r="C114" s="263"/>
      <c r="D114" s="29" t="s">
        <v>141</v>
      </c>
      <c r="E114" s="30"/>
      <c r="F114" s="31"/>
      <c r="G114" s="27">
        <f t="shared" ref="G114:L114" si="19">SUM(G107:G113)</f>
        <v>170056.08063792632</v>
      </c>
      <c r="H114" s="27">
        <f t="shared" si="19"/>
        <v>328071.69114445517</v>
      </c>
      <c r="I114" s="27">
        <f t="shared" si="19"/>
        <v>302172.23825345171</v>
      </c>
      <c r="J114" s="27">
        <f t="shared" si="19"/>
        <v>357962.89433395135</v>
      </c>
      <c r="K114" s="27">
        <f t="shared" si="19"/>
        <v>177088.78228946793</v>
      </c>
      <c r="L114" s="27">
        <f t="shared" si="19"/>
        <v>1335351.6866592527</v>
      </c>
      <c r="M114" s="179"/>
      <c r="N114" s="176"/>
      <c r="P114" s="16"/>
      <c r="Q114" s="17"/>
      <c r="R114" s="17"/>
    </row>
    <row r="115" spans="2:18" ht="13.05" customHeight="1" outlineLevel="1" x14ac:dyDescent="0.45">
      <c r="B115" s="263"/>
      <c r="C115" s="263"/>
      <c r="D115" s="265" t="s">
        <v>142</v>
      </c>
      <c r="E115" s="11" t="s">
        <v>17</v>
      </c>
      <c r="F115" s="12" t="s">
        <v>18</v>
      </c>
      <c r="G115" s="13">
        <v>73481.159332621697</v>
      </c>
      <c r="H115" s="14">
        <v>89267.41934869322</v>
      </c>
      <c r="I115" s="15">
        <v>92754.376349068887</v>
      </c>
      <c r="J115" s="15">
        <v>101435.64145929989</v>
      </c>
      <c r="K115" s="15">
        <v>34035.193640845922</v>
      </c>
      <c r="L115" s="15">
        <f t="shared" si="16"/>
        <v>390973.79013052967</v>
      </c>
      <c r="M115" s="175" t="s">
        <v>143</v>
      </c>
      <c r="N115" s="176"/>
      <c r="P115" s="16"/>
      <c r="Q115" s="17" t="s">
        <v>144</v>
      </c>
      <c r="R115" s="17" t="s">
        <v>17</v>
      </c>
    </row>
    <row r="116" spans="2:18" ht="13.05" customHeight="1" outlineLevel="1" x14ac:dyDescent="0.45">
      <c r="B116" s="263"/>
      <c r="C116" s="263"/>
      <c r="D116" s="266"/>
      <c r="E116" s="11" t="s">
        <v>17</v>
      </c>
      <c r="F116" s="12" t="s">
        <v>25</v>
      </c>
      <c r="G116" s="15">
        <v>60000</v>
      </c>
      <c r="H116" s="15">
        <v>60000</v>
      </c>
      <c r="I116" s="15">
        <v>68931.424440125993</v>
      </c>
      <c r="J116" s="15">
        <v>66742.929709763994</v>
      </c>
      <c r="K116" s="15">
        <v>60000</v>
      </c>
      <c r="L116" s="15">
        <f t="shared" si="16"/>
        <v>315674.35414989002</v>
      </c>
      <c r="M116" s="175" t="s">
        <v>145</v>
      </c>
      <c r="N116" s="176"/>
      <c r="P116" s="16"/>
      <c r="Q116" s="17" t="s">
        <v>144</v>
      </c>
      <c r="R116" s="17" t="s">
        <v>17</v>
      </c>
    </row>
    <row r="117" spans="2:18" ht="13.05" customHeight="1" outlineLevel="1" x14ac:dyDescent="0.45">
      <c r="B117" s="263"/>
      <c r="C117" s="263"/>
      <c r="D117" s="266"/>
      <c r="E117" s="11" t="s">
        <v>35</v>
      </c>
      <c r="F117" s="12" t="s">
        <v>18</v>
      </c>
      <c r="G117" s="15">
        <v>25289.078077345002</v>
      </c>
      <c r="H117" s="15">
        <v>0</v>
      </c>
      <c r="I117" s="15">
        <v>0</v>
      </c>
      <c r="J117" s="15">
        <v>0</v>
      </c>
      <c r="K117" s="15">
        <v>0</v>
      </c>
      <c r="L117" s="15">
        <f t="shared" si="16"/>
        <v>25289.078077345002</v>
      </c>
      <c r="M117" s="175" t="s">
        <v>146</v>
      </c>
      <c r="N117" s="176"/>
      <c r="P117" s="16"/>
      <c r="Q117" s="17" t="s">
        <v>144</v>
      </c>
      <c r="R117" s="17" t="s">
        <v>35</v>
      </c>
    </row>
    <row r="118" spans="2:18" ht="13.05" customHeight="1" outlineLevel="1" x14ac:dyDescent="0.45">
      <c r="B118" s="263"/>
      <c r="C118" s="263"/>
      <c r="D118" s="266"/>
      <c r="E118" s="11" t="s">
        <v>35</v>
      </c>
      <c r="F118" s="12" t="s">
        <v>33</v>
      </c>
      <c r="G118" s="15">
        <v>0</v>
      </c>
      <c r="H118" s="15">
        <v>525000</v>
      </c>
      <c r="I118" s="15">
        <v>0</v>
      </c>
      <c r="J118" s="15">
        <v>0</v>
      </c>
      <c r="K118" s="15">
        <v>0</v>
      </c>
      <c r="L118" s="15">
        <f t="shared" si="16"/>
        <v>525000</v>
      </c>
      <c r="M118" s="175" t="s">
        <v>146</v>
      </c>
      <c r="N118" s="177"/>
      <c r="P118" s="16"/>
      <c r="Q118" s="17" t="s">
        <v>144</v>
      </c>
      <c r="R118" s="17" t="s">
        <v>35</v>
      </c>
    </row>
    <row r="119" spans="2:18" ht="13.05" customHeight="1" outlineLevel="1" x14ac:dyDescent="0.45">
      <c r="B119" s="263"/>
      <c r="C119" s="263"/>
      <c r="D119" s="266"/>
      <c r="E119" s="32" t="s">
        <v>35</v>
      </c>
      <c r="F119" s="33" t="s">
        <v>31</v>
      </c>
      <c r="G119" s="15">
        <v>50000</v>
      </c>
      <c r="H119" s="15">
        <v>0</v>
      </c>
      <c r="I119" s="15">
        <v>0</v>
      </c>
      <c r="J119" s="15">
        <v>0</v>
      </c>
      <c r="K119" s="15">
        <v>0</v>
      </c>
      <c r="L119" s="15">
        <f t="shared" si="16"/>
        <v>50000</v>
      </c>
      <c r="M119" s="175" t="s">
        <v>146</v>
      </c>
      <c r="N119" s="176"/>
      <c r="P119" s="16"/>
      <c r="Q119" s="17" t="s">
        <v>144</v>
      </c>
      <c r="R119" s="17" t="s">
        <v>35</v>
      </c>
    </row>
    <row r="120" spans="2:18" ht="13.05" customHeight="1" outlineLevel="1" x14ac:dyDescent="0.45">
      <c r="B120" s="263"/>
      <c r="C120" s="263"/>
      <c r="D120" s="18" t="s">
        <v>147</v>
      </c>
      <c r="E120" s="19"/>
      <c r="F120" s="20"/>
      <c r="G120" s="21">
        <f t="shared" ref="G120:L120" si="20">SUM(G115:G119)</f>
        <v>208770.23740996671</v>
      </c>
      <c r="H120" s="21">
        <f t="shared" si="20"/>
        <v>674267.41934869322</v>
      </c>
      <c r="I120" s="21">
        <f t="shared" si="20"/>
        <v>161685.80078919488</v>
      </c>
      <c r="J120" s="21">
        <f t="shared" si="20"/>
        <v>168178.57116906389</v>
      </c>
      <c r="K120" s="21">
        <f t="shared" si="20"/>
        <v>94035.193640845915</v>
      </c>
      <c r="L120" s="21">
        <f t="shared" si="20"/>
        <v>1306937.2223577648</v>
      </c>
      <c r="M120" s="175"/>
      <c r="N120" s="176"/>
      <c r="P120" s="16"/>
      <c r="Q120" s="17"/>
      <c r="R120" s="17"/>
    </row>
    <row r="121" spans="2:18" ht="13.05" customHeight="1" outlineLevel="1" x14ac:dyDescent="0.45">
      <c r="B121" s="263"/>
      <c r="C121" s="263"/>
      <c r="D121" s="265" t="s">
        <v>148</v>
      </c>
      <c r="E121" s="11" t="s">
        <v>17</v>
      </c>
      <c r="F121" s="12" t="s">
        <v>18</v>
      </c>
      <c r="G121" s="15">
        <v>112088.91973995203</v>
      </c>
      <c r="H121" s="15">
        <v>132561.36985018995</v>
      </c>
      <c r="I121" s="15">
        <v>128598.792824695</v>
      </c>
      <c r="J121" s="15">
        <v>209207.33887434215</v>
      </c>
      <c r="K121" s="15">
        <v>109462.271472615</v>
      </c>
      <c r="L121" s="15">
        <f t="shared" si="16"/>
        <v>691918.69276179408</v>
      </c>
      <c r="M121" s="175" t="s">
        <v>149</v>
      </c>
      <c r="N121" s="176"/>
      <c r="P121" s="16"/>
      <c r="Q121" s="17" t="s">
        <v>150</v>
      </c>
      <c r="R121" s="17" t="s">
        <v>17</v>
      </c>
    </row>
    <row r="122" spans="2:18" ht="13.05" customHeight="1" outlineLevel="1" x14ac:dyDescent="0.45">
      <c r="B122" s="263"/>
      <c r="C122" s="263"/>
      <c r="D122" s="266"/>
      <c r="E122" s="11" t="s">
        <v>17</v>
      </c>
      <c r="F122" s="12" t="s">
        <v>21</v>
      </c>
      <c r="G122" s="15">
        <v>52722.465680214722</v>
      </c>
      <c r="H122" s="15">
        <v>98071.051622167521</v>
      </c>
      <c r="I122" s="15">
        <v>0</v>
      </c>
      <c r="J122" s="15">
        <v>1348.5859419528001</v>
      </c>
      <c r="K122" s="15">
        <v>1348.5859419528001</v>
      </c>
      <c r="L122" s="15">
        <f t="shared" si="16"/>
        <v>153490.68918628784</v>
      </c>
      <c r="M122" s="175" t="s">
        <v>151</v>
      </c>
      <c r="N122" s="176"/>
      <c r="P122" s="16"/>
      <c r="Q122" s="17" t="s">
        <v>150</v>
      </c>
      <c r="R122" s="17" t="s">
        <v>17</v>
      </c>
    </row>
    <row r="123" spans="2:18" ht="13.05" customHeight="1" outlineLevel="1" x14ac:dyDescent="0.45">
      <c r="B123" s="263"/>
      <c r="C123" s="263"/>
      <c r="D123" s="266"/>
      <c r="E123" s="11" t="s">
        <v>17</v>
      </c>
      <c r="F123" s="12" t="s">
        <v>23</v>
      </c>
      <c r="G123" s="15">
        <v>20228.789129291999</v>
      </c>
      <c r="H123" s="15">
        <v>6742.9297097639992</v>
      </c>
      <c r="I123" s="15">
        <v>0</v>
      </c>
      <c r="J123" s="15">
        <v>0</v>
      </c>
      <c r="K123" s="15">
        <v>0</v>
      </c>
      <c r="L123" s="15">
        <f t="shared" si="16"/>
        <v>26971.718839055997</v>
      </c>
      <c r="M123" s="175" t="s">
        <v>152</v>
      </c>
      <c r="N123" s="176"/>
      <c r="P123" s="16"/>
      <c r="Q123" s="17" t="s">
        <v>150</v>
      </c>
      <c r="R123" s="17" t="s">
        <v>17</v>
      </c>
    </row>
    <row r="124" spans="2:18" ht="13.05" customHeight="1" outlineLevel="1" x14ac:dyDescent="0.45">
      <c r="B124" s="263"/>
      <c r="C124" s="263"/>
      <c r="D124" s="266"/>
      <c r="E124" s="11" t="s">
        <v>17</v>
      </c>
      <c r="F124" s="12" t="s">
        <v>25</v>
      </c>
      <c r="G124" s="15">
        <v>2400</v>
      </c>
      <c r="H124" s="15">
        <v>0</v>
      </c>
      <c r="I124" s="15">
        <v>0</v>
      </c>
      <c r="J124" s="15">
        <v>0</v>
      </c>
      <c r="K124" s="15">
        <v>0</v>
      </c>
      <c r="L124" s="15">
        <f t="shared" si="16"/>
        <v>2400</v>
      </c>
      <c r="M124" s="175" t="s">
        <v>153</v>
      </c>
      <c r="N124" s="176"/>
      <c r="P124" s="16"/>
      <c r="Q124" s="17" t="s">
        <v>150</v>
      </c>
      <c r="R124" s="17" t="s">
        <v>17</v>
      </c>
    </row>
    <row r="125" spans="2:18" ht="13.05" customHeight="1" outlineLevel="1" x14ac:dyDescent="0.45">
      <c r="B125" s="263"/>
      <c r="C125" s="263"/>
      <c r="D125" s="266"/>
      <c r="E125" s="11" t="s">
        <v>17</v>
      </c>
      <c r="F125" s="12" t="s">
        <v>27</v>
      </c>
      <c r="G125" s="15">
        <v>28083.611618759998</v>
      </c>
      <c r="H125" s="15">
        <v>124605.72209454558</v>
      </c>
      <c r="I125" s="15">
        <v>12825</v>
      </c>
      <c r="J125" s="15">
        <v>10930</v>
      </c>
      <c r="K125" s="15">
        <v>3450</v>
      </c>
      <c r="L125" s="15">
        <f t="shared" si="16"/>
        <v>179894.33371330559</v>
      </c>
      <c r="M125" s="175" t="s">
        <v>154</v>
      </c>
      <c r="N125" s="176"/>
      <c r="P125" s="16"/>
      <c r="Q125" s="17" t="s">
        <v>150</v>
      </c>
      <c r="R125" s="17" t="s">
        <v>17</v>
      </c>
    </row>
    <row r="126" spans="2:18" ht="13.05" customHeight="1" outlineLevel="1" x14ac:dyDescent="0.45">
      <c r="B126" s="263"/>
      <c r="C126" s="263"/>
      <c r="D126" s="266"/>
      <c r="E126" s="11" t="s">
        <v>17</v>
      </c>
      <c r="F126" s="12" t="s">
        <v>29</v>
      </c>
      <c r="G126" s="15">
        <v>16800</v>
      </c>
      <c r="H126" s="15">
        <v>26753.522863493999</v>
      </c>
      <c r="I126" s="15">
        <v>16800</v>
      </c>
      <c r="J126" s="15">
        <v>16200</v>
      </c>
      <c r="K126" s="15">
        <v>16200</v>
      </c>
      <c r="L126" s="15">
        <f t="shared" si="16"/>
        <v>92753.522863493999</v>
      </c>
      <c r="M126" s="175" t="s">
        <v>155</v>
      </c>
      <c r="N126" s="178"/>
      <c r="Q126" s="17" t="s">
        <v>150</v>
      </c>
      <c r="R126" s="17" t="s">
        <v>17</v>
      </c>
    </row>
    <row r="127" spans="2:18" ht="13.05" customHeight="1" outlineLevel="1" x14ac:dyDescent="0.45">
      <c r="B127" s="263"/>
      <c r="C127" s="263"/>
      <c r="D127" s="266"/>
      <c r="E127" s="11" t="s">
        <v>17</v>
      </c>
      <c r="F127" s="12" t="s">
        <v>33</v>
      </c>
      <c r="G127" s="15">
        <v>24487.126556499999</v>
      </c>
      <c r="H127" s="15">
        <v>27487.126556499999</v>
      </c>
      <c r="I127" s="15">
        <v>18023.36556034</v>
      </c>
      <c r="J127" s="15">
        <v>12700</v>
      </c>
      <c r="K127" s="15">
        <v>11700</v>
      </c>
      <c r="L127" s="15">
        <f t="shared" si="16"/>
        <v>94397.618673339995</v>
      </c>
      <c r="M127" s="175" t="s">
        <v>156</v>
      </c>
      <c r="N127" s="178"/>
      <c r="Q127" s="17" t="s">
        <v>150</v>
      </c>
      <c r="R127" s="17" t="s">
        <v>17</v>
      </c>
    </row>
    <row r="128" spans="2:18" ht="13.05" customHeight="1" outlineLevel="1" x14ac:dyDescent="0.45">
      <c r="B128" s="263"/>
      <c r="C128" s="263"/>
      <c r="D128" s="266"/>
      <c r="E128" s="11" t="s">
        <v>17</v>
      </c>
      <c r="F128" s="12" t="s">
        <v>31</v>
      </c>
      <c r="G128" s="15">
        <v>47040</v>
      </c>
      <c r="H128" s="15">
        <v>107436.8278017</v>
      </c>
      <c r="I128" s="15">
        <v>30240</v>
      </c>
      <c r="J128" s="15">
        <v>16440</v>
      </c>
      <c r="K128" s="15">
        <v>15300</v>
      </c>
      <c r="L128" s="15">
        <f t="shared" si="16"/>
        <v>216456.82780169998</v>
      </c>
      <c r="M128" s="175" t="s">
        <v>157</v>
      </c>
      <c r="Q128" s="17" t="s">
        <v>150</v>
      </c>
      <c r="R128" s="17" t="s">
        <v>17</v>
      </c>
    </row>
    <row r="129" spans="2:18" ht="13.05" customHeight="1" outlineLevel="1" x14ac:dyDescent="0.45">
      <c r="B129" s="263"/>
      <c r="C129" s="263"/>
      <c r="D129" s="266"/>
      <c r="E129" s="11" t="s">
        <v>35</v>
      </c>
      <c r="F129" s="12" t="s">
        <v>18</v>
      </c>
      <c r="G129" s="15">
        <v>5559.4420171175316</v>
      </c>
      <c r="H129" s="15">
        <v>9452.0272427089221</v>
      </c>
      <c r="I129" s="15">
        <v>6330.1713877872808</v>
      </c>
      <c r="J129" s="15">
        <v>32529.661991004083</v>
      </c>
      <c r="K129" s="15">
        <v>0</v>
      </c>
      <c r="L129" s="15">
        <f t="shared" si="16"/>
        <v>53871.302638617817</v>
      </c>
      <c r="M129" s="175" t="s">
        <v>158</v>
      </c>
      <c r="Q129" s="17" t="s">
        <v>150</v>
      </c>
      <c r="R129" s="17" t="s">
        <v>35</v>
      </c>
    </row>
    <row r="130" spans="2:18" ht="13.05" customHeight="1" outlineLevel="1" x14ac:dyDescent="0.45">
      <c r="B130" s="263"/>
      <c r="C130" s="263"/>
      <c r="D130" s="266"/>
      <c r="E130" s="11" t="s">
        <v>35</v>
      </c>
      <c r="F130" s="12" t="s">
        <v>25</v>
      </c>
      <c r="G130" s="15">
        <v>71250</v>
      </c>
      <c r="H130" s="15">
        <v>74250</v>
      </c>
      <c r="I130" s="15">
        <v>74250</v>
      </c>
      <c r="J130" s="15">
        <v>26250</v>
      </c>
      <c r="K130" s="15">
        <v>0</v>
      </c>
      <c r="L130" s="15">
        <f t="shared" si="16"/>
        <v>246000</v>
      </c>
      <c r="M130" s="175" t="s">
        <v>158</v>
      </c>
      <c r="Q130" s="17" t="s">
        <v>150</v>
      </c>
      <c r="R130" s="17" t="s">
        <v>35</v>
      </c>
    </row>
    <row r="131" spans="2:18" ht="13.05" customHeight="1" outlineLevel="1" x14ac:dyDescent="0.45">
      <c r="B131" s="263"/>
      <c r="C131" s="263"/>
      <c r="D131" s="266"/>
      <c r="E131" s="11" t="s">
        <v>35</v>
      </c>
      <c r="F131" s="12" t="s">
        <v>27</v>
      </c>
      <c r="G131" s="15">
        <v>0</v>
      </c>
      <c r="H131" s="15">
        <v>70000</v>
      </c>
      <c r="I131" s="15">
        <v>0</v>
      </c>
      <c r="J131" s="15">
        <v>0</v>
      </c>
      <c r="K131" s="15">
        <v>0</v>
      </c>
      <c r="L131" s="15">
        <f t="shared" si="16"/>
        <v>70000</v>
      </c>
      <c r="M131" s="175" t="s">
        <v>158</v>
      </c>
      <c r="Q131" s="17" t="s">
        <v>150</v>
      </c>
      <c r="R131" s="17" t="s">
        <v>35</v>
      </c>
    </row>
    <row r="132" spans="2:18" ht="13.05" customHeight="1" outlineLevel="1" x14ac:dyDescent="0.45">
      <c r="B132" s="263"/>
      <c r="C132" s="263"/>
      <c r="D132" s="266"/>
      <c r="E132" s="11" t="s">
        <v>35</v>
      </c>
      <c r="F132" s="12" t="s">
        <v>29</v>
      </c>
      <c r="G132" s="15">
        <v>0</v>
      </c>
      <c r="H132" s="15">
        <v>7680</v>
      </c>
      <c r="I132" s="15">
        <v>7680</v>
      </c>
      <c r="J132" s="15">
        <v>3840</v>
      </c>
      <c r="K132" s="15">
        <v>0</v>
      </c>
      <c r="L132" s="15">
        <f t="shared" si="16"/>
        <v>19200</v>
      </c>
      <c r="M132" s="175" t="s">
        <v>158</v>
      </c>
      <c r="Q132" s="17" t="s">
        <v>150</v>
      </c>
      <c r="R132" s="17" t="s">
        <v>35</v>
      </c>
    </row>
    <row r="133" spans="2:18" ht="13.05" customHeight="1" outlineLevel="1" x14ac:dyDescent="0.45">
      <c r="B133" s="263"/>
      <c r="C133" s="263"/>
      <c r="D133" s="266"/>
      <c r="E133" s="11" t="s">
        <v>35</v>
      </c>
      <c r="F133" s="12" t="s">
        <v>31</v>
      </c>
      <c r="G133" s="15">
        <v>20192</v>
      </c>
      <c r="H133" s="15">
        <v>20000</v>
      </c>
      <c r="I133" s="15">
        <v>15423</v>
      </c>
      <c r="J133" s="15">
        <v>10038</v>
      </c>
      <c r="K133" s="15">
        <v>0</v>
      </c>
      <c r="L133" s="15">
        <f t="shared" si="16"/>
        <v>65653</v>
      </c>
      <c r="M133" s="175" t="s">
        <v>158</v>
      </c>
      <c r="Q133" s="17" t="s">
        <v>150</v>
      </c>
      <c r="R133" s="17" t="s">
        <v>35</v>
      </c>
    </row>
    <row r="134" spans="2:18" ht="13.05" customHeight="1" outlineLevel="1" x14ac:dyDescent="0.45">
      <c r="B134" s="263"/>
      <c r="C134" s="264"/>
      <c r="D134" s="18" t="s">
        <v>159</v>
      </c>
      <c r="E134" s="19"/>
      <c r="F134" s="20"/>
      <c r="G134" s="21">
        <f t="shared" ref="G134:K134" si="21">SUM(G121:G133)</f>
        <v>400852.35474183632</v>
      </c>
      <c r="H134" s="21">
        <f t="shared" si="21"/>
        <v>705040.57774106995</v>
      </c>
      <c r="I134" s="21">
        <f t="shared" si="21"/>
        <v>310170.32977282227</v>
      </c>
      <c r="J134" s="21">
        <f t="shared" si="21"/>
        <v>339483.586807299</v>
      </c>
      <c r="K134" s="21">
        <f t="shared" si="21"/>
        <v>157460.85741456778</v>
      </c>
      <c r="L134" s="21">
        <f t="shared" ref="L134" si="22">SUM(L121:L133)</f>
        <v>1913007.7064775953</v>
      </c>
      <c r="M134" s="175"/>
      <c r="Q134" s="17"/>
      <c r="R134" s="17"/>
    </row>
    <row r="135" spans="2:18" ht="13.05" customHeight="1" outlineLevel="1" x14ac:dyDescent="0.45">
      <c r="B135" s="263"/>
      <c r="C135" s="18" t="s">
        <v>160</v>
      </c>
      <c r="D135" s="26"/>
      <c r="E135" s="19"/>
      <c r="F135" s="20"/>
      <c r="G135" s="21">
        <f t="shared" ref="G135:K135" si="23">SUM(G96,G106,G114,G120,G134)</f>
        <v>1343305.9307518774</v>
      </c>
      <c r="H135" s="21">
        <f t="shared" si="23"/>
        <v>2409793.9864910878</v>
      </c>
      <c r="I135" s="21">
        <f t="shared" si="23"/>
        <v>1313833.5924081523</v>
      </c>
      <c r="J135" s="21">
        <f t="shared" si="23"/>
        <v>1193841.8551395161</v>
      </c>
      <c r="K135" s="21">
        <f t="shared" si="23"/>
        <v>632367.44079751568</v>
      </c>
      <c r="L135" s="21">
        <f t="shared" ref="L135" si="24">SUM(L96,L106,L114,L120,L134)</f>
        <v>6893142.8055881485</v>
      </c>
      <c r="M135" s="175"/>
      <c r="Q135" s="17"/>
      <c r="R135" s="17"/>
    </row>
    <row r="136" spans="2:18" ht="13.05" customHeight="1" outlineLevel="1" x14ac:dyDescent="0.45">
      <c r="B136" s="263"/>
      <c r="C136" s="268" t="s">
        <v>161</v>
      </c>
      <c r="D136" s="266" t="s">
        <v>162</v>
      </c>
      <c r="E136" s="11" t="s">
        <v>17</v>
      </c>
      <c r="F136" s="12" t="s">
        <v>18</v>
      </c>
      <c r="G136" s="15">
        <v>193355.25038579904</v>
      </c>
      <c r="H136" s="15">
        <v>133971.33884695108</v>
      </c>
      <c r="I136" s="15">
        <v>44764.747181087747</v>
      </c>
      <c r="J136" s="15">
        <v>77650.977017968165</v>
      </c>
      <c r="K136" s="15">
        <v>38946.362966680535</v>
      </c>
      <c r="L136" s="15">
        <f t="shared" ref="L136:L200" si="25">SUM(G136:K136)</f>
        <v>488688.6763984866</v>
      </c>
      <c r="M136" s="175" t="s">
        <v>163</v>
      </c>
      <c r="Q136" s="17" t="s">
        <v>164</v>
      </c>
      <c r="R136" s="17" t="s">
        <v>17</v>
      </c>
    </row>
    <row r="137" spans="2:18" ht="13.05" customHeight="1" outlineLevel="1" x14ac:dyDescent="0.45">
      <c r="B137" s="263"/>
      <c r="C137" s="263"/>
      <c r="D137" s="266"/>
      <c r="E137" s="11" t="s">
        <v>17</v>
      </c>
      <c r="F137" s="12" t="s">
        <v>21</v>
      </c>
      <c r="G137" s="15">
        <v>10788.687535622401</v>
      </c>
      <c r="H137" s="15">
        <v>0</v>
      </c>
      <c r="I137" s="15">
        <v>0</v>
      </c>
      <c r="J137" s="15">
        <v>0</v>
      </c>
      <c r="K137" s="15">
        <v>0</v>
      </c>
      <c r="L137" s="15">
        <f t="shared" si="25"/>
        <v>10788.687535622401</v>
      </c>
      <c r="M137" s="175" t="s">
        <v>165</v>
      </c>
      <c r="Q137" s="17" t="s">
        <v>164</v>
      </c>
      <c r="R137" s="17" t="s">
        <v>17</v>
      </c>
    </row>
    <row r="138" spans="2:18" ht="13.05" customHeight="1" outlineLevel="1" x14ac:dyDescent="0.45">
      <c r="B138" s="263"/>
      <c r="C138" s="263"/>
      <c r="D138" s="266"/>
      <c r="E138" s="11" t="s">
        <v>17</v>
      </c>
      <c r="F138" s="12" t="s">
        <v>23</v>
      </c>
      <c r="G138" s="15">
        <v>3401.0391079949995</v>
      </c>
      <c r="H138" s="15">
        <v>5394.3437678112005</v>
      </c>
      <c r="I138" s="15">
        <v>0</v>
      </c>
      <c r="J138" s="15">
        <v>0</v>
      </c>
      <c r="K138" s="15">
        <v>0</v>
      </c>
      <c r="L138" s="15">
        <f t="shared" si="25"/>
        <v>8795.3828758062009</v>
      </c>
      <c r="M138" s="175" t="s">
        <v>166</v>
      </c>
      <c r="N138" s="176"/>
      <c r="P138" s="16"/>
      <c r="Q138" s="17" t="s">
        <v>164</v>
      </c>
      <c r="R138" s="17" t="s">
        <v>17</v>
      </c>
    </row>
    <row r="139" spans="2:18" ht="13.05" customHeight="1" outlineLevel="1" x14ac:dyDescent="0.45">
      <c r="B139" s="263"/>
      <c r="C139" s="263"/>
      <c r="D139" s="266"/>
      <c r="E139" s="11" t="s">
        <v>17</v>
      </c>
      <c r="F139" s="12" t="s">
        <v>25</v>
      </c>
      <c r="G139" s="15">
        <v>300</v>
      </c>
      <c r="H139" s="15">
        <v>750</v>
      </c>
      <c r="I139" s="15">
        <v>0</v>
      </c>
      <c r="J139" s="15">
        <v>2400</v>
      </c>
      <c r="K139" s="15">
        <v>0</v>
      </c>
      <c r="L139" s="15">
        <f t="shared" si="25"/>
        <v>3450</v>
      </c>
      <c r="M139" s="175" t="s">
        <v>167</v>
      </c>
      <c r="N139" s="176"/>
      <c r="P139" s="16"/>
      <c r="Q139" s="17" t="s">
        <v>164</v>
      </c>
      <c r="R139" s="17" t="s">
        <v>17</v>
      </c>
    </row>
    <row r="140" spans="2:18" ht="13.05" customHeight="1" outlineLevel="1" x14ac:dyDescent="0.45">
      <c r="B140" s="263"/>
      <c r="C140" s="263"/>
      <c r="D140" s="266"/>
      <c r="E140" s="11" t="s">
        <v>17</v>
      </c>
      <c r="F140" s="12" t="s">
        <v>27</v>
      </c>
      <c r="G140" s="15">
        <v>15413.583485628</v>
      </c>
      <c r="H140" s="15">
        <v>100829.69253346001</v>
      </c>
      <c r="I140" s="15">
        <v>25680</v>
      </c>
      <c r="J140" s="15">
        <v>12580</v>
      </c>
      <c r="K140" s="15">
        <v>10200</v>
      </c>
      <c r="L140" s="15">
        <f t="shared" si="25"/>
        <v>164703.27601908799</v>
      </c>
      <c r="M140" s="175" t="s">
        <v>168</v>
      </c>
      <c r="N140" s="176"/>
      <c r="P140" s="16"/>
      <c r="Q140" s="17" t="s">
        <v>164</v>
      </c>
      <c r="R140" s="17" t="s">
        <v>17</v>
      </c>
    </row>
    <row r="141" spans="2:18" ht="13.05" customHeight="1" outlineLevel="1" x14ac:dyDescent="0.45">
      <c r="B141" s="263"/>
      <c r="C141" s="263"/>
      <c r="D141" s="266"/>
      <c r="E141" s="11" t="s">
        <v>17</v>
      </c>
      <c r="F141" s="12" t="s">
        <v>29</v>
      </c>
      <c r="G141" s="15">
        <v>36068.852643337799</v>
      </c>
      <c r="H141" s="15">
        <v>35212.671369720003</v>
      </c>
      <c r="I141" s="15">
        <v>22200</v>
      </c>
      <c r="J141" s="15">
        <v>22200</v>
      </c>
      <c r="K141" s="15">
        <v>22200</v>
      </c>
      <c r="L141" s="15">
        <f t="shared" si="25"/>
        <v>137881.52401305782</v>
      </c>
      <c r="M141" s="175" t="s">
        <v>169</v>
      </c>
      <c r="N141" s="176"/>
      <c r="P141" s="16"/>
      <c r="Q141" s="17" t="s">
        <v>164</v>
      </c>
      <c r="R141" s="17" t="s">
        <v>17</v>
      </c>
    </row>
    <row r="142" spans="2:18" ht="13.05" customHeight="1" outlineLevel="1" x14ac:dyDescent="0.45">
      <c r="B142" s="263"/>
      <c r="C142" s="263"/>
      <c r="D142" s="266"/>
      <c r="E142" s="11" t="s">
        <v>17</v>
      </c>
      <c r="F142" s="12" t="s">
        <v>33</v>
      </c>
      <c r="G142" s="15">
        <v>0</v>
      </c>
      <c r="H142" s="15">
        <v>237177.67493960401</v>
      </c>
      <c r="I142" s="15">
        <v>180750</v>
      </c>
      <c r="J142" s="15">
        <v>90500</v>
      </c>
      <c r="K142" s="15">
        <v>500</v>
      </c>
      <c r="L142" s="15">
        <f t="shared" si="25"/>
        <v>508927.67493960401</v>
      </c>
      <c r="M142" s="175" t="s">
        <v>170</v>
      </c>
      <c r="N142" s="176"/>
      <c r="P142" s="16"/>
      <c r="Q142" s="17" t="s">
        <v>164</v>
      </c>
      <c r="R142" s="17" t="s">
        <v>17</v>
      </c>
    </row>
    <row r="143" spans="2:18" ht="13.05" customHeight="1" outlineLevel="1" x14ac:dyDescent="0.45">
      <c r="B143" s="263"/>
      <c r="C143" s="263"/>
      <c r="D143" s="266"/>
      <c r="E143" s="11" t="s">
        <v>17</v>
      </c>
      <c r="F143" s="12" t="s">
        <v>31</v>
      </c>
      <c r="G143" s="15">
        <v>0</v>
      </c>
      <c r="H143" s="15">
        <v>55140</v>
      </c>
      <c r="I143" s="15">
        <v>40140</v>
      </c>
      <c r="J143" s="15">
        <v>15000</v>
      </c>
      <c r="K143" s="15">
        <v>0</v>
      </c>
      <c r="L143" s="15">
        <f t="shared" si="25"/>
        <v>110280</v>
      </c>
      <c r="M143" s="175" t="s">
        <v>171</v>
      </c>
      <c r="N143" s="176"/>
      <c r="P143" s="16"/>
      <c r="Q143" s="17" t="s">
        <v>164</v>
      </c>
      <c r="R143" s="17" t="s">
        <v>17</v>
      </c>
    </row>
    <row r="144" spans="2:18" ht="13.05" customHeight="1" outlineLevel="1" x14ac:dyDescent="0.45">
      <c r="B144" s="263"/>
      <c r="C144" s="263"/>
      <c r="D144" s="266"/>
      <c r="E144" s="11" t="s">
        <v>35</v>
      </c>
      <c r="F144" s="12" t="s">
        <v>18</v>
      </c>
      <c r="G144" s="15">
        <v>33641.32537479591</v>
      </c>
      <c r="H144" s="15">
        <v>2660.3691476171525</v>
      </c>
      <c r="I144" s="15">
        <v>2688.0705316379099</v>
      </c>
      <c r="J144" s="15">
        <v>22220.720391523602</v>
      </c>
      <c r="K144" s="15">
        <v>0</v>
      </c>
      <c r="L144" s="15">
        <f t="shared" si="25"/>
        <v>61210.485445574574</v>
      </c>
      <c r="M144" s="175" t="s">
        <v>172</v>
      </c>
      <c r="N144" s="176"/>
      <c r="P144" s="16"/>
      <c r="Q144" s="17" t="s">
        <v>164</v>
      </c>
      <c r="R144" s="17" t="s">
        <v>35</v>
      </c>
    </row>
    <row r="145" spans="2:18" ht="13.05" customHeight="1" outlineLevel="1" x14ac:dyDescent="0.45">
      <c r="B145" s="263"/>
      <c r="C145" s="263"/>
      <c r="D145" s="266"/>
      <c r="E145" s="11" t="s">
        <v>35</v>
      </c>
      <c r="F145" s="12" t="s">
        <v>21</v>
      </c>
      <c r="G145" s="15">
        <v>0</v>
      </c>
      <c r="H145" s="15">
        <v>15000</v>
      </c>
      <c r="I145" s="15">
        <v>0</v>
      </c>
      <c r="J145" s="15">
        <v>0</v>
      </c>
      <c r="K145" s="15">
        <v>0</v>
      </c>
      <c r="L145" s="15">
        <f t="shared" si="25"/>
        <v>15000</v>
      </c>
      <c r="M145" s="175" t="s">
        <v>172</v>
      </c>
      <c r="N145" s="178"/>
      <c r="Q145" s="17" t="s">
        <v>164</v>
      </c>
      <c r="R145" s="17" t="s">
        <v>35</v>
      </c>
    </row>
    <row r="146" spans="2:18" ht="13.05" customHeight="1" outlineLevel="1" x14ac:dyDescent="0.45">
      <c r="B146" s="263"/>
      <c r="C146" s="263"/>
      <c r="D146" s="266"/>
      <c r="E146" s="11" t="s">
        <v>35</v>
      </c>
      <c r="F146" s="12" t="s">
        <v>25</v>
      </c>
      <c r="G146" s="15">
        <v>466920</v>
      </c>
      <c r="H146" s="15">
        <v>16920</v>
      </c>
      <c r="I146" s="15">
        <v>16920</v>
      </c>
      <c r="J146" s="15">
        <v>16920</v>
      </c>
      <c r="K146" s="15">
        <v>0</v>
      </c>
      <c r="L146" s="15">
        <f t="shared" si="25"/>
        <v>517680</v>
      </c>
      <c r="M146" s="175" t="s">
        <v>172</v>
      </c>
      <c r="N146" s="178"/>
      <c r="Q146" s="17" t="s">
        <v>164</v>
      </c>
      <c r="R146" s="17" t="s">
        <v>35</v>
      </c>
    </row>
    <row r="147" spans="2:18" ht="13.05" customHeight="1" outlineLevel="1" x14ac:dyDescent="0.45">
      <c r="B147" s="263"/>
      <c r="C147" s="263"/>
      <c r="D147" s="266"/>
      <c r="E147" s="11" t="s">
        <v>35</v>
      </c>
      <c r="F147" s="12" t="s">
        <v>27</v>
      </c>
      <c r="G147" s="15">
        <v>0</v>
      </c>
      <c r="H147" s="15">
        <v>1385</v>
      </c>
      <c r="I147" s="15">
        <v>0</v>
      </c>
      <c r="J147" s="15">
        <v>0</v>
      </c>
      <c r="K147" s="15">
        <v>0</v>
      </c>
      <c r="L147" s="15">
        <f t="shared" si="25"/>
        <v>1385</v>
      </c>
      <c r="M147" s="175" t="s">
        <v>172</v>
      </c>
      <c r="N147" s="178"/>
      <c r="Q147" s="17" t="s">
        <v>164</v>
      </c>
      <c r="R147" s="17" t="s">
        <v>35</v>
      </c>
    </row>
    <row r="148" spans="2:18" ht="13.05" customHeight="1" outlineLevel="1" x14ac:dyDescent="0.45">
      <c r="B148" s="263"/>
      <c r="C148" s="263"/>
      <c r="D148" s="266"/>
      <c r="E148" s="11" t="s">
        <v>35</v>
      </c>
      <c r="F148" s="12" t="s">
        <v>29</v>
      </c>
      <c r="G148" s="15">
        <v>0</v>
      </c>
      <c r="H148" s="15">
        <v>0</v>
      </c>
      <c r="I148" s="15">
        <v>0</v>
      </c>
      <c r="J148" s="15">
        <v>0</v>
      </c>
      <c r="K148" s="15">
        <v>0</v>
      </c>
      <c r="L148" s="15">
        <f t="shared" si="25"/>
        <v>0</v>
      </c>
      <c r="M148" s="175" t="s">
        <v>172</v>
      </c>
      <c r="N148" s="178"/>
      <c r="Q148" s="17" t="s">
        <v>164</v>
      </c>
      <c r="R148" s="17" t="s">
        <v>35</v>
      </c>
    </row>
    <row r="149" spans="2:18" ht="13.05" customHeight="1" outlineLevel="1" x14ac:dyDescent="0.45">
      <c r="B149" s="263"/>
      <c r="C149" s="263"/>
      <c r="D149" s="266"/>
      <c r="E149" s="11" t="s">
        <v>35</v>
      </c>
      <c r="F149" s="12" t="s">
        <v>33</v>
      </c>
      <c r="G149" s="15">
        <v>0</v>
      </c>
      <c r="H149" s="15">
        <v>150000</v>
      </c>
      <c r="I149" s="15">
        <v>9000</v>
      </c>
      <c r="J149" s="15">
        <v>0</v>
      </c>
      <c r="K149" s="15">
        <v>0</v>
      </c>
      <c r="L149" s="15">
        <f t="shared" si="25"/>
        <v>159000</v>
      </c>
      <c r="M149" s="175" t="s">
        <v>172</v>
      </c>
      <c r="N149" s="178"/>
      <c r="Q149" s="17" t="s">
        <v>164</v>
      </c>
      <c r="R149" s="17" t="s">
        <v>35</v>
      </c>
    </row>
    <row r="150" spans="2:18" ht="13.05" customHeight="1" outlineLevel="1" x14ac:dyDescent="0.45">
      <c r="B150" s="263"/>
      <c r="C150" s="263"/>
      <c r="D150" s="266"/>
      <c r="E150" s="11" t="s">
        <v>35</v>
      </c>
      <c r="F150" s="12" t="s">
        <v>31</v>
      </c>
      <c r="G150" s="15">
        <v>4000</v>
      </c>
      <c r="H150" s="15">
        <v>4000</v>
      </c>
      <c r="I150" s="15">
        <v>4500</v>
      </c>
      <c r="J150" s="15">
        <v>4638</v>
      </c>
      <c r="K150" s="15">
        <v>0</v>
      </c>
      <c r="L150" s="15">
        <f t="shared" si="25"/>
        <v>17138</v>
      </c>
      <c r="M150" s="175" t="s">
        <v>172</v>
      </c>
      <c r="Q150" s="17" t="s">
        <v>164</v>
      </c>
      <c r="R150" s="17" t="s">
        <v>35</v>
      </c>
    </row>
    <row r="151" spans="2:18" ht="13.05" customHeight="1" outlineLevel="1" x14ac:dyDescent="0.45">
      <c r="B151" s="263"/>
      <c r="C151" s="263"/>
      <c r="D151" s="267"/>
      <c r="E151" s="11" t="s">
        <v>173</v>
      </c>
      <c r="F151" s="12" t="s">
        <v>27</v>
      </c>
      <c r="G151" s="15">
        <v>40000</v>
      </c>
      <c r="H151" s="15">
        <v>40000</v>
      </c>
      <c r="I151" s="15">
        <v>0</v>
      </c>
      <c r="J151" s="15">
        <v>0</v>
      </c>
      <c r="K151" s="15">
        <v>0</v>
      </c>
      <c r="L151" s="15">
        <f t="shared" si="25"/>
        <v>80000</v>
      </c>
      <c r="M151" s="175" t="s">
        <v>174</v>
      </c>
      <c r="Q151" s="17" t="s">
        <v>164</v>
      </c>
      <c r="R151" s="17" t="s">
        <v>173</v>
      </c>
    </row>
    <row r="152" spans="2:18" ht="13.05" customHeight="1" outlineLevel="1" x14ac:dyDescent="0.45">
      <c r="B152" s="263"/>
      <c r="C152" s="263"/>
      <c r="D152" s="18" t="s">
        <v>175</v>
      </c>
      <c r="E152" s="19"/>
      <c r="F152" s="20"/>
      <c r="G152" s="21">
        <f t="shared" ref="G152:L152" si="26">SUM(G136:G151)</f>
        <v>803888.73853317811</v>
      </c>
      <c r="H152" s="21">
        <f t="shared" si="26"/>
        <v>798441.09060516348</v>
      </c>
      <c r="I152" s="21">
        <f t="shared" si="26"/>
        <v>346642.81771272566</v>
      </c>
      <c r="J152" s="21">
        <f t="shared" si="26"/>
        <v>264109.69740949175</v>
      </c>
      <c r="K152" s="21">
        <f t="shared" si="26"/>
        <v>71846.362966680535</v>
      </c>
      <c r="L152" s="21">
        <f t="shared" si="26"/>
        <v>2284928.7072272394</v>
      </c>
      <c r="M152" s="175"/>
      <c r="Q152" s="17"/>
      <c r="R152" s="17"/>
    </row>
    <row r="153" spans="2:18" ht="13.05" customHeight="1" outlineLevel="1" x14ac:dyDescent="0.45">
      <c r="B153" s="263"/>
      <c r="C153" s="263"/>
      <c r="D153" s="272" t="s">
        <v>176</v>
      </c>
      <c r="E153" s="22" t="s">
        <v>17</v>
      </c>
      <c r="F153" s="12" t="s">
        <v>18</v>
      </c>
      <c r="G153" s="15">
        <v>49772.162195281642</v>
      </c>
      <c r="H153" s="15">
        <v>58677.063591855964</v>
      </c>
      <c r="I153" s="15">
        <v>144835.64413691612</v>
      </c>
      <c r="J153" s="15">
        <v>146853.69435891864</v>
      </c>
      <c r="K153" s="15">
        <v>97947.55311426596</v>
      </c>
      <c r="L153" s="15">
        <f t="shared" ref="L153:L156" si="27">SUM(G153:K153)</f>
        <v>498086.11739723833</v>
      </c>
      <c r="M153" s="175" t="s">
        <v>177</v>
      </c>
      <c r="N153" s="178"/>
      <c r="Q153" s="17" t="s">
        <v>178</v>
      </c>
      <c r="R153" s="17" t="s">
        <v>17</v>
      </c>
    </row>
    <row r="154" spans="2:18" ht="13.05" customHeight="1" outlineLevel="1" x14ac:dyDescent="0.45">
      <c r="B154" s="263"/>
      <c r="C154" s="263"/>
      <c r="D154" s="273"/>
      <c r="E154" s="22" t="s">
        <v>17</v>
      </c>
      <c r="F154" s="12" t="s">
        <v>25</v>
      </c>
      <c r="G154" s="15">
        <v>1500</v>
      </c>
      <c r="H154" s="15">
        <v>0</v>
      </c>
      <c r="I154" s="15">
        <v>1200</v>
      </c>
      <c r="J154" s="15">
        <v>2400</v>
      </c>
      <c r="K154" s="15">
        <v>0</v>
      </c>
      <c r="L154" s="15">
        <f t="shared" si="27"/>
        <v>5100</v>
      </c>
      <c r="M154" s="175" t="s">
        <v>179</v>
      </c>
      <c r="N154" s="178"/>
      <c r="Q154" s="17" t="s">
        <v>178</v>
      </c>
      <c r="R154" s="17" t="s">
        <v>17</v>
      </c>
    </row>
    <row r="155" spans="2:18" ht="13.05" customHeight="1" outlineLevel="1" x14ac:dyDescent="0.45">
      <c r="B155" s="263"/>
      <c r="C155" s="263"/>
      <c r="D155" s="273"/>
      <c r="E155" s="22" t="s">
        <v>17</v>
      </c>
      <c r="F155" s="12" t="s">
        <v>27</v>
      </c>
      <c r="G155" s="15">
        <v>0</v>
      </c>
      <c r="H155" s="15">
        <v>29784</v>
      </c>
      <c r="I155" s="15">
        <v>85227.178466893994</v>
      </c>
      <c r="J155" s="15">
        <v>38614.658374119201</v>
      </c>
      <c r="K155" s="15">
        <v>73803.178466893994</v>
      </c>
      <c r="L155" s="15">
        <f t="shared" si="27"/>
        <v>227429.01530790719</v>
      </c>
      <c r="M155" s="175" t="s">
        <v>180</v>
      </c>
      <c r="N155" s="178"/>
      <c r="Q155" s="17" t="s">
        <v>178</v>
      </c>
      <c r="R155" s="17" t="s">
        <v>17</v>
      </c>
    </row>
    <row r="156" spans="2:18" ht="13.05" customHeight="1" outlineLevel="1" x14ac:dyDescent="0.45">
      <c r="B156" s="263"/>
      <c r="C156" s="263"/>
      <c r="D156" s="273"/>
      <c r="E156" s="22" t="s">
        <v>17</v>
      </c>
      <c r="F156" s="12" t="s">
        <v>29</v>
      </c>
      <c r="G156" s="15">
        <v>0</v>
      </c>
      <c r="H156" s="15">
        <v>2560</v>
      </c>
      <c r="I156" s="15">
        <v>13206.73112068</v>
      </c>
      <c r="J156" s="15">
        <v>3033.188049808</v>
      </c>
      <c r="K156" s="15">
        <v>13206.73112068</v>
      </c>
      <c r="L156" s="15">
        <f t="shared" si="27"/>
        <v>32006.650291168</v>
      </c>
      <c r="M156" s="175" t="s">
        <v>181</v>
      </c>
      <c r="N156" s="178"/>
      <c r="Q156" s="17" t="s">
        <v>178</v>
      </c>
      <c r="R156" s="17" t="s">
        <v>17</v>
      </c>
    </row>
    <row r="157" spans="2:18" ht="13.05" customHeight="1" outlineLevel="1" x14ac:dyDescent="0.45">
      <c r="B157" s="263"/>
      <c r="C157" s="263"/>
      <c r="D157" s="273"/>
      <c r="E157" s="22" t="s">
        <v>17</v>
      </c>
      <c r="F157" s="12" t="s">
        <v>33</v>
      </c>
      <c r="G157" s="15">
        <v>0</v>
      </c>
      <c r="H157" s="15">
        <v>600</v>
      </c>
      <c r="I157" s="15">
        <v>600</v>
      </c>
      <c r="J157" s="15">
        <v>27867.461370186</v>
      </c>
      <c r="K157" s="15">
        <v>0</v>
      </c>
      <c r="L157" s="15">
        <f t="shared" si="25"/>
        <v>29067.461370186</v>
      </c>
      <c r="M157" s="175" t="s">
        <v>182</v>
      </c>
      <c r="N157" s="178"/>
      <c r="Q157" s="17" t="s">
        <v>178</v>
      </c>
      <c r="R157" s="17" t="s">
        <v>17</v>
      </c>
    </row>
    <row r="158" spans="2:18" ht="13.05" customHeight="1" outlineLevel="1" x14ac:dyDescent="0.45">
      <c r="B158" s="263"/>
      <c r="C158" s="263"/>
      <c r="D158" s="273"/>
      <c r="E158" s="22" t="s">
        <v>17</v>
      </c>
      <c r="F158" s="12" t="s">
        <v>31</v>
      </c>
      <c r="G158" s="15">
        <v>0</v>
      </c>
      <c r="H158" s="15">
        <v>276000</v>
      </c>
      <c r="I158" s="15">
        <v>265600</v>
      </c>
      <c r="J158" s="15">
        <v>108000</v>
      </c>
      <c r="K158" s="15">
        <v>0</v>
      </c>
      <c r="L158" s="15">
        <f t="shared" si="25"/>
        <v>649600</v>
      </c>
      <c r="M158" s="175" t="s">
        <v>183</v>
      </c>
      <c r="N158" s="178"/>
      <c r="Q158" s="17" t="s">
        <v>178</v>
      </c>
      <c r="R158" s="17" t="s">
        <v>17</v>
      </c>
    </row>
    <row r="159" spans="2:18" ht="13.05" customHeight="1" outlineLevel="1" x14ac:dyDescent="0.45">
      <c r="B159" s="263"/>
      <c r="C159" s="263"/>
      <c r="D159" s="273"/>
      <c r="E159" s="22" t="s">
        <v>35</v>
      </c>
      <c r="F159" s="12" t="s">
        <v>18</v>
      </c>
      <c r="G159" s="15">
        <v>8028.5019320221927</v>
      </c>
      <c r="H159" s="15">
        <v>8077.2852801939944</v>
      </c>
      <c r="I159" s="15">
        <v>1759.3292813348371</v>
      </c>
      <c r="J159" s="15">
        <v>13300.056945165668</v>
      </c>
      <c r="K159" s="15">
        <v>0</v>
      </c>
      <c r="L159" s="15">
        <f t="shared" si="25"/>
        <v>31165.173438716694</v>
      </c>
      <c r="M159" s="175" t="s">
        <v>184</v>
      </c>
      <c r="N159" s="178"/>
      <c r="Q159" s="17" t="s">
        <v>178</v>
      </c>
      <c r="R159" s="17" t="s">
        <v>35</v>
      </c>
    </row>
    <row r="160" spans="2:18" ht="13.05" customHeight="1" outlineLevel="1" x14ac:dyDescent="0.45">
      <c r="B160" s="263"/>
      <c r="C160" s="263"/>
      <c r="D160" s="273"/>
      <c r="E160" s="22" t="s">
        <v>35</v>
      </c>
      <c r="F160" s="12" t="s">
        <v>21</v>
      </c>
      <c r="G160" s="15">
        <v>14000</v>
      </c>
      <c r="H160" s="15">
        <v>0</v>
      </c>
      <c r="I160" s="15">
        <v>0</v>
      </c>
      <c r="J160" s="15">
        <v>0</v>
      </c>
      <c r="K160" s="15">
        <v>0</v>
      </c>
      <c r="L160" s="15">
        <f t="shared" si="25"/>
        <v>14000</v>
      </c>
      <c r="M160" s="175" t="s">
        <v>184</v>
      </c>
      <c r="N160" s="178"/>
      <c r="Q160" s="17" t="s">
        <v>178</v>
      </c>
      <c r="R160" s="17" t="s">
        <v>35</v>
      </c>
    </row>
    <row r="161" spans="2:18" ht="13.05" customHeight="1" outlineLevel="1" x14ac:dyDescent="0.45">
      <c r="B161" s="263"/>
      <c r="C161" s="263"/>
      <c r="D161" s="273"/>
      <c r="E161" s="22" t="s">
        <v>35</v>
      </c>
      <c r="F161" s="12" t="s">
        <v>27</v>
      </c>
      <c r="G161" s="15">
        <v>0</v>
      </c>
      <c r="H161" s="15">
        <v>74990</v>
      </c>
      <c r="I161" s="15">
        <v>0</v>
      </c>
      <c r="J161" s="15">
        <v>0</v>
      </c>
      <c r="K161" s="15">
        <v>0</v>
      </c>
      <c r="L161" s="15">
        <f t="shared" si="25"/>
        <v>74990</v>
      </c>
      <c r="M161" s="175" t="s">
        <v>184</v>
      </c>
      <c r="Q161" s="17" t="s">
        <v>178</v>
      </c>
      <c r="R161" s="17" t="s">
        <v>35</v>
      </c>
    </row>
    <row r="162" spans="2:18" ht="13.05" customHeight="1" outlineLevel="1" x14ac:dyDescent="0.45">
      <c r="B162" s="263"/>
      <c r="C162" s="263"/>
      <c r="D162" s="273"/>
      <c r="E162" s="22" t="s">
        <v>35</v>
      </c>
      <c r="F162" s="12" t="s">
        <v>29</v>
      </c>
      <c r="G162" s="15">
        <v>0</v>
      </c>
      <c r="H162" s="15">
        <v>9840</v>
      </c>
      <c r="I162" s="15">
        <v>9840</v>
      </c>
      <c r="J162" s="15">
        <v>6000</v>
      </c>
      <c r="K162" s="15">
        <v>0</v>
      </c>
      <c r="L162" s="15">
        <f t="shared" si="25"/>
        <v>25680</v>
      </c>
      <c r="M162" s="175" t="s">
        <v>184</v>
      </c>
      <c r="Q162" s="17" t="s">
        <v>178</v>
      </c>
      <c r="R162" s="17" t="s">
        <v>35</v>
      </c>
    </row>
    <row r="163" spans="2:18" ht="13.05" customHeight="1" outlineLevel="1" x14ac:dyDescent="0.45">
      <c r="B163" s="263"/>
      <c r="C163" s="263"/>
      <c r="D163" s="273"/>
      <c r="E163" s="22" t="s">
        <v>35</v>
      </c>
      <c r="F163" s="12" t="s">
        <v>31</v>
      </c>
      <c r="G163" s="15">
        <v>10000</v>
      </c>
      <c r="H163" s="15">
        <v>15000</v>
      </c>
      <c r="I163" s="15">
        <v>3877</v>
      </c>
      <c r="J163" s="15">
        <v>3877</v>
      </c>
      <c r="K163" s="15">
        <v>0</v>
      </c>
      <c r="L163" s="15">
        <f t="shared" si="25"/>
        <v>32754</v>
      </c>
      <c r="M163" s="175" t="s">
        <v>184</v>
      </c>
      <c r="Q163" s="17" t="s">
        <v>178</v>
      </c>
      <c r="R163" s="17" t="s">
        <v>35</v>
      </c>
    </row>
    <row r="164" spans="2:18" ht="13.05" customHeight="1" outlineLevel="1" x14ac:dyDescent="0.45">
      <c r="B164" s="263"/>
      <c r="C164" s="263"/>
      <c r="D164" s="274"/>
      <c r="E164" s="22" t="s">
        <v>173</v>
      </c>
      <c r="F164" s="22" t="s">
        <v>27</v>
      </c>
      <c r="G164" s="13">
        <v>117500</v>
      </c>
      <c r="H164" s="13">
        <v>117500</v>
      </c>
      <c r="I164" s="13">
        <v>117500</v>
      </c>
      <c r="J164" s="13">
        <v>0</v>
      </c>
      <c r="K164" s="13">
        <v>0</v>
      </c>
      <c r="L164" s="13">
        <f t="shared" si="25"/>
        <v>352500</v>
      </c>
      <c r="M164" s="179" t="s">
        <v>185</v>
      </c>
      <c r="Q164" s="17" t="s">
        <v>178</v>
      </c>
      <c r="R164" s="17" t="s">
        <v>173</v>
      </c>
    </row>
    <row r="165" spans="2:18" ht="13.05" customHeight="1" outlineLevel="1" x14ac:dyDescent="0.45">
      <c r="B165" s="263"/>
      <c r="C165" s="263"/>
      <c r="D165" s="29" t="s">
        <v>186</v>
      </c>
      <c r="E165" s="11"/>
      <c r="F165" s="12"/>
      <c r="G165" s="27">
        <f t="shared" ref="G165:K165" si="28">SUM(G153:G164)</f>
        <v>200800.66412730384</v>
      </c>
      <c r="H165" s="27">
        <f t="shared" si="28"/>
        <v>593028.34887204994</v>
      </c>
      <c r="I165" s="27">
        <f t="shared" si="28"/>
        <v>643645.88300582487</v>
      </c>
      <c r="J165" s="27">
        <f t="shared" si="28"/>
        <v>349946.05909819755</v>
      </c>
      <c r="K165" s="27">
        <f t="shared" si="28"/>
        <v>184957.46270183995</v>
      </c>
      <c r="L165" s="27">
        <f>SUM(L153:L164)</f>
        <v>1972378.4178052163</v>
      </c>
      <c r="M165" s="179"/>
      <c r="Q165" s="17"/>
      <c r="R165" s="17"/>
    </row>
    <row r="166" spans="2:18" ht="13.05" customHeight="1" outlineLevel="1" x14ac:dyDescent="0.45">
      <c r="B166" s="263"/>
      <c r="C166" s="263"/>
      <c r="D166" s="265" t="s">
        <v>187</v>
      </c>
      <c r="E166" s="11" t="s">
        <v>17</v>
      </c>
      <c r="F166" s="12" t="s">
        <v>18</v>
      </c>
      <c r="G166" s="15">
        <v>73156.732525227257</v>
      </c>
      <c r="H166" s="15">
        <v>47980.001181581407</v>
      </c>
      <c r="I166" s="15">
        <v>44217.684071889576</v>
      </c>
      <c r="J166" s="15">
        <v>40752.195156216243</v>
      </c>
      <c r="K166" s="15">
        <v>35663.976402086868</v>
      </c>
      <c r="L166" s="15">
        <f t="shared" si="25"/>
        <v>241770.58933700135</v>
      </c>
      <c r="M166" s="175" t="s">
        <v>188</v>
      </c>
      <c r="Q166" s="17" t="s">
        <v>189</v>
      </c>
      <c r="R166" s="17" t="s">
        <v>17</v>
      </c>
    </row>
    <row r="167" spans="2:18" ht="13.05" customHeight="1" outlineLevel="1" x14ac:dyDescent="0.45">
      <c r="B167" s="263"/>
      <c r="C167" s="263"/>
      <c r="D167" s="266"/>
      <c r="E167" s="11" t="s">
        <v>17</v>
      </c>
      <c r="F167" s="12" t="s">
        <v>25</v>
      </c>
      <c r="G167" s="15">
        <v>0</v>
      </c>
      <c r="H167" s="15">
        <v>0</v>
      </c>
      <c r="I167" s="15">
        <v>0</v>
      </c>
      <c r="J167" s="15">
        <v>0</v>
      </c>
      <c r="K167" s="15">
        <v>0</v>
      </c>
      <c r="L167" s="15">
        <f t="shared" si="25"/>
        <v>0</v>
      </c>
      <c r="M167" s="175" t="s">
        <v>190</v>
      </c>
      <c r="Q167" s="17" t="s">
        <v>189</v>
      </c>
      <c r="R167" s="17" t="s">
        <v>17</v>
      </c>
    </row>
    <row r="168" spans="2:18" ht="13.05" customHeight="1" outlineLevel="1" x14ac:dyDescent="0.45">
      <c r="B168" s="263"/>
      <c r="C168" s="263"/>
      <c r="D168" s="266"/>
      <c r="E168" s="11" t="s">
        <v>17</v>
      </c>
      <c r="F168" s="12" t="s">
        <v>27</v>
      </c>
      <c r="G168" s="15">
        <v>26700</v>
      </c>
      <c r="H168" s="15">
        <v>35120</v>
      </c>
      <c r="I168" s="15">
        <v>6000</v>
      </c>
      <c r="J168" s="15">
        <v>4920</v>
      </c>
      <c r="K168" s="15">
        <v>0</v>
      </c>
      <c r="L168" s="15">
        <f t="shared" si="25"/>
        <v>72740</v>
      </c>
      <c r="M168" s="175" t="s">
        <v>191</v>
      </c>
      <c r="Q168" s="17" t="s">
        <v>189</v>
      </c>
      <c r="R168" s="17" t="s">
        <v>17</v>
      </c>
    </row>
    <row r="169" spans="2:18" ht="13.05" customHeight="1" outlineLevel="1" x14ac:dyDescent="0.45">
      <c r="B169" s="263"/>
      <c r="C169" s="263"/>
      <c r="D169" s="266"/>
      <c r="E169" s="11" t="s">
        <v>17</v>
      </c>
      <c r="F169" s="12" t="s">
        <v>29</v>
      </c>
      <c r="G169" s="15">
        <v>7200</v>
      </c>
      <c r="H169" s="15">
        <v>5550</v>
      </c>
      <c r="I169" s="15">
        <v>0</v>
      </c>
      <c r="J169" s="15">
        <v>0</v>
      </c>
      <c r="K169" s="15">
        <v>0</v>
      </c>
      <c r="L169" s="15">
        <f t="shared" si="25"/>
        <v>12750</v>
      </c>
      <c r="M169" s="175" t="s">
        <v>192</v>
      </c>
      <c r="Q169" s="17" t="s">
        <v>189</v>
      </c>
      <c r="R169" s="17" t="s">
        <v>17</v>
      </c>
    </row>
    <row r="170" spans="2:18" ht="13.05" customHeight="1" outlineLevel="1" x14ac:dyDescent="0.45">
      <c r="B170" s="263"/>
      <c r="C170" s="263"/>
      <c r="D170" s="266"/>
      <c r="E170" s="11" t="s">
        <v>17</v>
      </c>
      <c r="F170" s="12" t="s">
        <v>33</v>
      </c>
      <c r="G170" s="15">
        <v>8050</v>
      </c>
      <c r="H170" s="15">
        <v>21950</v>
      </c>
      <c r="I170" s="15">
        <v>18250</v>
      </c>
      <c r="J170" s="15">
        <v>18250</v>
      </c>
      <c r="K170" s="15">
        <v>0</v>
      </c>
      <c r="L170" s="15">
        <f t="shared" si="25"/>
        <v>66500</v>
      </c>
      <c r="M170" s="175" t="s">
        <v>193</v>
      </c>
      <c r="Q170" s="17" t="s">
        <v>189</v>
      </c>
      <c r="R170" s="17" t="s">
        <v>17</v>
      </c>
    </row>
    <row r="171" spans="2:18" ht="13.05" customHeight="1" outlineLevel="1" x14ac:dyDescent="0.45">
      <c r="B171" s="263"/>
      <c r="C171" s="263"/>
      <c r="D171" s="266"/>
      <c r="E171" s="11" t="s">
        <v>17</v>
      </c>
      <c r="F171" s="12" t="s">
        <v>31</v>
      </c>
      <c r="G171" s="15">
        <v>88343.58974358972</v>
      </c>
      <c r="H171" s="15">
        <v>202661.53846153844</v>
      </c>
      <c r="I171" s="15">
        <v>259469.23076923078</v>
      </c>
      <c r="J171" s="15">
        <v>234200</v>
      </c>
      <c r="K171" s="15">
        <v>193200</v>
      </c>
      <c r="L171" s="15">
        <f t="shared" si="25"/>
        <v>977874.35897435888</v>
      </c>
      <c r="M171" s="175" t="s">
        <v>194</v>
      </c>
      <c r="N171" s="176"/>
      <c r="P171" s="16"/>
      <c r="Q171" s="17" t="s">
        <v>189</v>
      </c>
      <c r="R171" s="17" t="s">
        <v>17</v>
      </c>
    </row>
    <row r="172" spans="2:18" ht="13.05" customHeight="1" outlineLevel="1" x14ac:dyDescent="0.45">
      <c r="B172" s="263"/>
      <c r="C172" s="263"/>
      <c r="D172" s="273"/>
      <c r="E172" s="22" t="s">
        <v>35</v>
      </c>
      <c r="F172" s="22" t="s">
        <v>18</v>
      </c>
      <c r="G172" s="15">
        <v>28734.072860167576</v>
      </c>
      <c r="H172" s="15">
        <v>6606.2152024656843</v>
      </c>
      <c r="I172" s="15">
        <v>3285.8410232386959</v>
      </c>
      <c r="J172" s="15">
        <v>0</v>
      </c>
      <c r="K172" s="15">
        <v>0</v>
      </c>
      <c r="L172" s="15">
        <f t="shared" si="25"/>
        <v>38626.129085871959</v>
      </c>
      <c r="M172" s="175" t="s">
        <v>195</v>
      </c>
      <c r="N172" s="176"/>
      <c r="P172" s="16"/>
      <c r="Q172" s="17" t="s">
        <v>189</v>
      </c>
      <c r="R172" s="17" t="s">
        <v>35</v>
      </c>
    </row>
    <row r="173" spans="2:18" ht="13.05" customHeight="1" outlineLevel="1" x14ac:dyDescent="0.45">
      <c r="B173" s="263"/>
      <c r="C173" s="263"/>
      <c r="D173" s="240"/>
      <c r="E173" s="12" t="s">
        <v>35</v>
      </c>
      <c r="F173" s="12" t="s">
        <v>33</v>
      </c>
      <c r="G173" s="15">
        <v>116250</v>
      </c>
      <c r="H173" s="15">
        <v>24000</v>
      </c>
      <c r="I173" s="15">
        <v>20250</v>
      </c>
      <c r="J173" s="15">
        <v>0</v>
      </c>
      <c r="K173" s="15">
        <v>0</v>
      </c>
      <c r="L173" s="15">
        <f t="shared" si="25"/>
        <v>160500</v>
      </c>
      <c r="M173" s="175" t="s">
        <v>195</v>
      </c>
      <c r="N173" s="176"/>
      <c r="P173" s="16"/>
      <c r="Q173" s="17" t="s">
        <v>189</v>
      </c>
      <c r="R173" s="17" t="s">
        <v>35</v>
      </c>
    </row>
    <row r="174" spans="2:18" ht="13.05" customHeight="1" outlineLevel="1" x14ac:dyDescent="0.45">
      <c r="B174" s="263"/>
      <c r="C174" s="263"/>
      <c r="D174" s="240"/>
      <c r="E174" s="12" t="s">
        <v>35</v>
      </c>
      <c r="F174" s="12" t="s">
        <v>25</v>
      </c>
      <c r="G174" s="15">
        <v>33750</v>
      </c>
      <c r="H174" s="15">
        <v>0</v>
      </c>
      <c r="I174" s="15">
        <v>0</v>
      </c>
      <c r="J174" s="15">
        <v>0</v>
      </c>
      <c r="K174" s="15">
        <v>0</v>
      </c>
      <c r="L174" s="15">
        <f t="shared" si="25"/>
        <v>33750</v>
      </c>
      <c r="M174" s="175" t="s">
        <v>195</v>
      </c>
      <c r="N174" s="176"/>
      <c r="P174" s="16"/>
      <c r="Q174" s="17" t="s">
        <v>189</v>
      </c>
      <c r="R174" s="17" t="s">
        <v>35</v>
      </c>
    </row>
    <row r="175" spans="2:18" ht="13.05" customHeight="1" outlineLevel="1" x14ac:dyDescent="0.45">
      <c r="B175" s="263"/>
      <c r="C175" s="263"/>
      <c r="D175" s="18" t="s">
        <v>196</v>
      </c>
      <c r="E175" s="24"/>
      <c r="F175" s="22"/>
      <c r="G175" s="21">
        <f t="shared" ref="G175" si="29">SUM(G166:G174)</f>
        <v>382184.39512898459</v>
      </c>
      <c r="H175" s="21">
        <f t="shared" ref="H175" si="30">SUM(H166:H174)</f>
        <v>343867.75484558556</v>
      </c>
      <c r="I175" s="21">
        <f t="shared" ref="I175" si="31">SUM(I166:I174)</f>
        <v>351472.75586435909</v>
      </c>
      <c r="J175" s="21">
        <f t="shared" ref="J175" si="32">SUM(J166:J174)</f>
        <v>298122.19515621627</v>
      </c>
      <c r="K175" s="21">
        <f t="shared" ref="K175" si="33">SUM(K166:K174)</f>
        <v>228863.97640208688</v>
      </c>
      <c r="L175" s="21">
        <f t="shared" ref="L175" si="34">SUM(L166:L174)</f>
        <v>1604511.0773972319</v>
      </c>
      <c r="M175" s="175"/>
      <c r="N175" s="176"/>
      <c r="P175" s="16"/>
      <c r="Q175" s="17"/>
      <c r="R175" s="17"/>
    </row>
    <row r="176" spans="2:18" ht="13.05" customHeight="1" outlineLevel="1" x14ac:dyDescent="0.45">
      <c r="B176" s="263"/>
      <c r="C176" s="263"/>
      <c r="D176" s="265" t="s">
        <v>197</v>
      </c>
      <c r="E176" s="11" t="s">
        <v>17</v>
      </c>
      <c r="F176" s="12" t="s">
        <v>18</v>
      </c>
      <c r="G176" s="15">
        <v>112694.53320457102</v>
      </c>
      <c r="H176" s="15">
        <v>123862.04659457313</v>
      </c>
      <c r="I176" s="15">
        <v>132288.60997814624</v>
      </c>
      <c r="J176" s="15">
        <v>113249.59848971217</v>
      </c>
      <c r="K176" s="15">
        <v>82798.962198093461</v>
      </c>
      <c r="L176" s="15">
        <f t="shared" si="25"/>
        <v>564893.75046509597</v>
      </c>
      <c r="M176" s="175" t="s">
        <v>198</v>
      </c>
      <c r="N176" s="176"/>
      <c r="P176" s="16"/>
      <c r="Q176" s="17" t="s">
        <v>199</v>
      </c>
      <c r="R176" s="17" t="s">
        <v>17</v>
      </c>
    </row>
    <row r="177" spans="2:18" ht="13.05" customHeight="1" outlineLevel="1" x14ac:dyDescent="0.45">
      <c r="B177" s="263"/>
      <c r="C177" s="263"/>
      <c r="D177" s="266"/>
      <c r="E177" s="11" t="s">
        <v>17</v>
      </c>
      <c r="F177" s="12" t="s">
        <v>21</v>
      </c>
      <c r="G177" s="15">
        <v>17261.900056995841</v>
      </c>
      <c r="H177" s="15">
        <v>8630.9500284979204</v>
      </c>
      <c r="I177" s="15">
        <v>8630.9500284979204</v>
      </c>
      <c r="J177" s="15">
        <v>0</v>
      </c>
      <c r="K177" s="15">
        <v>0</v>
      </c>
      <c r="L177" s="15">
        <f t="shared" si="25"/>
        <v>34523.800113991681</v>
      </c>
      <c r="M177" s="175" t="s">
        <v>200</v>
      </c>
      <c r="N177" s="176"/>
      <c r="P177" s="16"/>
      <c r="Q177" s="17" t="s">
        <v>199</v>
      </c>
      <c r="R177" s="17" t="s">
        <v>17</v>
      </c>
    </row>
    <row r="178" spans="2:18" ht="13.05" customHeight="1" outlineLevel="1" x14ac:dyDescent="0.45">
      <c r="B178" s="263"/>
      <c r="C178" s="263"/>
      <c r="D178" s="266"/>
      <c r="E178" s="11" t="s">
        <v>17</v>
      </c>
      <c r="F178" s="12" t="s">
        <v>25</v>
      </c>
      <c r="G178" s="15">
        <v>0</v>
      </c>
      <c r="H178" s="15">
        <v>12657.780332364002</v>
      </c>
      <c r="I178" s="15">
        <v>591.48506225999995</v>
      </c>
      <c r="J178" s="15">
        <v>591.48506225999995</v>
      </c>
      <c r="K178" s="15">
        <v>0</v>
      </c>
      <c r="L178" s="15">
        <f t="shared" si="25"/>
        <v>13840.750456884003</v>
      </c>
      <c r="M178" s="175" t="s">
        <v>201</v>
      </c>
      <c r="N178" s="176"/>
      <c r="P178" s="16"/>
      <c r="Q178" s="17" t="s">
        <v>199</v>
      </c>
      <c r="R178" s="17" t="s">
        <v>17</v>
      </c>
    </row>
    <row r="179" spans="2:18" ht="13.05" customHeight="1" outlineLevel="1" x14ac:dyDescent="0.45">
      <c r="B179" s="263"/>
      <c r="C179" s="263"/>
      <c r="D179" s="266"/>
      <c r="E179" s="11" t="s">
        <v>17</v>
      </c>
      <c r="F179" s="12" t="s">
        <v>27</v>
      </c>
      <c r="G179" s="15">
        <v>5228.7279503784002</v>
      </c>
      <c r="H179" s="15">
        <v>13551.8643321776</v>
      </c>
      <c r="I179" s="15">
        <v>28735.933594042399</v>
      </c>
      <c r="J179" s="15">
        <v>11824.727950378401</v>
      </c>
      <c r="K179" s="15">
        <v>19892.5841996048</v>
      </c>
      <c r="L179" s="15">
        <f t="shared" si="25"/>
        <v>79233.838026581609</v>
      </c>
      <c r="M179" s="175" t="s">
        <v>202</v>
      </c>
      <c r="N179" s="176"/>
      <c r="P179" s="16"/>
      <c r="Q179" s="17" t="s">
        <v>199</v>
      </c>
      <c r="R179" s="17" t="s">
        <v>17</v>
      </c>
    </row>
    <row r="180" spans="2:18" ht="13.05" customHeight="1" outlineLevel="1" x14ac:dyDescent="0.45">
      <c r="B180" s="263"/>
      <c r="C180" s="263"/>
      <c r="D180" s="266"/>
      <c r="E180" s="11" t="s">
        <v>17</v>
      </c>
      <c r="F180" s="12" t="s">
        <v>29</v>
      </c>
      <c r="G180" s="15">
        <v>473.18804980799996</v>
      </c>
      <c r="H180" s="15">
        <v>4672.7319918539997</v>
      </c>
      <c r="I180" s="15">
        <v>5086.7715354359998</v>
      </c>
      <c r="J180" s="15">
        <v>473.18804980799996</v>
      </c>
      <c r="K180" s="15">
        <v>473.18804980799996</v>
      </c>
      <c r="L180" s="15">
        <f t="shared" si="25"/>
        <v>11179.067676713999</v>
      </c>
      <c r="M180" s="175" t="s">
        <v>203</v>
      </c>
      <c r="N180" s="176"/>
      <c r="P180" s="16"/>
      <c r="Q180" s="17" t="s">
        <v>199</v>
      </c>
      <c r="R180" s="17" t="s">
        <v>17</v>
      </c>
    </row>
    <row r="181" spans="2:18" ht="13.05" customHeight="1" outlineLevel="1" x14ac:dyDescent="0.45">
      <c r="B181" s="263"/>
      <c r="C181" s="263"/>
      <c r="D181" s="266"/>
      <c r="E181" s="11" t="s">
        <v>17</v>
      </c>
      <c r="F181" s="12" t="s">
        <v>33</v>
      </c>
      <c r="G181" s="15">
        <v>0</v>
      </c>
      <c r="H181" s="15">
        <v>8878.7126556500007</v>
      </c>
      <c r="I181" s="15">
        <v>9793.5632782499997</v>
      </c>
      <c r="J181" s="15">
        <v>7400</v>
      </c>
      <c r="K181" s="15">
        <v>2400</v>
      </c>
      <c r="L181" s="15">
        <f t="shared" si="25"/>
        <v>28472.2759339</v>
      </c>
      <c r="M181" s="175" t="s">
        <v>204</v>
      </c>
      <c r="N181" s="176"/>
      <c r="P181" s="16"/>
      <c r="Q181" s="17" t="s">
        <v>199</v>
      </c>
      <c r="R181" s="17" t="s">
        <v>17</v>
      </c>
    </row>
    <row r="182" spans="2:18" ht="13.05" customHeight="1" outlineLevel="1" x14ac:dyDescent="0.45">
      <c r="B182" s="263"/>
      <c r="C182" s="263"/>
      <c r="D182" s="266"/>
      <c r="E182" s="11" t="s">
        <v>17</v>
      </c>
      <c r="F182" s="12" t="s">
        <v>31</v>
      </c>
      <c r="G182" s="15">
        <v>0</v>
      </c>
      <c r="H182" s="15">
        <v>16000</v>
      </c>
      <c r="I182" s="15">
        <v>0</v>
      </c>
      <c r="J182" s="15">
        <v>12000</v>
      </c>
      <c r="K182" s="15">
        <v>0</v>
      </c>
      <c r="L182" s="15">
        <f t="shared" si="25"/>
        <v>28000</v>
      </c>
      <c r="M182" s="175" t="s">
        <v>205</v>
      </c>
      <c r="N182" s="176"/>
      <c r="P182" s="16"/>
      <c r="Q182" s="17" t="s">
        <v>199</v>
      </c>
      <c r="R182" s="17" t="s">
        <v>17</v>
      </c>
    </row>
    <row r="183" spans="2:18" ht="13.05" customHeight="1" outlineLevel="1" x14ac:dyDescent="0.45">
      <c r="B183" s="263"/>
      <c r="C183" s="263"/>
      <c r="D183" s="266"/>
      <c r="E183" s="11" t="s">
        <v>35</v>
      </c>
      <c r="F183" s="12" t="s">
        <v>18</v>
      </c>
      <c r="G183" s="15">
        <v>10324.863917260847</v>
      </c>
      <c r="H183" s="15">
        <v>1030.6056382736504</v>
      </c>
      <c r="I183" s="15">
        <v>3087.7959608442525</v>
      </c>
      <c r="J183" s="15">
        <v>12826.893770109144</v>
      </c>
      <c r="K183" s="15">
        <v>0</v>
      </c>
      <c r="L183" s="15">
        <f t="shared" si="25"/>
        <v>27270.159286487891</v>
      </c>
      <c r="M183" s="175" t="s">
        <v>206</v>
      </c>
      <c r="N183" s="176"/>
      <c r="P183" s="16"/>
      <c r="Q183" s="17" t="s">
        <v>199</v>
      </c>
      <c r="R183" s="17" t="s">
        <v>35</v>
      </c>
    </row>
    <row r="184" spans="2:18" ht="13.05" customHeight="1" outlineLevel="1" x14ac:dyDescent="0.45">
      <c r="B184" s="263"/>
      <c r="C184" s="263"/>
      <c r="D184" s="266"/>
      <c r="E184" s="11" t="s">
        <v>35</v>
      </c>
      <c r="F184" s="12" t="s">
        <v>21</v>
      </c>
      <c r="G184" s="15">
        <v>0</v>
      </c>
      <c r="H184" s="15">
        <v>10500</v>
      </c>
      <c r="I184" s="15">
        <v>21000</v>
      </c>
      <c r="J184" s="15">
        <v>0</v>
      </c>
      <c r="K184" s="15">
        <v>0</v>
      </c>
      <c r="L184" s="15">
        <f t="shared" si="25"/>
        <v>31500</v>
      </c>
      <c r="M184" s="175" t="s">
        <v>206</v>
      </c>
      <c r="N184" s="176"/>
      <c r="P184" s="16"/>
      <c r="Q184" s="17" t="s">
        <v>199</v>
      </c>
      <c r="R184" s="17" t="s">
        <v>35</v>
      </c>
    </row>
    <row r="185" spans="2:18" ht="13.05" customHeight="1" outlineLevel="1" x14ac:dyDescent="0.45">
      <c r="B185" s="263"/>
      <c r="C185" s="263"/>
      <c r="D185" s="266"/>
      <c r="E185" s="11" t="s">
        <v>35</v>
      </c>
      <c r="F185" s="12" t="s">
        <v>27</v>
      </c>
      <c r="G185" s="15">
        <v>18000</v>
      </c>
      <c r="H185" s="15">
        <v>0</v>
      </c>
      <c r="I185" s="15">
        <v>0</v>
      </c>
      <c r="J185" s="15">
        <v>0</v>
      </c>
      <c r="K185" s="15">
        <v>0</v>
      </c>
      <c r="L185" s="15">
        <f t="shared" si="25"/>
        <v>18000</v>
      </c>
      <c r="M185" s="175" t="s">
        <v>206</v>
      </c>
      <c r="N185" s="176"/>
      <c r="P185" s="16"/>
      <c r="Q185" s="17" t="s">
        <v>199</v>
      </c>
      <c r="R185" s="17" t="s">
        <v>35</v>
      </c>
    </row>
    <row r="186" spans="2:18" ht="13.05" customHeight="1" outlineLevel="1" x14ac:dyDescent="0.45">
      <c r="B186" s="263"/>
      <c r="C186" s="263"/>
      <c r="D186" s="266"/>
      <c r="E186" s="11" t="s">
        <v>35</v>
      </c>
      <c r="F186" s="12" t="s">
        <v>29</v>
      </c>
      <c r="G186" s="15">
        <v>0</v>
      </c>
      <c r="H186" s="15">
        <v>3840</v>
      </c>
      <c r="I186" s="15">
        <v>3840</v>
      </c>
      <c r="J186" s="15">
        <v>3840</v>
      </c>
      <c r="K186" s="15">
        <v>0</v>
      </c>
      <c r="L186" s="15">
        <f t="shared" si="25"/>
        <v>11520</v>
      </c>
      <c r="M186" s="175" t="s">
        <v>206</v>
      </c>
      <c r="N186" s="176"/>
      <c r="P186" s="16"/>
      <c r="Q186" s="17" t="s">
        <v>199</v>
      </c>
      <c r="R186" s="17" t="s">
        <v>35</v>
      </c>
    </row>
    <row r="187" spans="2:18" ht="13.05" customHeight="1" outlineLevel="1" x14ac:dyDescent="0.45">
      <c r="B187" s="263"/>
      <c r="C187" s="263"/>
      <c r="D187" s="266"/>
      <c r="E187" s="11" t="s">
        <v>35</v>
      </c>
      <c r="F187" s="12" t="s">
        <v>33</v>
      </c>
      <c r="G187" s="15">
        <v>0</v>
      </c>
      <c r="H187" s="15">
        <v>32000</v>
      </c>
      <c r="I187" s="15">
        <v>12000</v>
      </c>
      <c r="J187" s="15">
        <v>12000</v>
      </c>
      <c r="K187" s="15">
        <v>0</v>
      </c>
      <c r="L187" s="15">
        <f t="shared" si="25"/>
        <v>56000</v>
      </c>
      <c r="M187" s="175" t="s">
        <v>206</v>
      </c>
      <c r="N187" s="176"/>
      <c r="P187" s="16"/>
      <c r="Q187" s="17" t="s">
        <v>199</v>
      </c>
      <c r="R187" s="17" t="s">
        <v>35</v>
      </c>
    </row>
    <row r="188" spans="2:18" ht="13.05" customHeight="1" outlineLevel="1" x14ac:dyDescent="0.45">
      <c r="B188" s="263"/>
      <c r="C188" s="263"/>
      <c r="D188" s="266"/>
      <c r="E188" s="11" t="s">
        <v>35</v>
      </c>
      <c r="F188" s="12" t="s">
        <v>31</v>
      </c>
      <c r="G188" s="15">
        <v>0</v>
      </c>
      <c r="H188" s="15">
        <v>57144</v>
      </c>
      <c r="I188" s="15">
        <v>12195</v>
      </c>
      <c r="J188" s="15">
        <v>6195</v>
      </c>
      <c r="K188" s="15">
        <v>0</v>
      </c>
      <c r="L188" s="15">
        <f t="shared" si="25"/>
        <v>75534</v>
      </c>
      <c r="M188" s="175" t="s">
        <v>206</v>
      </c>
      <c r="N188" s="176"/>
      <c r="P188" s="16"/>
      <c r="Q188" s="17" t="s">
        <v>199</v>
      </c>
      <c r="R188" s="17" t="s">
        <v>35</v>
      </c>
    </row>
    <row r="189" spans="2:18" ht="13.05" customHeight="1" outlineLevel="1" x14ac:dyDescent="0.45">
      <c r="B189" s="263"/>
      <c r="C189" s="263"/>
      <c r="D189" s="266"/>
      <c r="E189" s="11" t="s">
        <v>173</v>
      </c>
      <c r="F189" s="12" t="s">
        <v>27</v>
      </c>
      <c r="G189" s="15">
        <v>14163.87</v>
      </c>
      <c r="H189" s="15">
        <v>14163.87</v>
      </c>
      <c r="I189" s="15">
        <v>14163.87</v>
      </c>
      <c r="J189" s="15">
        <v>0</v>
      </c>
      <c r="K189" s="15">
        <v>0</v>
      </c>
      <c r="L189" s="15">
        <f t="shared" si="25"/>
        <v>42491.61</v>
      </c>
      <c r="M189" s="175" t="s">
        <v>207</v>
      </c>
      <c r="N189" s="176"/>
      <c r="P189" s="16"/>
      <c r="Q189" s="17" t="s">
        <v>199</v>
      </c>
      <c r="R189" s="17" t="s">
        <v>173</v>
      </c>
    </row>
    <row r="190" spans="2:18" ht="13.05" customHeight="1" outlineLevel="1" x14ac:dyDescent="0.45">
      <c r="B190" s="263"/>
      <c r="C190" s="263"/>
      <c r="D190" s="18" t="s">
        <v>208</v>
      </c>
      <c r="E190" s="24"/>
      <c r="F190" s="22"/>
      <c r="G190" s="21">
        <f t="shared" ref="G190:L190" si="35">SUM(G176:G189)</f>
        <v>178147.08317901409</v>
      </c>
      <c r="H190" s="21">
        <f t="shared" si="35"/>
        <v>306932.56157339027</v>
      </c>
      <c r="I190" s="21">
        <f t="shared" si="35"/>
        <v>251413.97943747684</v>
      </c>
      <c r="J190" s="21">
        <f t="shared" si="35"/>
        <v>180400.89332226772</v>
      </c>
      <c r="K190" s="21">
        <f t="shared" si="35"/>
        <v>105564.73444750626</v>
      </c>
      <c r="L190" s="21">
        <f t="shared" si="35"/>
        <v>1022459.2519596552</v>
      </c>
      <c r="M190" s="175"/>
      <c r="N190" s="176"/>
      <c r="P190" s="16"/>
      <c r="Q190" s="17"/>
      <c r="R190" s="17"/>
    </row>
    <row r="191" spans="2:18" ht="13.05" customHeight="1" outlineLevel="1" x14ac:dyDescent="0.45">
      <c r="B191" s="263"/>
      <c r="C191" s="263"/>
      <c r="D191" s="265" t="s">
        <v>209</v>
      </c>
      <c r="E191" s="11" t="s">
        <v>17</v>
      </c>
      <c r="F191" s="12" t="s">
        <v>18</v>
      </c>
      <c r="G191" s="15">
        <v>24280.786901024654</v>
      </c>
      <c r="H191" s="15">
        <v>25768.154261594005</v>
      </c>
      <c r="I191" s="15">
        <v>26610.003304047528</v>
      </c>
      <c r="J191" s="15">
        <v>27595.558981975209</v>
      </c>
      <c r="K191" s="15">
        <v>25201.210579479772</v>
      </c>
      <c r="L191" s="15">
        <f t="shared" si="25"/>
        <v>129455.71402812116</v>
      </c>
      <c r="M191" s="175" t="s">
        <v>210</v>
      </c>
      <c r="N191" s="178"/>
      <c r="Q191" s="17" t="s">
        <v>211</v>
      </c>
      <c r="R191" s="17" t="s">
        <v>17</v>
      </c>
    </row>
    <row r="192" spans="2:18" ht="13.05" customHeight="1" outlineLevel="1" x14ac:dyDescent="0.45">
      <c r="B192" s="263"/>
      <c r="C192" s="263"/>
      <c r="D192" s="266"/>
      <c r="E192" s="11" t="s">
        <v>17</v>
      </c>
      <c r="F192" s="12" t="s">
        <v>25</v>
      </c>
      <c r="G192" s="15">
        <v>8000</v>
      </c>
      <c r="H192" s="15">
        <v>0</v>
      </c>
      <c r="I192" s="15">
        <v>0</v>
      </c>
      <c r="J192" s="15">
        <v>0</v>
      </c>
      <c r="K192" s="15">
        <v>0</v>
      </c>
      <c r="L192" s="15">
        <f t="shared" si="25"/>
        <v>8000</v>
      </c>
      <c r="M192" s="175" t="s">
        <v>212</v>
      </c>
      <c r="N192" s="178"/>
      <c r="Q192" s="17" t="s">
        <v>211</v>
      </c>
      <c r="R192" s="17" t="s">
        <v>17</v>
      </c>
    </row>
    <row r="193" spans="2:18" ht="13.05" customHeight="1" outlineLevel="1" x14ac:dyDescent="0.45">
      <c r="B193" s="263"/>
      <c r="C193" s="263"/>
      <c r="D193" s="266"/>
      <c r="E193" s="11" t="s">
        <v>17</v>
      </c>
      <c r="F193" s="12" t="s">
        <v>27</v>
      </c>
      <c r="G193" s="15">
        <v>3060</v>
      </c>
      <c r="H193" s="15">
        <v>6640</v>
      </c>
      <c r="I193" s="15">
        <v>6640</v>
      </c>
      <c r="J193" s="15">
        <v>6640</v>
      </c>
      <c r="K193" s="15">
        <v>6640</v>
      </c>
      <c r="L193" s="15">
        <f t="shared" si="25"/>
        <v>29620</v>
      </c>
      <c r="M193" s="175" t="s">
        <v>213</v>
      </c>
      <c r="N193" s="178"/>
      <c r="Q193" s="17" t="s">
        <v>211</v>
      </c>
      <c r="R193" s="17" t="s">
        <v>17</v>
      </c>
    </row>
    <row r="194" spans="2:18" ht="13.05" customHeight="1" outlineLevel="1" x14ac:dyDescent="0.45">
      <c r="B194" s="263"/>
      <c r="C194" s="263"/>
      <c r="D194" s="266"/>
      <c r="E194" s="11" t="s">
        <v>17</v>
      </c>
      <c r="F194" s="12" t="s">
        <v>33</v>
      </c>
      <c r="G194" s="15">
        <v>14280</v>
      </c>
      <c r="H194" s="15">
        <v>14280</v>
      </c>
      <c r="I194" s="15">
        <v>14280</v>
      </c>
      <c r="J194" s="15">
        <v>14280</v>
      </c>
      <c r="K194" s="15">
        <v>14454</v>
      </c>
      <c r="L194" s="15">
        <f t="shared" si="25"/>
        <v>71574</v>
      </c>
      <c r="M194" s="175" t="s">
        <v>214</v>
      </c>
      <c r="N194" s="178"/>
      <c r="Q194" s="17" t="s">
        <v>211</v>
      </c>
      <c r="R194" s="17" t="s">
        <v>17</v>
      </c>
    </row>
    <row r="195" spans="2:18" ht="13.05" customHeight="1" outlineLevel="1" x14ac:dyDescent="0.45">
      <c r="B195" s="263"/>
      <c r="C195" s="263"/>
      <c r="D195" s="266"/>
      <c r="E195" s="11" t="s">
        <v>17</v>
      </c>
      <c r="F195" s="12" t="s">
        <v>31</v>
      </c>
      <c r="G195" s="15">
        <v>1140</v>
      </c>
      <c r="H195" s="15">
        <v>21140</v>
      </c>
      <c r="I195" s="15">
        <v>21140</v>
      </c>
      <c r="J195" s="15">
        <v>21140</v>
      </c>
      <c r="K195" s="15">
        <v>33140</v>
      </c>
      <c r="L195" s="15">
        <f t="shared" si="25"/>
        <v>97700</v>
      </c>
      <c r="M195" s="175" t="s">
        <v>215</v>
      </c>
      <c r="Q195" s="17" t="s">
        <v>211</v>
      </c>
      <c r="R195" s="17" t="s">
        <v>17</v>
      </c>
    </row>
    <row r="196" spans="2:18" ht="13.05" customHeight="1" outlineLevel="1" x14ac:dyDescent="0.45">
      <c r="B196" s="263"/>
      <c r="C196" s="263"/>
      <c r="D196" s="266"/>
      <c r="E196" s="11" t="s">
        <v>35</v>
      </c>
      <c r="F196" s="12" t="s">
        <v>18</v>
      </c>
      <c r="G196" s="15">
        <v>1562.4500007538857</v>
      </c>
      <c r="H196" s="15">
        <v>51.845865442462738</v>
      </c>
      <c r="I196" s="15">
        <v>0</v>
      </c>
      <c r="J196" s="15">
        <v>0</v>
      </c>
      <c r="K196" s="15">
        <v>0</v>
      </c>
      <c r="L196" s="15">
        <f t="shared" si="25"/>
        <v>1614.2958661963485</v>
      </c>
      <c r="M196" s="175" t="s">
        <v>216</v>
      </c>
      <c r="Q196" s="17" t="s">
        <v>211</v>
      </c>
      <c r="R196" s="17" t="s">
        <v>35</v>
      </c>
    </row>
    <row r="197" spans="2:18" ht="13.05" customHeight="1" outlineLevel="1" x14ac:dyDescent="0.45">
      <c r="B197" s="263"/>
      <c r="C197" s="263"/>
      <c r="D197" s="266"/>
      <c r="E197" s="11" t="s">
        <v>35</v>
      </c>
      <c r="F197" s="12" t="s">
        <v>21</v>
      </c>
      <c r="G197" s="15">
        <v>8750</v>
      </c>
      <c r="H197" s="15">
        <v>0</v>
      </c>
      <c r="I197" s="15">
        <v>0</v>
      </c>
      <c r="J197" s="15">
        <v>0</v>
      </c>
      <c r="K197" s="15">
        <v>0</v>
      </c>
      <c r="L197" s="15">
        <f t="shared" si="25"/>
        <v>8750</v>
      </c>
      <c r="M197" s="175" t="s">
        <v>216</v>
      </c>
      <c r="Q197" s="17" t="s">
        <v>211</v>
      </c>
      <c r="R197" s="17" t="s">
        <v>35</v>
      </c>
    </row>
    <row r="198" spans="2:18" ht="13.05" customHeight="1" outlineLevel="1" x14ac:dyDescent="0.45">
      <c r="B198" s="263"/>
      <c r="C198" s="263"/>
      <c r="D198" s="266"/>
      <c r="E198" s="11" t="s">
        <v>35</v>
      </c>
      <c r="F198" s="12" t="s">
        <v>27</v>
      </c>
      <c r="G198" s="15">
        <v>0</v>
      </c>
      <c r="H198" s="15">
        <v>2886</v>
      </c>
      <c r="I198" s="15">
        <v>0</v>
      </c>
      <c r="J198" s="15">
        <v>0</v>
      </c>
      <c r="K198" s="15">
        <v>0</v>
      </c>
      <c r="L198" s="15">
        <f t="shared" si="25"/>
        <v>2886</v>
      </c>
      <c r="M198" s="175" t="s">
        <v>216</v>
      </c>
      <c r="N198" s="178"/>
      <c r="Q198" s="17" t="s">
        <v>211</v>
      </c>
      <c r="R198" s="17" t="s">
        <v>35</v>
      </c>
    </row>
    <row r="199" spans="2:18" ht="13.05" customHeight="1" outlineLevel="1" x14ac:dyDescent="0.45">
      <c r="B199" s="263"/>
      <c r="C199" s="263"/>
      <c r="D199" s="266"/>
      <c r="E199" s="11" t="s">
        <v>35</v>
      </c>
      <c r="F199" s="12" t="s">
        <v>33</v>
      </c>
      <c r="G199" s="15">
        <v>0</v>
      </c>
      <c r="H199" s="15">
        <v>6000</v>
      </c>
      <c r="I199" s="15">
        <v>0</v>
      </c>
      <c r="J199" s="15">
        <v>0</v>
      </c>
      <c r="K199" s="15">
        <v>0</v>
      </c>
      <c r="L199" s="15">
        <f t="shared" si="25"/>
        <v>6000</v>
      </c>
      <c r="M199" s="175" t="s">
        <v>216</v>
      </c>
      <c r="N199" s="178"/>
      <c r="Q199" s="17" t="s">
        <v>211</v>
      </c>
      <c r="R199" s="17" t="s">
        <v>35</v>
      </c>
    </row>
    <row r="200" spans="2:18" ht="13.05" customHeight="1" outlineLevel="1" x14ac:dyDescent="0.45">
      <c r="B200" s="263"/>
      <c r="C200" s="263"/>
      <c r="D200" s="266"/>
      <c r="E200" s="11" t="s">
        <v>35</v>
      </c>
      <c r="F200" s="12" t="s">
        <v>31</v>
      </c>
      <c r="G200" s="15">
        <v>0</v>
      </c>
      <c r="H200" s="15">
        <v>6000</v>
      </c>
      <c r="I200" s="15">
        <v>0</v>
      </c>
      <c r="J200" s="15">
        <v>0</v>
      </c>
      <c r="K200" s="15">
        <v>0</v>
      </c>
      <c r="L200" s="15">
        <f t="shared" si="25"/>
        <v>6000</v>
      </c>
      <c r="M200" s="175" t="s">
        <v>216</v>
      </c>
      <c r="N200" s="178"/>
      <c r="Q200" s="17" t="s">
        <v>211</v>
      </c>
      <c r="R200" s="17" t="s">
        <v>35</v>
      </c>
    </row>
    <row r="201" spans="2:18" outlineLevel="1" x14ac:dyDescent="0.45">
      <c r="B201" s="263"/>
      <c r="C201" s="264"/>
      <c r="D201" s="18" t="s">
        <v>217</v>
      </c>
      <c r="E201" s="24"/>
      <c r="F201" s="22"/>
      <c r="G201" s="21">
        <f t="shared" ref="G201:K201" si="36">SUM(G191:G200)</f>
        <v>61073.236901778539</v>
      </c>
      <c r="H201" s="21">
        <f t="shared" si="36"/>
        <v>82766.000127036459</v>
      </c>
      <c r="I201" s="21">
        <f t="shared" si="36"/>
        <v>68670.003304047525</v>
      </c>
      <c r="J201" s="21">
        <f t="shared" si="36"/>
        <v>69655.558981975206</v>
      </c>
      <c r="K201" s="21">
        <f t="shared" si="36"/>
        <v>79435.210579479768</v>
      </c>
      <c r="L201" s="21">
        <f t="shared" ref="L201" si="37">SUM(L191:L200)</f>
        <v>361600.00989431748</v>
      </c>
      <c r="M201" s="181"/>
      <c r="N201" s="178"/>
      <c r="Q201" s="17"/>
      <c r="R201" s="17"/>
    </row>
    <row r="202" spans="2:18" ht="14.65" outlineLevel="1" thickBot="1" x14ac:dyDescent="0.5">
      <c r="B202" s="263"/>
      <c r="C202" s="34" t="s">
        <v>218</v>
      </c>
      <c r="D202" s="182"/>
      <c r="E202" s="183"/>
      <c r="F202" s="184"/>
      <c r="G202" s="35">
        <f t="shared" ref="G202:K202" si="38">SUM(G201,G190,G175,G165,G152)</f>
        <v>1626094.1178702591</v>
      </c>
      <c r="H202" s="35">
        <f t="shared" si="38"/>
        <v>2125035.7560232258</v>
      </c>
      <c r="I202" s="35">
        <f t="shared" si="38"/>
        <v>1661845.4393244339</v>
      </c>
      <c r="J202" s="35">
        <f t="shared" si="38"/>
        <v>1162234.4039681486</v>
      </c>
      <c r="K202" s="35">
        <f t="shared" si="38"/>
        <v>670667.74709759338</v>
      </c>
      <c r="L202" s="35">
        <f t="shared" ref="L202" si="39">SUM(L201,L190,L175,L165,L152)</f>
        <v>7245877.4642836601</v>
      </c>
      <c r="M202" s="185"/>
      <c r="Q202" s="17"/>
      <c r="R202" s="17"/>
    </row>
    <row r="203" spans="2:18" ht="14.65" outlineLevel="1" thickBot="1" x14ac:dyDescent="0.5">
      <c r="B203" s="36" t="s">
        <v>219</v>
      </c>
      <c r="C203" s="37"/>
      <c r="D203" s="38"/>
      <c r="E203" s="39"/>
      <c r="F203" s="39"/>
      <c r="G203" s="40">
        <f t="shared" ref="G203:L203" si="40">SUM(G202,G135,G88,G57)</f>
        <v>5271522.3158810874</v>
      </c>
      <c r="H203" s="40">
        <f t="shared" si="40"/>
        <v>14333182.978902481</v>
      </c>
      <c r="I203" s="40">
        <f t="shared" si="40"/>
        <v>11220679.827914467</v>
      </c>
      <c r="J203" s="40">
        <f t="shared" si="40"/>
        <v>5823568.14636546</v>
      </c>
      <c r="K203" s="40">
        <f t="shared" si="40"/>
        <v>2032757.8065307101</v>
      </c>
      <c r="L203" s="40">
        <f t="shared" si="40"/>
        <v>38681711.075594202</v>
      </c>
      <c r="M203" s="147"/>
      <c r="Q203" s="17"/>
      <c r="R203" s="17"/>
    </row>
    <row r="204" spans="2:18" outlineLevel="1" x14ac:dyDescent="0.45">
      <c r="B204" s="36"/>
      <c r="C204" s="41" t="s">
        <v>17</v>
      </c>
      <c r="D204" s="38"/>
      <c r="E204" s="39"/>
      <c r="F204" s="39"/>
      <c r="G204" s="42">
        <f>SUMIF($E$6:$E$200,$C204,'Detailed Budget Plan'!G$6:G$200)</f>
        <v>3662784.1096431483</v>
      </c>
      <c r="H204" s="42">
        <f>SUMIF($E$6:$E$200,$C204,'Detailed Budget Plan'!H$6:H$200)</f>
        <v>12409385.848468658</v>
      </c>
      <c r="I204" s="42">
        <f>SUMIF($E$6:$E$200,$C204,'Detailed Budget Plan'!I$6:I$200)</f>
        <v>10516228.985786049</v>
      </c>
      <c r="J204" s="42">
        <f>SUMIF($E$6:$E$200,$C204,'Detailed Budget Plan'!J$6:J$200)</f>
        <v>5439738.7247035392</v>
      </c>
      <c r="K204" s="42">
        <f>SUMIF($E$6:$E$200,$C204,'Detailed Budget Plan'!K$6:K$200)</f>
        <v>2032757.8065307101</v>
      </c>
      <c r="L204" s="42">
        <f>SUMIF($E$6:$E$200,$C204,'Detailed Budget Plan'!L$6:L$200)</f>
        <v>34060895.475132085</v>
      </c>
      <c r="M204" s="148"/>
      <c r="Q204" s="17"/>
      <c r="R204" s="17"/>
    </row>
    <row r="205" spans="2:18" outlineLevel="1" x14ac:dyDescent="0.45">
      <c r="B205" s="43"/>
      <c r="C205" s="187" t="s">
        <v>35</v>
      </c>
      <c r="D205" s="17"/>
      <c r="E205" s="44"/>
      <c r="F205" s="44"/>
      <c r="G205" s="45">
        <f>SUMIF($E$6:$E$200,$C205,'Detailed Budget Plan'!G$6:G$200)</f>
        <v>1228743.8362379379</v>
      </c>
      <c r="H205" s="45">
        <f>SUMIF($E$6:$E$200,$C205,'Detailed Budget Plan'!H$6:H$200)</f>
        <v>1543802.7604338273</v>
      </c>
      <c r="I205" s="45">
        <f>SUMIF($E$6:$E$200,$C205,'Detailed Budget Plan'!I$6:I$200)</f>
        <v>514456.47212841897</v>
      </c>
      <c r="J205" s="45">
        <f>SUMIF($E$6:$E$200,$C205,'Detailed Budget Plan'!J$6:J$200)</f>
        <v>383829.42166192096</v>
      </c>
      <c r="K205" s="45">
        <f>SUMIF($E$6:$E$200,$C205,'Detailed Budget Plan'!K$6:K$200)</f>
        <v>0</v>
      </c>
      <c r="L205" s="45">
        <f>SUMIF($E$6:$E$200,$C205,'Detailed Budget Plan'!L$6:L$200)</f>
        <v>3670832.4904621053</v>
      </c>
      <c r="M205" s="149"/>
      <c r="Q205" s="17"/>
      <c r="R205" s="17"/>
    </row>
    <row r="206" spans="2:18" outlineLevel="1" x14ac:dyDescent="0.45">
      <c r="B206" s="43"/>
      <c r="C206" s="187" t="s">
        <v>173</v>
      </c>
      <c r="D206" s="17"/>
      <c r="E206" s="44"/>
      <c r="F206" s="44"/>
      <c r="G206" s="45">
        <f>SUMIF($E$6:$E$200,$C206,'Detailed Budget Plan'!G$6:G$200)</f>
        <v>171663.87</v>
      </c>
      <c r="H206" s="45">
        <f>SUMIF($E$6:$E$200,$C206,'Detailed Budget Plan'!H$6:H$200)</f>
        <v>171663.87</v>
      </c>
      <c r="I206" s="45">
        <f>SUMIF($E$6:$E$200,$C206,'Detailed Budget Plan'!I$6:I$200)</f>
        <v>131663.87</v>
      </c>
      <c r="J206" s="45">
        <f>SUMIF($E$6:$E$200,$C206,'Detailed Budget Plan'!J$6:J$200)</f>
        <v>0</v>
      </c>
      <c r="K206" s="45">
        <f>SUMIF($E$6:$E$200,$C206,'Detailed Budget Plan'!K$6:K$200)</f>
        <v>0</v>
      </c>
      <c r="L206" s="45">
        <f>SUMIF($E$6:$E$200,$C206,'Detailed Budget Plan'!L$6:L$200)</f>
        <v>474991.61</v>
      </c>
      <c r="M206" s="149"/>
      <c r="Q206" s="17"/>
      <c r="R206" s="17"/>
    </row>
    <row r="207" spans="2:18" ht="14.65" outlineLevel="1" thickBot="1" x14ac:dyDescent="0.5">
      <c r="B207" s="46"/>
      <c r="C207" s="188" t="s">
        <v>92</v>
      </c>
      <c r="D207" s="47"/>
      <c r="E207" s="48"/>
      <c r="F207" s="48"/>
      <c r="G207" s="49">
        <f>SUMIF($E$6:$E$200,$C207,'Detailed Budget Plan'!G$6:G$200)</f>
        <v>208330.5</v>
      </c>
      <c r="H207" s="49">
        <f>SUMIF($E$6:$E$200,$C207,'Detailed Budget Plan'!H$6:H$200)</f>
        <v>208330.5</v>
      </c>
      <c r="I207" s="49">
        <f>SUMIF($E$6:$E$200,$C207,'Detailed Budget Plan'!I$6:I$200)</f>
        <v>58330.5</v>
      </c>
      <c r="J207" s="49">
        <f>SUMIF($E$6:$E$200,$C207,'Detailed Budget Plan'!J$6:J$200)</f>
        <v>0</v>
      </c>
      <c r="K207" s="49">
        <f>SUMIF($E$6:$E$200,$C207,'Detailed Budget Plan'!K$6:K$200)</f>
        <v>0</v>
      </c>
      <c r="L207" s="49">
        <f>SUMIF($E$6:$E$200,$C207,'Detailed Budget Plan'!L$6:L$200)</f>
        <v>474991.5</v>
      </c>
      <c r="M207" s="150"/>
      <c r="Q207" s="17"/>
      <c r="R207" s="17"/>
    </row>
    <row r="208" spans="2:18" ht="16.5" customHeight="1" x14ac:dyDescent="0.45">
      <c r="B208" s="275" t="s">
        <v>220</v>
      </c>
      <c r="C208" s="279" t="s">
        <v>221</v>
      </c>
      <c r="D208" s="239" t="s">
        <v>222</v>
      </c>
      <c r="E208" s="249" t="s">
        <v>17</v>
      </c>
      <c r="F208" s="249" t="s">
        <v>18</v>
      </c>
      <c r="G208" s="250">
        <v>13800</v>
      </c>
      <c r="H208" s="250">
        <v>11960</v>
      </c>
      <c r="I208" s="250">
        <v>12438.400000000001</v>
      </c>
      <c r="J208" s="250">
        <v>10348.748800000001</v>
      </c>
      <c r="K208" s="250">
        <v>10762.698752000002</v>
      </c>
      <c r="L208" s="250">
        <f t="shared" ref="L208:L220" si="41">SUM(G208:K208)</f>
        <v>59309.847552000007</v>
      </c>
      <c r="M208" s="52" t="s">
        <v>223</v>
      </c>
      <c r="Q208" s="17" t="s">
        <v>224</v>
      </c>
      <c r="R208" s="17" t="s">
        <v>225</v>
      </c>
    </row>
    <row r="209" spans="2:18" ht="16.5" customHeight="1" x14ac:dyDescent="0.45">
      <c r="B209" s="276"/>
      <c r="C209" s="280"/>
      <c r="D209" s="55" t="s">
        <v>226</v>
      </c>
      <c r="E209" s="23"/>
      <c r="F209" s="24"/>
      <c r="G209" s="27">
        <f t="shared" ref="G209:L209" si="42">SUM(G208:G208)</f>
        <v>13800</v>
      </c>
      <c r="H209" s="27">
        <f t="shared" si="42"/>
        <v>11960</v>
      </c>
      <c r="I209" s="27">
        <f t="shared" si="42"/>
        <v>12438.400000000001</v>
      </c>
      <c r="J209" s="27">
        <f t="shared" si="42"/>
        <v>10348.748800000001</v>
      </c>
      <c r="K209" s="27">
        <f t="shared" si="42"/>
        <v>10762.698752000002</v>
      </c>
      <c r="L209" s="27">
        <f t="shared" si="42"/>
        <v>59309.847552000007</v>
      </c>
      <c r="M209" s="151"/>
      <c r="Q209" s="17"/>
      <c r="R209" s="17"/>
    </row>
    <row r="210" spans="2:18" ht="16.5" customHeight="1" x14ac:dyDescent="0.45">
      <c r="B210" s="276"/>
      <c r="C210" s="281"/>
      <c r="D210" s="267" t="s">
        <v>227</v>
      </c>
      <c r="E210" s="12" t="s">
        <v>17</v>
      </c>
      <c r="F210" s="22" t="s">
        <v>18</v>
      </c>
      <c r="G210" s="13">
        <v>13800</v>
      </c>
      <c r="H210" s="13">
        <v>47840</v>
      </c>
      <c r="I210" s="13">
        <v>49753.600000000006</v>
      </c>
      <c r="J210" s="13">
        <v>12935.936000000002</v>
      </c>
      <c r="K210" s="13">
        <v>13453.373440000003</v>
      </c>
      <c r="L210" s="13">
        <f t="shared" si="41"/>
        <v>137782.90944000002</v>
      </c>
      <c r="M210" s="53" t="s">
        <v>228</v>
      </c>
      <c r="Q210" s="17" t="s">
        <v>229</v>
      </c>
      <c r="R210" s="17" t="s">
        <v>225</v>
      </c>
    </row>
    <row r="211" spans="2:18" ht="16.5" customHeight="1" x14ac:dyDescent="0.45">
      <c r="B211" s="276"/>
      <c r="C211" s="281"/>
      <c r="D211" s="271"/>
      <c r="E211" s="22" t="s">
        <v>17</v>
      </c>
      <c r="F211" s="22" t="s">
        <v>31</v>
      </c>
      <c r="G211" s="13">
        <v>103500</v>
      </c>
      <c r="H211" s="13">
        <v>0</v>
      </c>
      <c r="I211" s="13">
        <v>0</v>
      </c>
      <c r="J211" s="13">
        <v>0</v>
      </c>
      <c r="K211" s="13">
        <v>0</v>
      </c>
      <c r="L211" s="13">
        <f t="shared" ref="L211" si="43">SUM(G211:K211)</f>
        <v>103500</v>
      </c>
      <c r="M211" s="53" t="s">
        <v>230</v>
      </c>
      <c r="Q211" s="17" t="s">
        <v>229</v>
      </c>
      <c r="R211" s="17" t="s">
        <v>225</v>
      </c>
    </row>
    <row r="212" spans="2:18" ht="16.5" customHeight="1" x14ac:dyDescent="0.45">
      <c r="B212" s="276"/>
      <c r="C212" s="281"/>
      <c r="D212" s="271"/>
      <c r="E212" s="22" t="s">
        <v>17</v>
      </c>
      <c r="F212" s="22" t="s">
        <v>27</v>
      </c>
      <c r="G212" s="13">
        <v>19166.666666666668</v>
      </c>
      <c r="H212" s="13">
        <v>19166.666666666668</v>
      </c>
      <c r="I212" s="13">
        <v>19166.666666666668</v>
      </c>
      <c r="J212" s="13">
        <v>0</v>
      </c>
      <c r="K212" s="13">
        <v>0</v>
      </c>
      <c r="L212" s="13">
        <f t="shared" si="41"/>
        <v>57500</v>
      </c>
      <c r="M212" s="53" t="s">
        <v>231</v>
      </c>
      <c r="Q212" s="17" t="s">
        <v>229</v>
      </c>
      <c r="R212" s="17" t="s">
        <v>225</v>
      </c>
    </row>
    <row r="213" spans="2:18" ht="16.5" customHeight="1" x14ac:dyDescent="0.45">
      <c r="B213" s="276"/>
      <c r="C213" s="281"/>
      <c r="D213" s="271"/>
      <c r="E213" s="22" t="s">
        <v>35</v>
      </c>
      <c r="F213" s="22" t="s">
        <v>18</v>
      </c>
      <c r="G213" s="13">
        <v>29999.999999999989</v>
      </c>
      <c r="H213" s="13">
        <v>0</v>
      </c>
      <c r="I213" s="13">
        <v>0</v>
      </c>
      <c r="J213" s="13">
        <v>0</v>
      </c>
      <c r="K213" s="13">
        <v>0</v>
      </c>
      <c r="L213" s="13">
        <f t="shared" si="41"/>
        <v>29999.999999999989</v>
      </c>
      <c r="M213" s="53" t="s">
        <v>232</v>
      </c>
      <c r="Q213" s="17" t="s">
        <v>229</v>
      </c>
      <c r="R213" s="17" t="s">
        <v>233</v>
      </c>
    </row>
    <row r="214" spans="2:18" ht="16.5" customHeight="1" x14ac:dyDescent="0.45">
      <c r="B214" s="276"/>
      <c r="C214" s="281"/>
      <c r="D214" s="271"/>
      <c r="E214" s="22" t="s">
        <v>35</v>
      </c>
      <c r="F214" s="22" t="s">
        <v>31</v>
      </c>
      <c r="G214" s="13">
        <v>36000</v>
      </c>
      <c r="H214" s="13">
        <v>36000</v>
      </c>
      <c r="I214" s="13">
        <v>0</v>
      </c>
      <c r="J214" s="13">
        <v>0</v>
      </c>
      <c r="K214" s="13">
        <v>0</v>
      </c>
      <c r="L214" s="13">
        <f t="shared" ref="L214" si="44">SUM(G214:K214)</f>
        <v>72000</v>
      </c>
      <c r="M214" s="53" t="s">
        <v>232</v>
      </c>
      <c r="Q214" s="17" t="s">
        <v>229</v>
      </c>
      <c r="R214" s="17" t="s">
        <v>233</v>
      </c>
    </row>
    <row r="215" spans="2:18" ht="16.5" customHeight="1" x14ac:dyDescent="0.45">
      <c r="B215" s="276"/>
      <c r="C215" s="281"/>
      <c r="D215" s="265"/>
      <c r="E215" s="54" t="s">
        <v>35</v>
      </c>
      <c r="F215" s="54" t="s">
        <v>27</v>
      </c>
      <c r="G215" s="13">
        <v>135000</v>
      </c>
      <c r="H215" s="13">
        <v>0</v>
      </c>
      <c r="I215" s="13">
        <v>0</v>
      </c>
      <c r="J215" s="13">
        <v>0</v>
      </c>
      <c r="K215" s="13">
        <v>0</v>
      </c>
      <c r="L215" s="13">
        <f t="shared" si="41"/>
        <v>135000</v>
      </c>
      <c r="M215" s="53" t="s">
        <v>232</v>
      </c>
      <c r="Q215" s="17" t="s">
        <v>229</v>
      </c>
      <c r="R215" s="17" t="s">
        <v>233</v>
      </c>
    </row>
    <row r="216" spans="2:18" ht="16.5" customHeight="1" x14ac:dyDescent="0.45">
      <c r="B216" s="276"/>
      <c r="C216" s="282"/>
      <c r="D216" s="56" t="s">
        <v>234</v>
      </c>
      <c r="E216" s="57"/>
      <c r="F216" s="58"/>
      <c r="G216" s="27">
        <f t="shared" ref="G216:K216" si="45">SUM(G210:G215)</f>
        <v>337466.66666666663</v>
      </c>
      <c r="H216" s="27">
        <f t="shared" si="45"/>
        <v>103006.66666666667</v>
      </c>
      <c r="I216" s="27">
        <f t="shared" si="45"/>
        <v>68920.266666666677</v>
      </c>
      <c r="J216" s="27">
        <f t="shared" si="45"/>
        <v>12935.936000000002</v>
      </c>
      <c r="K216" s="27">
        <f t="shared" si="45"/>
        <v>13453.373440000003</v>
      </c>
      <c r="L216" s="27">
        <f t="shared" ref="L216" si="46">SUM(L210:L215)</f>
        <v>535782.90944000008</v>
      </c>
      <c r="M216" s="151"/>
      <c r="Q216" s="17"/>
      <c r="R216" s="17"/>
    </row>
    <row r="217" spans="2:18" ht="16.5" customHeight="1" x14ac:dyDescent="0.45">
      <c r="B217" s="277"/>
      <c r="C217" s="18" t="s">
        <v>235</v>
      </c>
      <c r="D217" s="59"/>
      <c r="E217" s="23"/>
      <c r="F217" s="24"/>
      <c r="G217" s="27">
        <f t="shared" ref="G217:K217" si="47">G209+G216</f>
        <v>351266.66666666663</v>
      </c>
      <c r="H217" s="27">
        <f t="shared" si="47"/>
        <v>114966.66666666667</v>
      </c>
      <c r="I217" s="27">
        <f t="shared" si="47"/>
        <v>81358.666666666686</v>
      </c>
      <c r="J217" s="27">
        <f t="shared" si="47"/>
        <v>23284.684800000003</v>
      </c>
      <c r="K217" s="27">
        <f t="shared" si="47"/>
        <v>24216.072192000007</v>
      </c>
      <c r="L217" s="27">
        <f>L209+L216</f>
        <v>595092.75699200004</v>
      </c>
      <c r="M217" s="53"/>
      <c r="Q217" s="17"/>
      <c r="R217" s="17"/>
    </row>
    <row r="218" spans="2:18" ht="16.5" customHeight="1" x14ac:dyDescent="0.45">
      <c r="B218" s="276"/>
      <c r="C218" s="263" t="s">
        <v>236</v>
      </c>
      <c r="D218" s="267" t="s">
        <v>237</v>
      </c>
      <c r="E218" s="12" t="s">
        <v>17</v>
      </c>
      <c r="F218" s="22" t="s">
        <v>18</v>
      </c>
      <c r="G218" s="13">
        <v>20700</v>
      </c>
      <c r="H218" s="13">
        <v>26312</v>
      </c>
      <c r="I218" s="13">
        <v>27364.480000000003</v>
      </c>
      <c r="J218" s="13">
        <v>21991.091200000003</v>
      </c>
      <c r="K218" s="13">
        <v>21525.397504000004</v>
      </c>
      <c r="L218" s="13">
        <f t="shared" si="41"/>
        <v>117892.96870400001</v>
      </c>
      <c r="M218" s="53" t="s">
        <v>238</v>
      </c>
      <c r="Q218" s="17" t="s">
        <v>239</v>
      </c>
      <c r="R218" s="17" t="s">
        <v>225</v>
      </c>
    </row>
    <row r="219" spans="2:18" ht="16.5" customHeight="1" x14ac:dyDescent="0.45">
      <c r="B219" s="276"/>
      <c r="C219" s="263"/>
      <c r="D219" s="271"/>
      <c r="E219" s="22" t="s">
        <v>35</v>
      </c>
      <c r="F219" s="22" t="s">
        <v>18</v>
      </c>
      <c r="G219" s="13">
        <v>4999.9999999999982</v>
      </c>
      <c r="H219" s="13">
        <v>0</v>
      </c>
      <c r="I219" s="13">
        <v>0</v>
      </c>
      <c r="J219" s="13">
        <v>0</v>
      </c>
      <c r="K219" s="13">
        <v>0</v>
      </c>
      <c r="L219" s="13">
        <f t="shared" si="41"/>
        <v>4999.9999999999982</v>
      </c>
      <c r="M219" s="53" t="s">
        <v>240</v>
      </c>
      <c r="Q219" s="17" t="s">
        <v>239</v>
      </c>
      <c r="R219" s="17" t="s">
        <v>233</v>
      </c>
    </row>
    <row r="220" spans="2:18" ht="16.5" customHeight="1" x14ac:dyDescent="0.45">
      <c r="B220" s="276"/>
      <c r="C220" s="263"/>
      <c r="D220" s="265"/>
      <c r="E220" s="54" t="s">
        <v>35</v>
      </c>
      <c r="F220" s="54" t="s">
        <v>31</v>
      </c>
      <c r="G220" s="13">
        <v>120000</v>
      </c>
      <c r="H220" s="13">
        <v>20000</v>
      </c>
      <c r="I220" s="13">
        <v>0</v>
      </c>
      <c r="J220" s="13">
        <v>0</v>
      </c>
      <c r="K220" s="13">
        <v>0</v>
      </c>
      <c r="L220" s="13">
        <f t="shared" si="41"/>
        <v>140000</v>
      </c>
      <c r="M220" s="53" t="s">
        <v>240</v>
      </c>
      <c r="Q220" s="17" t="s">
        <v>239</v>
      </c>
      <c r="R220" s="17" t="s">
        <v>233</v>
      </c>
    </row>
    <row r="221" spans="2:18" ht="16.5" customHeight="1" x14ac:dyDescent="0.45">
      <c r="B221" s="276"/>
      <c r="C221" s="283"/>
      <c r="D221" s="55" t="s">
        <v>241</v>
      </c>
      <c r="E221" s="23"/>
      <c r="F221" s="24"/>
      <c r="G221" s="27">
        <f t="shared" ref="G221:L221" si="48">SUM(G218:G220)</f>
        <v>145700</v>
      </c>
      <c r="H221" s="27">
        <f t="shared" si="48"/>
        <v>46312</v>
      </c>
      <c r="I221" s="27">
        <f t="shared" si="48"/>
        <v>27364.480000000003</v>
      </c>
      <c r="J221" s="27">
        <f t="shared" si="48"/>
        <v>21991.091200000003</v>
      </c>
      <c r="K221" s="27">
        <f t="shared" si="48"/>
        <v>21525.397504000004</v>
      </c>
      <c r="L221" s="27">
        <f t="shared" si="48"/>
        <v>262892.968704</v>
      </c>
      <c r="M221" s="151"/>
      <c r="Q221" s="17"/>
      <c r="R221" s="17"/>
    </row>
    <row r="222" spans="2:18" ht="16.5" customHeight="1" x14ac:dyDescent="0.45">
      <c r="B222" s="276"/>
      <c r="C222" s="263"/>
      <c r="D222" s="266" t="s">
        <v>242</v>
      </c>
      <c r="E222" s="12" t="s">
        <v>17</v>
      </c>
      <c r="F222" s="22" t="s">
        <v>18</v>
      </c>
      <c r="G222" s="13">
        <v>20700</v>
      </c>
      <c r="H222" s="13">
        <v>27508</v>
      </c>
      <c r="I222" s="13">
        <v>28608.320000000003</v>
      </c>
      <c r="J222" s="13">
        <v>23284.684800000003</v>
      </c>
      <c r="K222" s="13">
        <v>24216.072192000003</v>
      </c>
      <c r="L222" s="13">
        <f t="shared" ref="L222:L226" si="49">SUM(G222:K222)</f>
        <v>124317.07699200002</v>
      </c>
      <c r="M222" s="53" t="s">
        <v>243</v>
      </c>
      <c r="Q222" s="17" t="s">
        <v>244</v>
      </c>
      <c r="R222" s="17" t="s">
        <v>225</v>
      </c>
    </row>
    <row r="223" spans="2:18" ht="16.5" customHeight="1" x14ac:dyDescent="0.45">
      <c r="B223" s="276"/>
      <c r="C223" s="263"/>
      <c r="D223" s="266"/>
      <c r="E223" s="22" t="s">
        <v>17</v>
      </c>
      <c r="F223" s="22" t="s">
        <v>31</v>
      </c>
      <c r="G223" s="13">
        <v>0</v>
      </c>
      <c r="H223" s="13">
        <v>0</v>
      </c>
      <c r="I223" s="13">
        <v>27599.999999999996</v>
      </c>
      <c r="J223" s="13">
        <v>0</v>
      </c>
      <c r="K223" s="13">
        <v>0</v>
      </c>
      <c r="L223" s="13">
        <f t="shared" si="49"/>
        <v>27599.999999999996</v>
      </c>
      <c r="M223" s="53" t="s">
        <v>245</v>
      </c>
      <c r="Q223" s="17" t="s">
        <v>244</v>
      </c>
      <c r="R223" s="17" t="s">
        <v>225</v>
      </c>
    </row>
    <row r="224" spans="2:18" ht="16.5" customHeight="1" x14ac:dyDescent="0.45">
      <c r="B224" s="276"/>
      <c r="C224" s="263"/>
      <c r="D224" s="266"/>
      <c r="E224" s="22" t="s">
        <v>17</v>
      </c>
      <c r="F224" s="22" t="s">
        <v>27</v>
      </c>
      <c r="G224" s="13">
        <v>0</v>
      </c>
      <c r="H224" s="13">
        <v>0</v>
      </c>
      <c r="I224" s="13">
        <v>45999.999999999993</v>
      </c>
      <c r="J224" s="13">
        <v>0</v>
      </c>
      <c r="K224" s="13">
        <v>0</v>
      </c>
      <c r="L224" s="13">
        <f t="shared" ref="L224" si="50">SUM(G224:K224)</f>
        <v>45999.999999999993</v>
      </c>
      <c r="M224" s="53" t="s">
        <v>246</v>
      </c>
      <c r="Q224" s="17" t="s">
        <v>244</v>
      </c>
      <c r="R224" s="17" t="s">
        <v>225</v>
      </c>
    </row>
    <row r="225" spans="2:18" ht="16.5" customHeight="1" x14ac:dyDescent="0.45">
      <c r="B225" s="276"/>
      <c r="C225" s="263"/>
      <c r="D225" s="266"/>
      <c r="E225" s="22" t="s">
        <v>35</v>
      </c>
      <c r="F225" s="22" t="s">
        <v>18</v>
      </c>
      <c r="G225" s="13">
        <v>4999.9999999999982</v>
      </c>
      <c r="H225" s="13">
        <v>0</v>
      </c>
      <c r="I225" s="13">
        <v>0</v>
      </c>
      <c r="J225" s="13">
        <v>0</v>
      </c>
      <c r="K225" s="13">
        <v>0</v>
      </c>
      <c r="L225" s="13">
        <f t="shared" si="49"/>
        <v>4999.9999999999982</v>
      </c>
      <c r="M225" s="53" t="s">
        <v>247</v>
      </c>
      <c r="Q225" s="17" t="s">
        <v>244</v>
      </c>
      <c r="R225" s="17" t="s">
        <v>233</v>
      </c>
    </row>
    <row r="226" spans="2:18" ht="16.5" customHeight="1" x14ac:dyDescent="0.45">
      <c r="B226" s="276"/>
      <c r="C226" s="263"/>
      <c r="D226" s="266"/>
      <c r="E226" s="54" t="s">
        <v>35</v>
      </c>
      <c r="F226" s="54" t="s">
        <v>27</v>
      </c>
      <c r="G226" s="13">
        <v>30000</v>
      </c>
      <c r="H226" s="13">
        <v>0</v>
      </c>
      <c r="I226" s="13">
        <v>0</v>
      </c>
      <c r="J226" s="13">
        <v>0</v>
      </c>
      <c r="K226" s="13">
        <v>0</v>
      </c>
      <c r="L226" s="13">
        <f t="shared" si="49"/>
        <v>30000</v>
      </c>
      <c r="M226" s="53" t="s">
        <v>247</v>
      </c>
      <c r="Q226" s="17" t="s">
        <v>244</v>
      </c>
      <c r="R226" s="17" t="s">
        <v>233</v>
      </c>
    </row>
    <row r="227" spans="2:18" x14ac:dyDescent="0.45">
      <c r="B227" s="276"/>
      <c r="C227" s="283"/>
      <c r="D227" s="55" t="s">
        <v>248</v>
      </c>
      <c r="E227" s="23"/>
      <c r="F227" s="24"/>
      <c r="G227" s="60">
        <f t="shared" ref="G227:K227" si="51">SUM(G222:G226)</f>
        <v>55700</v>
      </c>
      <c r="H227" s="60">
        <f t="shared" si="51"/>
        <v>27508</v>
      </c>
      <c r="I227" s="60">
        <f t="shared" si="51"/>
        <v>102208.31999999999</v>
      </c>
      <c r="J227" s="60">
        <f t="shared" si="51"/>
        <v>23284.684800000003</v>
      </c>
      <c r="K227" s="60">
        <f t="shared" si="51"/>
        <v>24216.072192000003</v>
      </c>
      <c r="L227" s="60">
        <f t="shared" ref="L227" si="52">SUM(L222:L226)</f>
        <v>232917.07699200002</v>
      </c>
      <c r="M227" s="152"/>
      <c r="Q227" s="17"/>
      <c r="R227" s="17"/>
    </row>
    <row r="228" spans="2:18" x14ac:dyDescent="0.45">
      <c r="B228" s="278"/>
      <c r="C228" s="34" t="s">
        <v>249</v>
      </c>
      <c r="D228" s="17"/>
      <c r="E228" s="44"/>
      <c r="F228" s="44"/>
      <c r="G228" s="60">
        <f t="shared" ref="G228:K228" si="53">+G221+G227</f>
        <v>201400</v>
      </c>
      <c r="H228" s="60">
        <f t="shared" si="53"/>
        <v>73820</v>
      </c>
      <c r="I228" s="60">
        <f t="shared" si="53"/>
        <v>129572.79999999999</v>
      </c>
      <c r="J228" s="60">
        <f t="shared" si="53"/>
        <v>45275.776000000005</v>
      </c>
      <c r="K228" s="60">
        <f t="shared" si="53"/>
        <v>45741.469696000007</v>
      </c>
      <c r="L228" s="60">
        <f>+L221+L227</f>
        <v>495810.04569599999</v>
      </c>
      <c r="M228" s="152"/>
      <c r="Q228" s="17"/>
      <c r="R228" s="17"/>
    </row>
    <row r="229" spans="2:18" ht="14.65" thickBot="1" x14ac:dyDescent="0.5">
      <c r="B229" s="46"/>
      <c r="C229" s="189"/>
      <c r="D229" s="47"/>
      <c r="E229" s="48"/>
      <c r="F229" s="48"/>
      <c r="G229" s="61"/>
      <c r="H229" s="61"/>
      <c r="I229" s="61"/>
      <c r="J229" s="61"/>
      <c r="K229" s="61"/>
      <c r="L229" s="61"/>
      <c r="M229" s="153"/>
      <c r="Q229" s="17"/>
      <c r="R229" s="17"/>
    </row>
    <row r="230" spans="2:18" ht="14.65" thickBot="1" x14ac:dyDescent="0.5">
      <c r="B230" s="186" t="s">
        <v>250</v>
      </c>
      <c r="C230" s="62"/>
      <c r="D230" s="63"/>
      <c r="E230" s="64"/>
      <c r="F230" s="64"/>
      <c r="G230" s="65">
        <f t="shared" ref="G230:K230" si="54">+G217+G228</f>
        <v>552666.66666666663</v>
      </c>
      <c r="H230" s="65">
        <f t="shared" si="54"/>
        <v>188786.66666666669</v>
      </c>
      <c r="I230" s="65">
        <f t="shared" si="54"/>
        <v>210931.46666666667</v>
      </c>
      <c r="J230" s="65">
        <f t="shared" si="54"/>
        <v>68560.460800000001</v>
      </c>
      <c r="K230" s="65">
        <f t="shared" si="54"/>
        <v>69957.541888000007</v>
      </c>
      <c r="L230" s="65">
        <f t="shared" ref="L230" si="55">+L217+L228</f>
        <v>1090902.802688</v>
      </c>
      <c r="M230" s="154"/>
      <c r="N230" s="16"/>
      <c r="Q230" s="17"/>
      <c r="R230" s="17"/>
    </row>
    <row r="231" spans="2:18" outlineLevel="1" x14ac:dyDescent="0.45">
      <c r="B231" s="36"/>
      <c r="C231" s="168" t="s">
        <v>17</v>
      </c>
      <c r="D231" s="38"/>
      <c r="E231" s="39"/>
      <c r="F231" s="39"/>
      <c r="G231" s="42">
        <f>SUMIF($E$208:$E$226,$C231,'Detailed Budget Plan'!G$208:G$226)</f>
        <v>191666.66666666666</v>
      </c>
      <c r="H231" s="42">
        <f>SUMIF($E$208:$E$226,$C231,'Detailed Budget Plan'!H$208:H$226)</f>
        <v>132786.66666666669</v>
      </c>
      <c r="I231" s="42">
        <f>SUMIF($E$208:$E$226,$C231,'Detailed Budget Plan'!I$208:I$226)</f>
        <v>210931.46666666667</v>
      </c>
      <c r="J231" s="42">
        <f>SUMIF($E$208:$E$226,$C231,'Detailed Budget Plan'!J$208:J$226)</f>
        <v>68560.460800000001</v>
      </c>
      <c r="K231" s="42">
        <f>SUMIF($E$208:$E$226,$C231,'Detailed Budget Plan'!K$208:K$226)</f>
        <v>69957.541888000022</v>
      </c>
      <c r="L231" s="42">
        <f>SUMIF($E$208:$E$226,$C231,'Detailed Budget Plan'!L$208:L$226)</f>
        <v>673902.80268800003</v>
      </c>
      <c r="M231" s="148"/>
      <c r="Q231" s="17"/>
      <c r="R231" s="17"/>
    </row>
    <row r="232" spans="2:18" ht="17.2" customHeight="1" outlineLevel="1" thickBot="1" x14ac:dyDescent="0.5">
      <c r="B232" s="46"/>
      <c r="C232" s="120" t="s">
        <v>35</v>
      </c>
      <c r="D232" s="47"/>
      <c r="E232" s="48"/>
      <c r="F232" s="48"/>
      <c r="G232" s="49">
        <f>SUMIF($E$208:$E$226,$C232,'Detailed Budget Plan'!G$208:G$226)</f>
        <v>361000</v>
      </c>
      <c r="H232" s="49">
        <f>SUMIF($E$208:$E$226,$C232,'Detailed Budget Plan'!H$208:H$226)</f>
        <v>56000</v>
      </c>
      <c r="I232" s="49">
        <f>SUMIF($E$208:$E$226,$C232,'Detailed Budget Plan'!I$208:I$226)</f>
        <v>0</v>
      </c>
      <c r="J232" s="49">
        <f>SUMIF($E$208:$E$226,$C232,'Detailed Budget Plan'!J$208:J$226)</f>
        <v>0</v>
      </c>
      <c r="K232" s="49">
        <f>SUMIF($E$208:$E$226,$C232,'Detailed Budget Plan'!K$208:K$226)</f>
        <v>0</v>
      </c>
      <c r="L232" s="49">
        <f>SUMIF($E$208:$E$226,$C232,'Detailed Budget Plan'!L$208:L$226)</f>
        <v>417000</v>
      </c>
      <c r="M232" s="150"/>
      <c r="Q232" s="17"/>
      <c r="R232" s="17"/>
    </row>
    <row r="233" spans="2:18" x14ac:dyDescent="0.45">
      <c r="B233" s="292" t="s">
        <v>251</v>
      </c>
      <c r="C233" s="263" t="s">
        <v>252</v>
      </c>
      <c r="D233" s="267" t="s">
        <v>253</v>
      </c>
      <c r="E233" s="12" t="s">
        <v>17</v>
      </c>
      <c r="F233" s="12" t="s">
        <v>18</v>
      </c>
      <c r="G233" s="15">
        <v>48300</v>
      </c>
      <c r="H233" s="15">
        <v>59202</v>
      </c>
      <c r="I233" s="15">
        <v>61570.080000000002</v>
      </c>
      <c r="J233" s="15">
        <v>60152.102400000003</v>
      </c>
      <c r="K233" s="15">
        <v>72648.216576000021</v>
      </c>
      <c r="L233" s="15">
        <f>SUM(G233:K233)</f>
        <v>301872.39897600003</v>
      </c>
      <c r="M233" s="155" t="s">
        <v>254</v>
      </c>
      <c r="Q233" s="17" t="s">
        <v>255</v>
      </c>
      <c r="R233" s="17" t="s">
        <v>225</v>
      </c>
    </row>
    <row r="234" spans="2:18" ht="13.5" customHeight="1" x14ac:dyDescent="0.45">
      <c r="B234" s="276"/>
      <c r="C234" s="263"/>
      <c r="D234" s="265"/>
      <c r="E234" s="54" t="s">
        <v>35</v>
      </c>
      <c r="F234" s="22" t="s">
        <v>18</v>
      </c>
      <c r="G234" s="13">
        <v>9499.9999999999982</v>
      </c>
      <c r="H234" s="13">
        <v>0</v>
      </c>
      <c r="I234" s="13">
        <v>0</v>
      </c>
      <c r="J234" s="13">
        <v>0</v>
      </c>
      <c r="K234" s="13">
        <v>0</v>
      </c>
      <c r="L234" s="13">
        <f>SUM(G234:K234)</f>
        <v>9499.9999999999982</v>
      </c>
      <c r="M234" s="53" t="s">
        <v>256</v>
      </c>
      <c r="Q234" s="17" t="s">
        <v>255</v>
      </c>
      <c r="R234" s="17" t="s">
        <v>233</v>
      </c>
    </row>
    <row r="235" spans="2:18" x14ac:dyDescent="0.45">
      <c r="B235" s="276"/>
      <c r="C235" s="283"/>
      <c r="D235" s="55" t="s">
        <v>257</v>
      </c>
      <c r="E235" s="23"/>
      <c r="F235" s="24"/>
      <c r="G235" s="27">
        <f t="shared" ref="G235:L235" si="56">SUM(G233:G234)</f>
        <v>57800</v>
      </c>
      <c r="H235" s="27">
        <f t="shared" si="56"/>
        <v>59202</v>
      </c>
      <c r="I235" s="27">
        <f t="shared" si="56"/>
        <v>61570.080000000002</v>
      </c>
      <c r="J235" s="27">
        <f t="shared" si="56"/>
        <v>60152.102400000003</v>
      </c>
      <c r="K235" s="27">
        <f t="shared" si="56"/>
        <v>72648.216576000021</v>
      </c>
      <c r="L235" s="27">
        <f t="shared" si="56"/>
        <v>311372.39897600003</v>
      </c>
      <c r="M235" s="151"/>
      <c r="Q235" s="17"/>
      <c r="R235" s="17"/>
    </row>
    <row r="236" spans="2:18" ht="14.55" customHeight="1" x14ac:dyDescent="0.45">
      <c r="B236" s="276"/>
      <c r="C236" s="263"/>
      <c r="D236" s="267" t="s">
        <v>258</v>
      </c>
      <c r="E236" s="12" t="s">
        <v>17</v>
      </c>
      <c r="F236" s="22" t="s">
        <v>18</v>
      </c>
      <c r="G236" s="13">
        <v>23000</v>
      </c>
      <c r="H236" s="13">
        <v>34684</v>
      </c>
      <c r="I236" s="13">
        <v>36071.360000000001</v>
      </c>
      <c r="J236" s="13">
        <v>50450.150399999999</v>
      </c>
      <c r="K236" s="13">
        <v>40360.120320000009</v>
      </c>
      <c r="L236" s="13">
        <f t="shared" ref="L236:L246" si="57">SUM(G236:K236)</f>
        <v>184565.63072000002</v>
      </c>
      <c r="M236" s="53" t="s">
        <v>259</v>
      </c>
      <c r="Q236" s="17" t="s">
        <v>260</v>
      </c>
      <c r="R236" s="17" t="s">
        <v>225</v>
      </c>
    </row>
    <row r="237" spans="2:18" ht="20.25" x14ac:dyDescent="0.45">
      <c r="B237" s="276"/>
      <c r="C237" s="263"/>
      <c r="D237" s="267"/>
      <c r="E237" s="12" t="s">
        <v>17</v>
      </c>
      <c r="F237" s="22" t="s">
        <v>23</v>
      </c>
      <c r="G237" s="66">
        <v>16099.999999999998</v>
      </c>
      <c r="H237" s="66">
        <v>0</v>
      </c>
      <c r="I237" s="66">
        <v>0</v>
      </c>
      <c r="J237" s="66">
        <v>0</v>
      </c>
      <c r="K237" s="66">
        <v>0</v>
      </c>
      <c r="L237" s="15">
        <f>SUM(G237:K237)</f>
        <v>16099.999999999998</v>
      </c>
      <c r="M237" s="155" t="s">
        <v>261</v>
      </c>
      <c r="Q237" s="17" t="s">
        <v>260</v>
      </c>
      <c r="R237" s="17" t="s">
        <v>225</v>
      </c>
    </row>
    <row r="238" spans="2:18" x14ac:dyDescent="0.45">
      <c r="B238" s="276"/>
      <c r="C238" s="263"/>
      <c r="D238" s="267"/>
      <c r="E238" s="12" t="s">
        <v>17</v>
      </c>
      <c r="F238" s="12" t="s">
        <v>29</v>
      </c>
      <c r="G238" s="66">
        <v>74221</v>
      </c>
      <c r="H238" s="66">
        <v>0</v>
      </c>
      <c r="I238" s="66">
        <v>0</v>
      </c>
      <c r="J238" s="66">
        <v>0</v>
      </c>
      <c r="K238" s="66">
        <v>0</v>
      </c>
      <c r="L238" s="15">
        <f>SUM(G238:K238)</f>
        <v>74221</v>
      </c>
      <c r="M238" s="155" t="s">
        <v>262</v>
      </c>
      <c r="Q238" s="17" t="s">
        <v>260</v>
      </c>
      <c r="R238" s="17" t="s">
        <v>225</v>
      </c>
    </row>
    <row r="239" spans="2:18" ht="20.25" x14ac:dyDescent="0.45">
      <c r="B239" s="276"/>
      <c r="C239" s="263"/>
      <c r="D239" s="267"/>
      <c r="E239" s="12" t="s">
        <v>17</v>
      </c>
      <c r="F239" s="22" t="s">
        <v>27</v>
      </c>
      <c r="G239" s="66">
        <v>2875</v>
      </c>
      <c r="H239" s="66">
        <v>0</v>
      </c>
      <c r="I239" s="66">
        <v>0</v>
      </c>
      <c r="J239" s="66">
        <v>0</v>
      </c>
      <c r="K239" s="66">
        <v>0</v>
      </c>
      <c r="L239" s="15">
        <f>SUM(G239:K239)</f>
        <v>2875</v>
      </c>
      <c r="M239" s="155" t="s">
        <v>263</v>
      </c>
      <c r="Q239" s="17" t="s">
        <v>260</v>
      </c>
      <c r="R239" s="17" t="s">
        <v>225</v>
      </c>
    </row>
    <row r="240" spans="2:18" x14ac:dyDescent="0.45">
      <c r="B240" s="276"/>
      <c r="C240" s="263"/>
      <c r="D240" s="271"/>
      <c r="E240" s="22" t="s">
        <v>35</v>
      </c>
      <c r="F240" s="22" t="s">
        <v>18</v>
      </c>
      <c r="G240" s="13">
        <v>9000</v>
      </c>
      <c r="H240" s="13">
        <v>0</v>
      </c>
      <c r="I240" s="13">
        <v>0</v>
      </c>
      <c r="J240" s="13">
        <v>0</v>
      </c>
      <c r="K240" s="13">
        <v>0</v>
      </c>
      <c r="L240" s="13">
        <f t="shared" si="57"/>
        <v>9000</v>
      </c>
      <c r="M240" s="53" t="s">
        <v>264</v>
      </c>
      <c r="Q240" s="17" t="s">
        <v>260</v>
      </c>
      <c r="R240" s="17" t="s">
        <v>233</v>
      </c>
    </row>
    <row r="241" spans="2:18" x14ac:dyDescent="0.45">
      <c r="B241" s="276"/>
      <c r="C241" s="263"/>
      <c r="D241" s="55" t="s">
        <v>265</v>
      </c>
      <c r="E241" s="23"/>
      <c r="F241" s="24"/>
      <c r="G241" s="27">
        <f t="shared" ref="G241:L241" si="58">SUM(G236:G240)</f>
        <v>125196</v>
      </c>
      <c r="H241" s="27">
        <f t="shared" si="58"/>
        <v>34684</v>
      </c>
      <c r="I241" s="27">
        <f t="shared" si="58"/>
        <v>36071.360000000001</v>
      </c>
      <c r="J241" s="27">
        <f t="shared" si="58"/>
        <v>50450.150399999999</v>
      </c>
      <c r="K241" s="27">
        <f t="shared" si="58"/>
        <v>40360.120320000009</v>
      </c>
      <c r="L241" s="27">
        <f t="shared" si="58"/>
        <v>286761.63072000002</v>
      </c>
      <c r="M241" s="151"/>
      <c r="Q241" s="17"/>
      <c r="R241" s="17"/>
    </row>
    <row r="242" spans="2:18" ht="13.05" customHeight="1" x14ac:dyDescent="0.45">
      <c r="B242" s="276"/>
      <c r="C242" s="263"/>
      <c r="D242" s="271" t="s">
        <v>266</v>
      </c>
      <c r="E242" s="22" t="s">
        <v>17</v>
      </c>
      <c r="F242" s="22" t="s">
        <v>18</v>
      </c>
      <c r="G242" s="13">
        <v>11500</v>
      </c>
      <c r="H242" s="13">
        <v>60756.800000000003</v>
      </c>
      <c r="I242" s="13">
        <v>60699.392000000007</v>
      </c>
      <c r="J242" s="13">
        <v>11383.623680000001</v>
      </c>
      <c r="K242" s="13">
        <v>10762.698752000002</v>
      </c>
      <c r="L242" s="13">
        <f t="shared" si="57"/>
        <v>155102.514432</v>
      </c>
      <c r="M242" s="53" t="s">
        <v>267</v>
      </c>
      <c r="Q242" s="17" t="s">
        <v>268</v>
      </c>
      <c r="R242" s="17" t="s">
        <v>225</v>
      </c>
    </row>
    <row r="243" spans="2:18" ht="13.05" customHeight="1" x14ac:dyDescent="0.45">
      <c r="B243" s="276"/>
      <c r="C243" s="263"/>
      <c r="D243" s="271"/>
      <c r="E243" s="22" t="s">
        <v>17</v>
      </c>
      <c r="F243" s="22" t="s">
        <v>31</v>
      </c>
      <c r="G243" s="13">
        <v>0</v>
      </c>
      <c r="H243" s="13">
        <v>0</v>
      </c>
      <c r="I243" s="13">
        <v>11500</v>
      </c>
      <c r="J243" s="13">
        <v>11500</v>
      </c>
      <c r="K243" s="13">
        <v>0</v>
      </c>
      <c r="L243" s="13">
        <f t="shared" ref="L243" si="59">SUM(G243:K243)</f>
        <v>23000</v>
      </c>
      <c r="M243" s="53" t="s">
        <v>269</v>
      </c>
      <c r="Q243" s="17" t="s">
        <v>268</v>
      </c>
      <c r="R243" s="17" t="s">
        <v>225</v>
      </c>
    </row>
    <row r="244" spans="2:18" x14ac:dyDescent="0.45">
      <c r="B244" s="276"/>
      <c r="C244" s="263"/>
      <c r="D244" s="271"/>
      <c r="E244" s="22" t="s">
        <v>35</v>
      </c>
      <c r="F244" s="22" t="s">
        <v>18</v>
      </c>
      <c r="G244" s="13">
        <v>39999.999999999985</v>
      </c>
      <c r="H244" s="13">
        <v>0</v>
      </c>
      <c r="I244" s="13">
        <v>0</v>
      </c>
      <c r="J244" s="13">
        <v>0</v>
      </c>
      <c r="K244" s="13">
        <v>0</v>
      </c>
      <c r="L244" s="13">
        <f t="shared" si="57"/>
        <v>39999.999999999985</v>
      </c>
      <c r="M244" s="53" t="s">
        <v>270</v>
      </c>
      <c r="Q244" s="17" t="s">
        <v>268</v>
      </c>
      <c r="R244" s="17" t="s">
        <v>233</v>
      </c>
    </row>
    <row r="245" spans="2:18" x14ac:dyDescent="0.45">
      <c r="B245" s="276"/>
      <c r="C245" s="263"/>
      <c r="D245" s="55" t="s">
        <v>271</v>
      </c>
      <c r="E245" s="23"/>
      <c r="F245" s="24"/>
      <c r="G245" s="27">
        <f t="shared" ref="G245:L245" si="60">SUM(G242:G244)</f>
        <v>51499.999999999985</v>
      </c>
      <c r="H245" s="27">
        <f t="shared" si="60"/>
        <v>60756.800000000003</v>
      </c>
      <c r="I245" s="27">
        <f t="shared" si="60"/>
        <v>72199.392000000007</v>
      </c>
      <c r="J245" s="27">
        <f t="shared" si="60"/>
        <v>22883.623680000001</v>
      </c>
      <c r="K245" s="27">
        <f t="shared" si="60"/>
        <v>10762.698752000002</v>
      </c>
      <c r="L245" s="27">
        <f t="shared" si="60"/>
        <v>218102.514432</v>
      </c>
      <c r="M245" s="151"/>
      <c r="Q245" s="17"/>
      <c r="R245" s="17"/>
    </row>
    <row r="246" spans="2:18" x14ac:dyDescent="0.45">
      <c r="B246" s="276"/>
      <c r="C246" s="263"/>
      <c r="D246" s="271" t="s">
        <v>272</v>
      </c>
      <c r="E246" s="22" t="s">
        <v>17</v>
      </c>
      <c r="F246" s="22" t="s">
        <v>18</v>
      </c>
      <c r="G246" s="13">
        <v>20700</v>
      </c>
      <c r="H246" s="13">
        <v>23920</v>
      </c>
      <c r="I246" s="13">
        <v>24876.800000000003</v>
      </c>
      <c r="J246" s="13">
        <v>20697.497600000002</v>
      </c>
      <c r="K246" s="13">
        <v>19372.857753600005</v>
      </c>
      <c r="L246" s="13">
        <f t="shared" si="57"/>
        <v>109567.15535360001</v>
      </c>
      <c r="M246" s="53" t="s">
        <v>273</v>
      </c>
      <c r="Q246" s="17" t="s">
        <v>274</v>
      </c>
      <c r="R246" s="17" t="s">
        <v>225</v>
      </c>
    </row>
    <row r="247" spans="2:18" ht="20.25" x14ac:dyDescent="0.45">
      <c r="B247" s="276"/>
      <c r="C247" s="263"/>
      <c r="D247" s="271"/>
      <c r="E247" s="22" t="s">
        <v>17</v>
      </c>
      <c r="F247" s="22" t="s">
        <v>31</v>
      </c>
      <c r="G247" s="13">
        <v>0</v>
      </c>
      <c r="H247" s="13">
        <v>45999.999999999993</v>
      </c>
      <c r="I247" s="13">
        <v>0</v>
      </c>
      <c r="J247" s="13">
        <v>0</v>
      </c>
      <c r="K247" s="13">
        <v>0</v>
      </c>
      <c r="L247" s="13">
        <f>SUM(G247:K247)</f>
        <v>45999.999999999993</v>
      </c>
      <c r="M247" s="53" t="s">
        <v>275</v>
      </c>
      <c r="Q247" s="17" t="s">
        <v>274</v>
      </c>
      <c r="R247" s="17" t="s">
        <v>225</v>
      </c>
    </row>
    <row r="248" spans="2:18" x14ac:dyDescent="0.45">
      <c r="B248" s="276"/>
      <c r="C248" s="263"/>
      <c r="D248" s="55" t="s">
        <v>276</v>
      </c>
      <c r="E248" s="23"/>
      <c r="F248" s="24"/>
      <c r="G248" s="27">
        <f t="shared" ref="G248:L248" si="61">SUM(G246:G247)</f>
        <v>20700</v>
      </c>
      <c r="H248" s="27">
        <f t="shared" si="61"/>
        <v>69920</v>
      </c>
      <c r="I248" s="27">
        <f t="shared" si="61"/>
        <v>24876.800000000003</v>
      </c>
      <c r="J248" s="27">
        <f t="shared" si="61"/>
        <v>20697.497600000002</v>
      </c>
      <c r="K248" s="27">
        <f t="shared" si="61"/>
        <v>19372.857753600005</v>
      </c>
      <c r="L248" s="27">
        <f t="shared" si="61"/>
        <v>155567.15535360001</v>
      </c>
      <c r="M248" s="151"/>
      <c r="Q248" s="17"/>
      <c r="R248" s="17"/>
    </row>
    <row r="249" spans="2:18" x14ac:dyDescent="0.45">
      <c r="B249" s="277"/>
      <c r="C249" s="18" t="s">
        <v>277</v>
      </c>
      <c r="D249" s="59"/>
      <c r="E249" s="23"/>
      <c r="F249" s="24"/>
      <c r="G249" s="27">
        <f t="shared" ref="G249:L249" si="62">+G235+G241+G245+G248</f>
        <v>255196</v>
      </c>
      <c r="H249" s="27">
        <f t="shared" si="62"/>
        <v>224562.8</v>
      </c>
      <c r="I249" s="27">
        <f t="shared" si="62"/>
        <v>194717.63199999998</v>
      </c>
      <c r="J249" s="27">
        <f t="shared" si="62"/>
        <v>154183.37408000001</v>
      </c>
      <c r="K249" s="27">
        <f t="shared" si="62"/>
        <v>143143.89340160001</v>
      </c>
      <c r="L249" s="27">
        <f t="shared" si="62"/>
        <v>971803.69948160008</v>
      </c>
      <c r="M249" s="53"/>
      <c r="Q249" s="17"/>
      <c r="R249" s="17"/>
    </row>
    <row r="250" spans="2:18" x14ac:dyDescent="0.45">
      <c r="B250" s="276"/>
      <c r="C250" s="263" t="s">
        <v>278</v>
      </c>
      <c r="D250" s="267" t="s">
        <v>279</v>
      </c>
      <c r="E250" s="12" t="s">
        <v>17</v>
      </c>
      <c r="F250" s="22" t="s">
        <v>18</v>
      </c>
      <c r="G250" s="13">
        <v>11500</v>
      </c>
      <c r="H250" s="13">
        <v>11960</v>
      </c>
      <c r="I250" s="13">
        <v>12438.400000000001</v>
      </c>
      <c r="J250" s="13">
        <v>12935.936000000002</v>
      </c>
      <c r="K250" s="13">
        <v>11300.833689600004</v>
      </c>
      <c r="L250" s="13">
        <f t="shared" ref="L250:L263" si="63">SUM(G250:K250)</f>
        <v>60135.169689600007</v>
      </c>
      <c r="M250" s="53" t="s">
        <v>280</v>
      </c>
      <c r="Q250" s="17" t="s">
        <v>281</v>
      </c>
      <c r="R250" s="17" t="s">
        <v>225</v>
      </c>
    </row>
    <row r="251" spans="2:18" ht="20.25" x14ac:dyDescent="0.45">
      <c r="B251" s="276"/>
      <c r="C251" s="263"/>
      <c r="D251" s="271"/>
      <c r="E251" s="22" t="s">
        <v>17</v>
      </c>
      <c r="F251" s="22" t="s">
        <v>31</v>
      </c>
      <c r="G251" s="13">
        <v>32429.999999999996</v>
      </c>
      <c r="H251" s="13">
        <v>37259.999999999993</v>
      </c>
      <c r="I251" s="13">
        <v>37259.999999999993</v>
      </c>
      <c r="J251" s="13">
        <v>37259.999999999993</v>
      </c>
      <c r="K251" s="13">
        <v>37259.999999999993</v>
      </c>
      <c r="L251" s="13">
        <f t="shared" si="63"/>
        <v>181469.99999999997</v>
      </c>
      <c r="M251" s="53" t="s">
        <v>282</v>
      </c>
      <c r="Q251" s="17" t="s">
        <v>281</v>
      </c>
      <c r="R251" s="17" t="s">
        <v>225</v>
      </c>
    </row>
    <row r="252" spans="2:18" ht="20.25" x14ac:dyDescent="0.45">
      <c r="B252" s="276"/>
      <c r="C252" s="263"/>
      <c r="D252" s="271"/>
      <c r="E252" s="22" t="s">
        <v>35</v>
      </c>
      <c r="F252" s="22" t="s">
        <v>31</v>
      </c>
      <c r="G252" s="13">
        <v>47700</v>
      </c>
      <c r="H252" s="13">
        <v>22500</v>
      </c>
      <c r="I252" s="13">
        <v>0</v>
      </c>
      <c r="J252" s="13">
        <v>0</v>
      </c>
      <c r="K252" s="13">
        <v>0</v>
      </c>
      <c r="L252" s="13">
        <f t="shared" ref="L252" si="64">SUM(G252:K252)</f>
        <v>70200</v>
      </c>
      <c r="M252" s="53" t="s">
        <v>283</v>
      </c>
      <c r="Q252" s="17" t="s">
        <v>281</v>
      </c>
      <c r="R252" s="17" t="s">
        <v>233</v>
      </c>
    </row>
    <row r="253" spans="2:18" x14ac:dyDescent="0.45">
      <c r="B253" s="276"/>
      <c r="C253" s="263"/>
      <c r="D253" s="55" t="s">
        <v>284</v>
      </c>
      <c r="E253" s="23"/>
      <c r="F253" s="24"/>
      <c r="G253" s="27">
        <f t="shared" ref="G253:L253" si="65">SUM(G250:G252)</f>
        <v>91630</v>
      </c>
      <c r="H253" s="27">
        <f t="shared" si="65"/>
        <v>71720</v>
      </c>
      <c r="I253" s="27">
        <f t="shared" si="65"/>
        <v>49698.399999999994</v>
      </c>
      <c r="J253" s="27">
        <f t="shared" si="65"/>
        <v>50195.935999999994</v>
      </c>
      <c r="K253" s="27">
        <f t="shared" si="65"/>
        <v>48560.833689599996</v>
      </c>
      <c r="L253" s="27">
        <f t="shared" si="65"/>
        <v>311805.16968960001</v>
      </c>
      <c r="M253" s="151"/>
      <c r="Q253" s="17"/>
      <c r="R253" s="17"/>
    </row>
    <row r="254" spans="2:18" x14ac:dyDescent="0.45">
      <c r="B254" s="276"/>
      <c r="C254" s="263"/>
      <c r="D254" s="271" t="s">
        <v>285</v>
      </c>
      <c r="E254" s="22" t="s">
        <v>17</v>
      </c>
      <c r="F254" s="22" t="s">
        <v>18</v>
      </c>
      <c r="G254" s="13">
        <v>11500</v>
      </c>
      <c r="H254" s="13">
        <v>26312</v>
      </c>
      <c r="I254" s="13">
        <v>27364.480000000003</v>
      </c>
      <c r="J254" s="13">
        <v>15523.123200000002</v>
      </c>
      <c r="K254" s="13">
        <v>9686.4288768000024</v>
      </c>
      <c r="L254" s="13">
        <f>SUM(G254:K254)</f>
        <v>90386.032076800009</v>
      </c>
      <c r="M254" s="53" t="s">
        <v>286</v>
      </c>
      <c r="Q254" s="17" t="s">
        <v>287</v>
      </c>
      <c r="R254" s="17" t="s">
        <v>225</v>
      </c>
    </row>
    <row r="255" spans="2:18" ht="14.55" customHeight="1" x14ac:dyDescent="0.45">
      <c r="B255" s="276"/>
      <c r="C255" s="263"/>
      <c r="D255" s="271"/>
      <c r="E255" s="22" t="s">
        <v>17</v>
      </c>
      <c r="F255" s="22" t="s">
        <v>23</v>
      </c>
      <c r="G255" s="13">
        <v>45999.999999999993</v>
      </c>
      <c r="H255" s="13">
        <v>0</v>
      </c>
      <c r="I255" s="13">
        <v>0</v>
      </c>
      <c r="J255" s="13">
        <v>0</v>
      </c>
      <c r="K255" s="13">
        <v>0</v>
      </c>
      <c r="L255" s="13">
        <f t="shared" ref="L255:L258" si="66">SUM(G255:K255)</f>
        <v>45999.999999999993</v>
      </c>
      <c r="M255" s="53" t="s">
        <v>288</v>
      </c>
      <c r="Q255" s="17" t="s">
        <v>287</v>
      </c>
      <c r="R255" s="17" t="s">
        <v>225</v>
      </c>
    </row>
    <row r="256" spans="2:18" ht="20.25" x14ac:dyDescent="0.45">
      <c r="B256" s="276"/>
      <c r="C256" s="263"/>
      <c r="D256" s="271"/>
      <c r="E256" s="22" t="s">
        <v>17</v>
      </c>
      <c r="F256" s="22" t="s">
        <v>31</v>
      </c>
      <c r="G256" s="13">
        <v>63249.999999999993</v>
      </c>
      <c r="H256" s="13">
        <v>0</v>
      </c>
      <c r="I256" s="13">
        <v>0</v>
      </c>
      <c r="J256" s="13">
        <v>0</v>
      </c>
      <c r="K256" s="13">
        <v>0</v>
      </c>
      <c r="L256" s="13">
        <f t="shared" si="66"/>
        <v>63249.999999999993</v>
      </c>
      <c r="M256" s="53" t="s">
        <v>289</v>
      </c>
      <c r="Q256" s="17" t="s">
        <v>287</v>
      </c>
      <c r="R256" s="17" t="s">
        <v>225</v>
      </c>
    </row>
    <row r="257" spans="2:18" ht="20.25" x14ac:dyDescent="0.45">
      <c r="B257" s="276"/>
      <c r="C257" s="263"/>
      <c r="D257" s="271"/>
      <c r="E257" s="22" t="s">
        <v>17</v>
      </c>
      <c r="F257" s="22" t="s">
        <v>27</v>
      </c>
      <c r="G257" s="13">
        <v>2300</v>
      </c>
      <c r="H257" s="13">
        <v>0</v>
      </c>
      <c r="I257" s="13">
        <v>0</v>
      </c>
      <c r="J257" s="13">
        <v>0</v>
      </c>
      <c r="K257" s="13">
        <v>0</v>
      </c>
      <c r="L257" s="13">
        <f t="shared" si="66"/>
        <v>2300</v>
      </c>
      <c r="M257" s="53" t="s">
        <v>290</v>
      </c>
      <c r="Q257" s="17" t="s">
        <v>287</v>
      </c>
      <c r="R257" s="17" t="s">
        <v>225</v>
      </c>
    </row>
    <row r="258" spans="2:18" x14ac:dyDescent="0.45">
      <c r="B258" s="276"/>
      <c r="C258" s="263"/>
      <c r="D258" s="271"/>
      <c r="E258" s="22" t="s">
        <v>17</v>
      </c>
      <c r="F258" s="22" t="s">
        <v>33</v>
      </c>
      <c r="G258" s="13">
        <v>4830</v>
      </c>
      <c r="H258" s="13">
        <v>1380</v>
      </c>
      <c r="I258" s="13">
        <v>2070</v>
      </c>
      <c r="J258" s="13">
        <v>2070</v>
      </c>
      <c r="K258" s="13">
        <v>0</v>
      </c>
      <c r="L258" s="13">
        <f t="shared" si="66"/>
        <v>10350</v>
      </c>
      <c r="M258" s="53" t="s">
        <v>291</v>
      </c>
      <c r="Q258" s="17" t="s">
        <v>287</v>
      </c>
      <c r="R258" s="17" t="s">
        <v>225</v>
      </c>
    </row>
    <row r="259" spans="2:18" ht="14.55" customHeight="1" x14ac:dyDescent="0.45">
      <c r="B259" s="276"/>
      <c r="C259" s="263"/>
      <c r="D259" s="271"/>
      <c r="E259" s="22" t="s">
        <v>35</v>
      </c>
      <c r="F259" s="22" t="s">
        <v>18</v>
      </c>
      <c r="G259" s="13">
        <v>9999.9999999999964</v>
      </c>
      <c r="H259" s="13">
        <v>0</v>
      </c>
      <c r="I259" s="13">
        <v>0</v>
      </c>
      <c r="J259" s="13">
        <v>0</v>
      </c>
      <c r="K259" s="13">
        <v>0</v>
      </c>
      <c r="L259" s="13">
        <f t="shared" si="63"/>
        <v>9999.9999999999964</v>
      </c>
      <c r="M259" s="53" t="s">
        <v>292</v>
      </c>
      <c r="Q259" s="17" t="s">
        <v>287</v>
      </c>
      <c r="R259" s="17" t="s">
        <v>233</v>
      </c>
    </row>
    <row r="260" spans="2:18" ht="14.55" customHeight="1" x14ac:dyDescent="0.45">
      <c r="B260" s="276"/>
      <c r="C260" s="263"/>
      <c r="D260" s="271"/>
      <c r="E260" s="22" t="s">
        <v>35</v>
      </c>
      <c r="F260" s="22" t="s">
        <v>23</v>
      </c>
      <c r="G260" s="13">
        <v>140000</v>
      </c>
      <c r="H260" s="13"/>
      <c r="I260" s="13"/>
      <c r="J260" s="13"/>
      <c r="K260" s="13"/>
      <c r="L260" s="13">
        <f t="shared" si="63"/>
        <v>140000</v>
      </c>
      <c r="M260" s="53" t="s">
        <v>292</v>
      </c>
      <c r="Q260" s="17" t="s">
        <v>287</v>
      </c>
      <c r="R260" s="17" t="s">
        <v>233</v>
      </c>
    </row>
    <row r="261" spans="2:18" x14ac:dyDescent="0.45">
      <c r="B261" s="276"/>
      <c r="C261" s="263"/>
      <c r="D261" s="55" t="s">
        <v>293</v>
      </c>
      <c r="E261" s="23"/>
      <c r="F261" s="24"/>
      <c r="G261" s="27">
        <f t="shared" ref="G261:L261" si="67">SUM(G254:G260)</f>
        <v>277880</v>
      </c>
      <c r="H261" s="27">
        <f t="shared" si="67"/>
        <v>27692</v>
      </c>
      <c r="I261" s="27">
        <f t="shared" si="67"/>
        <v>29434.480000000003</v>
      </c>
      <c r="J261" s="27">
        <f t="shared" si="67"/>
        <v>17593.123200000002</v>
      </c>
      <c r="K261" s="27">
        <f t="shared" si="67"/>
        <v>9686.4288768000024</v>
      </c>
      <c r="L261" s="27">
        <f t="shared" si="67"/>
        <v>362286.03207680001</v>
      </c>
      <c r="M261" s="151"/>
      <c r="Q261" s="17"/>
      <c r="R261" s="17"/>
    </row>
    <row r="262" spans="2:18" x14ac:dyDescent="0.45">
      <c r="B262" s="276"/>
      <c r="C262" s="263"/>
      <c r="D262" s="271" t="s">
        <v>294</v>
      </c>
      <c r="E262" s="22" t="s">
        <v>17</v>
      </c>
      <c r="F262" s="22" t="s">
        <v>18</v>
      </c>
      <c r="G262" s="13">
        <v>15180.000000000002</v>
      </c>
      <c r="H262" s="13">
        <v>26551.200000000001</v>
      </c>
      <c r="I262" s="13">
        <v>30100.928000000004</v>
      </c>
      <c r="J262" s="13">
        <v>17722.232319999999</v>
      </c>
      <c r="K262" s="13">
        <v>6995.7541888000014</v>
      </c>
      <c r="L262" s="13">
        <f>SUM(G262:K262)</f>
        <v>96550.114508800005</v>
      </c>
      <c r="M262" s="53" t="s">
        <v>295</v>
      </c>
      <c r="Q262" s="17" t="s">
        <v>296</v>
      </c>
      <c r="R262" s="17" t="s">
        <v>225</v>
      </c>
    </row>
    <row r="263" spans="2:18" ht="13.05" customHeight="1" x14ac:dyDescent="0.45">
      <c r="B263" s="276"/>
      <c r="C263" s="263"/>
      <c r="D263" s="271"/>
      <c r="E263" s="22" t="s">
        <v>17</v>
      </c>
      <c r="F263" s="22" t="s">
        <v>31</v>
      </c>
      <c r="G263" s="13">
        <v>2300</v>
      </c>
      <c r="H263" s="13">
        <v>6900</v>
      </c>
      <c r="I263" s="13">
        <v>6900</v>
      </c>
      <c r="J263" s="13">
        <v>6900</v>
      </c>
      <c r="K263" s="13">
        <v>4600</v>
      </c>
      <c r="L263" s="13">
        <f t="shared" si="63"/>
        <v>27600</v>
      </c>
      <c r="M263" s="53" t="s">
        <v>297</v>
      </c>
      <c r="Q263" s="17" t="s">
        <v>296</v>
      </c>
      <c r="R263" s="17" t="s">
        <v>225</v>
      </c>
    </row>
    <row r="264" spans="2:18" ht="20.25" x14ac:dyDescent="0.45">
      <c r="B264" s="276"/>
      <c r="C264" s="263"/>
      <c r="D264" s="271"/>
      <c r="E264" s="22" t="s">
        <v>17</v>
      </c>
      <c r="F264" s="22" t="s">
        <v>27</v>
      </c>
      <c r="G264" s="13">
        <v>11500</v>
      </c>
      <c r="H264" s="13">
        <v>34500</v>
      </c>
      <c r="I264" s="13">
        <v>34500</v>
      </c>
      <c r="J264" s="13">
        <v>34500</v>
      </c>
      <c r="K264" s="13">
        <v>23000</v>
      </c>
      <c r="L264" s="13">
        <f t="shared" ref="L264:L265" si="68">SUM(G264:K264)</f>
        <v>138000</v>
      </c>
      <c r="M264" s="53" t="s">
        <v>298</v>
      </c>
      <c r="Q264" s="17" t="s">
        <v>296</v>
      </c>
      <c r="R264" s="17" t="s">
        <v>225</v>
      </c>
    </row>
    <row r="265" spans="2:18" x14ac:dyDescent="0.45">
      <c r="B265" s="276"/>
      <c r="C265" s="263"/>
      <c r="D265" s="271"/>
      <c r="E265" s="22" t="s">
        <v>35</v>
      </c>
      <c r="F265" s="22" t="s">
        <v>18</v>
      </c>
      <c r="G265" s="13">
        <v>6999.9999999999991</v>
      </c>
      <c r="H265" s="13">
        <v>0</v>
      </c>
      <c r="I265" s="13">
        <v>0</v>
      </c>
      <c r="J265" s="13">
        <v>0</v>
      </c>
      <c r="K265" s="13">
        <v>0</v>
      </c>
      <c r="L265" s="13">
        <f t="shared" si="68"/>
        <v>6999.9999999999991</v>
      </c>
      <c r="M265" s="53" t="s">
        <v>299</v>
      </c>
      <c r="Q265" s="17" t="s">
        <v>296</v>
      </c>
      <c r="R265" s="17" t="s">
        <v>233</v>
      </c>
    </row>
    <row r="266" spans="2:18" x14ac:dyDescent="0.45">
      <c r="B266" s="276"/>
      <c r="C266" s="263"/>
      <c r="D266" s="55" t="s">
        <v>300</v>
      </c>
      <c r="E266" s="23"/>
      <c r="F266" s="24"/>
      <c r="G266" s="27">
        <f t="shared" ref="G266:K266" si="69">SUM(G262:G265)</f>
        <v>35980</v>
      </c>
      <c r="H266" s="27">
        <f t="shared" si="69"/>
        <v>67951.199999999997</v>
      </c>
      <c r="I266" s="27">
        <f t="shared" si="69"/>
        <v>71500.928</v>
      </c>
      <c r="J266" s="27">
        <f t="shared" si="69"/>
        <v>59122.232319999996</v>
      </c>
      <c r="K266" s="27">
        <f t="shared" si="69"/>
        <v>34595.754188799998</v>
      </c>
      <c r="L266" s="27">
        <f>SUM(L262:L265)</f>
        <v>269150.11450879998</v>
      </c>
      <c r="M266" s="151"/>
      <c r="Q266" s="17"/>
      <c r="R266" s="17"/>
    </row>
    <row r="267" spans="2:18" x14ac:dyDescent="0.45">
      <c r="B267" s="276"/>
      <c r="C267" s="263"/>
      <c r="D267" s="271" t="s">
        <v>301</v>
      </c>
      <c r="E267" s="22" t="s">
        <v>17</v>
      </c>
      <c r="F267" s="22" t="s">
        <v>18</v>
      </c>
      <c r="G267" s="13">
        <v>13800</v>
      </c>
      <c r="H267" s="13">
        <v>17581.2</v>
      </c>
      <c r="I267" s="13">
        <v>18284.448000000004</v>
      </c>
      <c r="J267" s="13">
        <v>18369.029119999999</v>
      </c>
      <c r="K267" s="13">
        <v>21525.397504000004</v>
      </c>
      <c r="L267" s="13">
        <f>SUM(G267:K267)</f>
        <v>89560.074624000015</v>
      </c>
      <c r="M267" s="53" t="s">
        <v>302</v>
      </c>
      <c r="Q267" s="17" t="s">
        <v>303</v>
      </c>
      <c r="R267" s="17" t="s">
        <v>225</v>
      </c>
    </row>
    <row r="268" spans="2:18" ht="14.55" customHeight="1" x14ac:dyDescent="0.45">
      <c r="B268" s="276"/>
      <c r="C268" s="263"/>
      <c r="D268" s="271"/>
      <c r="E268" s="22" t="s">
        <v>17</v>
      </c>
      <c r="F268" s="22" t="s">
        <v>31</v>
      </c>
      <c r="G268" s="13">
        <v>32199.999999999996</v>
      </c>
      <c r="H268" s="13">
        <v>72450</v>
      </c>
      <c r="I268" s="13">
        <v>72450</v>
      </c>
      <c r="J268" s="13">
        <v>72450</v>
      </c>
      <c r="K268" s="13">
        <v>72450</v>
      </c>
      <c r="L268" s="13">
        <f t="shared" ref="L268:L270" si="70">SUM(G268:K268)</f>
        <v>322000</v>
      </c>
      <c r="M268" s="53" t="s">
        <v>304</v>
      </c>
      <c r="Q268" s="17" t="s">
        <v>303</v>
      </c>
      <c r="R268" s="17" t="s">
        <v>225</v>
      </c>
    </row>
    <row r="269" spans="2:18" ht="14.55" customHeight="1" x14ac:dyDescent="0.45">
      <c r="B269" s="276"/>
      <c r="C269" s="263"/>
      <c r="D269" s="271"/>
      <c r="E269" s="22" t="s">
        <v>17</v>
      </c>
      <c r="F269" s="22" t="s">
        <v>23</v>
      </c>
      <c r="G269" s="13">
        <v>23000</v>
      </c>
      <c r="H269" s="13">
        <v>0</v>
      </c>
      <c r="I269" s="13">
        <v>0</v>
      </c>
      <c r="J269" s="13">
        <v>0</v>
      </c>
      <c r="K269" s="13">
        <v>0</v>
      </c>
      <c r="L269" s="13">
        <f t="shared" si="70"/>
        <v>23000</v>
      </c>
      <c r="M269" s="53" t="s">
        <v>305</v>
      </c>
      <c r="Q269" s="17" t="s">
        <v>303</v>
      </c>
      <c r="R269" s="17" t="s">
        <v>225</v>
      </c>
    </row>
    <row r="270" spans="2:18" x14ac:dyDescent="0.45">
      <c r="B270" s="276"/>
      <c r="C270" s="263"/>
      <c r="D270" s="271"/>
      <c r="E270" s="22" t="s">
        <v>35</v>
      </c>
      <c r="F270" s="22" t="s">
        <v>18</v>
      </c>
      <c r="G270" s="13">
        <v>2499.9999999999991</v>
      </c>
      <c r="H270" s="13">
        <v>0</v>
      </c>
      <c r="I270" s="13">
        <v>0</v>
      </c>
      <c r="J270" s="13">
        <v>0</v>
      </c>
      <c r="K270" s="13">
        <v>0</v>
      </c>
      <c r="L270" s="13">
        <f t="shared" si="70"/>
        <v>2499.9999999999991</v>
      </c>
      <c r="M270" s="53" t="s">
        <v>306</v>
      </c>
      <c r="Q270" s="17" t="s">
        <v>303</v>
      </c>
      <c r="R270" s="17" t="s">
        <v>233</v>
      </c>
    </row>
    <row r="271" spans="2:18" x14ac:dyDescent="0.45">
      <c r="B271" s="293"/>
      <c r="C271" s="263"/>
      <c r="D271" s="56" t="s">
        <v>307</v>
      </c>
      <c r="E271" s="57"/>
      <c r="F271" s="58"/>
      <c r="G271" s="27">
        <f t="shared" ref="G271:K271" si="71">SUM(G267:G270)</f>
        <v>71500</v>
      </c>
      <c r="H271" s="27">
        <f t="shared" si="71"/>
        <v>90031.2</v>
      </c>
      <c r="I271" s="27">
        <f t="shared" si="71"/>
        <v>90734.448000000004</v>
      </c>
      <c r="J271" s="27">
        <f t="shared" si="71"/>
        <v>90819.029119999992</v>
      </c>
      <c r="K271" s="27">
        <f t="shared" si="71"/>
        <v>93975.397504000008</v>
      </c>
      <c r="L271" s="27">
        <f>SUM(L267:L270)</f>
        <v>437060.074624</v>
      </c>
      <c r="M271" s="151"/>
      <c r="Q271" s="17"/>
      <c r="R271" s="17"/>
    </row>
    <row r="272" spans="2:18" ht="14.65" thickBot="1" x14ac:dyDescent="0.5">
      <c r="B272" s="278"/>
      <c r="C272" s="34" t="s">
        <v>308</v>
      </c>
      <c r="D272" s="67"/>
      <c r="E272" s="57"/>
      <c r="F272" s="58"/>
      <c r="G272" s="60">
        <f t="shared" ref="G272:L272" si="72">+G271+G266+G261+G253</f>
        <v>476990</v>
      </c>
      <c r="H272" s="60">
        <f t="shared" si="72"/>
        <v>257394.4</v>
      </c>
      <c r="I272" s="60">
        <f t="shared" si="72"/>
        <v>241368.25599999999</v>
      </c>
      <c r="J272" s="60">
        <f t="shared" si="72"/>
        <v>217730.32063999996</v>
      </c>
      <c r="K272" s="60">
        <f t="shared" si="72"/>
        <v>186818.41425920001</v>
      </c>
      <c r="L272" s="60">
        <f t="shared" si="72"/>
        <v>1380301.3908992</v>
      </c>
      <c r="M272" s="152"/>
      <c r="Q272" s="17"/>
      <c r="R272" s="17"/>
    </row>
    <row r="273" spans="2:18" x14ac:dyDescent="0.45">
      <c r="B273" s="186" t="s">
        <v>309</v>
      </c>
      <c r="C273" s="37"/>
      <c r="D273" s="63"/>
      <c r="E273" s="64"/>
      <c r="F273" s="64"/>
      <c r="G273" s="68">
        <f t="shared" ref="G273:L273" si="73">+G249+G272</f>
        <v>732186</v>
      </c>
      <c r="H273" s="68">
        <f t="shared" si="73"/>
        <v>481957.19999999995</v>
      </c>
      <c r="I273" s="68">
        <f t="shared" si="73"/>
        <v>436085.88799999998</v>
      </c>
      <c r="J273" s="68">
        <f t="shared" si="73"/>
        <v>371913.69471999997</v>
      </c>
      <c r="K273" s="68">
        <f t="shared" si="73"/>
        <v>329962.30766080006</v>
      </c>
      <c r="L273" s="68">
        <f t="shared" si="73"/>
        <v>2352105.0903808</v>
      </c>
      <c r="M273" s="156"/>
      <c r="N273" s="16">
        <v>0</v>
      </c>
      <c r="Q273" s="17"/>
      <c r="R273" s="17"/>
    </row>
    <row r="274" spans="2:18" outlineLevel="1" x14ac:dyDescent="0.45">
      <c r="B274" s="36"/>
      <c r="C274" s="41" t="s">
        <v>17</v>
      </c>
      <c r="D274" s="38"/>
      <c r="E274" s="39"/>
      <c r="F274" s="39"/>
      <c r="G274" s="42">
        <f>SUMIF($E$233:$E$270,$C274,'Detailed Budget Plan'!G$233:G$270)</f>
        <v>466486</v>
      </c>
      <c r="H274" s="42">
        <f>SUMIF($E$233:$E$270,$C274,'Detailed Budget Plan'!H$233:H$270)</f>
        <v>459457.2</v>
      </c>
      <c r="I274" s="42">
        <f>SUMIF($E$233:$E$270,$C274,'Detailed Budget Plan'!I$233:I$270)</f>
        <v>436085.88800000004</v>
      </c>
      <c r="J274" s="42">
        <f>SUMIF($E$233:$E$270,$C274,'Detailed Budget Plan'!J$233:J$270)</f>
        <v>371913.69472000009</v>
      </c>
      <c r="K274" s="42">
        <f>SUMIF($E$233:$E$270,$C274,'Detailed Budget Plan'!K$233:K$270)</f>
        <v>329962.3076608</v>
      </c>
      <c r="L274" s="42">
        <f>SUMIF($E$233:$E$270,$C274,'Detailed Budget Plan'!L$233:L$270)</f>
        <v>2063905.0903808002</v>
      </c>
      <c r="M274" s="148"/>
      <c r="Q274" s="17"/>
      <c r="R274" s="17"/>
    </row>
    <row r="275" spans="2:18" ht="12.7" customHeight="1" outlineLevel="1" thickBot="1" x14ac:dyDescent="0.5">
      <c r="B275" s="46"/>
      <c r="C275" s="120" t="s">
        <v>35</v>
      </c>
      <c r="D275" s="47"/>
      <c r="E275" s="48"/>
      <c r="F275" s="48"/>
      <c r="G275" s="49">
        <f>SUMIF($E$233:$E$270,$C275,'Detailed Budget Plan'!G$233:G$270)</f>
        <v>265700</v>
      </c>
      <c r="H275" s="49">
        <f>SUMIF($E$233:$E$270,$C275,'Detailed Budget Plan'!H$233:H$270)</f>
        <v>22500</v>
      </c>
      <c r="I275" s="49">
        <f>SUMIF($E$233:$E$270,$C275,'Detailed Budget Plan'!I$233:I$270)</f>
        <v>0</v>
      </c>
      <c r="J275" s="49">
        <f>SUMIF($E$233:$E$270,$C275,'Detailed Budget Plan'!J$233:J$270)</f>
        <v>0</v>
      </c>
      <c r="K275" s="49">
        <f>SUMIF($E$233:$E$270,$C275,'Detailed Budget Plan'!K$233:K$270)</f>
        <v>0</v>
      </c>
      <c r="L275" s="49">
        <f>SUMIF($E$233:$E$270,$C275,'Detailed Budget Plan'!L$233:L$270)</f>
        <v>288200</v>
      </c>
      <c r="M275" s="150"/>
      <c r="Q275" s="17"/>
      <c r="R275" s="17"/>
    </row>
    <row r="276" spans="2:18" ht="14.55" customHeight="1" x14ac:dyDescent="0.45">
      <c r="B276" s="284" t="s">
        <v>310</v>
      </c>
      <c r="C276" s="281" t="s">
        <v>310</v>
      </c>
      <c r="D276" s="271" t="s">
        <v>310</v>
      </c>
      <c r="E276" s="12" t="s">
        <v>17</v>
      </c>
      <c r="F276" s="12" t="s">
        <v>18</v>
      </c>
      <c r="G276" s="15">
        <v>254886.28532597079</v>
      </c>
      <c r="H276" s="15">
        <v>238563.55575407119</v>
      </c>
      <c r="I276" s="15">
        <v>257065.86235260539</v>
      </c>
      <c r="J276" s="15">
        <v>256768.8255834523</v>
      </c>
      <c r="K276" s="15">
        <v>132714.30369634012</v>
      </c>
      <c r="L276" s="27">
        <f t="shared" ref="L276:L283" si="74">SUM(G276:K276)</f>
        <v>1139998.8327124398</v>
      </c>
      <c r="M276" s="241" t="s">
        <v>311</v>
      </c>
      <c r="N276" s="16"/>
      <c r="Q276" s="17" t="s">
        <v>312</v>
      </c>
      <c r="R276" s="17" t="s">
        <v>17</v>
      </c>
    </row>
    <row r="277" spans="2:18" ht="14.55" customHeight="1" x14ac:dyDescent="0.45">
      <c r="B277" s="285"/>
      <c r="C277" s="281"/>
      <c r="D277" s="271"/>
      <c r="E277" s="22" t="s">
        <v>17</v>
      </c>
      <c r="F277" s="22" t="s">
        <v>29</v>
      </c>
      <c r="G277" s="13">
        <v>12000</v>
      </c>
      <c r="H277" s="13">
        <v>29124.675522551519</v>
      </c>
      <c r="I277" s="13">
        <v>47124.675522551523</v>
      </c>
      <c r="J277" s="13">
        <v>40023.379279754277</v>
      </c>
      <c r="K277" s="13">
        <v>27734.68562624052</v>
      </c>
      <c r="L277" s="27">
        <f t="shared" si="74"/>
        <v>156007.41595109785</v>
      </c>
      <c r="M277" s="242" t="s">
        <v>313</v>
      </c>
      <c r="N277" s="16"/>
      <c r="Q277" s="17" t="s">
        <v>312</v>
      </c>
      <c r="R277" s="17" t="s">
        <v>17</v>
      </c>
    </row>
    <row r="278" spans="2:18" ht="14.55" customHeight="1" x14ac:dyDescent="0.45">
      <c r="B278" s="285"/>
      <c r="C278" s="281"/>
      <c r="D278" s="271"/>
      <c r="E278" s="54" t="s">
        <v>17</v>
      </c>
      <c r="F278" s="54" t="s">
        <v>31</v>
      </c>
      <c r="G278" s="28">
        <v>292545.8666666667</v>
      </c>
      <c r="H278" s="28">
        <v>20491.2</v>
      </c>
      <c r="I278" s="28">
        <v>290050.2</v>
      </c>
      <c r="J278" s="28">
        <v>20491.2</v>
      </c>
      <c r="K278" s="28">
        <v>20491.2</v>
      </c>
      <c r="L278" s="27">
        <f t="shared" si="74"/>
        <v>644069.66666666663</v>
      </c>
      <c r="M278" s="242" t="s">
        <v>314</v>
      </c>
      <c r="Q278" s="17" t="s">
        <v>312</v>
      </c>
      <c r="R278" s="17" t="s">
        <v>17</v>
      </c>
    </row>
    <row r="279" spans="2:18" ht="14.55" customHeight="1" x14ac:dyDescent="0.45">
      <c r="B279" s="285"/>
      <c r="C279" s="281"/>
      <c r="D279" s="271"/>
      <c r="E279" s="54" t="s">
        <v>17</v>
      </c>
      <c r="F279" s="54" t="s">
        <v>27</v>
      </c>
      <c r="G279" s="13">
        <v>25863</v>
      </c>
      <c r="H279" s="13">
        <v>0</v>
      </c>
      <c r="I279" s="13">
        <v>0</v>
      </c>
      <c r="J279" s="13">
        <v>0</v>
      </c>
      <c r="K279" s="13">
        <v>0</v>
      </c>
      <c r="L279" s="27">
        <f t="shared" si="74"/>
        <v>25863</v>
      </c>
      <c r="M279" s="242" t="s">
        <v>315</v>
      </c>
      <c r="N279" s="16"/>
      <c r="Q279" s="17" t="s">
        <v>312</v>
      </c>
      <c r="R279" s="17" t="s">
        <v>17</v>
      </c>
    </row>
    <row r="280" spans="2:18" ht="14.55" customHeight="1" x14ac:dyDescent="0.45">
      <c r="B280" s="285"/>
      <c r="C280" s="281"/>
      <c r="D280" s="271"/>
      <c r="E280" s="22" t="s">
        <v>35</v>
      </c>
      <c r="F280" s="22" t="s">
        <v>18</v>
      </c>
      <c r="G280" s="13">
        <v>13254.873329241809</v>
      </c>
      <c r="H280" s="13">
        <v>13777.475199318789</v>
      </c>
      <c r="I280" s="13">
        <v>14490.639521406689</v>
      </c>
      <c r="J280" s="13">
        <v>14040.523009186349</v>
      </c>
      <c r="K280" s="13">
        <v>0</v>
      </c>
      <c r="L280" s="27">
        <f t="shared" si="74"/>
        <v>55563.511059153636</v>
      </c>
      <c r="M280" s="242" t="s">
        <v>316</v>
      </c>
      <c r="N280" s="16"/>
      <c r="Q280" s="17" t="s">
        <v>312</v>
      </c>
      <c r="R280" s="17" t="s">
        <v>35</v>
      </c>
    </row>
    <row r="281" spans="2:18" ht="14.55" customHeight="1" x14ac:dyDescent="0.45">
      <c r="B281" s="285"/>
      <c r="C281" s="281"/>
      <c r="D281" s="271"/>
      <c r="E281" s="54" t="s">
        <v>35</v>
      </c>
      <c r="F281" s="54" t="s">
        <v>31</v>
      </c>
      <c r="G281" s="13">
        <v>105581</v>
      </c>
      <c r="H281" s="13">
        <v>0</v>
      </c>
      <c r="I281" s="13">
        <v>0</v>
      </c>
      <c r="J281" s="13">
        <v>0</v>
      </c>
      <c r="K281" s="13">
        <v>0</v>
      </c>
      <c r="L281" s="27">
        <f t="shared" si="74"/>
        <v>105581</v>
      </c>
      <c r="M281" s="242" t="s">
        <v>316</v>
      </c>
      <c r="N281" s="16"/>
      <c r="Q281" s="17" t="s">
        <v>312</v>
      </c>
      <c r="R281" s="17" t="s">
        <v>35</v>
      </c>
    </row>
    <row r="282" spans="2:18" ht="14.55" customHeight="1" x14ac:dyDescent="0.45">
      <c r="B282" s="285"/>
      <c r="C282" s="281"/>
      <c r="D282" s="271"/>
      <c r="E282" s="54" t="s">
        <v>35</v>
      </c>
      <c r="F282" s="54" t="s">
        <v>27</v>
      </c>
      <c r="G282" s="13">
        <v>16845</v>
      </c>
      <c r="H282" s="13">
        <v>16195</v>
      </c>
      <c r="I282" s="13">
        <v>16195</v>
      </c>
      <c r="J282" s="13">
        <v>16195</v>
      </c>
      <c r="K282" s="13">
        <v>0</v>
      </c>
      <c r="L282" s="27">
        <f t="shared" si="74"/>
        <v>65430</v>
      </c>
      <c r="M282" s="242" t="s">
        <v>316</v>
      </c>
      <c r="N282" s="16"/>
      <c r="Q282" s="17" t="s">
        <v>312</v>
      </c>
      <c r="R282" s="17" t="s">
        <v>35</v>
      </c>
    </row>
    <row r="283" spans="2:18" ht="14.55" customHeight="1" thickBot="1" x14ac:dyDescent="0.5">
      <c r="B283" s="286"/>
      <c r="C283" s="281"/>
      <c r="D283" s="271"/>
      <c r="E283" s="22" t="s">
        <v>35</v>
      </c>
      <c r="F283" s="22" t="s">
        <v>29</v>
      </c>
      <c r="G283" s="28">
        <v>22500</v>
      </c>
      <c r="H283" s="28">
        <v>0</v>
      </c>
      <c r="I283" s="28">
        <v>0</v>
      </c>
      <c r="J283" s="28">
        <v>0</v>
      </c>
      <c r="K283" s="28">
        <v>0</v>
      </c>
      <c r="L283" s="27">
        <f t="shared" si="74"/>
        <v>22500</v>
      </c>
      <c r="M283" s="241" t="s">
        <v>316</v>
      </c>
      <c r="Q283" s="17" t="s">
        <v>312</v>
      </c>
      <c r="R283" s="17" t="s">
        <v>35</v>
      </c>
    </row>
    <row r="284" spans="2:18" ht="14.55" customHeight="1" thickBot="1" x14ac:dyDescent="0.5">
      <c r="B284" s="190" t="s">
        <v>317</v>
      </c>
      <c r="C284" s="69"/>
      <c r="D284" s="191"/>
      <c r="E284" s="192"/>
      <c r="F284" s="192"/>
      <c r="G284" s="40">
        <f t="shared" ref="G284:L284" si="75">SUM(G276:G283)</f>
        <v>743476.02532187919</v>
      </c>
      <c r="H284" s="40">
        <f t="shared" si="75"/>
        <v>318151.90647594148</v>
      </c>
      <c r="I284" s="40">
        <f t="shared" si="75"/>
        <v>624926.37739656365</v>
      </c>
      <c r="J284" s="40">
        <f t="shared" si="75"/>
        <v>347518.92787239293</v>
      </c>
      <c r="K284" s="40">
        <f t="shared" si="75"/>
        <v>180940.18932258064</v>
      </c>
      <c r="L284" s="40">
        <f t="shared" si="75"/>
        <v>2215013.426389358</v>
      </c>
      <c r="M284" s="193"/>
      <c r="N284" s="70"/>
      <c r="Q284" s="17"/>
      <c r="R284" s="71"/>
    </row>
    <row r="285" spans="2:18" ht="14.55" customHeight="1" x14ac:dyDescent="0.45">
      <c r="B285" s="287" t="s">
        <v>318</v>
      </c>
      <c r="C285" s="279" t="s">
        <v>319</v>
      </c>
      <c r="D285" s="290" t="s">
        <v>319</v>
      </c>
      <c r="E285" s="50" t="s">
        <v>17</v>
      </c>
      <c r="F285" s="50" t="s">
        <v>18</v>
      </c>
      <c r="G285" s="51">
        <v>233703.0202468654</v>
      </c>
      <c r="H285" s="51">
        <v>264501.52419274003</v>
      </c>
      <c r="I285" s="51">
        <v>274915.06318695832</v>
      </c>
      <c r="J285" s="51">
        <v>285578.62176745414</v>
      </c>
      <c r="K285" s="51">
        <v>223701.10513593804</v>
      </c>
      <c r="L285" s="51">
        <f t="shared" ref="L285:L297" si="76">SUM(G285:K285)</f>
        <v>1282399.3345299559</v>
      </c>
      <c r="M285" s="243" t="s">
        <v>320</v>
      </c>
      <c r="O285" s="16"/>
      <c r="Q285" s="17" t="s">
        <v>319</v>
      </c>
      <c r="R285" s="17" t="s">
        <v>17</v>
      </c>
    </row>
    <row r="286" spans="2:18" ht="14.55" customHeight="1" x14ac:dyDescent="0.45">
      <c r="B286" s="288"/>
      <c r="C286" s="281"/>
      <c r="D286" s="266"/>
      <c r="E286" s="22" t="s">
        <v>17</v>
      </c>
      <c r="F286" s="22" t="s">
        <v>29</v>
      </c>
      <c r="G286" s="13">
        <v>9228</v>
      </c>
      <c r="H286" s="13">
        <v>12304</v>
      </c>
      <c r="I286" s="13">
        <v>12304</v>
      </c>
      <c r="J286" s="13">
        <v>12304</v>
      </c>
      <c r="K286" s="13">
        <v>12304</v>
      </c>
      <c r="L286" s="13">
        <f>SUM(G286:K286)</f>
        <v>58444</v>
      </c>
      <c r="M286" s="242" t="s">
        <v>321</v>
      </c>
      <c r="O286" s="16"/>
      <c r="Q286" s="17" t="s">
        <v>319</v>
      </c>
      <c r="R286" s="17" t="s">
        <v>17</v>
      </c>
    </row>
    <row r="287" spans="2:18" ht="14.55" customHeight="1" x14ac:dyDescent="0.45">
      <c r="B287" s="288"/>
      <c r="C287" s="281"/>
      <c r="D287" s="266"/>
      <c r="E287" s="22" t="s">
        <v>17</v>
      </c>
      <c r="F287" s="22" t="s">
        <v>31</v>
      </c>
      <c r="G287" s="13">
        <v>24472.799999999999</v>
      </c>
      <c r="H287" s="13">
        <v>0</v>
      </c>
      <c r="I287" s="13">
        <v>0</v>
      </c>
      <c r="J287" s="13">
        <v>0</v>
      </c>
      <c r="K287" s="13">
        <v>0</v>
      </c>
      <c r="L287" s="13">
        <f t="shared" ref="L287" si="77">SUM(G287:K287)</f>
        <v>24472.799999999999</v>
      </c>
      <c r="M287" s="242" t="s">
        <v>322</v>
      </c>
      <c r="O287" s="16"/>
      <c r="Q287" s="17" t="s">
        <v>319</v>
      </c>
      <c r="R287" s="17" t="s">
        <v>17</v>
      </c>
    </row>
    <row r="288" spans="2:18" ht="14.55" customHeight="1" x14ac:dyDescent="0.45">
      <c r="B288" s="288"/>
      <c r="C288" s="281"/>
      <c r="D288" s="266"/>
      <c r="E288" s="22" t="s">
        <v>17</v>
      </c>
      <c r="F288" s="22" t="s">
        <v>323</v>
      </c>
      <c r="G288" s="13">
        <v>130593.51839557772</v>
      </c>
      <c r="H288" s="13">
        <v>139354.27574103585</v>
      </c>
      <c r="I288" s="13">
        <v>139246.27574103585</v>
      </c>
      <c r="J288" s="13">
        <v>139246.27574103585</v>
      </c>
      <c r="K288" s="13">
        <v>50864.855241035853</v>
      </c>
      <c r="L288" s="13">
        <f t="shared" si="76"/>
        <v>599305.20085972105</v>
      </c>
      <c r="M288" s="242" t="s">
        <v>324</v>
      </c>
      <c r="O288" s="16"/>
      <c r="Q288" s="17" t="s">
        <v>319</v>
      </c>
      <c r="R288" s="17" t="s">
        <v>17</v>
      </c>
    </row>
    <row r="289" spans="2:18" ht="14.55" customHeight="1" x14ac:dyDescent="0.45">
      <c r="B289" s="289"/>
      <c r="C289" s="268"/>
      <c r="D289" s="266"/>
      <c r="E289" s="22" t="s">
        <v>17</v>
      </c>
      <c r="F289" s="22" t="s">
        <v>25</v>
      </c>
      <c r="G289" s="13">
        <v>11000</v>
      </c>
      <c r="H289" s="13">
        <v>0</v>
      </c>
      <c r="I289" s="13">
        <v>0</v>
      </c>
      <c r="J289" s="13">
        <v>11000</v>
      </c>
      <c r="K289" s="13">
        <v>0</v>
      </c>
      <c r="L289" s="13">
        <f t="shared" si="76"/>
        <v>22000</v>
      </c>
      <c r="M289" s="242" t="s">
        <v>325</v>
      </c>
      <c r="O289" s="16"/>
      <c r="Q289" s="17" t="s">
        <v>319</v>
      </c>
      <c r="R289" s="17" t="s">
        <v>17</v>
      </c>
    </row>
    <row r="290" spans="2:18" ht="14.55" customHeight="1" x14ac:dyDescent="0.45">
      <c r="B290" s="289"/>
      <c r="C290" s="268"/>
      <c r="D290" s="266"/>
      <c r="E290" s="22" t="s">
        <v>35</v>
      </c>
      <c r="F290" s="22" t="s">
        <v>18</v>
      </c>
      <c r="G290" s="13">
        <v>100307.56543282018</v>
      </c>
      <c r="H290" s="13">
        <v>112934.26836685391</v>
      </c>
      <c r="I290" s="13">
        <v>36852.503390174345</v>
      </c>
      <c r="J290" s="13">
        <v>35707.769904252724</v>
      </c>
      <c r="K290" s="13">
        <v>0</v>
      </c>
      <c r="L290" s="13">
        <f t="shared" si="76"/>
        <v>285802.10709410114</v>
      </c>
      <c r="M290" s="242" t="s">
        <v>326</v>
      </c>
      <c r="O290" s="16"/>
      <c r="Q290" s="17" t="s">
        <v>319</v>
      </c>
      <c r="R290" s="17" t="s">
        <v>35</v>
      </c>
    </row>
    <row r="291" spans="2:18" ht="14.55" customHeight="1" x14ac:dyDescent="0.45">
      <c r="B291" s="289"/>
      <c r="C291" s="268"/>
      <c r="D291" s="266"/>
      <c r="E291" s="22" t="s">
        <v>35</v>
      </c>
      <c r="F291" s="22" t="s">
        <v>25</v>
      </c>
      <c r="G291" s="13">
        <v>26755.5</v>
      </c>
      <c r="H291" s="13">
        <v>5955.5</v>
      </c>
      <c r="I291" s="13">
        <v>5955.5</v>
      </c>
      <c r="J291" s="13">
        <v>5955.5</v>
      </c>
      <c r="K291" s="13">
        <v>0</v>
      </c>
      <c r="L291" s="13">
        <f t="shared" si="76"/>
        <v>44622</v>
      </c>
      <c r="M291" s="242" t="s">
        <v>326</v>
      </c>
      <c r="O291" s="16"/>
      <c r="Q291" s="17" t="s">
        <v>319</v>
      </c>
      <c r="R291" s="17" t="s">
        <v>35</v>
      </c>
    </row>
    <row r="292" spans="2:18" ht="14.55" customHeight="1" x14ac:dyDescent="0.45">
      <c r="B292" s="289"/>
      <c r="C292" s="268"/>
      <c r="D292" s="266"/>
      <c r="E292" s="22" t="s">
        <v>35</v>
      </c>
      <c r="F292" s="22" t="s">
        <v>29</v>
      </c>
      <c r="G292" s="13">
        <v>2618</v>
      </c>
      <c r="H292" s="13">
        <v>2618</v>
      </c>
      <c r="I292" s="13">
        <v>2618</v>
      </c>
      <c r="J292" s="13">
        <v>2618</v>
      </c>
      <c r="K292" s="13">
        <v>0</v>
      </c>
      <c r="L292" s="13">
        <f t="shared" si="76"/>
        <v>10472</v>
      </c>
      <c r="M292" s="242" t="s">
        <v>326</v>
      </c>
      <c r="N292" s="72"/>
      <c r="O292" s="16"/>
      <c r="Q292" s="17" t="s">
        <v>319</v>
      </c>
      <c r="R292" s="17" t="s">
        <v>35</v>
      </c>
    </row>
    <row r="293" spans="2:18" ht="14.55" customHeight="1" x14ac:dyDescent="0.45">
      <c r="B293" s="289"/>
      <c r="C293" s="268"/>
      <c r="D293" s="266"/>
      <c r="E293" s="22" t="s">
        <v>35</v>
      </c>
      <c r="F293" s="22" t="s">
        <v>31</v>
      </c>
      <c r="G293" s="13">
        <v>5018</v>
      </c>
      <c r="H293" s="13">
        <v>5018</v>
      </c>
      <c r="I293" s="13">
        <v>5018</v>
      </c>
      <c r="J293" s="13">
        <v>5019</v>
      </c>
      <c r="K293" s="13">
        <v>0</v>
      </c>
      <c r="L293" s="13">
        <f t="shared" si="76"/>
        <v>20073</v>
      </c>
      <c r="M293" s="242" t="s">
        <v>326</v>
      </c>
      <c r="N293" s="72"/>
      <c r="O293" s="16"/>
      <c r="Q293" s="17" t="s">
        <v>319</v>
      </c>
      <c r="R293" s="17" t="s">
        <v>35</v>
      </c>
    </row>
    <row r="294" spans="2:18" ht="14.55" customHeight="1" x14ac:dyDescent="0.45">
      <c r="B294" s="289"/>
      <c r="C294" s="268"/>
      <c r="D294" s="266"/>
      <c r="E294" s="22" t="s">
        <v>173</v>
      </c>
      <c r="F294" s="22" t="s">
        <v>18</v>
      </c>
      <c r="G294" s="13">
        <v>3936.7392999999997</v>
      </c>
      <c r="H294" s="13">
        <v>4094.2088719999997</v>
      </c>
      <c r="I294" s="13">
        <v>4251.6784440000001</v>
      </c>
      <c r="J294" s="13">
        <v>4409.1480160000001</v>
      </c>
      <c r="K294" s="13">
        <v>4566.6175879999992</v>
      </c>
      <c r="L294" s="13">
        <f t="shared" si="76"/>
        <v>21258.392220000002</v>
      </c>
      <c r="M294" s="242" t="s">
        <v>327</v>
      </c>
      <c r="O294" s="16"/>
      <c r="Q294" s="17" t="s">
        <v>319</v>
      </c>
      <c r="R294" s="17" t="s">
        <v>173</v>
      </c>
    </row>
    <row r="295" spans="2:18" ht="14.55" customHeight="1" x14ac:dyDescent="0.45">
      <c r="B295" s="289"/>
      <c r="C295" s="268"/>
      <c r="D295" s="266"/>
      <c r="E295" s="22" t="s">
        <v>173</v>
      </c>
      <c r="F295" s="22" t="s">
        <v>323</v>
      </c>
      <c r="G295" s="13">
        <v>750</v>
      </c>
      <c r="H295" s="13">
        <v>750</v>
      </c>
      <c r="I295" s="13">
        <v>750</v>
      </c>
      <c r="J295" s="13">
        <v>750</v>
      </c>
      <c r="K295" s="13">
        <v>750</v>
      </c>
      <c r="L295" s="13">
        <f t="shared" si="76"/>
        <v>3750</v>
      </c>
      <c r="M295" s="242" t="s">
        <v>327</v>
      </c>
      <c r="O295" s="16"/>
      <c r="Q295" s="17" t="s">
        <v>319</v>
      </c>
      <c r="R295" s="17" t="s">
        <v>173</v>
      </c>
    </row>
    <row r="296" spans="2:18" ht="14.55" customHeight="1" x14ac:dyDescent="0.45">
      <c r="B296" s="289"/>
      <c r="C296" s="268"/>
      <c r="D296" s="266"/>
      <c r="E296" s="22" t="s">
        <v>92</v>
      </c>
      <c r="F296" s="22" t="s">
        <v>18</v>
      </c>
      <c r="G296" s="13">
        <v>3936.7392999999997</v>
      </c>
      <c r="H296" s="13">
        <v>4094.2088719999997</v>
      </c>
      <c r="I296" s="13">
        <v>4251.6784440000001</v>
      </c>
      <c r="J296" s="13">
        <v>4409.1480160000001</v>
      </c>
      <c r="K296" s="13">
        <v>4566.6175879999992</v>
      </c>
      <c r="L296" s="13">
        <f t="shared" si="76"/>
        <v>21258.392220000002</v>
      </c>
      <c r="M296" s="242" t="s">
        <v>328</v>
      </c>
      <c r="O296" s="16"/>
      <c r="Q296" s="17" t="s">
        <v>319</v>
      </c>
      <c r="R296" s="17" t="s">
        <v>92</v>
      </c>
    </row>
    <row r="297" spans="2:18" ht="14.55" customHeight="1" thickBot="1" x14ac:dyDescent="0.5">
      <c r="B297" s="289"/>
      <c r="C297" s="268"/>
      <c r="D297" s="291"/>
      <c r="E297" s="54" t="s">
        <v>92</v>
      </c>
      <c r="F297" s="54" t="s">
        <v>323</v>
      </c>
      <c r="G297" s="28">
        <v>750</v>
      </c>
      <c r="H297" s="28">
        <v>750</v>
      </c>
      <c r="I297" s="28">
        <v>750</v>
      </c>
      <c r="J297" s="28">
        <v>750</v>
      </c>
      <c r="K297" s="28">
        <v>750</v>
      </c>
      <c r="L297" s="28">
        <f t="shared" si="76"/>
        <v>3750</v>
      </c>
      <c r="M297" s="244" t="s">
        <v>328</v>
      </c>
      <c r="O297" s="16"/>
      <c r="Q297" s="17" t="s">
        <v>319</v>
      </c>
      <c r="R297" s="17" t="s">
        <v>92</v>
      </c>
    </row>
    <row r="298" spans="2:18" ht="14.65" thickBot="1" x14ac:dyDescent="0.5">
      <c r="B298" s="194"/>
      <c r="C298" s="195" t="s">
        <v>329</v>
      </c>
      <c r="D298" s="191"/>
      <c r="E298" s="192"/>
      <c r="F298" s="192"/>
      <c r="G298" s="40">
        <f t="shared" ref="G298:L298" si="78">SUM(G285:G297)</f>
        <v>553069.88267526333</v>
      </c>
      <c r="H298" s="40">
        <f t="shared" si="78"/>
        <v>552373.98604462983</v>
      </c>
      <c r="I298" s="40">
        <f t="shared" si="78"/>
        <v>486912.69920616853</v>
      </c>
      <c r="J298" s="40">
        <f t="shared" si="78"/>
        <v>507747.46344474272</v>
      </c>
      <c r="K298" s="40">
        <f t="shared" si="78"/>
        <v>297503.19555297395</v>
      </c>
      <c r="L298" s="40">
        <f t="shared" si="78"/>
        <v>2397607.2269237777</v>
      </c>
      <c r="M298" s="193"/>
      <c r="N298" s="251"/>
      <c r="O298" s="252" t="s">
        <v>330</v>
      </c>
      <c r="Q298" s="71"/>
      <c r="R298" s="71"/>
    </row>
    <row r="299" spans="2:18" s="79" customFormat="1" ht="12" x14ac:dyDescent="0.4">
      <c r="B299" s="73" t="s">
        <v>331</v>
      </c>
      <c r="C299" s="74"/>
      <c r="D299" s="75"/>
      <c r="E299" s="74"/>
      <c r="F299" s="74"/>
      <c r="G299" s="76">
        <f t="shared" ref="G299:L299" si="79">SUM(G203,G230,G273,G284,G298)</f>
        <v>7852920.8905448969</v>
      </c>
      <c r="H299" s="76">
        <f t="shared" si="79"/>
        <v>15874452.738089718</v>
      </c>
      <c r="I299" s="76">
        <f t="shared" si="79"/>
        <v>12979536.259183865</v>
      </c>
      <c r="J299" s="76">
        <f t="shared" si="79"/>
        <v>7119308.6932025952</v>
      </c>
      <c r="K299" s="76">
        <f t="shared" si="79"/>
        <v>2911121.0409550648</v>
      </c>
      <c r="L299" s="76">
        <f t="shared" si="79"/>
        <v>46737339.621976145</v>
      </c>
      <c r="M299" s="77"/>
      <c r="N299" s="253">
        <f>L299-SUM(G299:K299)</f>
        <v>0</v>
      </c>
      <c r="O299" s="254" t="e">
        <f>L299-#REF!-#REF!-#REF!</f>
        <v>#REF!</v>
      </c>
      <c r="Q299" s="80"/>
      <c r="R299" s="80"/>
    </row>
    <row r="300" spans="2:18" s="79" customFormat="1" ht="12.4" thickBot="1" x14ac:dyDescent="0.45">
      <c r="B300" s="81" t="s">
        <v>332</v>
      </c>
      <c r="C300" s="82" t="s">
        <v>17</v>
      </c>
      <c r="D300" s="80"/>
      <c r="E300" s="82"/>
      <c r="F300" s="83"/>
      <c r="G300" s="84">
        <f>SUMIF($E$6:$E$297,$C$300,'Detailed Budget Plan'!$G6:G$297)</f>
        <v>5315229.2669448946</v>
      </c>
      <c r="H300" s="84">
        <f>SUMIF($E$6:$E$297,$C$300,'Detailed Budget Plan'!H6:H297)</f>
        <v>13705968.946345719</v>
      </c>
      <c r="I300" s="84">
        <f>SUMIF($E$6:$E$297,$C$300,'Detailed Budget Plan'!I6:I297)</f>
        <v>12183952.417255867</v>
      </c>
      <c r="J300" s="84">
        <f>SUMIF($E$6:$E$297,$C$300,'Detailed Budget Plan'!J6:J297)</f>
        <v>6645625.1825952362</v>
      </c>
      <c r="K300" s="84">
        <f>SUMIF($E$6:$E$297,$C$300,'Detailed Budget Plan'!K6:K297)</f>
        <v>2900487.8057790659</v>
      </c>
      <c r="L300" s="84">
        <f>SUMIF($E$6:$E$297,$C$300,'Detailed Budget Plan'!L6:L297)</f>
        <v>40751263.618920758</v>
      </c>
      <c r="M300" s="85"/>
      <c r="N300" s="253">
        <f>L300-SUM(G300:K300)</f>
        <v>0</v>
      </c>
      <c r="O300" s="254" t="e">
        <f>L300-#REF!-#REF!-#REF!</f>
        <v>#REF!</v>
      </c>
      <c r="P300" s="78"/>
      <c r="Q300" s="80"/>
      <c r="R300" s="80"/>
    </row>
    <row r="301" spans="2:18" s="79" customFormat="1" ht="12.4" thickBot="1" x14ac:dyDescent="0.45">
      <c r="B301" s="81" t="s">
        <v>333</v>
      </c>
      <c r="C301" s="82" t="s">
        <v>35</v>
      </c>
      <c r="D301" s="80"/>
      <c r="E301" s="82"/>
      <c r="F301" s="83"/>
      <c r="G301" s="84">
        <f>SUMIF($E$6:$E$297,$C$301,'Detailed Budget Plan'!G$6:G$297)</f>
        <v>2148323.7749999999</v>
      </c>
      <c r="H301" s="84">
        <f>SUMIF($E$6:$E$297,$C$301,'Detailed Budget Plan'!H$6:H$297)</f>
        <v>1778801.004</v>
      </c>
      <c r="I301" s="84">
        <f>SUMIF($E$6:$E$297,$C$301,'Detailed Budget Plan'!I$6:I$297)</f>
        <v>595586.11504000006</v>
      </c>
      <c r="J301" s="84">
        <f>SUMIF($E$6:$E$297,$C$301,'Detailed Budget Plan'!J$6:J$297)</f>
        <v>463365.21457536006</v>
      </c>
      <c r="K301" s="84">
        <f>SUMIF($E$6:$E$297,$C$301,'Detailed Budget Plan'!K$6:K$297)</f>
        <v>0</v>
      </c>
      <c r="L301" s="84">
        <f>SUMIF($E$6:$E$297,$C$301,'Detailed Budget Plan'!L$6:L$297)</f>
        <v>4986076.1086153612</v>
      </c>
      <c r="M301" s="85"/>
      <c r="N301" s="253">
        <f>L301-SUM(G301:K301)</f>
        <v>0</v>
      </c>
      <c r="O301" s="254" t="e">
        <f>L301-#REF!-#REF!-#REF!</f>
        <v>#REF!</v>
      </c>
      <c r="P301" s="78"/>
      <c r="Q301" s="80"/>
      <c r="R301" s="80"/>
    </row>
    <row r="302" spans="2:18" s="79" customFormat="1" ht="12.4" thickBot="1" x14ac:dyDescent="0.45">
      <c r="B302" s="81" t="s">
        <v>332</v>
      </c>
      <c r="C302" s="82" t="s">
        <v>173</v>
      </c>
      <c r="D302" s="80"/>
      <c r="E302" s="82"/>
      <c r="F302" s="83"/>
      <c r="G302" s="84">
        <f>SUMIF($E$6:$E$297,$C302,'Detailed Budget Plan'!G$6:G$297)</f>
        <v>176350.60929999998</v>
      </c>
      <c r="H302" s="84">
        <f>SUMIF($E$6:$E$297,$C$302,'Detailed Budget Plan'!H$6:H$297)</f>
        <v>176508.07887199998</v>
      </c>
      <c r="I302" s="84">
        <f>SUMIF($E$6:$E$297,$C$302,'Detailed Budget Plan'!I$6:I$297)</f>
        <v>136665.54844399999</v>
      </c>
      <c r="J302" s="84">
        <f>SUMIF($E$6:$E$297,$C$302,'Detailed Budget Plan'!J$6:J$297)</f>
        <v>5159.1480160000001</v>
      </c>
      <c r="K302" s="84">
        <f>SUMIF($E$6:$E$297,$C$302,'Detailed Budget Plan'!K$6:K$297)</f>
        <v>5316.6175879999992</v>
      </c>
      <c r="L302" s="84">
        <f>SUMIF($E$6:$E$297,$C$302,'Detailed Budget Plan'!L$6:L$297)</f>
        <v>500000.00221999997</v>
      </c>
      <c r="M302" s="85"/>
      <c r="N302" s="253">
        <f>L302-SUM(G302:K302)</f>
        <v>0</v>
      </c>
      <c r="O302" s="254" t="e">
        <f>L302-#REF!</f>
        <v>#REF!</v>
      </c>
      <c r="P302" s="78"/>
      <c r="Q302" s="80"/>
      <c r="R302" s="80"/>
    </row>
    <row r="303" spans="2:18" s="79" customFormat="1" ht="12.4" thickBot="1" x14ac:dyDescent="0.45">
      <c r="B303" s="86" t="s">
        <v>333</v>
      </c>
      <c r="C303" s="87" t="s">
        <v>92</v>
      </c>
      <c r="D303" s="88"/>
      <c r="E303" s="87"/>
      <c r="F303" s="89"/>
      <c r="G303" s="90">
        <f>SUMIF($E$6:$E$297,$C303,'Detailed Budget Plan'!G$6:G$297)</f>
        <v>213017.23929999999</v>
      </c>
      <c r="H303" s="90">
        <f>SUMIF($E$6:$E$297,$C$303,'Detailed Budget Plan'!H$6:H$297)</f>
        <v>213174.70887199999</v>
      </c>
      <c r="I303" s="90">
        <f>SUMIF($E$6:$E$297,$C$303,'Detailed Budget Plan'!I$6:I$297)</f>
        <v>63332.178443999997</v>
      </c>
      <c r="J303" s="90">
        <f>SUMIF($E$6:$E$297,$C$303,'Detailed Budget Plan'!J$6:J$297)</f>
        <v>5159.1480160000001</v>
      </c>
      <c r="K303" s="90">
        <f>SUMIF($E$6:$E$297,$C$303,'Detailed Budget Plan'!K$6:K$297)</f>
        <v>5316.6175879999992</v>
      </c>
      <c r="L303" s="90">
        <f>SUMIF($E$6:$E$297,$C$303,'Detailed Budget Plan'!L$6:L$297)</f>
        <v>499999.89221999998</v>
      </c>
      <c r="M303" s="91"/>
      <c r="N303" s="253">
        <f>L303-SUM(G303:K303)</f>
        <v>0</v>
      </c>
      <c r="O303" s="254" t="e">
        <f>L303-#REF!</f>
        <v>#REF!</v>
      </c>
    </row>
    <row r="304" spans="2:18" x14ac:dyDescent="0.45">
      <c r="L304" s="256">
        <f>L299-L300-L301-L302-L303</f>
        <v>2.514570951461792E-8</v>
      </c>
    </row>
    <row r="305" spans="2:14" x14ac:dyDescent="0.45">
      <c r="L305" s="171"/>
    </row>
    <row r="306" spans="2:14" s="2" customFormat="1" x14ac:dyDescent="0.45">
      <c r="B306" s="92"/>
      <c r="D306" s="3"/>
      <c r="F306"/>
      <c r="G306"/>
      <c r="H306"/>
      <c r="I306"/>
      <c r="J306"/>
      <c r="K306"/>
      <c r="L306"/>
      <c r="M306"/>
      <c r="N306"/>
    </row>
    <row r="307" spans="2:14" x14ac:dyDescent="0.45">
      <c r="L307" s="72"/>
    </row>
    <row r="309" spans="2:14" ht="26.2" customHeight="1" x14ac:dyDescent="0.45">
      <c r="C309" s="93"/>
      <c r="D309" s="93" t="s">
        <v>17</v>
      </c>
      <c r="E309" s="93" t="s">
        <v>35</v>
      </c>
      <c r="F309" s="93" t="s">
        <v>173</v>
      </c>
      <c r="G309" s="93" t="s">
        <v>92</v>
      </c>
      <c r="H309" s="93" t="s">
        <v>332</v>
      </c>
      <c r="I309" s="93"/>
    </row>
    <row r="310" spans="2:14" x14ac:dyDescent="0.45">
      <c r="C310" s="94" t="s">
        <v>18</v>
      </c>
      <c r="D310" s="95">
        <f t="shared" ref="D310:G319" si="80">SUMIFS($L$6:$L$298,$F$6:$F$298,$C310,$E$6:$E$298,D$309)</f>
        <v>12266210.114673749</v>
      </c>
      <c r="E310" s="95">
        <f t="shared" si="80"/>
        <v>1411896.1086153602</v>
      </c>
      <c r="F310" s="95">
        <f t="shared" si="80"/>
        <v>21258.392220000002</v>
      </c>
      <c r="G310" s="95">
        <f t="shared" si="80"/>
        <v>21258.392220000002</v>
      </c>
      <c r="H310" s="95">
        <f>SUM(D310:G310)</f>
        <v>13720623.007729109</v>
      </c>
      <c r="I310" s="196">
        <f>H310/$H$320</f>
        <v>0.29356876362037515</v>
      </c>
    </row>
    <row r="311" spans="2:14" ht="23.2" customHeight="1" x14ac:dyDescent="0.45">
      <c r="C311" s="94" t="s">
        <v>21</v>
      </c>
      <c r="D311" s="95">
        <f t="shared" si="80"/>
        <v>646331.12059599557</v>
      </c>
      <c r="E311" s="95">
        <f t="shared" si="80"/>
        <v>123700</v>
      </c>
      <c r="F311" s="95">
        <f t="shared" si="80"/>
        <v>0</v>
      </c>
      <c r="G311" s="95">
        <f t="shared" si="80"/>
        <v>0</v>
      </c>
      <c r="H311" s="95">
        <f t="shared" ref="H311:H319" si="81">SUM(D311:G311)</f>
        <v>770031.12059599557</v>
      </c>
      <c r="I311" s="196">
        <f t="shared" ref="I311:I319" si="82">H311/$H$320</f>
        <v>1.647571570877181E-2</v>
      </c>
    </row>
    <row r="312" spans="2:14" ht="23.2" customHeight="1" x14ac:dyDescent="0.45">
      <c r="C312" s="94" t="s">
        <v>23</v>
      </c>
      <c r="D312" s="95">
        <f t="shared" si="80"/>
        <v>233760.03142462618</v>
      </c>
      <c r="E312" s="95">
        <f t="shared" si="80"/>
        <v>140000</v>
      </c>
      <c r="F312" s="95">
        <f t="shared" si="80"/>
        <v>0</v>
      </c>
      <c r="G312" s="95">
        <f t="shared" si="80"/>
        <v>0</v>
      </c>
      <c r="H312" s="95">
        <f t="shared" si="81"/>
        <v>373760.03142462618</v>
      </c>
      <c r="I312" s="196">
        <f t="shared" si="82"/>
        <v>7.9970326605599568E-3</v>
      </c>
      <c r="L312" s="96"/>
    </row>
    <row r="313" spans="2:14" ht="23.2" customHeight="1" x14ac:dyDescent="0.45">
      <c r="C313" s="94" t="s">
        <v>25</v>
      </c>
      <c r="D313" s="95">
        <f t="shared" si="80"/>
        <v>4314292.1611017641</v>
      </c>
      <c r="E313" s="95">
        <f t="shared" si="80"/>
        <v>857052</v>
      </c>
      <c r="F313" s="95">
        <f t="shared" si="80"/>
        <v>0</v>
      </c>
      <c r="G313" s="95">
        <f t="shared" si="80"/>
        <v>0</v>
      </c>
      <c r="H313" s="95">
        <f t="shared" si="81"/>
        <v>5171344.1611017641</v>
      </c>
      <c r="I313" s="196">
        <f t="shared" si="82"/>
        <v>0.1106469517291517</v>
      </c>
    </row>
    <row r="314" spans="2:14" x14ac:dyDescent="0.45">
      <c r="C314" s="94" t="s">
        <v>74</v>
      </c>
      <c r="D314" s="95">
        <f t="shared" si="80"/>
        <v>10734667.024463376</v>
      </c>
      <c r="E314" s="95">
        <f t="shared" si="80"/>
        <v>0</v>
      </c>
      <c r="F314" s="95">
        <f t="shared" si="80"/>
        <v>0</v>
      </c>
      <c r="G314" s="95">
        <f t="shared" si="80"/>
        <v>474991.5</v>
      </c>
      <c r="H314" s="95">
        <f t="shared" si="81"/>
        <v>11209658.524463376</v>
      </c>
      <c r="I314" s="196">
        <f t="shared" si="82"/>
        <v>0.23984374410546327</v>
      </c>
    </row>
    <row r="315" spans="2:14" x14ac:dyDescent="0.45">
      <c r="C315" s="94" t="s">
        <v>27</v>
      </c>
      <c r="D315" s="95">
        <f t="shared" si="80"/>
        <v>2143722.5455865012</v>
      </c>
      <c r="E315" s="95">
        <f t="shared" si="80"/>
        <v>610140</v>
      </c>
      <c r="F315" s="95">
        <f t="shared" si="80"/>
        <v>474991.61</v>
      </c>
      <c r="G315" s="95">
        <f t="shared" si="80"/>
        <v>0</v>
      </c>
      <c r="H315" s="95">
        <f t="shared" si="81"/>
        <v>3228854.1555865011</v>
      </c>
      <c r="I315" s="196">
        <f t="shared" si="82"/>
        <v>6.9085108003628784E-2</v>
      </c>
    </row>
    <row r="316" spans="2:14" x14ac:dyDescent="0.45">
      <c r="C316" s="94" t="s">
        <v>29</v>
      </c>
      <c r="D316" s="95">
        <f t="shared" si="80"/>
        <v>2480770.2057813779</v>
      </c>
      <c r="E316" s="95">
        <f t="shared" si="80"/>
        <v>137072</v>
      </c>
      <c r="F316" s="95">
        <f t="shared" si="80"/>
        <v>0</v>
      </c>
      <c r="G316" s="95">
        <f t="shared" si="80"/>
        <v>0</v>
      </c>
      <c r="H316" s="95">
        <f t="shared" si="81"/>
        <v>2617842.2057813779</v>
      </c>
      <c r="I316" s="196">
        <f t="shared" si="82"/>
        <v>5.601179328894567E-2</v>
      </c>
    </row>
    <row r="317" spans="2:14" x14ac:dyDescent="0.45">
      <c r="C317" s="94" t="s">
        <v>33</v>
      </c>
      <c r="D317" s="95">
        <f t="shared" si="80"/>
        <v>1190406.8402536998</v>
      </c>
      <c r="E317" s="95">
        <f t="shared" si="80"/>
        <v>1020424</v>
      </c>
      <c r="F317" s="95">
        <f t="shared" si="80"/>
        <v>0</v>
      </c>
      <c r="G317" s="95">
        <f t="shared" si="80"/>
        <v>0</v>
      </c>
      <c r="H317" s="95">
        <f t="shared" si="81"/>
        <v>2210830.8402536996</v>
      </c>
      <c r="I317" s="196">
        <f t="shared" si="82"/>
        <v>4.7303309476651408E-2</v>
      </c>
    </row>
    <row r="318" spans="2:14" x14ac:dyDescent="0.45">
      <c r="C318" s="94" t="s">
        <v>31</v>
      </c>
      <c r="D318" s="95">
        <f t="shared" si="80"/>
        <v>6141798.3741799714</v>
      </c>
      <c r="E318" s="95">
        <f t="shared" si="80"/>
        <v>685792</v>
      </c>
      <c r="F318" s="95">
        <f t="shared" si="80"/>
        <v>0</v>
      </c>
      <c r="G318" s="95">
        <f t="shared" si="80"/>
        <v>0</v>
      </c>
      <c r="H318" s="95">
        <f t="shared" si="81"/>
        <v>6827590.3741799714</v>
      </c>
      <c r="I318" s="196">
        <f t="shared" si="82"/>
        <v>0.14608427500160071</v>
      </c>
    </row>
    <row r="319" spans="2:14" x14ac:dyDescent="0.45">
      <c r="C319" s="94" t="s">
        <v>323</v>
      </c>
      <c r="D319" s="95">
        <f t="shared" si="80"/>
        <v>599305.20085972105</v>
      </c>
      <c r="E319" s="95">
        <f t="shared" si="80"/>
        <v>0</v>
      </c>
      <c r="F319" s="95">
        <f t="shared" si="80"/>
        <v>3750</v>
      </c>
      <c r="G319" s="95">
        <f t="shared" si="80"/>
        <v>3750</v>
      </c>
      <c r="H319" s="95">
        <f t="shared" si="81"/>
        <v>606805.20085972105</v>
      </c>
      <c r="I319" s="196">
        <f t="shared" si="82"/>
        <v>1.2983306404851465E-2</v>
      </c>
    </row>
    <row r="320" spans="2:14" x14ac:dyDescent="0.45">
      <c r="C320" s="93" t="s">
        <v>332</v>
      </c>
      <c r="D320" s="97">
        <f>SUM(D310:D319)</f>
        <v>40751263.618920781</v>
      </c>
      <c r="E320" s="98">
        <f>SUM(E310:E319)</f>
        <v>4986076.1086153602</v>
      </c>
      <c r="F320" s="98">
        <f t="shared" ref="F320:G320" si="83">SUM(F310:F319)</f>
        <v>500000.00221999997</v>
      </c>
      <c r="G320" s="98">
        <f t="shared" si="83"/>
        <v>499999.89221999998</v>
      </c>
      <c r="H320" s="97">
        <f>SUM(H310:H319)</f>
        <v>46737339.621976145</v>
      </c>
      <c r="I320" s="108">
        <f>SUM(I310:I319)</f>
        <v>0.99999999999999989</v>
      </c>
    </row>
    <row r="321" spans="3:18" s="100" customFormat="1" x14ac:dyDescent="0.45">
      <c r="C321" s="99"/>
      <c r="D321" s="245">
        <f>D320-L300</f>
        <v>0</v>
      </c>
      <c r="E321" s="246">
        <f>E320-L301</f>
        <v>0</v>
      </c>
      <c r="F321" s="246">
        <f>F320-L302</f>
        <v>0</v>
      </c>
      <c r="G321" s="246">
        <f>G320-L303</f>
        <v>0</v>
      </c>
      <c r="H321" s="247">
        <f>H320-L299</f>
        <v>0</v>
      </c>
      <c r="I321" s="248"/>
      <c r="Q321" s="101"/>
      <c r="R321" s="101"/>
    </row>
    <row r="322" spans="3:18" s="100" customFormat="1" x14ac:dyDescent="0.45">
      <c r="C322" s="102"/>
      <c r="D322" s="103"/>
      <c r="E322" s="104"/>
      <c r="F322" s="104"/>
      <c r="G322" s="104"/>
      <c r="H322" s="103"/>
    </row>
    <row r="323" spans="3:18" s="100" customFormat="1" x14ac:dyDescent="0.45">
      <c r="C323" s="105" t="s">
        <v>334</v>
      </c>
      <c r="D323" s="106"/>
      <c r="E323" s="104"/>
      <c r="F323" s="104"/>
      <c r="G323" s="104"/>
      <c r="H323" s="103"/>
    </row>
    <row r="324" spans="3:18" s="100" customFormat="1" x14ac:dyDescent="0.45">
      <c r="C324" s="107" t="s">
        <v>335</v>
      </c>
      <c r="D324" s="107" t="s">
        <v>336</v>
      </c>
      <c r="E324" s="104"/>
      <c r="F324" s="104"/>
      <c r="G324" s="104"/>
      <c r="H324" s="103"/>
    </row>
    <row r="325" spans="3:18" s="100" customFormat="1" x14ac:dyDescent="0.45">
      <c r="C325" s="94" t="s">
        <v>18</v>
      </c>
      <c r="D325" s="197">
        <f>D310/$D$320</f>
        <v>0.30100195737190727</v>
      </c>
      <c r="E325" s="104"/>
      <c r="F325" s="104"/>
      <c r="G325" s="104"/>
      <c r="H325" s="103"/>
    </row>
    <row r="326" spans="3:18" s="100" customFormat="1" x14ac:dyDescent="0.45">
      <c r="C326" s="94" t="s">
        <v>21</v>
      </c>
      <c r="D326" s="197">
        <f t="shared" ref="D326:D334" si="84">D311/$D$320</f>
        <v>1.5860394579173355E-2</v>
      </c>
      <c r="E326" s="104"/>
      <c r="F326" s="104"/>
      <c r="G326" s="104"/>
      <c r="H326" s="103"/>
    </row>
    <row r="327" spans="3:18" s="100" customFormat="1" x14ac:dyDescent="0.45">
      <c r="C327" s="94" t="s">
        <v>23</v>
      </c>
      <c r="D327" s="197">
        <f t="shared" si="84"/>
        <v>5.7362646128129285E-3</v>
      </c>
      <c r="E327" s="104"/>
      <c r="F327" s="104"/>
      <c r="G327" s="104"/>
      <c r="H327" s="103"/>
    </row>
    <row r="328" spans="3:18" s="100" customFormat="1" x14ac:dyDescent="0.45">
      <c r="C328" s="94" t="s">
        <v>25</v>
      </c>
      <c r="D328" s="197">
        <f t="shared" si="84"/>
        <v>0.10586891737753726</v>
      </c>
      <c r="E328" s="104"/>
      <c r="F328" s="104"/>
      <c r="G328" s="104"/>
      <c r="H328" s="103"/>
    </row>
    <row r="329" spans="3:18" s="100" customFormat="1" x14ac:dyDescent="0.45">
      <c r="C329" s="94" t="s">
        <v>74</v>
      </c>
      <c r="D329" s="197">
        <f t="shared" si="84"/>
        <v>0.26341924326192617</v>
      </c>
      <c r="E329" s="104"/>
      <c r="F329" s="104"/>
      <c r="G329" s="104"/>
      <c r="H329" s="103"/>
    </row>
    <row r="330" spans="3:18" s="100" customFormat="1" x14ac:dyDescent="0.45">
      <c r="C330" s="94" t="s">
        <v>27</v>
      </c>
      <c r="D330" s="197">
        <f t="shared" si="84"/>
        <v>5.2605057002236673E-2</v>
      </c>
      <c r="E330" s="104"/>
      <c r="F330" s="104"/>
      <c r="G330" s="104"/>
      <c r="H330" s="103"/>
    </row>
    <row r="331" spans="3:18" s="100" customFormat="1" x14ac:dyDescent="0.45">
      <c r="C331" s="94" t="s">
        <v>29</v>
      </c>
      <c r="D331" s="197">
        <f t="shared" si="84"/>
        <v>6.0875908756595175E-2</v>
      </c>
      <c r="E331" s="104"/>
      <c r="F331" s="104"/>
      <c r="G331" s="104"/>
      <c r="H331" s="103"/>
    </row>
    <row r="332" spans="3:18" s="100" customFormat="1" x14ac:dyDescent="0.45">
      <c r="C332" s="94" t="s">
        <v>33</v>
      </c>
      <c r="D332" s="197">
        <f t="shared" si="84"/>
        <v>2.9211531975685653E-2</v>
      </c>
      <c r="E332" s="104"/>
      <c r="F332" s="104"/>
      <c r="G332" s="104"/>
      <c r="H332" s="103"/>
    </row>
    <row r="333" spans="3:18" s="100" customFormat="1" x14ac:dyDescent="0.45">
      <c r="C333" s="94" t="s">
        <v>31</v>
      </c>
      <c r="D333" s="197">
        <f t="shared" si="84"/>
        <v>0.15071430499957159</v>
      </c>
      <c r="E333" s="104"/>
      <c r="F333" s="104"/>
      <c r="G333" s="104"/>
      <c r="H333" s="103"/>
    </row>
    <row r="334" spans="3:18" s="100" customFormat="1" x14ac:dyDescent="0.45">
      <c r="C334" s="94" t="s">
        <v>323</v>
      </c>
      <c r="D334" s="197">
        <f t="shared" si="84"/>
        <v>1.4706420062553941E-2</v>
      </c>
      <c r="E334" s="104"/>
      <c r="F334" s="104"/>
      <c r="G334" s="104"/>
      <c r="H334" s="103"/>
    </row>
    <row r="335" spans="3:18" s="100" customFormat="1" x14ac:dyDescent="0.45">
      <c r="C335" s="93" t="s">
        <v>332</v>
      </c>
      <c r="D335" s="108">
        <f>SUM(D325:D334)</f>
        <v>1</v>
      </c>
      <c r="E335" s="104"/>
      <c r="F335" s="103"/>
      <c r="H335" s="109">
        <f>H320-L299</f>
        <v>0</v>
      </c>
    </row>
    <row r="337" spans="3:10" x14ac:dyDescent="0.45">
      <c r="D337" s="110" t="s">
        <v>332</v>
      </c>
      <c r="E337" s="111"/>
      <c r="F337" s="112"/>
    </row>
    <row r="338" spans="3:10" x14ac:dyDescent="0.45">
      <c r="C338" s="113" t="s">
        <v>337</v>
      </c>
      <c r="D338" s="255">
        <f>SUM(L285:L289)/(L300-SUM(L285:L289))</f>
        <v>5.1248282413112335E-2</v>
      </c>
      <c r="E338" s="115"/>
    </row>
    <row r="339" spans="3:10" s="100" customFormat="1" x14ac:dyDescent="0.45">
      <c r="C339" s="116"/>
      <c r="D339" s="117"/>
      <c r="E339" s="118"/>
    </row>
    <row r="340" spans="3:10" s="100" customFormat="1" x14ac:dyDescent="0.45">
      <c r="C340" s="2"/>
      <c r="D340" s="110"/>
      <c r="E340" s="118"/>
    </row>
    <row r="341" spans="3:10" s="100" customFormat="1" x14ac:dyDescent="0.45">
      <c r="C341" s="113" t="s">
        <v>338</v>
      </c>
      <c r="D341" s="114">
        <f>SUM(L276:L279)/D320</f>
        <v>4.82424038114347E-2</v>
      </c>
      <c r="E341" s="118"/>
    </row>
    <row r="342" spans="3:10" s="100" customFormat="1" x14ac:dyDescent="0.45">
      <c r="C342" s="116"/>
      <c r="D342" s="117"/>
      <c r="E342" s="119"/>
    </row>
    <row r="343" spans="3:10" hidden="1" x14ac:dyDescent="0.45"/>
    <row r="344" spans="3:10" hidden="1" x14ac:dyDescent="0.45">
      <c r="C344" s="198" t="s">
        <v>4</v>
      </c>
      <c r="D344" s="199" t="s">
        <v>225</v>
      </c>
      <c r="E344" s="200" t="s">
        <v>233</v>
      </c>
      <c r="F344" s="201" t="s">
        <v>339</v>
      </c>
    </row>
    <row r="345" spans="3:10" hidden="1" x14ac:dyDescent="0.45">
      <c r="C345" s="202">
        <v>2.1</v>
      </c>
      <c r="D345" s="203" t="e">
        <f>SUMIFS($L$208:$L$298,#REF!,$C345,$R$208:$R$298,$D$344)</f>
        <v>#REF!</v>
      </c>
      <c r="E345" s="204" t="e">
        <f>SUMIFS($L$208:$L$298,#REF!,$C345,$R$208:$R$298,$E$344)</f>
        <v>#REF!</v>
      </c>
      <c r="F345" s="205" t="e">
        <f>D345+E345</f>
        <v>#REF!</v>
      </c>
    </row>
    <row r="346" spans="3:10" hidden="1" x14ac:dyDescent="0.45">
      <c r="C346" s="206">
        <v>2.2000000000000002</v>
      </c>
      <c r="D346" s="203" t="e">
        <f>SUMIFS($L$208:$L$298,#REF!,$C346,$R$208:$R$298,$D$344)</f>
        <v>#REF!</v>
      </c>
      <c r="E346" s="204" t="e">
        <f>SUMIFS($L$208:$L$298,#REF!,$C346,$R$208:$R$298,$E$344)</f>
        <v>#REF!</v>
      </c>
      <c r="F346" s="205" t="e">
        <f t="shared" ref="F346:F350" si="85">D346+E346</f>
        <v>#REF!</v>
      </c>
    </row>
    <row r="347" spans="3:10" hidden="1" x14ac:dyDescent="0.45">
      <c r="C347" s="207" t="s">
        <v>340</v>
      </c>
      <c r="D347" s="208" t="e">
        <f>D345+D346</f>
        <v>#REF!</v>
      </c>
      <c r="E347" s="209" t="e">
        <f>E345+E346</f>
        <v>#REF!</v>
      </c>
      <c r="F347" s="210" t="e">
        <f t="shared" si="85"/>
        <v>#REF!</v>
      </c>
      <c r="G347" s="211" t="e">
        <v>#REF!</v>
      </c>
      <c r="I347" s="211" t="e">
        <v>#REF!</v>
      </c>
      <c r="J347" s="211" t="e">
        <v>#REF!</v>
      </c>
    </row>
    <row r="348" spans="3:10" hidden="1" x14ac:dyDescent="0.45">
      <c r="C348" s="212">
        <v>3.1</v>
      </c>
      <c r="D348" s="203" t="e">
        <f>SUMIFS($L$208:$L$298,#REF!,$C348,$R$208:$R$298,$D$344)</f>
        <v>#REF!</v>
      </c>
      <c r="E348" s="204" t="e">
        <f>SUMIFS($L$208:$L$298,#REF!,$C348,$R$208:$R$298,$E$344)</f>
        <v>#REF!</v>
      </c>
      <c r="F348" s="205" t="e">
        <f t="shared" si="85"/>
        <v>#REF!</v>
      </c>
    </row>
    <row r="349" spans="3:10" hidden="1" x14ac:dyDescent="0.45">
      <c r="C349" s="202">
        <v>3.2</v>
      </c>
      <c r="D349" s="203" t="e">
        <f>SUMIFS($L$208:$L$298,#REF!,$C349,$R$208:$R$298,$D$344)</f>
        <v>#REF!</v>
      </c>
      <c r="E349" s="204" t="e">
        <f>SUMIFS($L$208:$L$298,#REF!,$C349,$R$208:$R$298,$E$344)</f>
        <v>#REF!</v>
      </c>
      <c r="F349" s="205" t="e">
        <f t="shared" si="85"/>
        <v>#REF!</v>
      </c>
    </row>
    <row r="350" spans="3:10" hidden="1" x14ac:dyDescent="0.45">
      <c r="C350" s="207" t="s">
        <v>341</v>
      </c>
      <c r="D350" s="208" t="e">
        <f>D348+D349</f>
        <v>#REF!</v>
      </c>
      <c r="E350" s="209" t="e">
        <f>E348+E349</f>
        <v>#REF!</v>
      </c>
      <c r="F350" s="210" t="e">
        <f t="shared" si="85"/>
        <v>#REF!</v>
      </c>
      <c r="G350" s="211" t="e">
        <v>#REF!</v>
      </c>
    </row>
    <row r="351" spans="3:10" hidden="1" x14ac:dyDescent="0.45">
      <c r="C351" s="213" t="s">
        <v>332</v>
      </c>
      <c r="D351" s="214" t="e">
        <f>D350+D347</f>
        <v>#REF!</v>
      </c>
      <c r="E351" s="215" t="e">
        <f>E350+E347</f>
        <v>#REF!</v>
      </c>
      <c r="F351" s="216" t="e">
        <f>F350+F347</f>
        <v>#REF!</v>
      </c>
    </row>
    <row r="352" spans="3:10" hidden="1" x14ac:dyDescent="0.45">
      <c r="C352" s="217"/>
      <c r="D352" s="218"/>
      <c r="E352" s="219"/>
      <c r="F352" s="218"/>
    </row>
    <row r="353" spans="3:6" hidden="1" x14ac:dyDescent="0.45">
      <c r="C353" s="217"/>
      <c r="D353" s="218"/>
      <c r="E353" s="219"/>
      <c r="F353" s="218"/>
    </row>
    <row r="354" spans="3:6" hidden="1" x14ac:dyDescent="0.45">
      <c r="C354" s="217"/>
      <c r="D354" s="218"/>
      <c r="E354" s="219"/>
      <c r="F354" s="218"/>
    </row>
    <row r="355" spans="3:6" hidden="1" x14ac:dyDescent="0.45">
      <c r="C355" s="217"/>
      <c r="D355" s="218"/>
      <c r="E355" s="219"/>
      <c r="F355" s="218"/>
    </row>
    <row r="356" spans="3:6" hidden="1" x14ac:dyDescent="0.45">
      <c r="C356" s="217"/>
      <c r="D356" s="218"/>
      <c r="E356" s="219"/>
      <c r="F356" s="218"/>
    </row>
    <row r="357" spans="3:6" hidden="1" x14ac:dyDescent="0.45">
      <c r="C357" s="217"/>
      <c r="D357" s="218"/>
      <c r="E357" s="219"/>
      <c r="F357" s="218"/>
    </row>
    <row r="358" spans="3:6" hidden="1" x14ac:dyDescent="0.45">
      <c r="C358" s="217"/>
      <c r="D358" s="218"/>
      <c r="E358" s="219"/>
      <c r="F358" s="218"/>
    </row>
    <row r="359" spans="3:6" hidden="1" x14ac:dyDescent="0.45">
      <c r="C359" s="217"/>
      <c r="D359" s="218"/>
      <c r="E359" s="219"/>
      <c r="F359" s="218"/>
    </row>
    <row r="360" spans="3:6" hidden="1" x14ac:dyDescent="0.45">
      <c r="C360" s="217"/>
      <c r="D360" s="218"/>
      <c r="E360" s="219"/>
      <c r="F360" s="218"/>
    </row>
    <row r="361" spans="3:6" hidden="1" x14ac:dyDescent="0.45">
      <c r="C361" s="220" t="s">
        <v>342</v>
      </c>
      <c r="D361" s="221" t="s">
        <v>225</v>
      </c>
      <c r="E361" s="222" t="s">
        <v>233</v>
      </c>
      <c r="F361" s="223" t="s">
        <v>339</v>
      </c>
    </row>
    <row r="362" spans="3:6" hidden="1" x14ac:dyDescent="0.45">
      <c r="C362" s="224" t="s">
        <v>256</v>
      </c>
      <c r="D362" s="225">
        <v>1500000</v>
      </c>
      <c r="E362" s="226">
        <v>1500000</v>
      </c>
      <c r="F362" s="227">
        <f>D362+E362</f>
        <v>3000000</v>
      </c>
    </row>
    <row r="363" spans="3:6" hidden="1" x14ac:dyDescent="0.45">
      <c r="C363" s="224" t="s">
        <v>259</v>
      </c>
      <c r="D363" s="225">
        <v>2500000</v>
      </c>
      <c r="E363" s="226">
        <v>500000</v>
      </c>
      <c r="F363" s="227">
        <f>D363+E363</f>
        <v>3000000</v>
      </c>
    </row>
    <row r="364" spans="3:6" hidden="1" x14ac:dyDescent="0.45">
      <c r="C364" s="228" t="s">
        <v>332</v>
      </c>
      <c r="D364" s="229">
        <f>SUM(D362:D363)</f>
        <v>4000000</v>
      </c>
      <c r="E364" s="230">
        <f>SUM(E362:E363)</f>
        <v>2000000</v>
      </c>
      <c r="F364" s="229">
        <f>SUM(F362:F363)</f>
        <v>6000000</v>
      </c>
    </row>
    <row r="365" spans="3:6" hidden="1" x14ac:dyDescent="0.45"/>
    <row r="366" spans="3:6" hidden="1" x14ac:dyDescent="0.45">
      <c r="C366" s="231" t="s">
        <v>343</v>
      </c>
      <c r="D366" s="232" t="e">
        <f>D351/1.15</f>
        <v>#REF!</v>
      </c>
      <c r="E366" s="233"/>
      <c r="F366" s="234"/>
    </row>
    <row r="367" spans="3:6" hidden="1" x14ac:dyDescent="0.45">
      <c r="C367" s="235" t="s">
        <v>344</v>
      </c>
      <c r="D367" s="236" t="e">
        <f>D351-D366</f>
        <v>#REF!</v>
      </c>
      <c r="E367" s="219"/>
      <c r="F367" s="237"/>
    </row>
    <row r="368" spans="3:6" hidden="1" x14ac:dyDescent="0.45">
      <c r="C368" s="213" t="s">
        <v>345</v>
      </c>
      <c r="D368" s="238" t="e">
        <f>D367/D320</f>
        <v>#REF!</v>
      </c>
      <c r="E368" s="215"/>
      <c r="F368" s="216"/>
    </row>
    <row r="369" spans="5:5" hidden="1" x14ac:dyDescent="0.45"/>
    <row r="370" spans="5:5" hidden="1" x14ac:dyDescent="0.45"/>
    <row r="371" spans="5:5" hidden="1" x14ac:dyDescent="0.45"/>
    <row r="372" spans="5:5" hidden="1" x14ac:dyDescent="0.45">
      <c r="E372" s="2" t="s">
        <v>346</v>
      </c>
    </row>
  </sheetData>
  <autoFilter ref="B5:S304" xr:uid="{04DEFD6F-7748-4006-A8F4-577D5AA80549}"/>
  <mergeCells count="47">
    <mergeCell ref="D267:D270"/>
    <mergeCell ref="B276:B283"/>
    <mergeCell ref="C276:C283"/>
    <mergeCell ref="D276:D283"/>
    <mergeCell ref="B285:B297"/>
    <mergeCell ref="C285:C297"/>
    <mergeCell ref="D285:D297"/>
    <mergeCell ref="B233:B272"/>
    <mergeCell ref="C233:C248"/>
    <mergeCell ref="D233:D234"/>
    <mergeCell ref="D236:D240"/>
    <mergeCell ref="D242:D244"/>
    <mergeCell ref="D246:D247"/>
    <mergeCell ref="C250:C271"/>
    <mergeCell ref="D250:D252"/>
    <mergeCell ref="D254:D260"/>
    <mergeCell ref="D262:D265"/>
    <mergeCell ref="B208:B228"/>
    <mergeCell ref="C208:C216"/>
    <mergeCell ref="D210:D215"/>
    <mergeCell ref="C218:C227"/>
    <mergeCell ref="D218:D220"/>
    <mergeCell ref="D222:D226"/>
    <mergeCell ref="D115:D119"/>
    <mergeCell ref="D121:D133"/>
    <mergeCell ref="C136:C201"/>
    <mergeCell ref="D136:D151"/>
    <mergeCell ref="D153:D164"/>
    <mergeCell ref="D166:D172"/>
    <mergeCell ref="D176:D189"/>
    <mergeCell ref="D191:D200"/>
    <mergeCell ref="G3:L3"/>
    <mergeCell ref="M3:M5"/>
    <mergeCell ref="B6:B202"/>
    <mergeCell ref="C6:C56"/>
    <mergeCell ref="D6:D20"/>
    <mergeCell ref="D22:D32"/>
    <mergeCell ref="D34:D44"/>
    <mergeCell ref="D46:D55"/>
    <mergeCell ref="C58:C87"/>
    <mergeCell ref="D58:D64"/>
    <mergeCell ref="D66:D75"/>
    <mergeCell ref="D77:D86"/>
    <mergeCell ref="C89:C134"/>
    <mergeCell ref="D89:D95"/>
    <mergeCell ref="D97:D105"/>
    <mergeCell ref="D107:D113"/>
  </mergeCells>
  <phoneticPr fontId="16" type="noConversion"/>
  <dataValidations disablePrompts="1" count="2">
    <dataValidation type="list" allowBlank="1" showInputMessage="1" showErrorMessage="1" prompt="Please select Funding Source" sqref="E152 E21 E57 E88 E96 E106 E114 E120 E134:E135 E202" xr:uid="{54F03167-3BAB-43DF-8761-09678C0CF387}">
      <formula1>Funding</formula1>
    </dataValidation>
    <dataValidation type="list" allowBlank="1" showInputMessage="1" showErrorMessage="1" sqref="F298" xr:uid="{D8C747CF-C537-4794-99A4-CDA6D978972E}">
      <formula1>Categories</formula1>
    </dataValidation>
  </dataValidations>
  <pageMargins left="0.25" right="0.25" top="0.75" bottom="0.75" header="0.3" footer="0.3"/>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4D7D4-9130-4AB4-8CB4-75C8AAB26205}">
  <dimension ref="A1:R1266"/>
  <sheetViews>
    <sheetView showGridLines="0" zoomScale="85" zoomScaleNormal="85" workbookViewId="0">
      <selection activeCell="J1" sqref="J1"/>
    </sheetView>
  </sheetViews>
  <sheetFormatPr defaultColWidth="8.796875" defaultRowHeight="11.25" x14ac:dyDescent="0.3"/>
  <cols>
    <col min="1" max="1" width="5.46484375" style="158" customWidth="1"/>
    <col min="2" max="2" width="16.19921875" style="138" customWidth="1"/>
    <col min="3" max="3" width="20.796875" style="121" customWidth="1"/>
    <col min="4" max="4" width="11.73046875" style="121" customWidth="1"/>
    <col min="5" max="5" width="10.265625" style="121" customWidth="1"/>
    <col min="6" max="6" width="10" style="121" customWidth="1"/>
    <col min="7" max="7" width="10.46484375" style="121" customWidth="1"/>
    <col min="8" max="8" width="10.19921875" style="121" customWidth="1"/>
    <col min="9" max="9" width="9.46484375" style="121" bestFit="1" customWidth="1"/>
    <col min="10" max="10" width="77.19921875" style="121" customWidth="1"/>
    <col min="11" max="11" width="9.265625" style="160" bestFit="1" customWidth="1"/>
    <col min="12" max="18" width="8.796875" style="121" bestFit="1" customWidth="1"/>
    <col min="19" max="19" width="9.46484375" style="121" bestFit="1" customWidth="1"/>
    <col min="20" max="16384" width="8.796875" style="121"/>
  </cols>
  <sheetData>
    <row r="1" spans="2:3" x14ac:dyDescent="0.3">
      <c r="B1" s="140"/>
    </row>
    <row r="2" spans="2:3" ht="9.75" customHeight="1" x14ac:dyDescent="0.3">
      <c r="B2" s="141" t="s">
        <v>347</v>
      </c>
    </row>
    <row r="3" spans="2:3" ht="9.75" customHeight="1" x14ac:dyDescent="0.3">
      <c r="B3" s="140"/>
    </row>
    <row r="4" spans="2:3" ht="9.75" customHeight="1" x14ac:dyDescent="0.3">
      <c r="B4" s="140" t="s">
        <v>348</v>
      </c>
      <c r="C4" s="121" t="s">
        <v>349</v>
      </c>
    </row>
    <row r="5" spans="2:3" ht="9.75" customHeight="1" x14ac:dyDescent="0.3">
      <c r="B5" s="140" t="s">
        <v>25</v>
      </c>
      <c r="C5" s="121" t="s">
        <v>350</v>
      </c>
    </row>
    <row r="6" spans="2:3" ht="9.75" customHeight="1" x14ac:dyDescent="0.3">
      <c r="B6" s="140" t="s">
        <v>351</v>
      </c>
      <c r="C6" s="121" t="s">
        <v>352</v>
      </c>
    </row>
    <row r="7" spans="2:3" ht="9.75" customHeight="1" x14ac:dyDescent="0.3">
      <c r="B7" s="140" t="s">
        <v>29</v>
      </c>
      <c r="C7" s="121" t="s">
        <v>353</v>
      </c>
    </row>
    <row r="8" spans="2:3" ht="9.75" customHeight="1" x14ac:dyDescent="0.3">
      <c r="B8" s="140" t="s">
        <v>354</v>
      </c>
      <c r="C8" s="121" t="s">
        <v>355</v>
      </c>
    </row>
    <row r="9" spans="2:3" ht="9.75" customHeight="1" x14ac:dyDescent="0.3">
      <c r="B9" s="140" t="s">
        <v>33</v>
      </c>
      <c r="C9" s="121" t="s">
        <v>356</v>
      </c>
    </row>
    <row r="10" spans="2:3" ht="9.75" customHeight="1" x14ac:dyDescent="0.3">
      <c r="B10" s="140" t="s">
        <v>323</v>
      </c>
      <c r="C10" s="121" t="s">
        <v>357</v>
      </c>
    </row>
    <row r="11" spans="2:3" ht="9.75" customHeight="1" x14ac:dyDescent="0.3">
      <c r="B11" s="140" t="s">
        <v>358</v>
      </c>
      <c r="C11" s="121" t="s">
        <v>359</v>
      </c>
    </row>
    <row r="12" spans="2:3" ht="9.75" customHeight="1" x14ac:dyDescent="0.3"/>
    <row r="13" spans="2:3" ht="9.75" customHeight="1" x14ac:dyDescent="0.3"/>
    <row r="14" spans="2:3" x14ac:dyDescent="0.3">
      <c r="B14" s="139" t="s">
        <v>360</v>
      </c>
      <c r="C14" s="92" t="s">
        <v>361</v>
      </c>
    </row>
    <row r="18" spans="1:10" x14ac:dyDescent="0.3">
      <c r="A18" s="158" t="s">
        <v>20</v>
      </c>
      <c r="B18" s="122" t="s">
        <v>19</v>
      </c>
      <c r="C18" s="121" t="s">
        <v>18</v>
      </c>
      <c r="D18" s="123"/>
    </row>
    <row r="19" spans="1:10" x14ac:dyDescent="0.3">
      <c r="B19" s="122"/>
      <c r="D19" s="123"/>
    </row>
    <row r="20" spans="1:10" x14ac:dyDescent="0.3">
      <c r="B20" s="122"/>
      <c r="C20" s="124" t="s">
        <v>362</v>
      </c>
      <c r="D20" s="124" t="s">
        <v>8</v>
      </c>
      <c r="E20" s="124" t="s">
        <v>9</v>
      </c>
      <c r="F20" s="124" t="s">
        <v>10</v>
      </c>
      <c r="G20" s="124" t="s">
        <v>11</v>
      </c>
      <c r="H20" s="124" t="s">
        <v>12</v>
      </c>
      <c r="I20" s="124" t="s">
        <v>332</v>
      </c>
      <c r="J20" s="124" t="s">
        <v>363</v>
      </c>
    </row>
    <row r="21" spans="1:10" x14ac:dyDescent="0.3">
      <c r="B21" s="122"/>
      <c r="C21" s="130" t="s">
        <v>364</v>
      </c>
      <c r="D21" s="125">
        <v>28695.015676774216</v>
      </c>
      <c r="E21" s="126">
        <v>33741.956571826071</v>
      </c>
      <c r="F21" s="126">
        <v>35039.72413228092</v>
      </c>
      <c r="G21" s="126">
        <v>36337.49169273577</v>
      </c>
      <c r="H21" s="126">
        <v>32429.771886117545</v>
      </c>
      <c r="I21" s="126">
        <v>166243.95995973455</v>
      </c>
      <c r="J21" s="131" t="s">
        <v>365</v>
      </c>
    </row>
    <row r="22" spans="1:10" x14ac:dyDescent="0.3">
      <c r="B22" s="122"/>
      <c r="C22" s="130" t="s">
        <v>366</v>
      </c>
      <c r="D22" s="125">
        <v>31820.163907133494</v>
      </c>
      <c r="E22" s="126">
        <v>2360.2075751227367</v>
      </c>
      <c r="F22" s="126">
        <v>767.23551120809645</v>
      </c>
      <c r="G22" s="126">
        <v>0</v>
      </c>
      <c r="H22" s="126">
        <v>0</v>
      </c>
      <c r="I22" s="126">
        <v>38042.938065138369</v>
      </c>
      <c r="J22" s="131" t="s">
        <v>365</v>
      </c>
    </row>
    <row r="23" spans="1:10" x14ac:dyDescent="0.3">
      <c r="B23" s="122"/>
      <c r="C23" s="127" t="s">
        <v>367</v>
      </c>
      <c r="D23" s="128">
        <v>63239.208147548423</v>
      </c>
      <c r="E23" s="128">
        <v>36382.377397176322</v>
      </c>
      <c r="F23" s="128">
        <v>35898.048901294831</v>
      </c>
      <c r="G23" s="128">
        <v>36337.49169273577</v>
      </c>
      <c r="H23" s="128">
        <v>32429.771886117545</v>
      </c>
      <c r="I23" s="129">
        <v>204286.89802487291</v>
      </c>
      <c r="J23" s="131"/>
    </row>
    <row r="24" spans="1:10" x14ac:dyDescent="0.3">
      <c r="B24" s="122"/>
      <c r="D24" s="123"/>
      <c r="I24" s="163">
        <v>0</v>
      </c>
    </row>
    <row r="25" spans="1:10" x14ac:dyDescent="0.3">
      <c r="B25" s="122"/>
      <c r="D25" s="123"/>
    </row>
    <row r="26" spans="1:10" x14ac:dyDescent="0.3">
      <c r="A26" s="158" t="s">
        <v>20</v>
      </c>
      <c r="B26" s="122" t="s">
        <v>22</v>
      </c>
      <c r="C26" s="121" t="s">
        <v>21</v>
      </c>
      <c r="D26" s="123"/>
    </row>
    <row r="27" spans="1:10" x14ac:dyDescent="0.3">
      <c r="B27" s="122"/>
      <c r="D27" s="123"/>
    </row>
    <row r="28" spans="1:10" x14ac:dyDescent="0.3">
      <c r="B28" s="122"/>
      <c r="C28" s="124" t="s">
        <v>362</v>
      </c>
      <c r="D28" s="124" t="s">
        <v>8</v>
      </c>
      <c r="E28" s="124" t="s">
        <v>9</v>
      </c>
      <c r="F28" s="124" t="s">
        <v>10</v>
      </c>
      <c r="G28" s="124" t="s">
        <v>11</v>
      </c>
      <c r="H28" s="124" t="s">
        <v>12</v>
      </c>
      <c r="I28" s="124" t="s">
        <v>332</v>
      </c>
      <c r="J28" s="124" t="s">
        <v>363</v>
      </c>
    </row>
    <row r="29" spans="1:10" x14ac:dyDescent="0.3">
      <c r="B29" s="122"/>
      <c r="C29" s="130" t="s">
        <v>364</v>
      </c>
      <c r="D29" s="125">
        <v>36000</v>
      </c>
      <c r="E29" s="126">
        <v>36000</v>
      </c>
      <c r="F29" s="126">
        <v>0</v>
      </c>
      <c r="G29" s="126">
        <v>0</v>
      </c>
      <c r="H29" s="126">
        <v>0</v>
      </c>
      <c r="I29" s="126">
        <v>72000</v>
      </c>
      <c r="J29" s="131" t="s">
        <v>365</v>
      </c>
    </row>
    <row r="30" spans="1:10" x14ac:dyDescent="0.3">
      <c r="B30" s="122"/>
      <c r="C30" s="127" t="s">
        <v>367</v>
      </c>
      <c r="D30" s="128">
        <v>36000</v>
      </c>
      <c r="E30" s="128">
        <v>36000</v>
      </c>
      <c r="F30" s="128">
        <v>0</v>
      </c>
      <c r="G30" s="128">
        <v>0</v>
      </c>
      <c r="H30" s="128">
        <v>0</v>
      </c>
      <c r="I30" s="129">
        <v>72000</v>
      </c>
      <c r="J30" s="131"/>
    </row>
    <row r="31" spans="1:10" x14ac:dyDescent="0.3">
      <c r="B31" s="122"/>
      <c r="I31" s="159">
        <v>0</v>
      </c>
    </row>
    <row r="32" spans="1:10" x14ac:dyDescent="0.3">
      <c r="B32" s="122"/>
    </row>
    <row r="33" spans="1:11" x14ac:dyDescent="0.3">
      <c r="A33" s="158" t="s">
        <v>20</v>
      </c>
      <c r="B33" s="122" t="s">
        <v>24</v>
      </c>
      <c r="C33" s="121" t="s">
        <v>23</v>
      </c>
    </row>
    <row r="34" spans="1:11" x14ac:dyDescent="0.3">
      <c r="B34" s="122"/>
    </row>
    <row r="35" spans="1:11" x14ac:dyDescent="0.3">
      <c r="B35" s="122"/>
      <c r="C35" s="124" t="s">
        <v>362</v>
      </c>
      <c r="D35" s="124" t="s">
        <v>8</v>
      </c>
      <c r="E35" s="124" t="s">
        <v>9</v>
      </c>
      <c r="F35" s="124" t="s">
        <v>10</v>
      </c>
      <c r="G35" s="124" t="s">
        <v>11</v>
      </c>
      <c r="H35" s="124" t="s">
        <v>12</v>
      </c>
      <c r="I35" s="124" t="s">
        <v>332</v>
      </c>
      <c r="J35" s="124" t="s">
        <v>363</v>
      </c>
    </row>
    <row r="36" spans="1:11" x14ac:dyDescent="0.3">
      <c r="B36" s="122"/>
      <c r="C36" s="130" t="s">
        <v>364</v>
      </c>
      <c r="D36" s="125">
        <v>0</v>
      </c>
      <c r="E36" s="126">
        <v>63470</v>
      </c>
      <c r="F36" s="126">
        <v>42680</v>
      </c>
      <c r="G36" s="126">
        <v>0</v>
      </c>
      <c r="H36" s="126">
        <v>0</v>
      </c>
      <c r="I36" s="126">
        <v>106150</v>
      </c>
      <c r="J36" s="131" t="s">
        <v>365</v>
      </c>
      <c r="K36" s="162"/>
    </row>
    <row r="37" spans="1:11" x14ac:dyDescent="0.3">
      <c r="B37" s="122"/>
      <c r="C37" s="127" t="s">
        <v>367</v>
      </c>
      <c r="D37" s="128">
        <v>0</v>
      </c>
      <c r="E37" s="128">
        <v>63470</v>
      </c>
      <c r="F37" s="128">
        <v>42680</v>
      </c>
      <c r="G37" s="128">
        <v>0</v>
      </c>
      <c r="H37" s="128">
        <v>0</v>
      </c>
      <c r="I37" s="129">
        <v>106150</v>
      </c>
      <c r="J37" s="131"/>
    </row>
    <row r="38" spans="1:11" x14ac:dyDescent="0.3">
      <c r="B38" s="122"/>
      <c r="I38" s="159">
        <v>0</v>
      </c>
    </row>
    <row r="39" spans="1:11" x14ac:dyDescent="0.3">
      <c r="B39" s="122"/>
    </row>
    <row r="40" spans="1:11" x14ac:dyDescent="0.3">
      <c r="A40" s="158" t="s">
        <v>20</v>
      </c>
      <c r="B40" s="122" t="s">
        <v>26</v>
      </c>
      <c r="C40" s="121" t="s">
        <v>25</v>
      </c>
    </row>
    <row r="41" spans="1:11" x14ac:dyDescent="0.3">
      <c r="B41" s="122"/>
    </row>
    <row r="42" spans="1:11" x14ac:dyDescent="0.3">
      <c r="B42" s="122"/>
      <c r="C42" s="124" t="s">
        <v>362</v>
      </c>
      <c r="D42" s="124" t="s">
        <v>8</v>
      </c>
      <c r="E42" s="124" t="s">
        <v>9</v>
      </c>
      <c r="F42" s="124" t="s">
        <v>10</v>
      </c>
      <c r="G42" s="124" t="s">
        <v>11</v>
      </c>
      <c r="H42" s="124" t="s">
        <v>12</v>
      </c>
      <c r="I42" s="124" t="s">
        <v>332</v>
      </c>
      <c r="J42" s="124" t="s">
        <v>363</v>
      </c>
    </row>
    <row r="43" spans="1:11" x14ac:dyDescent="0.3">
      <c r="B43" s="122"/>
      <c r="C43" s="130" t="s">
        <v>364</v>
      </c>
      <c r="D43" s="125">
        <v>8050</v>
      </c>
      <c r="E43" s="126">
        <v>4000</v>
      </c>
      <c r="F43" s="126">
        <v>0</v>
      </c>
      <c r="G43" s="126">
        <v>2400</v>
      </c>
      <c r="H43" s="126">
        <v>0</v>
      </c>
      <c r="I43" s="126">
        <v>14450</v>
      </c>
      <c r="J43" s="131" t="s">
        <v>365</v>
      </c>
    </row>
    <row r="44" spans="1:11" x14ac:dyDescent="0.3">
      <c r="B44" s="164" t="s">
        <v>26</v>
      </c>
      <c r="C44" s="127" t="s">
        <v>367</v>
      </c>
      <c r="D44" s="128">
        <v>8050</v>
      </c>
      <c r="E44" s="128">
        <v>4000</v>
      </c>
      <c r="F44" s="128">
        <v>0</v>
      </c>
      <c r="G44" s="128">
        <v>2400</v>
      </c>
      <c r="H44" s="128">
        <v>0</v>
      </c>
      <c r="I44" s="129">
        <v>14450</v>
      </c>
      <c r="J44" s="131"/>
    </row>
    <row r="45" spans="1:11" x14ac:dyDescent="0.3">
      <c r="B45" s="122"/>
      <c r="I45" s="159">
        <v>0</v>
      </c>
    </row>
    <row r="46" spans="1:11" x14ac:dyDescent="0.3">
      <c r="B46" s="122"/>
    </row>
    <row r="47" spans="1:11" x14ac:dyDescent="0.3">
      <c r="A47" s="158" t="s">
        <v>20</v>
      </c>
      <c r="B47" s="122" t="s">
        <v>28</v>
      </c>
      <c r="C47" s="121" t="s">
        <v>27</v>
      </c>
    </row>
    <row r="48" spans="1:11" x14ac:dyDescent="0.3">
      <c r="B48" s="122"/>
    </row>
    <row r="49" spans="1:10" x14ac:dyDescent="0.3">
      <c r="B49" s="122"/>
      <c r="C49" s="124" t="s">
        <v>362</v>
      </c>
      <c r="D49" s="124" t="s">
        <v>8</v>
      </c>
      <c r="E49" s="124" t="s">
        <v>9</v>
      </c>
      <c r="F49" s="124" t="s">
        <v>10</v>
      </c>
      <c r="G49" s="124" t="s">
        <v>11</v>
      </c>
      <c r="H49" s="124" t="s">
        <v>12</v>
      </c>
      <c r="I49" s="124" t="s">
        <v>332</v>
      </c>
      <c r="J49" s="124" t="s">
        <v>363</v>
      </c>
    </row>
    <row r="50" spans="1:10" x14ac:dyDescent="0.3">
      <c r="B50" s="122"/>
      <c r="C50" s="130" t="s">
        <v>364</v>
      </c>
      <c r="D50" s="125">
        <v>3800</v>
      </c>
      <c r="E50" s="126">
        <v>26395</v>
      </c>
      <c r="F50" s="126">
        <v>12175</v>
      </c>
      <c r="G50" s="126">
        <v>12075</v>
      </c>
      <c r="H50" s="126">
        <v>4200</v>
      </c>
      <c r="I50" s="126">
        <v>58645</v>
      </c>
      <c r="J50" s="131" t="s">
        <v>365</v>
      </c>
    </row>
    <row r="51" spans="1:10" x14ac:dyDescent="0.3">
      <c r="B51" s="122"/>
      <c r="C51" s="127" t="s">
        <v>367</v>
      </c>
      <c r="D51" s="128">
        <v>3800</v>
      </c>
      <c r="E51" s="128">
        <v>26395</v>
      </c>
      <c r="F51" s="128">
        <v>12175</v>
      </c>
      <c r="G51" s="128">
        <v>12075</v>
      </c>
      <c r="H51" s="128">
        <v>4200</v>
      </c>
      <c r="I51" s="129">
        <v>58645</v>
      </c>
      <c r="J51" s="131"/>
    </row>
    <row r="52" spans="1:10" x14ac:dyDescent="0.3">
      <c r="B52" s="122"/>
      <c r="I52" s="159">
        <v>0</v>
      </c>
    </row>
    <row r="53" spans="1:10" x14ac:dyDescent="0.3">
      <c r="B53" s="122"/>
    </row>
    <row r="54" spans="1:10" x14ac:dyDescent="0.3">
      <c r="A54" s="158" t="s">
        <v>20</v>
      </c>
      <c r="B54" s="122" t="s">
        <v>30</v>
      </c>
      <c r="C54" s="121" t="s">
        <v>29</v>
      </c>
    </row>
    <row r="55" spans="1:10" x14ac:dyDescent="0.3">
      <c r="B55" s="122"/>
    </row>
    <row r="56" spans="1:10" x14ac:dyDescent="0.3">
      <c r="B56" s="122"/>
      <c r="C56" s="124" t="s">
        <v>362</v>
      </c>
      <c r="D56" s="124" t="s">
        <v>8</v>
      </c>
      <c r="E56" s="124" t="s">
        <v>9</v>
      </c>
      <c r="F56" s="124" t="s">
        <v>10</v>
      </c>
      <c r="G56" s="124" t="s">
        <v>11</v>
      </c>
      <c r="H56" s="124" t="s">
        <v>12</v>
      </c>
      <c r="I56" s="124" t="s">
        <v>332</v>
      </c>
      <c r="J56" s="124" t="s">
        <v>363</v>
      </c>
    </row>
    <row r="57" spans="1:10" x14ac:dyDescent="0.3">
      <c r="B57" s="122"/>
      <c r="C57" s="130" t="s">
        <v>364</v>
      </c>
      <c r="D57" s="125">
        <v>20440</v>
      </c>
      <c r="E57" s="126">
        <v>20540</v>
      </c>
      <c r="F57" s="126">
        <v>19440</v>
      </c>
      <c r="G57" s="126">
        <v>19440</v>
      </c>
      <c r="H57" s="126">
        <v>0</v>
      </c>
      <c r="I57" s="126">
        <v>79860</v>
      </c>
      <c r="J57" s="131" t="s">
        <v>365</v>
      </c>
    </row>
    <row r="58" spans="1:10" x14ac:dyDescent="0.3">
      <c r="B58" s="122"/>
      <c r="C58" s="127" t="s">
        <v>367</v>
      </c>
      <c r="D58" s="128">
        <v>20440</v>
      </c>
      <c r="E58" s="128">
        <v>20540</v>
      </c>
      <c r="F58" s="128">
        <v>19440</v>
      </c>
      <c r="G58" s="128">
        <v>19440</v>
      </c>
      <c r="H58" s="128">
        <v>0</v>
      </c>
      <c r="I58" s="129">
        <v>79860</v>
      </c>
      <c r="J58" s="131"/>
    </row>
    <row r="59" spans="1:10" x14ac:dyDescent="0.3">
      <c r="B59" s="122"/>
      <c r="I59" s="159">
        <v>0</v>
      </c>
    </row>
    <row r="60" spans="1:10" x14ac:dyDescent="0.3">
      <c r="B60" s="122"/>
    </row>
    <row r="61" spans="1:10" x14ac:dyDescent="0.3">
      <c r="A61" s="158" t="s">
        <v>20</v>
      </c>
      <c r="B61" s="122" t="s">
        <v>32</v>
      </c>
      <c r="C61" s="121" t="s">
        <v>31</v>
      </c>
    </row>
    <row r="62" spans="1:10" x14ac:dyDescent="0.3">
      <c r="B62" s="122"/>
    </row>
    <row r="63" spans="1:10" x14ac:dyDescent="0.3">
      <c r="B63" s="122"/>
      <c r="C63" s="124" t="s">
        <v>362</v>
      </c>
      <c r="D63" s="124" t="s">
        <v>8</v>
      </c>
      <c r="E63" s="124" t="s">
        <v>9</v>
      </c>
      <c r="F63" s="124" t="s">
        <v>10</v>
      </c>
      <c r="G63" s="124" t="s">
        <v>11</v>
      </c>
      <c r="H63" s="124" t="s">
        <v>12</v>
      </c>
      <c r="I63" s="124" t="s">
        <v>332</v>
      </c>
      <c r="J63" s="124" t="s">
        <v>363</v>
      </c>
    </row>
    <row r="64" spans="1:10" x14ac:dyDescent="0.3">
      <c r="B64" s="122"/>
      <c r="C64" s="130" t="s">
        <v>364</v>
      </c>
      <c r="D64" s="125">
        <v>0</v>
      </c>
      <c r="E64" s="126">
        <v>28490</v>
      </c>
      <c r="F64" s="126">
        <v>1070</v>
      </c>
      <c r="G64" s="126">
        <v>22500</v>
      </c>
      <c r="H64" s="126">
        <v>0</v>
      </c>
      <c r="I64" s="126">
        <v>52060</v>
      </c>
      <c r="J64" s="131" t="s">
        <v>365</v>
      </c>
    </row>
    <row r="65" spans="1:10" x14ac:dyDescent="0.3">
      <c r="B65" s="122"/>
      <c r="C65" s="127" t="s">
        <v>367</v>
      </c>
      <c r="D65" s="128">
        <v>0</v>
      </c>
      <c r="E65" s="128">
        <v>28490</v>
      </c>
      <c r="F65" s="128">
        <v>1070</v>
      </c>
      <c r="G65" s="128">
        <v>22500</v>
      </c>
      <c r="H65" s="128">
        <v>0</v>
      </c>
      <c r="I65" s="129">
        <v>52060</v>
      </c>
      <c r="J65" s="131"/>
    </row>
    <row r="66" spans="1:10" x14ac:dyDescent="0.3">
      <c r="B66" s="122"/>
      <c r="I66" s="159">
        <v>0</v>
      </c>
    </row>
    <row r="67" spans="1:10" x14ac:dyDescent="0.3">
      <c r="B67" s="122"/>
    </row>
    <row r="68" spans="1:10" x14ac:dyDescent="0.3">
      <c r="A68" s="158" t="s">
        <v>20</v>
      </c>
      <c r="B68" s="122" t="s">
        <v>34</v>
      </c>
      <c r="C68" s="121" t="s">
        <v>33</v>
      </c>
    </row>
    <row r="69" spans="1:10" x14ac:dyDescent="0.3">
      <c r="B69" s="122"/>
    </row>
    <row r="70" spans="1:10" x14ac:dyDescent="0.3">
      <c r="B70" s="122"/>
      <c r="C70" s="124" t="s">
        <v>362</v>
      </c>
      <c r="D70" s="124" t="s">
        <v>8</v>
      </c>
      <c r="E70" s="124" t="s">
        <v>9</v>
      </c>
      <c r="F70" s="124" t="s">
        <v>10</v>
      </c>
      <c r="G70" s="124" t="s">
        <v>11</v>
      </c>
      <c r="H70" s="124" t="s">
        <v>12</v>
      </c>
      <c r="I70" s="124" t="s">
        <v>332</v>
      </c>
      <c r="J70" s="124" t="s">
        <v>363</v>
      </c>
    </row>
    <row r="71" spans="1:10" x14ac:dyDescent="0.3">
      <c r="B71" s="122"/>
      <c r="C71" s="130" t="s">
        <v>364</v>
      </c>
      <c r="D71" s="125">
        <v>4250</v>
      </c>
      <c r="E71" s="126">
        <v>11325</v>
      </c>
      <c r="F71" s="126">
        <v>1925</v>
      </c>
      <c r="G71" s="126">
        <v>7575</v>
      </c>
      <c r="H71" s="126">
        <v>1575</v>
      </c>
      <c r="I71" s="126">
        <v>26650</v>
      </c>
      <c r="J71" s="131" t="s">
        <v>365</v>
      </c>
    </row>
    <row r="72" spans="1:10" x14ac:dyDescent="0.3">
      <c r="B72" s="122"/>
      <c r="C72" s="127" t="s">
        <v>367</v>
      </c>
      <c r="D72" s="128">
        <v>4250</v>
      </c>
      <c r="E72" s="128">
        <v>11325</v>
      </c>
      <c r="F72" s="128">
        <v>1925</v>
      </c>
      <c r="G72" s="128">
        <v>7575</v>
      </c>
      <c r="H72" s="128">
        <v>1575</v>
      </c>
      <c r="I72" s="129">
        <v>26650</v>
      </c>
      <c r="J72" s="131"/>
    </row>
    <row r="73" spans="1:10" x14ac:dyDescent="0.3">
      <c r="B73" s="122"/>
      <c r="I73" s="159">
        <v>0</v>
      </c>
    </row>
    <row r="74" spans="1:10" x14ac:dyDescent="0.3">
      <c r="B74" s="122"/>
    </row>
    <row r="75" spans="1:10" x14ac:dyDescent="0.3">
      <c r="A75" s="158" t="s">
        <v>20</v>
      </c>
      <c r="B75" s="122" t="s">
        <v>36</v>
      </c>
      <c r="C75" s="121" t="s">
        <v>368</v>
      </c>
    </row>
    <row r="76" spans="1:10" x14ac:dyDescent="0.3">
      <c r="B76" s="122"/>
    </row>
    <row r="77" spans="1:10" x14ac:dyDescent="0.3">
      <c r="B77" s="122"/>
    </row>
    <row r="78" spans="1:10" x14ac:dyDescent="0.3">
      <c r="A78" s="158" t="s">
        <v>40</v>
      </c>
      <c r="B78" s="122" t="s">
        <v>39</v>
      </c>
      <c r="C78" s="121" t="s">
        <v>18</v>
      </c>
    </row>
    <row r="79" spans="1:10" x14ac:dyDescent="0.3">
      <c r="B79" s="122"/>
    </row>
    <row r="80" spans="1:10" x14ac:dyDescent="0.3">
      <c r="B80" s="122"/>
      <c r="C80" s="124" t="s">
        <v>362</v>
      </c>
      <c r="D80" s="124" t="s">
        <v>8</v>
      </c>
      <c r="E80" s="124" t="s">
        <v>9</v>
      </c>
      <c r="F80" s="124" t="s">
        <v>10</v>
      </c>
      <c r="G80" s="124" t="s">
        <v>11</v>
      </c>
      <c r="H80" s="124" t="s">
        <v>12</v>
      </c>
      <c r="I80" s="124" t="s">
        <v>332</v>
      </c>
      <c r="J80" s="124" t="s">
        <v>363</v>
      </c>
    </row>
    <row r="81" spans="1:10" x14ac:dyDescent="0.3">
      <c r="B81" s="122"/>
      <c r="C81" s="130" t="s">
        <v>364</v>
      </c>
      <c r="D81" s="125">
        <v>32661.856032567997</v>
      </c>
      <c r="E81" s="126">
        <v>39723.271884301124</v>
      </c>
      <c r="F81" s="126">
        <v>41251.090033697328</v>
      </c>
      <c r="G81" s="126">
        <v>42778.908183093532</v>
      </c>
      <c r="H81" s="126">
        <v>37989.375210587081</v>
      </c>
      <c r="I81" s="126">
        <v>194404.50134424705</v>
      </c>
      <c r="J81" s="131" t="s">
        <v>365</v>
      </c>
    </row>
    <row r="82" spans="1:10" x14ac:dyDescent="0.3">
      <c r="B82" s="122"/>
      <c r="C82" s="130" t="s">
        <v>366</v>
      </c>
      <c r="D82" s="125">
        <v>5333.8835700108712</v>
      </c>
      <c r="E82" s="126">
        <v>437.63615678660653</v>
      </c>
      <c r="F82" s="126">
        <v>0</v>
      </c>
      <c r="G82" s="126">
        <v>0</v>
      </c>
      <c r="H82" s="126">
        <v>0</v>
      </c>
      <c r="I82" s="126">
        <v>6280.0953715049172</v>
      </c>
      <c r="J82" s="131" t="s">
        <v>365</v>
      </c>
    </row>
    <row r="83" spans="1:10" x14ac:dyDescent="0.3">
      <c r="B83" s="122"/>
      <c r="C83" s="127" t="s">
        <v>367</v>
      </c>
      <c r="D83" s="128">
        <v>38452.357338497764</v>
      </c>
      <c r="E83" s="128">
        <v>40212.865949876272</v>
      </c>
      <c r="F83" s="128">
        <v>41251.090033697328</v>
      </c>
      <c r="G83" s="128">
        <v>42778.908183093532</v>
      </c>
      <c r="H83" s="128">
        <v>37989.375210587081</v>
      </c>
      <c r="I83" s="128">
        <v>200684.59671575198</v>
      </c>
      <c r="J83" s="131"/>
    </row>
    <row r="84" spans="1:10" x14ac:dyDescent="0.3">
      <c r="B84" s="122"/>
      <c r="I84" s="159">
        <v>0</v>
      </c>
    </row>
    <row r="85" spans="1:10" x14ac:dyDescent="0.3">
      <c r="B85" s="122"/>
    </row>
    <row r="86" spans="1:10" x14ac:dyDescent="0.3">
      <c r="A86" s="158" t="s">
        <v>40</v>
      </c>
      <c r="B86" s="122" t="s">
        <v>41</v>
      </c>
      <c r="C86" s="121" t="s">
        <v>25</v>
      </c>
    </row>
    <row r="87" spans="1:10" x14ac:dyDescent="0.3">
      <c r="B87" s="122"/>
    </row>
    <row r="88" spans="1:10" x14ac:dyDescent="0.3">
      <c r="B88" s="122"/>
      <c r="C88" s="124" t="s">
        <v>362</v>
      </c>
      <c r="D88" s="124" t="s">
        <v>8</v>
      </c>
      <c r="E88" s="124" t="s">
        <v>9</v>
      </c>
      <c r="F88" s="124" t="s">
        <v>10</v>
      </c>
      <c r="G88" s="124" t="s">
        <v>11</v>
      </c>
      <c r="H88" s="124" t="s">
        <v>12</v>
      </c>
      <c r="I88" s="124" t="s">
        <v>332</v>
      </c>
      <c r="J88" s="124" t="s">
        <v>363</v>
      </c>
    </row>
    <row r="89" spans="1:10" x14ac:dyDescent="0.3">
      <c r="B89" s="122"/>
      <c r="C89" s="130" t="s">
        <v>364</v>
      </c>
      <c r="D89" s="125">
        <v>7350</v>
      </c>
      <c r="E89" s="126">
        <v>2350</v>
      </c>
      <c r="F89" s="126">
        <v>0</v>
      </c>
      <c r="G89" s="126">
        <v>1200</v>
      </c>
      <c r="H89" s="126">
        <v>0</v>
      </c>
      <c r="I89" s="126">
        <v>10900</v>
      </c>
      <c r="J89" s="131" t="s">
        <v>365</v>
      </c>
    </row>
    <row r="90" spans="1:10" x14ac:dyDescent="0.3">
      <c r="B90" s="122"/>
      <c r="C90" s="127" t="s">
        <v>367</v>
      </c>
      <c r="D90" s="128">
        <v>7350</v>
      </c>
      <c r="E90" s="128">
        <v>2350</v>
      </c>
      <c r="F90" s="128">
        <v>0</v>
      </c>
      <c r="G90" s="128">
        <v>1200</v>
      </c>
      <c r="H90" s="128">
        <v>0</v>
      </c>
      <c r="I90" s="129">
        <v>10900</v>
      </c>
      <c r="J90" s="131"/>
    </row>
    <row r="91" spans="1:10" x14ac:dyDescent="0.3">
      <c r="B91" s="122"/>
      <c r="I91" s="159">
        <v>0</v>
      </c>
    </row>
    <row r="92" spans="1:10" x14ac:dyDescent="0.3">
      <c r="B92" s="122"/>
    </row>
    <row r="93" spans="1:10" x14ac:dyDescent="0.3">
      <c r="A93" s="158" t="s">
        <v>40</v>
      </c>
      <c r="B93" s="122" t="s">
        <v>42</v>
      </c>
      <c r="C93" s="121" t="s">
        <v>27</v>
      </c>
    </row>
    <row r="94" spans="1:10" x14ac:dyDescent="0.3">
      <c r="B94" s="122"/>
    </row>
    <row r="95" spans="1:10" x14ac:dyDescent="0.3">
      <c r="B95" s="122"/>
      <c r="C95" s="124" t="s">
        <v>362</v>
      </c>
      <c r="D95" s="124" t="s">
        <v>8</v>
      </c>
      <c r="E95" s="124" t="s">
        <v>9</v>
      </c>
      <c r="F95" s="124" t="s">
        <v>10</v>
      </c>
      <c r="G95" s="124" t="s">
        <v>11</v>
      </c>
      <c r="H95" s="124" t="s">
        <v>12</v>
      </c>
      <c r="I95" s="124" t="s">
        <v>332</v>
      </c>
      <c r="J95" s="124" t="s">
        <v>363</v>
      </c>
    </row>
    <row r="96" spans="1:10" x14ac:dyDescent="0.3">
      <c r="B96" s="122"/>
      <c r="C96" s="130" t="s">
        <v>364</v>
      </c>
      <c r="D96" s="125">
        <v>36256.5</v>
      </c>
      <c r="E96" s="126">
        <v>41212.5</v>
      </c>
      <c r="F96" s="126">
        <v>38396.5</v>
      </c>
      <c r="G96" s="126">
        <v>39213.5</v>
      </c>
      <c r="H96" s="126">
        <v>39172.5</v>
      </c>
      <c r="I96" s="126">
        <v>194251.5</v>
      </c>
      <c r="J96" s="131" t="s">
        <v>365</v>
      </c>
    </row>
    <row r="97" spans="1:10" x14ac:dyDescent="0.3">
      <c r="B97" s="122"/>
      <c r="C97" s="127" t="s">
        <v>367</v>
      </c>
      <c r="D97" s="128">
        <v>36256.5</v>
      </c>
      <c r="E97" s="128">
        <v>41212.5</v>
      </c>
      <c r="F97" s="128">
        <v>38396.5</v>
      </c>
      <c r="G97" s="128">
        <v>39213.5</v>
      </c>
      <c r="H97" s="128">
        <v>39172.5</v>
      </c>
      <c r="I97" s="129">
        <v>194251.5</v>
      </c>
      <c r="J97" s="131"/>
    </row>
    <row r="98" spans="1:10" x14ac:dyDescent="0.3">
      <c r="B98" s="122"/>
      <c r="I98" s="159">
        <v>0</v>
      </c>
    </row>
    <row r="99" spans="1:10" x14ac:dyDescent="0.3">
      <c r="B99" s="122"/>
    </row>
    <row r="100" spans="1:10" x14ac:dyDescent="0.3">
      <c r="A100" s="158" t="s">
        <v>40</v>
      </c>
      <c r="B100" s="122" t="s">
        <v>43</v>
      </c>
      <c r="C100" s="121" t="s">
        <v>29</v>
      </c>
    </row>
    <row r="101" spans="1:10" x14ac:dyDescent="0.3">
      <c r="B101" s="122"/>
    </row>
    <row r="102" spans="1:10" x14ac:dyDescent="0.3">
      <c r="B102" s="122"/>
      <c r="C102" s="124" t="s">
        <v>362</v>
      </c>
      <c r="D102" s="124" t="s">
        <v>8</v>
      </c>
      <c r="E102" s="124" t="s">
        <v>9</v>
      </c>
      <c r="F102" s="124" t="s">
        <v>10</v>
      </c>
      <c r="G102" s="124" t="s">
        <v>11</v>
      </c>
      <c r="H102" s="124" t="s">
        <v>12</v>
      </c>
      <c r="I102" s="124" t="s">
        <v>332</v>
      </c>
      <c r="J102" s="124" t="s">
        <v>363</v>
      </c>
    </row>
    <row r="103" spans="1:10" x14ac:dyDescent="0.3">
      <c r="B103" s="122"/>
      <c r="C103" s="130" t="s">
        <v>364</v>
      </c>
      <c r="D103" s="125">
        <v>3144</v>
      </c>
      <c r="E103" s="126">
        <v>8908</v>
      </c>
      <c r="F103" s="126">
        <v>8428</v>
      </c>
      <c r="G103" s="126">
        <v>2223</v>
      </c>
      <c r="H103" s="126">
        <v>1623</v>
      </c>
      <c r="I103" s="126">
        <v>24326</v>
      </c>
      <c r="J103" s="131" t="s">
        <v>365</v>
      </c>
    </row>
    <row r="104" spans="1:10" x14ac:dyDescent="0.3">
      <c r="B104" s="122"/>
      <c r="C104" s="127" t="s">
        <v>367</v>
      </c>
      <c r="D104" s="128">
        <v>3144</v>
      </c>
      <c r="E104" s="128">
        <v>8908</v>
      </c>
      <c r="F104" s="128">
        <v>8428</v>
      </c>
      <c r="G104" s="128">
        <v>2223</v>
      </c>
      <c r="H104" s="128">
        <v>1623</v>
      </c>
      <c r="I104" s="129">
        <v>24326</v>
      </c>
      <c r="J104" s="131"/>
    </row>
    <row r="105" spans="1:10" x14ac:dyDescent="0.3">
      <c r="B105" s="122"/>
      <c r="I105" s="159">
        <v>0</v>
      </c>
    </row>
    <row r="106" spans="1:10" x14ac:dyDescent="0.3">
      <c r="B106" s="122"/>
    </row>
    <row r="107" spans="1:10" x14ac:dyDescent="0.3">
      <c r="A107" s="158" t="s">
        <v>40</v>
      </c>
      <c r="B107" s="122" t="s">
        <v>44</v>
      </c>
      <c r="C107" s="121" t="s">
        <v>33</v>
      </c>
    </row>
    <row r="108" spans="1:10" x14ac:dyDescent="0.3">
      <c r="B108" s="122"/>
    </row>
    <row r="109" spans="1:10" x14ac:dyDescent="0.3">
      <c r="B109" s="122"/>
      <c r="C109" s="124" t="s">
        <v>362</v>
      </c>
      <c r="D109" s="124" t="s">
        <v>8</v>
      </c>
      <c r="E109" s="124" t="s">
        <v>9</v>
      </c>
      <c r="F109" s="124" t="s">
        <v>10</v>
      </c>
      <c r="G109" s="124" t="s">
        <v>11</v>
      </c>
      <c r="H109" s="124" t="s">
        <v>12</v>
      </c>
      <c r="I109" s="124" t="s">
        <v>332</v>
      </c>
      <c r="J109" s="124" t="s">
        <v>363</v>
      </c>
    </row>
    <row r="110" spans="1:10" x14ac:dyDescent="0.3">
      <c r="B110" s="122"/>
      <c r="C110" s="130" t="s">
        <v>364</v>
      </c>
      <c r="D110" s="125">
        <v>8200</v>
      </c>
      <c r="E110" s="126">
        <v>11650</v>
      </c>
      <c r="F110" s="126">
        <v>10450</v>
      </c>
      <c r="G110" s="126">
        <v>2702</v>
      </c>
      <c r="H110" s="126">
        <v>10450</v>
      </c>
      <c r="I110" s="126">
        <v>43452</v>
      </c>
      <c r="J110" s="131" t="s">
        <v>365</v>
      </c>
    </row>
    <row r="111" spans="1:10" x14ac:dyDescent="0.3">
      <c r="B111" s="122"/>
      <c r="C111" s="127" t="s">
        <v>367</v>
      </c>
      <c r="D111" s="128">
        <v>8200</v>
      </c>
      <c r="E111" s="128">
        <v>11650</v>
      </c>
      <c r="F111" s="128">
        <v>10450</v>
      </c>
      <c r="G111" s="128">
        <v>2702</v>
      </c>
      <c r="H111" s="128">
        <v>10450</v>
      </c>
      <c r="I111" s="129">
        <v>43452</v>
      </c>
      <c r="J111" s="131"/>
    </row>
    <row r="112" spans="1:10" x14ac:dyDescent="0.3">
      <c r="B112" s="122"/>
      <c r="I112" s="159">
        <v>0</v>
      </c>
    </row>
    <row r="113" spans="1:10" x14ac:dyDescent="0.3">
      <c r="B113" s="122"/>
    </row>
    <row r="114" spans="1:10" x14ac:dyDescent="0.3">
      <c r="A114" s="158" t="s">
        <v>40</v>
      </c>
      <c r="B114" s="122" t="s">
        <v>45</v>
      </c>
      <c r="C114" s="121" t="s">
        <v>31</v>
      </c>
    </row>
    <row r="115" spans="1:10" x14ac:dyDescent="0.3">
      <c r="B115" s="122"/>
    </row>
    <row r="116" spans="1:10" x14ac:dyDescent="0.3">
      <c r="B116" s="122"/>
      <c r="C116" s="124" t="s">
        <v>362</v>
      </c>
      <c r="D116" s="124" t="s">
        <v>8</v>
      </c>
      <c r="E116" s="124" t="s">
        <v>9</v>
      </c>
      <c r="F116" s="124" t="s">
        <v>10</v>
      </c>
      <c r="G116" s="124" t="s">
        <v>11</v>
      </c>
      <c r="H116" s="124" t="s">
        <v>12</v>
      </c>
      <c r="I116" s="124" t="s">
        <v>332</v>
      </c>
      <c r="J116" s="124" t="s">
        <v>363</v>
      </c>
    </row>
    <row r="117" spans="1:10" x14ac:dyDescent="0.3">
      <c r="B117" s="122"/>
      <c r="C117" s="130" t="s">
        <v>364</v>
      </c>
      <c r="D117" s="125">
        <v>6070</v>
      </c>
      <c r="E117" s="126">
        <v>8570</v>
      </c>
      <c r="F117" s="126">
        <v>8570</v>
      </c>
      <c r="G117" s="126">
        <v>3571</v>
      </c>
      <c r="H117" s="126">
        <v>8570</v>
      </c>
      <c r="I117" s="126">
        <v>35351</v>
      </c>
      <c r="J117" s="131" t="s">
        <v>365</v>
      </c>
    </row>
    <row r="118" spans="1:10" x14ac:dyDescent="0.3">
      <c r="B118" s="122"/>
      <c r="C118" s="127" t="s">
        <v>367</v>
      </c>
      <c r="D118" s="128">
        <v>6070</v>
      </c>
      <c r="E118" s="128">
        <v>8570</v>
      </c>
      <c r="F118" s="128">
        <v>8570</v>
      </c>
      <c r="G118" s="128">
        <v>3571</v>
      </c>
      <c r="H118" s="128">
        <v>8570</v>
      </c>
      <c r="I118" s="129">
        <v>35351</v>
      </c>
      <c r="J118" s="131"/>
    </row>
    <row r="119" spans="1:10" x14ac:dyDescent="0.3">
      <c r="B119" s="122"/>
      <c r="I119" s="159">
        <v>0</v>
      </c>
    </row>
    <row r="120" spans="1:10" x14ac:dyDescent="0.3">
      <c r="B120" s="122"/>
    </row>
    <row r="121" spans="1:10" x14ac:dyDescent="0.3">
      <c r="A121" s="158" t="s">
        <v>40</v>
      </c>
      <c r="B121" s="122" t="s">
        <v>46</v>
      </c>
      <c r="C121" s="121" t="s">
        <v>368</v>
      </c>
    </row>
    <row r="122" spans="1:10" x14ac:dyDescent="0.3">
      <c r="B122" s="122"/>
    </row>
    <row r="123" spans="1:10" x14ac:dyDescent="0.3">
      <c r="B123" s="122"/>
      <c r="C123" s="132"/>
      <c r="D123" s="133"/>
      <c r="E123" s="133"/>
      <c r="F123" s="133"/>
      <c r="G123" s="133"/>
      <c r="H123" s="133"/>
      <c r="I123" s="134"/>
    </row>
    <row r="124" spans="1:10" x14ac:dyDescent="0.3">
      <c r="A124" s="158" t="s">
        <v>50</v>
      </c>
      <c r="B124" s="122" t="s">
        <v>49</v>
      </c>
      <c r="C124" s="121" t="s">
        <v>18</v>
      </c>
      <c r="D124" s="123"/>
    </row>
    <row r="125" spans="1:10" x14ac:dyDescent="0.3">
      <c r="B125" s="122"/>
      <c r="D125" s="123"/>
    </row>
    <row r="126" spans="1:10" x14ac:dyDescent="0.3">
      <c r="B126" s="122"/>
      <c r="C126" s="124" t="s">
        <v>362</v>
      </c>
      <c r="D126" s="124" t="s">
        <v>8</v>
      </c>
      <c r="E126" s="124" t="s">
        <v>9</v>
      </c>
      <c r="F126" s="124" t="s">
        <v>10</v>
      </c>
      <c r="G126" s="124" t="s">
        <v>11</v>
      </c>
      <c r="H126" s="124" t="s">
        <v>12</v>
      </c>
      <c r="I126" s="124" t="s">
        <v>332</v>
      </c>
      <c r="J126" s="124" t="s">
        <v>363</v>
      </c>
    </row>
    <row r="127" spans="1:10" x14ac:dyDescent="0.3">
      <c r="B127" s="122"/>
      <c r="C127" s="130" t="s">
        <v>364</v>
      </c>
      <c r="D127" s="125">
        <v>39311.370072642821</v>
      </c>
      <c r="E127" s="126">
        <v>46744.114525421952</v>
      </c>
      <c r="F127" s="126">
        <v>48541.965084092029</v>
      </c>
      <c r="G127" s="126">
        <v>50339.815642762107</v>
      </c>
      <c r="H127" s="126">
        <v>44673.757618332456</v>
      </c>
      <c r="I127" s="126">
        <v>229611.02294325136</v>
      </c>
      <c r="J127" s="131" t="s">
        <v>365</v>
      </c>
    </row>
    <row r="128" spans="1:10" x14ac:dyDescent="0.3">
      <c r="B128" s="122"/>
      <c r="C128" s="130" t="s">
        <v>366</v>
      </c>
      <c r="D128" s="125">
        <v>9885.6674013001502</v>
      </c>
      <c r="E128" s="126">
        <v>6105.5748729049683</v>
      </c>
      <c r="F128" s="126">
        <v>2237.7702410236147</v>
      </c>
      <c r="G128" s="126">
        <v>10533.557703239683</v>
      </c>
      <c r="H128" s="126">
        <v>0</v>
      </c>
      <c r="I128" s="126">
        <v>31849.9936218478</v>
      </c>
      <c r="J128" s="131" t="s">
        <v>365</v>
      </c>
    </row>
    <row r="129" spans="1:10" x14ac:dyDescent="0.3">
      <c r="B129" s="122"/>
      <c r="C129" s="127" t="s">
        <v>367</v>
      </c>
      <c r="D129" s="128">
        <v>50043.319738559352</v>
      </c>
      <c r="E129" s="128">
        <v>53574.567581787189</v>
      </c>
      <c r="F129" s="128">
        <v>51045.412327049264</v>
      </c>
      <c r="G129" s="128">
        <v>62123.959299370894</v>
      </c>
      <c r="H129" s="128">
        <v>44673.757618332456</v>
      </c>
      <c r="I129" s="129">
        <v>261461.01656509918</v>
      </c>
      <c r="J129" s="131"/>
    </row>
    <row r="130" spans="1:10" x14ac:dyDescent="0.3">
      <c r="B130" s="122"/>
      <c r="I130" s="159">
        <v>0</v>
      </c>
    </row>
    <row r="131" spans="1:10" x14ac:dyDescent="0.3">
      <c r="B131" s="122"/>
    </row>
    <row r="132" spans="1:10" x14ac:dyDescent="0.3">
      <c r="A132" s="158" t="s">
        <v>50</v>
      </c>
      <c r="B132" s="122" t="s">
        <v>51</v>
      </c>
      <c r="C132" s="121" t="s">
        <v>25</v>
      </c>
    </row>
    <row r="133" spans="1:10" x14ac:dyDescent="0.3">
      <c r="B133" s="122"/>
    </row>
    <row r="134" spans="1:10" x14ac:dyDescent="0.3">
      <c r="B134" s="122"/>
      <c r="C134" s="124" t="s">
        <v>362</v>
      </c>
      <c r="D134" s="124" t="s">
        <v>8</v>
      </c>
      <c r="E134" s="124" t="s">
        <v>9</v>
      </c>
      <c r="F134" s="124" t="s">
        <v>10</v>
      </c>
      <c r="G134" s="124" t="s">
        <v>11</v>
      </c>
      <c r="H134" s="124" t="s">
        <v>12</v>
      </c>
      <c r="I134" s="124" t="s">
        <v>332</v>
      </c>
      <c r="J134" s="124" t="s">
        <v>363</v>
      </c>
    </row>
    <row r="135" spans="1:10" x14ac:dyDescent="0.3">
      <c r="B135" s="122"/>
      <c r="C135" s="130" t="s">
        <v>364</v>
      </c>
      <c r="D135" s="125">
        <v>2700</v>
      </c>
      <c r="E135" s="126">
        <v>2700</v>
      </c>
      <c r="F135" s="126">
        <v>0</v>
      </c>
      <c r="G135" s="126">
        <v>2400</v>
      </c>
      <c r="H135" s="126">
        <v>0</v>
      </c>
      <c r="I135" s="126">
        <v>7800</v>
      </c>
      <c r="J135" s="131" t="s">
        <v>365</v>
      </c>
    </row>
    <row r="136" spans="1:10" x14ac:dyDescent="0.3">
      <c r="B136" s="122"/>
      <c r="C136" s="127" t="s">
        <v>367</v>
      </c>
      <c r="D136" s="128">
        <v>2700</v>
      </c>
      <c r="E136" s="128">
        <v>2700</v>
      </c>
      <c r="F136" s="128">
        <v>0</v>
      </c>
      <c r="G136" s="128">
        <v>2400</v>
      </c>
      <c r="H136" s="128">
        <v>0</v>
      </c>
      <c r="I136" s="129">
        <v>7800</v>
      </c>
      <c r="J136" s="131"/>
    </row>
    <row r="137" spans="1:10" x14ac:dyDescent="0.3">
      <c r="B137" s="122"/>
      <c r="I137" s="159">
        <v>0</v>
      </c>
    </row>
    <row r="138" spans="1:10" x14ac:dyDescent="0.3">
      <c r="B138" s="122"/>
    </row>
    <row r="139" spans="1:10" x14ac:dyDescent="0.3">
      <c r="A139" s="158" t="s">
        <v>50</v>
      </c>
      <c r="B139" s="122" t="s">
        <v>52</v>
      </c>
      <c r="C139" s="121" t="s">
        <v>27</v>
      </c>
    </row>
    <row r="140" spans="1:10" x14ac:dyDescent="0.3">
      <c r="B140" s="122"/>
    </row>
    <row r="141" spans="1:10" x14ac:dyDescent="0.3">
      <c r="B141" s="122"/>
      <c r="C141" s="124" t="s">
        <v>362</v>
      </c>
      <c r="D141" s="124" t="s">
        <v>8</v>
      </c>
      <c r="E141" s="124" t="s">
        <v>9</v>
      </c>
      <c r="F141" s="124" t="s">
        <v>10</v>
      </c>
      <c r="G141" s="124" t="s">
        <v>11</v>
      </c>
      <c r="H141" s="124" t="s">
        <v>12</v>
      </c>
      <c r="I141" s="124" t="s">
        <v>332</v>
      </c>
      <c r="J141" s="124" t="s">
        <v>363</v>
      </c>
    </row>
    <row r="142" spans="1:10" x14ac:dyDescent="0.3">
      <c r="B142" s="122"/>
      <c r="C142" s="130" t="s">
        <v>364</v>
      </c>
      <c r="D142" s="125">
        <v>7770</v>
      </c>
      <c r="E142" s="126">
        <v>13135</v>
      </c>
      <c r="F142" s="126">
        <v>6105</v>
      </c>
      <c r="G142" s="126">
        <v>11795</v>
      </c>
      <c r="H142" s="126">
        <v>6105</v>
      </c>
      <c r="I142" s="126">
        <v>44910</v>
      </c>
      <c r="J142" s="131" t="s">
        <v>365</v>
      </c>
    </row>
    <row r="143" spans="1:10" x14ac:dyDescent="0.3">
      <c r="B143" s="122"/>
      <c r="C143" s="127" t="s">
        <v>367</v>
      </c>
      <c r="D143" s="128">
        <v>7770</v>
      </c>
      <c r="E143" s="128">
        <v>13135</v>
      </c>
      <c r="F143" s="128">
        <v>6105</v>
      </c>
      <c r="G143" s="128">
        <v>11795</v>
      </c>
      <c r="H143" s="128">
        <v>6105</v>
      </c>
      <c r="I143" s="129">
        <v>44910</v>
      </c>
      <c r="J143" s="131"/>
    </row>
    <row r="144" spans="1:10" x14ac:dyDescent="0.3">
      <c r="B144" s="122"/>
      <c r="I144" s="159">
        <v>0</v>
      </c>
    </row>
    <row r="145" spans="1:10" x14ac:dyDescent="0.3">
      <c r="B145" s="122"/>
    </row>
    <row r="146" spans="1:10" x14ac:dyDescent="0.3">
      <c r="A146" s="158" t="s">
        <v>50</v>
      </c>
      <c r="B146" s="122" t="s">
        <v>53</v>
      </c>
      <c r="C146" s="121" t="s">
        <v>29</v>
      </c>
    </row>
    <row r="147" spans="1:10" x14ac:dyDescent="0.3">
      <c r="B147" s="122"/>
    </row>
    <row r="148" spans="1:10" x14ac:dyDescent="0.3">
      <c r="B148" s="122"/>
      <c r="C148" s="124" t="s">
        <v>362</v>
      </c>
      <c r="D148" s="124" t="s">
        <v>8</v>
      </c>
      <c r="E148" s="124" t="s">
        <v>9</v>
      </c>
      <c r="F148" s="124" t="s">
        <v>10</v>
      </c>
      <c r="G148" s="124" t="s">
        <v>11</v>
      </c>
      <c r="H148" s="124" t="s">
        <v>12</v>
      </c>
      <c r="I148" s="124" t="s">
        <v>332</v>
      </c>
      <c r="J148" s="124" t="s">
        <v>363</v>
      </c>
    </row>
    <row r="149" spans="1:10" x14ac:dyDescent="0.3">
      <c r="B149" s="122"/>
      <c r="C149" s="130" t="s">
        <v>364</v>
      </c>
      <c r="D149" s="125">
        <v>37380</v>
      </c>
      <c r="E149" s="126">
        <v>42240</v>
      </c>
      <c r="F149" s="126">
        <v>32268</v>
      </c>
      <c r="G149" s="126">
        <v>31944</v>
      </c>
      <c r="H149" s="126">
        <v>28904</v>
      </c>
      <c r="I149" s="126">
        <v>172736</v>
      </c>
      <c r="J149" s="131" t="s">
        <v>365</v>
      </c>
    </row>
    <row r="150" spans="1:10" x14ac:dyDescent="0.3">
      <c r="B150" s="122"/>
      <c r="C150" s="127" t="s">
        <v>367</v>
      </c>
      <c r="D150" s="128">
        <v>37380</v>
      </c>
      <c r="E150" s="128">
        <v>42240</v>
      </c>
      <c r="F150" s="128">
        <v>32268</v>
      </c>
      <c r="G150" s="128">
        <v>31944</v>
      </c>
      <c r="H150" s="128">
        <v>28904</v>
      </c>
      <c r="I150" s="129">
        <v>172736</v>
      </c>
      <c r="J150" s="131"/>
    </row>
    <row r="151" spans="1:10" x14ac:dyDescent="0.3">
      <c r="B151" s="122"/>
      <c r="I151" s="159">
        <v>0</v>
      </c>
    </row>
    <row r="152" spans="1:10" x14ac:dyDescent="0.3">
      <c r="B152" s="122"/>
    </row>
    <row r="153" spans="1:10" x14ac:dyDescent="0.3">
      <c r="A153" s="158" t="s">
        <v>50</v>
      </c>
      <c r="B153" s="122" t="s">
        <v>54</v>
      </c>
      <c r="C153" s="121" t="s">
        <v>33</v>
      </c>
    </row>
    <row r="154" spans="1:10" x14ac:dyDescent="0.3">
      <c r="B154" s="122"/>
    </row>
    <row r="155" spans="1:10" x14ac:dyDescent="0.3">
      <c r="B155" s="122"/>
      <c r="C155" s="124" t="s">
        <v>362</v>
      </c>
      <c r="D155" s="124" t="s">
        <v>8</v>
      </c>
      <c r="E155" s="124" t="s">
        <v>9</v>
      </c>
      <c r="F155" s="124" t="s">
        <v>10</v>
      </c>
      <c r="G155" s="124" t="s">
        <v>11</v>
      </c>
      <c r="H155" s="124" t="s">
        <v>12</v>
      </c>
      <c r="I155" s="124" t="s">
        <v>332</v>
      </c>
      <c r="J155" s="124" t="s">
        <v>363</v>
      </c>
    </row>
    <row r="156" spans="1:10" x14ac:dyDescent="0.3">
      <c r="B156" s="122"/>
      <c r="C156" s="130" t="s">
        <v>364</v>
      </c>
      <c r="D156" s="125">
        <v>18750</v>
      </c>
      <c r="E156" s="126">
        <v>19250</v>
      </c>
      <c r="F156" s="126">
        <v>18750</v>
      </c>
      <c r="G156" s="126">
        <v>19250</v>
      </c>
      <c r="H156" s="126">
        <v>18750</v>
      </c>
      <c r="I156" s="126">
        <v>94750</v>
      </c>
      <c r="J156" s="131" t="s">
        <v>365</v>
      </c>
    </row>
    <row r="157" spans="1:10" x14ac:dyDescent="0.3">
      <c r="B157" s="122"/>
      <c r="C157" s="127" t="s">
        <v>367</v>
      </c>
      <c r="D157" s="128">
        <v>18750</v>
      </c>
      <c r="E157" s="128">
        <v>19250</v>
      </c>
      <c r="F157" s="128">
        <v>18750</v>
      </c>
      <c r="G157" s="128">
        <v>19250</v>
      </c>
      <c r="H157" s="128">
        <v>18750</v>
      </c>
      <c r="I157" s="129">
        <v>94750</v>
      </c>
      <c r="J157" s="131"/>
    </row>
    <row r="158" spans="1:10" x14ac:dyDescent="0.3">
      <c r="B158" s="122"/>
      <c r="I158" s="159">
        <v>0</v>
      </c>
    </row>
    <row r="159" spans="1:10" x14ac:dyDescent="0.3">
      <c r="B159" s="122"/>
    </row>
    <row r="160" spans="1:10" x14ac:dyDescent="0.3">
      <c r="A160" s="158" t="s">
        <v>50</v>
      </c>
      <c r="B160" s="122" t="s">
        <v>55</v>
      </c>
      <c r="C160" s="121" t="s">
        <v>31</v>
      </c>
    </row>
    <row r="161" spans="1:10" x14ac:dyDescent="0.3">
      <c r="B161" s="122"/>
    </row>
    <row r="162" spans="1:10" x14ac:dyDescent="0.3">
      <c r="B162" s="122"/>
      <c r="C162" s="124" t="s">
        <v>362</v>
      </c>
      <c r="D162" s="124" t="s">
        <v>8</v>
      </c>
      <c r="E162" s="124" t="s">
        <v>9</v>
      </c>
      <c r="F162" s="124" t="s">
        <v>10</v>
      </c>
      <c r="G162" s="124" t="s">
        <v>11</v>
      </c>
      <c r="H162" s="124" t="s">
        <v>12</v>
      </c>
      <c r="I162" s="124" t="s">
        <v>332</v>
      </c>
      <c r="J162" s="124" t="s">
        <v>363</v>
      </c>
    </row>
    <row r="163" spans="1:10" x14ac:dyDescent="0.3">
      <c r="B163" s="122"/>
      <c r="C163" s="130" t="s">
        <v>364</v>
      </c>
      <c r="D163" s="125">
        <v>0</v>
      </c>
      <c r="E163" s="126">
        <v>1070</v>
      </c>
      <c r="F163" s="126">
        <v>0</v>
      </c>
      <c r="G163" s="126">
        <v>1070</v>
      </c>
      <c r="H163" s="126">
        <v>0</v>
      </c>
      <c r="I163" s="126">
        <v>2140</v>
      </c>
      <c r="J163" s="131" t="s">
        <v>365</v>
      </c>
    </row>
    <row r="164" spans="1:10" x14ac:dyDescent="0.3">
      <c r="B164" s="122"/>
      <c r="C164" s="127" t="s">
        <v>367</v>
      </c>
      <c r="D164" s="128">
        <v>0</v>
      </c>
      <c r="E164" s="128">
        <v>1070</v>
      </c>
      <c r="F164" s="128">
        <v>0</v>
      </c>
      <c r="G164" s="128">
        <v>1070</v>
      </c>
      <c r="H164" s="128">
        <v>0</v>
      </c>
      <c r="I164" s="129">
        <v>2140</v>
      </c>
      <c r="J164" s="131"/>
    </row>
    <row r="165" spans="1:10" x14ac:dyDescent="0.3">
      <c r="B165" s="122"/>
      <c r="I165" s="159">
        <v>0</v>
      </c>
    </row>
    <row r="166" spans="1:10" x14ac:dyDescent="0.3">
      <c r="B166" s="122"/>
    </row>
    <row r="167" spans="1:10" x14ac:dyDescent="0.3">
      <c r="A167" s="158" t="s">
        <v>50</v>
      </c>
      <c r="B167" s="122" t="s">
        <v>56</v>
      </c>
      <c r="C167" s="121" t="s">
        <v>368</v>
      </c>
    </row>
    <row r="168" spans="1:10" x14ac:dyDescent="0.3">
      <c r="B168" s="122"/>
    </row>
    <row r="169" spans="1:10" x14ac:dyDescent="0.3">
      <c r="B169" s="122"/>
    </row>
    <row r="170" spans="1:10" x14ac:dyDescent="0.3">
      <c r="A170" s="158" t="s">
        <v>60</v>
      </c>
      <c r="B170" s="122" t="s">
        <v>59</v>
      </c>
      <c r="C170" s="121" t="s">
        <v>18</v>
      </c>
    </row>
    <row r="171" spans="1:10" x14ac:dyDescent="0.3">
      <c r="B171" s="122"/>
    </row>
    <row r="172" spans="1:10" x14ac:dyDescent="0.3">
      <c r="B172" s="122"/>
      <c r="C172" s="124" t="s">
        <v>362</v>
      </c>
      <c r="D172" s="124" t="s">
        <v>8</v>
      </c>
      <c r="E172" s="124" t="s">
        <v>9</v>
      </c>
      <c r="F172" s="124" t="s">
        <v>10</v>
      </c>
      <c r="G172" s="124" t="s">
        <v>11</v>
      </c>
      <c r="H172" s="124" t="s">
        <v>12</v>
      </c>
      <c r="I172" s="124" t="s">
        <v>332</v>
      </c>
      <c r="J172" s="124" t="s">
        <v>363</v>
      </c>
    </row>
    <row r="173" spans="1:10" x14ac:dyDescent="0.3">
      <c r="B173" s="122"/>
      <c r="C173" s="130" t="s">
        <v>364</v>
      </c>
      <c r="D173" s="125">
        <v>41367.874724043926</v>
      </c>
      <c r="E173" s="126">
        <v>48593.322702484154</v>
      </c>
      <c r="F173" s="126">
        <v>50462.296652579709</v>
      </c>
      <c r="G173" s="126">
        <v>52331.270602675242</v>
      </c>
      <c r="H173" s="126">
        <v>46379.907251039142</v>
      </c>
      <c r="I173" s="126">
        <v>239134.67193282218</v>
      </c>
      <c r="J173" s="131" t="s">
        <v>365</v>
      </c>
    </row>
    <row r="174" spans="1:10" x14ac:dyDescent="0.3">
      <c r="B174" s="122"/>
      <c r="C174" s="130" t="s">
        <v>366</v>
      </c>
      <c r="D174" s="125">
        <v>1111.6257250306144</v>
      </c>
      <c r="E174" s="126">
        <v>843.69507578243122</v>
      </c>
      <c r="F174" s="126">
        <v>215.78498752727714</v>
      </c>
      <c r="G174" s="126">
        <v>21067.115406479366</v>
      </c>
      <c r="H174" s="126">
        <v>0</v>
      </c>
      <c r="I174" s="126">
        <v>25960.34173354501</v>
      </c>
      <c r="J174" s="131" t="s">
        <v>365</v>
      </c>
    </row>
    <row r="175" spans="1:10" x14ac:dyDescent="0.3">
      <c r="B175" s="122"/>
      <c r="C175" s="127" t="s">
        <v>367</v>
      </c>
      <c r="D175" s="128">
        <v>42574.663385252323</v>
      </c>
      <c r="E175" s="128">
        <v>49537.184620318032</v>
      </c>
      <c r="F175" s="128">
        <v>50703.700493864868</v>
      </c>
      <c r="G175" s="128">
        <v>75899.557915892816</v>
      </c>
      <c r="H175" s="128">
        <v>46379.907251039142</v>
      </c>
      <c r="I175" s="128">
        <v>265095.01366636716</v>
      </c>
      <c r="J175" s="131"/>
    </row>
    <row r="176" spans="1:10" x14ac:dyDescent="0.3">
      <c r="B176" s="122"/>
      <c r="I176" s="159">
        <v>0</v>
      </c>
    </row>
    <row r="177" spans="1:10" x14ac:dyDescent="0.3">
      <c r="B177" s="122"/>
    </row>
    <row r="178" spans="1:10" x14ac:dyDescent="0.3">
      <c r="A178" s="158" t="s">
        <v>60</v>
      </c>
      <c r="B178" s="122" t="s">
        <v>61</v>
      </c>
      <c r="C178" s="121" t="s">
        <v>25</v>
      </c>
    </row>
    <row r="179" spans="1:10" x14ac:dyDescent="0.3">
      <c r="B179" s="122"/>
    </row>
    <row r="180" spans="1:10" x14ac:dyDescent="0.3">
      <c r="B180" s="122"/>
      <c r="C180" s="124" t="s">
        <v>362</v>
      </c>
      <c r="D180" s="124" t="s">
        <v>8</v>
      </c>
      <c r="E180" s="124" t="s">
        <v>9</v>
      </c>
      <c r="F180" s="124" t="s">
        <v>10</v>
      </c>
      <c r="G180" s="124" t="s">
        <v>11</v>
      </c>
      <c r="H180" s="124" t="s">
        <v>12</v>
      </c>
      <c r="I180" s="124" t="s">
        <v>332</v>
      </c>
      <c r="J180" s="124" t="s">
        <v>363</v>
      </c>
    </row>
    <row r="181" spans="1:10" x14ac:dyDescent="0.3">
      <c r="B181" s="122"/>
      <c r="C181" s="130" t="s">
        <v>364</v>
      </c>
      <c r="D181" s="125">
        <v>3450</v>
      </c>
      <c r="E181" s="126">
        <v>1350</v>
      </c>
      <c r="F181" s="126">
        <v>0</v>
      </c>
      <c r="G181" s="126">
        <v>2400</v>
      </c>
      <c r="H181" s="126">
        <v>1350</v>
      </c>
      <c r="I181" s="126">
        <v>8550</v>
      </c>
      <c r="J181" s="131" t="s">
        <v>365</v>
      </c>
    </row>
    <row r="182" spans="1:10" x14ac:dyDescent="0.3">
      <c r="B182" s="122"/>
      <c r="C182" s="127" t="s">
        <v>367</v>
      </c>
      <c r="D182" s="128">
        <v>3450</v>
      </c>
      <c r="E182" s="128">
        <v>1350</v>
      </c>
      <c r="F182" s="128">
        <v>0</v>
      </c>
      <c r="G182" s="128">
        <v>2400</v>
      </c>
      <c r="H182" s="128">
        <v>1350</v>
      </c>
      <c r="I182" s="129">
        <v>8550</v>
      </c>
      <c r="J182" s="131"/>
    </row>
    <row r="183" spans="1:10" x14ac:dyDescent="0.3">
      <c r="B183" s="122"/>
      <c r="I183" s="159">
        <v>0</v>
      </c>
    </row>
    <row r="184" spans="1:10" x14ac:dyDescent="0.3">
      <c r="B184" s="122"/>
    </row>
    <row r="185" spans="1:10" x14ac:dyDescent="0.3">
      <c r="A185" s="158" t="s">
        <v>60</v>
      </c>
      <c r="B185" s="122" t="s">
        <v>62</v>
      </c>
      <c r="C185" s="121" t="s">
        <v>27</v>
      </c>
    </row>
    <row r="186" spans="1:10" x14ac:dyDescent="0.3">
      <c r="B186" s="122"/>
    </row>
    <row r="187" spans="1:10" x14ac:dyDescent="0.3">
      <c r="B187" s="122"/>
      <c r="C187" s="124" t="s">
        <v>362</v>
      </c>
      <c r="D187" s="124" t="s">
        <v>8</v>
      </c>
      <c r="E187" s="124" t="s">
        <v>9</v>
      </c>
      <c r="F187" s="124" t="s">
        <v>10</v>
      </c>
      <c r="G187" s="124" t="s">
        <v>11</v>
      </c>
      <c r="H187" s="124" t="s">
        <v>12</v>
      </c>
      <c r="I187" s="124" t="s">
        <v>332</v>
      </c>
      <c r="J187" s="124" t="s">
        <v>363</v>
      </c>
    </row>
    <row r="188" spans="1:10" x14ac:dyDescent="0.3">
      <c r="B188" s="122"/>
      <c r="C188" s="130" t="s">
        <v>364</v>
      </c>
      <c r="D188" s="125">
        <v>100</v>
      </c>
      <c r="E188" s="126">
        <v>100</v>
      </c>
      <c r="F188" s="126">
        <v>100</v>
      </c>
      <c r="G188" s="126">
        <v>100</v>
      </c>
      <c r="H188" s="126">
        <v>100</v>
      </c>
      <c r="I188" s="126">
        <v>500</v>
      </c>
      <c r="J188" s="131" t="s">
        <v>365</v>
      </c>
    </row>
    <row r="189" spans="1:10" x14ac:dyDescent="0.3">
      <c r="B189" s="122"/>
      <c r="C189" s="127" t="s">
        <v>367</v>
      </c>
      <c r="D189" s="128">
        <v>100</v>
      </c>
      <c r="E189" s="128">
        <v>100</v>
      </c>
      <c r="F189" s="128">
        <v>100</v>
      </c>
      <c r="G189" s="128">
        <v>100</v>
      </c>
      <c r="H189" s="128">
        <v>100</v>
      </c>
      <c r="I189" s="129">
        <v>500</v>
      </c>
      <c r="J189" s="131"/>
    </row>
    <row r="190" spans="1:10" x14ac:dyDescent="0.3">
      <c r="B190" s="122"/>
      <c r="I190" s="159">
        <v>0</v>
      </c>
    </row>
    <row r="191" spans="1:10" x14ac:dyDescent="0.3">
      <c r="B191" s="122"/>
    </row>
    <row r="192" spans="1:10" x14ac:dyDescent="0.3">
      <c r="A192" s="158" t="s">
        <v>60</v>
      </c>
      <c r="B192" s="122" t="s">
        <v>63</v>
      </c>
      <c r="C192" s="121" t="s">
        <v>29</v>
      </c>
    </row>
    <row r="193" spans="1:10" x14ac:dyDescent="0.3">
      <c r="B193" s="122"/>
    </row>
    <row r="194" spans="1:10" x14ac:dyDescent="0.3">
      <c r="B194" s="122"/>
      <c r="C194" s="124" t="s">
        <v>362</v>
      </c>
      <c r="D194" s="124" t="s">
        <v>8</v>
      </c>
      <c r="E194" s="124" t="s">
        <v>9</v>
      </c>
      <c r="F194" s="124" t="s">
        <v>10</v>
      </c>
      <c r="G194" s="124" t="s">
        <v>11</v>
      </c>
      <c r="H194" s="124" t="s">
        <v>12</v>
      </c>
      <c r="I194" s="124" t="s">
        <v>332</v>
      </c>
      <c r="J194" s="124" t="s">
        <v>363</v>
      </c>
    </row>
    <row r="195" spans="1:10" x14ac:dyDescent="0.3">
      <c r="B195" s="122"/>
      <c r="C195" s="130" t="s">
        <v>364</v>
      </c>
      <c r="D195" s="125">
        <v>4212</v>
      </c>
      <c r="E195" s="126">
        <v>4212</v>
      </c>
      <c r="F195" s="126">
        <v>4212</v>
      </c>
      <c r="G195" s="126">
        <v>4212</v>
      </c>
      <c r="H195" s="126">
        <v>4212</v>
      </c>
      <c r="I195" s="126">
        <v>21060</v>
      </c>
      <c r="J195" s="131" t="s">
        <v>365</v>
      </c>
    </row>
    <row r="196" spans="1:10" x14ac:dyDescent="0.3">
      <c r="B196" s="122"/>
      <c r="C196" s="127" t="s">
        <v>367</v>
      </c>
      <c r="D196" s="128">
        <v>4212</v>
      </c>
      <c r="E196" s="128">
        <v>4212</v>
      </c>
      <c r="F196" s="128">
        <v>4212</v>
      </c>
      <c r="G196" s="128">
        <v>4212</v>
      </c>
      <c r="H196" s="128">
        <v>4212</v>
      </c>
      <c r="I196" s="129">
        <v>21060</v>
      </c>
      <c r="J196" s="131"/>
    </row>
    <row r="197" spans="1:10" x14ac:dyDescent="0.3">
      <c r="B197" s="122"/>
      <c r="I197" s="159">
        <v>0</v>
      </c>
    </row>
    <row r="198" spans="1:10" x14ac:dyDescent="0.3">
      <c r="B198" s="122"/>
    </row>
    <row r="199" spans="1:10" x14ac:dyDescent="0.3">
      <c r="A199" s="158" t="s">
        <v>60</v>
      </c>
      <c r="B199" s="122" t="s">
        <v>64</v>
      </c>
      <c r="C199" s="121" t="s">
        <v>33</v>
      </c>
    </row>
    <row r="200" spans="1:10" x14ac:dyDescent="0.3">
      <c r="B200" s="122"/>
    </row>
    <row r="201" spans="1:10" x14ac:dyDescent="0.3">
      <c r="B201" s="122"/>
      <c r="C201" s="124" t="s">
        <v>362</v>
      </c>
      <c r="D201" s="124" t="s">
        <v>8</v>
      </c>
      <c r="E201" s="124" t="s">
        <v>9</v>
      </c>
      <c r="F201" s="124" t="s">
        <v>10</v>
      </c>
      <c r="G201" s="124" t="s">
        <v>11</v>
      </c>
      <c r="H201" s="124" t="s">
        <v>12</v>
      </c>
      <c r="I201" s="124" t="s">
        <v>332</v>
      </c>
      <c r="J201" s="124" t="s">
        <v>363</v>
      </c>
    </row>
    <row r="202" spans="1:10" x14ac:dyDescent="0.3">
      <c r="B202" s="122"/>
      <c r="C202" s="130" t="s">
        <v>364</v>
      </c>
      <c r="D202" s="125">
        <v>11600</v>
      </c>
      <c r="E202" s="126">
        <v>11600</v>
      </c>
      <c r="F202" s="126">
        <v>11600</v>
      </c>
      <c r="G202" s="126">
        <v>11600</v>
      </c>
      <c r="H202" s="126">
        <v>10600</v>
      </c>
      <c r="I202" s="126">
        <v>57000</v>
      </c>
      <c r="J202" s="131" t="s">
        <v>365</v>
      </c>
    </row>
    <row r="203" spans="1:10" x14ac:dyDescent="0.3">
      <c r="B203" s="122"/>
      <c r="C203" s="127" t="s">
        <v>367</v>
      </c>
      <c r="D203" s="128">
        <v>11600</v>
      </c>
      <c r="E203" s="128">
        <v>11600</v>
      </c>
      <c r="F203" s="128">
        <v>11600</v>
      </c>
      <c r="G203" s="128">
        <v>11600</v>
      </c>
      <c r="H203" s="128">
        <v>10600</v>
      </c>
      <c r="I203" s="129">
        <v>57000</v>
      </c>
      <c r="J203" s="131"/>
    </row>
    <row r="204" spans="1:10" x14ac:dyDescent="0.3">
      <c r="B204" s="122"/>
      <c r="I204" s="159">
        <v>0</v>
      </c>
    </row>
    <row r="205" spans="1:10" x14ac:dyDescent="0.3">
      <c r="B205" s="122"/>
    </row>
    <row r="206" spans="1:10" x14ac:dyDescent="0.3">
      <c r="A206" s="158" t="s">
        <v>60</v>
      </c>
      <c r="B206" s="122" t="s">
        <v>65</v>
      </c>
      <c r="C206" s="121" t="s">
        <v>31</v>
      </c>
    </row>
    <row r="207" spans="1:10" x14ac:dyDescent="0.3">
      <c r="B207" s="122"/>
    </row>
    <row r="208" spans="1:10" x14ac:dyDescent="0.3">
      <c r="B208" s="122"/>
      <c r="C208" s="124" t="s">
        <v>362</v>
      </c>
      <c r="D208" s="124" t="s">
        <v>8</v>
      </c>
      <c r="E208" s="124" t="s">
        <v>9</v>
      </c>
      <c r="F208" s="124" t="s">
        <v>10</v>
      </c>
      <c r="G208" s="124" t="s">
        <v>11</v>
      </c>
      <c r="H208" s="124" t="s">
        <v>12</v>
      </c>
      <c r="I208" s="124" t="s">
        <v>332</v>
      </c>
      <c r="J208" s="124" t="s">
        <v>363</v>
      </c>
    </row>
    <row r="209" spans="1:10" x14ac:dyDescent="0.3">
      <c r="B209" s="122"/>
      <c r="C209" s="130" t="s">
        <v>364</v>
      </c>
      <c r="D209" s="125">
        <v>24300</v>
      </c>
      <c r="E209" s="126">
        <v>21300</v>
      </c>
      <c r="F209" s="126">
        <v>21300</v>
      </c>
      <c r="G209" s="126">
        <v>21300</v>
      </c>
      <c r="H209" s="126">
        <v>21300</v>
      </c>
      <c r="I209" s="126">
        <v>109500</v>
      </c>
      <c r="J209" s="131" t="s">
        <v>365</v>
      </c>
    </row>
    <row r="210" spans="1:10" x14ac:dyDescent="0.3">
      <c r="B210" s="122"/>
      <c r="C210" s="127" t="s">
        <v>367</v>
      </c>
      <c r="D210" s="128">
        <v>24300</v>
      </c>
      <c r="E210" s="128">
        <v>21300</v>
      </c>
      <c r="F210" s="128">
        <v>21300</v>
      </c>
      <c r="G210" s="128">
        <v>21300</v>
      </c>
      <c r="H210" s="128">
        <v>21300</v>
      </c>
      <c r="I210" s="129">
        <v>109500</v>
      </c>
      <c r="J210" s="131"/>
    </row>
    <row r="211" spans="1:10" x14ac:dyDescent="0.3">
      <c r="B211" s="122"/>
      <c r="I211" s="159">
        <v>0</v>
      </c>
    </row>
    <row r="212" spans="1:10" x14ac:dyDescent="0.3">
      <c r="B212" s="122"/>
    </row>
    <row r="213" spans="1:10" x14ac:dyDescent="0.3">
      <c r="A213" s="158" t="s">
        <v>60</v>
      </c>
      <c r="B213" s="122" t="s">
        <v>66</v>
      </c>
      <c r="C213" s="121" t="s">
        <v>368</v>
      </c>
    </row>
    <row r="214" spans="1:10" x14ac:dyDescent="0.3">
      <c r="B214" s="122"/>
    </row>
    <row r="215" spans="1:10" x14ac:dyDescent="0.3">
      <c r="B215" s="122"/>
    </row>
    <row r="216" spans="1:10" x14ac:dyDescent="0.3">
      <c r="A216" s="158" t="s">
        <v>72</v>
      </c>
      <c r="B216" s="122" t="s">
        <v>71</v>
      </c>
      <c r="C216" s="121" t="s">
        <v>18</v>
      </c>
    </row>
    <row r="217" spans="1:10" x14ac:dyDescent="0.3">
      <c r="B217" s="122"/>
    </row>
    <row r="218" spans="1:10" x14ac:dyDescent="0.3">
      <c r="B218" s="122"/>
      <c r="C218" s="124" t="s">
        <v>362</v>
      </c>
      <c r="D218" s="124" t="s">
        <v>8</v>
      </c>
      <c r="E218" s="124" t="s">
        <v>9</v>
      </c>
      <c r="F218" s="124" t="s">
        <v>10</v>
      </c>
      <c r="G218" s="124" t="s">
        <v>11</v>
      </c>
      <c r="H218" s="124" t="s">
        <v>12</v>
      </c>
      <c r="I218" s="124" t="s">
        <v>332</v>
      </c>
      <c r="J218" s="124" t="s">
        <v>363</v>
      </c>
    </row>
    <row r="219" spans="1:10" x14ac:dyDescent="0.3">
      <c r="B219" s="122"/>
      <c r="C219" s="130" t="s">
        <v>364</v>
      </c>
      <c r="D219" s="125">
        <v>32908.243177437085</v>
      </c>
      <c r="E219" s="126">
        <v>37162.006866980853</v>
      </c>
      <c r="F219" s="126">
        <v>38591.314823403183</v>
      </c>
      <c r="G219" s="126">
        <v>40020.622779825528</v>
      </c>
      <c r="H219" s="126">
        <v>37074.473089404964</v>
      </c>
      <c r="I219" s="126">
        <v>185756.6607370516</v>
      </c>
      <c r="J219" s="131" t="s">
        <v>365</v>
      </c>
    </row>
    <row r="220" spans="1:10" x14ac:dyDescent="0.3">
      <c r="B220" s="122"/>
      <c r="C220" s="127" t="s">
        <v>367</v>
      </c>
      <c r="D220" s="128">
        <v>32908.243177437085</v>
      </c>
      <c r="E220" s="128">
        <v>37162.006866980853</v>
      </c>
      <c r="F220" s="128">
        <v>38591.314823403183</v>
      </c>
      <c r="G220" s="128">
        <v>40020.622779825528</v>
      </c>
      <c r="H220" s="128">
        <v>37074.473089404964</v>
      </c>
      <c r="I220" s="129">
        <v>185756.6607370516</v>
      </c>
      <c r="J220" s="131"/>
    </row>
    <row r="221" spans="1:10" x14ac:dyDescent="0.3">
      <c r="B221" s="122"/>
      <c r="I221" s="159">
        <v>0</v>
      </c>
    </row>
    <row r="222" spans="1:10" x14ac:dyDescent="0.3">
      <c r="B222" s="122"/>
    </row>
    <row r="223" spans="1:10" x14ac:dyDescent="0.3">
      <c r="A223" s="158" t="s">
        <v>72</v>
      </c>
      <c r="B223" s="122" t="s">
        <v>73</v>
      </c>
      <c r="C223" s="121" t="s">
        <v>25</v>
      </c>
    </row>
    <row r="224" spans="1:10" x14ac:dyDescent="0.3">
      <c r="B224" s="122"/>
    </row>
    <row r="225" spans="1:10" x14ac:dyDescent="0.3">
      <c r="B225" s="122"/>
      <c r="C225" s="124" t="s">
        <v>362</v>
      </c>
      <c r="D225" s="124" t="s">
        <v>8</v>
      </c>
      <c r="E225" s="124" t="s">
        <v>9</v>
      </c>
      <c r="F225" s="124" t="s">
        <v>10</v>
      </c>
      <c r="G225" s="124" t="s">
        <v>11</v>
      </c>
      <c r="H225" s="124" t="s">
        <v>12</v>
      </c>
      <c r="I225" s="124" t="s">
        <v>332</v>
      </c>
      <c r="J225" s="124" t="s">
        <v>363</v>
      </c>
    </row>
    <row r="226" spans="1:10" x14ac:dyDescent="0.3">
      <c r="B226" s="122"/>
      <c r="C226" s="130" t="s">
        <v>364</v>
      </c>
      <c r="D226" s="125">
        <v>3950</v>
      </c>
      <c r="E226" s="126">
        <v>1350</v>
      </c>
      <c r="F226" s="126">
        <v>0</v>
      </c>
      <c r="G226" s="126">
        <v>0</v>
      </c>
      <c r="H226" s="126">
        <v>0</v>
      </c>
      <c r="I226" s="126">
        <v>5300</v>
      </c>
      <c r="J226" s="131" t="s">
        <v>365</v>
      </c>
    </row>
    <row r="227" spans="1:10" x14ac:dyDescent="0.3">
      <c r="B227" s="122"/>
      <c r="C227" s="127" t="s">
        <v>367</v>
      </c>
      <c r="D227" s="128">
        <v>3950</v>
      </c>
      <c r="E227" s="128">
        <v>1350</v>
      </c>
      <c r="F227" s="128">
        <v>0</v>
      </c>
      <c r="G227" s="128">
        <v>0</v>
      </c>
      <c r="H227" s="128">
        <v>0</v>
      </c>
      <c r="I227" s="129">
        <v>5300</v>
      </c>
      <c r="J227" s="131"/>
    </row>
    <row r="228" spans="1:10" x14ac:dyDescent="0.3">
      <c r="B228" s="122"/>
      <c r="C228" s="132"/>
      <c r="D228" s="133"/>
      <c r="E228" s="133"/>
      <c r="F228" s="133"/>
      <c r="G228" s="133"/>
      <c r="H228" s="133"/>
      <c r="I228" s="134">
        <v>0</v>
      </c>
    </row>
    <row r="229" spans="1:10" x14ac:dyDescent="0.3">
      <c r="B229" s="122"/>
    </row>
    <row r="230" spans="1:10" x14ac:dyDescent="0.3">
      <c r="A230" s="158" t="s">
        <v>72</v>
      </c>
      <c r="B230" s="122" t="s">
        <v>75</v>
      </c>
      <c r="C230" s="121" t="s">
        <v>74</v>
      </c>
    </row>
    <row r="231" spans="1:10" x14ac:dyDescent="0.3">
      <c r="B231" s="122"/>
    </row>
    <row r="232" spans="1:10" x14ac:dyDescent="0.3">
      <c r="B232" s="122"/>
      <c r="C232" s="124" t="s">
        <v>362</v>
      </c>
      <c r="D232" s="124" t="s">
        <v>8</v>
      </c>
      <c r="E232" s="124" t="s">
        <v>9</v>
      </c>
      <c r="F232" s="124" t="s">
        <v>10</v>
      </c>
      <c r="G232" s="124" t="s">
        <v>11</v>
      </c>
      <c r="H232" s="124" t="s">
        <v>12</v>
      </c>
      <c r="I232" s="124" t="s">
        <v>332</v>
      </c>
      <c r="J232" s="124" t="s">
        <v>363</v>
      </c>
    </row>
    <row r="233" spans="1:10" x14ac:dyDescent="0.3">
      <c r="B233" s="122"/>
      <c r="C233" s="130" t="s">
        <v>364</v>
      </c>
      <c r="D233" s="125">
        <v>26406.151297286706</v>
      </c>
      <c r="E233" s="126">
        <v>29081.137761471375</v>
      </c>
      <c r="F233" s="126">
        <v>0</v>
      </c>
      <c r="G233" s="126">
        <v>0</v>
      </c>
      <c r="H233" s="126">
        <v>0</v>
      </c>
      <c r="I233" s="126">
        <v>55487.289058758077</v>
      </c>
      <c r="J233" s="131" t="s">
        <v>365</v>
      </c>
    </row>
    <row r="234" spans="1:10" x14ac:dyDescent="0.3">
      <c r="B234" s="122"/>
      <c r="C234" s="127" t="s">
        <v>367</v>
      </c>
      <c r="D234" s="128">
        <v>26406.151297286706</v>
      </c>
      <c r="E234" s="128">
        <v>29081.137761471375</v>
      </c>
      <c r="F234" s="128">
        <v>0</v>
      </c>
      <c r="G234" s="128">
        <v>0</v>
      </c>
      <c r="H234" s="128">
        <v>0</v>
      </c>
      <c r="I234" s="129">
        <v>55487.289058758077</v>
      </c>
      <c r="J234" s="131"/>
    </row>
    <row r="235" spans="1:10" x14ac:dyDescent="0.3">
      <c r="B235" s="122"/>
      <c r="I235" s="159">
        <v>0</v>
      </c>
    </row>
    <row r="236" spans="1:10" x14ac:dyDescent="0.3">
      <c r="B236" s="122"/>
    </row>
    <row r="237" spans="1:10" x14ac:dyDescent="0.3">
      <c r="A237" s="158" t="s">
        <v>72</v>
      </c>
      <c r="B237" s="122" t="s">
        <v>76</v>
      </c>
      <c r="C237" s="121" t="s">
        <v>27</v>
      </c>
    </row>
    <row r="238" spans="1:10" x14ac:dyDescent="0.3">
      <c r="B238" s="122"/>
    </row>
    <row r="239" spans="1:10" x14ac:dyDescent="0.3">
      <c r="B239" s="122"/>
      <c r="C239" s="124" t="s">
        <v>362</v>
      </c>
      <c r="D239" s="124" t="s">
        <v>8</v>
      </c>
      <c r="E239" s="124" t="s">
        <v>9</v>
      </c>
      <c r="F239" s="124" t="s">
        <v>10</v>
      </c>
      <c r="G239" s="124" t="s">
        <v>11</v>
      </c>
      <c r="H239" s="124" t="s">
        <v>12</v>
      </c>
      <c r="I239" s="124" t="s">
        <v>332</v>
      </c>
      <c r="J239" s="124" t="s">
        <v>363</v>
      </c>
    </row>
    <row r="240" spans="1:10" x14ac:dyDescent="0.3">
      <c r="B240" s="122"/>
      <c r="C240" s="130" t="s">
        <v>364</v>
      </c>
      <c r="D240" s="125">
        <v>2870</v>
      </c>
      <c r="E240" s="126">
        <v>5540</v>
      </c>
      <c r="F240" s="126">
        <v>0</v>
      </c>
      <c r="G240" s="126">
        <v>0</v>
      </c>
      <c r="H240" s="126">
        <v>0</v>
      </c>
      <c r="I240" s="126">
        <v>8410</v>
      </c>
      <c r="J240" s="131" t="s">
        <v>365</v>
      </c>
    </row>
    <row r="241" spans="1:10" x14ac:dyDescent="0.3">
      <c r="B241" s="122"/>
      <c r="C241" s="127" t="s">
        <v>367</v>
      </c>
      <c r="D241" s="128">
        <v>2870</v>
      </c>
      <c r="E241" s="128">
        <v>5540</v>
      </c>
      <c r="F241" s="128">
        <v>0</v>
      </c>
      <c r="G241" s="128">
        <v>0</v>
      </c>
      <c r="H241" s="128">
        <v>0</v>
      </c>
      <c r="I241" s="129">
        <v>8410</v>
      </c>
      <c r="J241" s="131"/>
    </row>
    <row r="242" spans="1:10" x14ac:dyDescent="0.3">
      <c r="B242" s="122"/>
      <c r="I242" s="159">
        <v>0</v>
      </c>
    </row>
    <row r="243" spans="1:10" x14ac:dyDescent="0.3">
      <c r="B243" s="122"/>
    </row>
    <row r="244" spans="1:10" x14ac:dyDescent="0.3">
      <c r="A244" s="158" t="s">
        <v>72</v>
      </c>
      <c r="B244" s="122" t="s">
        <v>77</v>
      </c>
      <c r="C244" s="121" t="s">
        <v>33</v>
      </c>
    </row>
    <row r="245" spans="1:10" x14ac:dyDescent="0.3">
      <c r="B245" s="122"/>
    </row>
    <row r="246" spans="1:10" x14ac:dyDescent="0.3">
      <c r="B246" s="122"/>
      <c r="C246" s="124" t="s">
        <v>362</v>
      </c>
      <c r="D246" s="124" t="s">
        <v>8</v>
      </c>
      <c r="E246" s="124" t="s">
        <v>9</v>
      </c>
      <c r="F246" s="124" t="s">
        <v>10</v>
      </c>
      <c r="G246" s="124" t="s">
        <v>11</v>
      </c>
      <c r="H246" s="124" t="s">
        <v>12</v>
      </c>
      <c r="I246" s="124" t="s">
        <v>332</v>
      </c>
      <c r="J246" s="124" t="s">
        <v>363</v>
      </c>
    </row>
    <row r="247" spans="1:10" x14ac:dyDescent="0.3">
      <c r="B247" s="122"/>
      <c r="C247" s="130" t="s">
        <v>364</v>
      </c>
      <c r="D247" s="125">
        <v>650</v>
      </c>
      <c r="E247" s="126">
        <v>900</v>
      </c>
      <c r="F247" s="126">
        <v>0</v>
      </c>
      <c r="G247" s="126">
        <v>0</v>
      </c>
      <c r="H247" s="126">
        <v>0</v>
      </c>
      <c r="I247" s="126">
        <v>1550</v>
      </c>
      <c r="J247" s="131" t="s">
        <v>365</v>
      </c>
    </row>
    <row r="248" spans="1:10" x14ac:dyDescent="0.3">
      <c r="B248" s="122"/>
      <c r="C248" s="127" t="s">
        <v>367</v>
      </c>
      <c r="D248" s="128">
        <v>650</v>
      </c>
      <c r="E248" s="128">
        <v>900</v>
      </c>
      <c r="F248" s="128">
        <v>0</v>
      </c>
      <c r="G248" s="128">
        <v>0</v>
      </c>
      <c r="H248" s="128">
        <v>0</v>
      </c>
      <c r="I248" s="129">
        <v>1550</v>
      </c>
      <c r="J248" s="131"/>
    </row>
    <row r="249" spans="1:10" x14ac:dyDescent="0.3">
      <c r="B249" s="122"/>
      <c r="I249" s="159">
        <v>0</v>
      </c>
    </row>
    <row r="250" spans="1:10" x14ac:dyDescent="0.3">
      <c r="B250" s="122"/>
    </row>
    <row r="251" spans="1:10" x14ac:dyDescent="0.3">
      <c r="A251" s="158" t="s">
        <v>72</v>
      </c>
      <c r="B251" s="122" t="s">
        <v>78</v>
      </c>
      <c r="C251" s="121" t="s">
        <v>31</v>
      </c>
    </row>
    <row r="252" spans="1:10" x14ac:dyDescent="0.3">
      <c r="B252" s="122"/>
    </row>
    <row r="253" spans="1:10" x14ac:dyDescent="0.3">
      <c r="B253" s="122"/>
      <c r="C253" s="124" t="s">
        <v>362</v>
      </c>
      <c r="D253" s="124" t="s">
        <v>8</v>
      </c>
      <c r="E253" s="124" t="s">
        <v>9</v>
      </c>
      <c r="F253" s="124" t="s">
        <v>10</v>
      </c>
      <c r="G253" s="124" t="s">
        <v>11</v>
      </c>
      <c r="H253" s="124" t="s">
        <v>12</v>
      </c>
      <c r="I253" s="124" t="s">
        <v>332</v>
      </c>
      <c r="J253" s="124" t="s">
        <v>363</v>
      </c>
    </row>
    <row r="254" spans="1:10" x14ac:dyDescent="0.3">
      <c r="B254" s="122"/>
      <c r="C254" s="130" t="s">
        <v>364</v>
      </c>
      <c r="D254" s="125">
        <v>6900</v>
      </c>
      <c r="E254" s="126">
        <v>25875</v>
      </c>
      <c r="F254" s="126">
        <v>0</v>
      </c>
      <c r="G254" s="126">
        <v>0</v>
      </c>
      <c r="H254" s="126">
        <v>0</v>
      </c>
      <c r="I254" s="126">
        <v>32775</v>
      </c>
      <c r="J254" s="131" t="s">
        <v>365</v>
      </c>
    </row>
    <row r="255" spans="1:10" x14ac:dyDescent="0.3">
      <c r="B255" s="122"/>
      <c r="C255" s="127" t="s">
        <v>367</v>
      </c>
      <c r="D255" s="128">
        <v>6900</v>
      </c>
      <c r="E255" s="128">
        <v>25875</v>
      </c>
      <c r="F255" s="128">
        <v>0</v>
      </c>
      <c r="G255" s="128">
        <v>0</v>
      </c>
      <c r="H255" s="128">
        <v>0</v>
      </c>
      <c r="I255" s="129">
        <v>32775</v>
      </c>
      <c r="J255" s="131"/>
    </row>
    <row r="256" spans="1:10" x14ac:dyDescent="0.3">
      <c r="B256" s="122"/>
      <c r="I256" s="159">
        <v>0</v>
      </c>
    </row>
    <row r="257" spans="1:10" x14ac:dyDescent="0.3">
      <c r="B257" s="122"/>
    </row>
    <row r="258" spans="1:10" x14ac:dyDescent="0.3">
      <c r="A258" s="158" t="s">
        <v>72</v>
      </c>
      <c r="B258" s="122" t="s">
        <v>79</v>
      </c>
      <c r="C258" s="121" t="s">
        <v>368</v>
      </c>
    </row>
    <row r="259" spans="1:10" x14ac:dyDescent="0.3">
      <c r="B259" s="122"/>
    </row>
    <row r="260" spans="1:10" x14ac:dyDescent="0.3">
      <c r="B260" s="122"/>
    </row>
    <row r="261" spans="1:10" x14ac:dyDescent="0.3">
      <c r="A261" s="158" t="s">
        <v>83</v>
      </c>
      <c r="B261" s="122" t="s">
        <v>82</v>
      </c>
      <c r="C261" s="121" t="s">
        <v>18</v>
      </c>
    </row>
    <row r="262" spans="1:10" x14ac:dyDescent="0.3">
      <c r="B262" s="122"/>
    </row>
    <row r="263" spans="1:10" x14ac:dyDescent="0.3">
      <c r="B263" s="122"/>
      <c r="C263" s="124" t="s">
        <v>362</v>
      </c>
      <c r="D263" s="124" t="s">
        <v>8</v>
      </c>
      <c r="E263" s="124" t="s">
        <v>9</v>
      </c>
      <c r="F263" s="124" t="s">
        <v>10</v>
      </c>
      <c r="G263" s="124" t="s">
        <v>11</v>
      </c>
      <c r="H263" s="124" t="s">
        <v>12</v>
      </c>
      <c r="I263" s="124" t="s">
        <v>332</v>
      </c>
      <c r="J263" s="124" t="s">
        <v>363</v>
      </c>
    </row>
    <row r="264" spans="1:10" x14ac:dyDescent="0.3">
      <c r="B264" s="122"/>
      <c r="C264" s="130" t="s">
        <v>364</v>
      </c>
      <c r="D264" s="125">
        <v>53630</v>
      </c>
      <c r="E264" s="126">
        <v>62179</v>
      </c>
      <c r="F264" s="126">
        <v>64570.3</v>
      </c>
      <c r="G264" s="126">
        <v>66962</v>
      </c>
      <c r="H264" s="126">
        <v>60514</v>
      </c>
      <c r="I264" s="126">
        <v>307855.3</v>
      </c>
      <c r="J264" s="131" t="s">
        <v>365</v>
      </c>
    </row>
    <row r="265" spans="1:10" x14ac:dyDescent="0.3">
      <c r="B265" s="122"/>
      <c r="C265" s="130" t="s">
        <v>366</v>
      </c>
      <c r="D265" s="125">
        <v>151780.29999999999</v>
      </c>
      <c r="E265" s="126">
        <v>564375</v>
      </c>
      <c r="F265" s="126">
        <v>627564</v>
      </c>
      <c r="G265" s="126">
        <v>323913</v>
      </c>
      <c r="H265" s="126">
        <v>0</v>
      </c>
      <c r="I265" s="126">
        <v>1805829.1915666903</v>
      </c>
      <c r="J265" s="131" t="s">
        <v>365</v>
      </c>
    </row>
    <row r="266" spans="1:10" x14ac:dyDescent="0.3">
      <c r="B266" s="122"/>
      <c r="C266" s="130" t="s">
        <v>369</v>
      </c>
      <c r="D266" s="125">
        <v>53650.3</v>
      </c>
      <c r="E266" s="126">
        <v>49978</v>
      </c>
      <c r="F266" s="126">
        <v>51900.3</v>
      </c>
      <c r="G266" s="126">
        <v>54509</v>
      </c>
      <c r="H266" s="126">
        <v>63988</v>
      </c>
      <c r="I266" s="126">
        <v>274025.59999999998</v>
      </c>
      <c r="J266" s="131" t="s">
        <v>365</v>
      </c>
    </row>
    <row r="267" spans="1:10" x14ac:dyDescent="0.3">
      <c r="B267" s="122"/>
      <c r="C267" s="127" t="s">
        <v>367</v>
      </c>
      <c r="D267" s="128">
        <v>268762.90765116049</v>
      </c>
      <c r="E267" s="128">
        <v>723322.68495676818</v>
      </c>
      <c r="F267" s="128">
        <v>797613.87043686199</v>
      </c>
      <c r="G267" s="128">
        <v>473508.62852189975</v>
      </c>
      <c r="H267" s="128">
        <v>124502</v>
      </c>
      <c r="I267" s="128">
        <v>2387710.0915666902</v>
      </c>
      <c r="J267" s="131"/>
    </row>
    <row r="268" spans="1:10" x14ac:dyDescent="0.3">
      <c r="B268" s="122"/>
      <c r="I268" s="159"/>
    </row>
    <row r="269" spans="1:10" x14ac:dyDescent="0.3">
      <c r="B269" s="122"/>
    </row>
    <row r="270" spans="1:10" x14ac:dyDescent="0.3">
      <c r="A270" s="158" t="s">
        <v>83</v>
      </c>
      <c r="B270" s="122" t="s">
        <v>84</v>
      </c>
      <c r="C270" s="121" t="s">
        <v>21</v>
      </c>
    </row>
    <row r="271" spans="1:10" x14ac:dyDescent="0.3">
      <c r="B271" s="122"/>
    </row>
    <row r="272" spans="1:10" x14ac:dyDescent="0.3">
      <c r="B272" s="122"/>
      <c r="C272" s="124" t="s">
        <v>362</v>
      </c>
      <c r="D272" s="124" t="s">
        <v>8</v>
      </c>
      <c r="E272" s="124" t="s">
        <v>9</v>
      </c>
      <c r="F272" s="124" t="s">
        <v>10</v>
      </c>
      <c r="G272" s="124" t="s">
        <v>11</v>
      </c>
      <c r="H272" s="124" t="s">
        <v>12</v>
      </c>
      <c r="I272" s="124" t="s">
        <v>332</v>
      </c>
      <c r="J272" s="124" t="s">
        <v>363</v>
      </c>
    </row>
    <row r="273" spans="1:10" x14ac:dyDescent="0.3">
      <c r="B273" s="122"/>
      <c r="C273" s="130" t="s">
        <v>366</v>
      </c>
      <c r="D273" s="125">
        <v>98500</v>
      </c>
      <c r="E273" s="126">
        <v>0</v>
      </c>
      <c r="F273" s="126">
        <v>0</v>
      </c>
      <c r="G273" s="126">
        <v>0</v>
      </c>
      <c r="H273" s="126">
        <v>0</v>
      </c>
      <c r="I273" s="126">
        <v>98500</v>
      </c>
      <c r="J273" s="131" t="s">
        <v>365</v>
      </c>
    </row>
    <row r="274" spans="1:10" x14ac:dyDescent="0.3">
      <c r="B274" s="122"/>
      <c r="C274" s="130" t="s">
        <v>369</v>
      </c>
      <c r="D274" s="125">
        <v>33833</v>
      </c>
      <c r="E274" s="126">
        <v>24724</v>
      </c>
      <c r="F274" s="126">
        <v>0</v>
      </c>
      <c r="G274" s="126">
        <v>0</v>
      </c>
      <c r="H274" s="126">
        <v>0</v>
      </c>
      <c r="I274" s="126">
        <v>58557</v>
      </c>
      <c r="J274" s="131" t="s">
        <v>365</v>
      </c>
    </row>
    <row r="275" spans="1:10" x14ac:dyDescent="0.3">
      <c r="B275" s="122"/>
      <c r="C275" s="127" t="s">
        <v>367</v>
      </c>
      <c r="D275" s="128">
        <v>132333</v>
      </c>
      <c r="E275" s="128">
        <v>24724</v>
      </c>
      <c r="F275" s="128">
        <v>0</v>
      </c>
      <c r="G275" s="128">
        <v>0</v>
      </c>
      <c r="H275" s="128">
        <v>0</v>
      </c>
      <c r="I275" s="128">
        <v>157057</v>
      </c>
      <c r="J275" s="131"/>
    </row>
    <row r="276" spans="1:10" x14ac:dyDescent="0.3">
      <c r="B276" s="122"/>
      <c r="I276" s="159"/>
    </row>
    <row r="277" spans="1:10" x14ac:dyDescent="0.3">
      <c r="B277" s="122"/>
    </row>
    <row r="278" spans="1:10" x14ac:dyDescent="0.3">
      <c r="A278" s="158" t="s">
        <v>83</v>
      </c>
      <c r="B278" s="122" t="s">
        <v>85</v>
      </c>
      <c r="C278" s="121" t="s">
        <v>25</v>
      </c>
    </row>
    <row r="279" spans="1:10" x14ac:dyDescent="0.3">
      <c r="B279" s="122"/>
    </row>
    <row r="280" spans="1:10" x14ac:dyDescent="0.3">
      <c r="B280" s="122"/>
      <c r="C280" s="124" t="s">
        <v>362</v>
      </c>
      <c r="D280" s="124" t="s">
        <v>8</v>
      </c>
      <c r="E280" s="124" t="s">
        <v>9</v>
      </c>
      <c r="F280" s="124" t="s">
        <v>10</v>
      </c>
      <c r="G280" s="124" t="s">
        <v>11</v>
      </c>
      <c r="H280" s="124" t="s">
        <v>12</v>
      </c>
      <c r="I280" s="124" t="s">
        <v>332</v>
      </c>
      <c r="J280" s="124" t="s">
        <v>363</v>
      </c>
    </row>
    <row r="281" spans="1:10" x14ac:dyDescent="0.3">
      <c r="B281" s="122"/>
      <c r="C281" s="130" t="s">
        <v>364</v>
      </c>
      <c r="D281" s="125">
        <v>5250</v>
      </c>
      <c r="E281" s="126">
        <v>6600</v>
      </c>
      <c r="F281" s="126">
        <v>0</v>
      </c>
      <c r="G281" s="126">
        <v>300</v>
      </c>
      <c r="H281" s="126">
        <v>0</v>
      </c>
      <c r="I281" s="126">
        <v>12150</v>
      </c>
      <c r="J281" s="131" t="s">
        <v>365</v>
      </c>
    </row>
    <row r="282" spans="1:10" x14ac:dyDescent="0.3">
      <c r="B282" s="122"/>
      <c r="C282" s="130" t="s">
        <v>366</v>
      </c>
      <c r="D282" s="125">
        <v>508170.21119116689</v>
      </c>
      <c r="E282" s="126">
        <v>2077952.1119116691</v>
      </c>
      <c r="F282" s="126">
        <v>785680.84476466768</v>
      </c>
      <c r="G282" s="126">
        <v>35000</v>
      </c>
      <c r="H282" s="126">
        <v>0</v>
      </c>
      <c r="I282" s="126">
        <v>3406803.1678675036</v>
      </c>
      <c r="J282" s="131" t="s">
        <v>365</v>
      </c>
    </row>
    <row r="283" spans="1:10" x14ac:dyDescent="0.3">
      <c r="B283" s="122"/>
      <c r="C283" s="130" t="s">
        <v>369</v>
      </c>
      <c r="D283" s="125">
        <v>0</v>
      </c>
      <c r="E283" s="126">
        <v>97669</v>
      </c>
      <c r="F283" s="126">
        <v>158341</v>
      </c>
      <c r="G283" s="126">
        <v>47674</v>
      </c>
      <c r="H283" s="126">
        <v>47674</v>
      </c>
      <c r="I283" s="126">
        <v>351358</v>
      </c>
      <c r="J283" s="131" t="s">
        <v>365</v>
      </c>
    </row>
    <row r="284" spans="1:10" x14ac:dyDescent="0.3">
      <c r="B284" s="122"/>
      <c r="C284" s="127" t="s">
        <v>367</v>
      </c>
      <c r="D284" s="128">
        <v>513420.21119116689</v>
      </c>
      <c r="E284" s="128">
        <v>2182221.1119116694</v>
      </c>
      <c r="F284" s="128">
        <v>944021.84476466768</v>
      </c>
      <c r="G284" s="128">
        <v>82974</v>
      </c>
      <c r="H284" s="128">
        <v>47674</v>
      </c>
      <c r="I284" s="128">
        <v>3770311.1678675041</v>
      </c>
      <c r="J284" s="131"/>
    </row>
    <row r="285" spans="1:10" x14ac:dyDescent="0.3">
      <c r="B285" s="122"/>
      <c r="I285" s="159"/>
    </row>
    <row r="286" spans="1:10" x14ac:dyDescent="0.3">
      <c r="B286" s="122"/>
    </row>
    <row r="287" spans="1:10" x14ac:dyDescent="0.3">
      <c r="A287" s="158" t="s">
        <v>83</v>
      </c>
      <c r="B287" s="122" t="s">
        <v>86</v>
      </c>
      <c r="C287" s="121" t="s">
        <v>74</v>
      </c>
    </row>
    <row r="288" spans="1:10" x14ac:dyDescent="0.3">
      <c r="B288" s="122"/>
    </row>
    <row r="289" spans="1:10" x14ac:dyDescent="0.3">
      <c r="B289" s="122"/>
      <c r="C289" s="124" t="s">
        <v>362</v>
      </c>
      <c r="D289" s="124" t="s">
        <v>8</v>
      </c>
      <c r="E289" s="124" t="s">
        <v>9</v>
      </c>
      <c r="F289" s="124" t="s">
        <v>10</v>
      </c>
      <c r="G289" s="124" t="s">
        <v>11</v>
      </c>
      <c r="H289" s="124" t="s">
        <v>12</v>
      </c>
      <c r="I289" s="124" t="s">
        <v>332</v>
      </c>
      <c r="J289" s="124" t="s">
        <v>363</v>
      </c>
    </row>
    <row r="290" spans="1:10" x14ac:dyDescent="0.3">
      <c r="B290" s="122"/>
      <c r="C290" s="130" t="s">
        <v>364</v>
      </c>
      <c r="D290" s="125">
        <v>43003</v>
      </c>
      <c r="E290" s="126">
        <v>1365239</v>
      </c>
      <c r="F290" s="126">
        <v>1390794.5</v>
      </c>
      <c r="G290" s="126">
        <v>1394835.5</v>
      </c>
      <c r="H290" s="126">
        <v>32218</v>
      </c>
      <c r="I290" s="126">
        <v>4226090</v>
      </c>
      <c r="J290" s="131" t="s">
        <v>365</v>
      </c>
    </row>
    <row r="291" spans="1:10" x14ac:dyDescent="0.3">
      <c r="B291" s="122"/>
      <c r="C291" s="130" t="s">
        <v>366</v>
      </c>
      <c r="D291" s="125">
        <v>20865</v>
      </c>
      <c r="E291" s="126">
        <v>1379535</v>
      </c>
      <c r="F291" s="126">
        <v>1375263.5</v>
      </c>
      <c r="G291" s="126">
        <v>10364.5</v>
      </c>
      <c r="H291" s="126">
        <v>0</v>
      </c>
      <c r="I291" s="126">
        <v>2786028</v>
      </c>
      <c r="J291" s="131" t="s">
        <v>365</v>
      </c>
    </row>
    <row r="292" spans="1:10" x14ac:dyDescent="0.3">
      <c r="B292" s="122"/>
      <c r="C292" s="130" t="s">
        <v>369</v>
      </c>
      <c r="D292" s="125">
        <v>0</v>
      </c>
      <c r="E292" s="126">
        <v>1209583</v>
      </c>
      <c r="F292" s="126">
        <v>1838623.5</v>
      </c>
      <c r="G292" s="126">
        <v>461894.5</v>
      </c>
      <c r="H292" s="126">
        <v>0</v>
      </c>
      <c r="I292" s="126">
        <v>3510101</v>
      </c>
      <c r="J292" s="131" t="s">
        <v>365</v>
      </c>
    </row>
    <row r="293" spans="1:10" x14ac:dyDescent="0.3">
      <c r="B293" s="122"/>
      <c r="C293" s="127" t="s">
        <v>367</v>
      </c>
      <c r="D293" s="128">
        <v>63868</v>
      </c>
      <c r="E293" s="128">
        <v>3954357</v>
      </c>
      <c r="F293" s="128">
        <v>4604681.5</v>
      </c>
      <c r="G293" s="128">
        <v>1867094.5</v>
      </c>
      <c r="H293" s="128">
        <v>32218</v>
      </c>
      <c r="I293" s="128">
        <v>10522219</v>
      </c>
      <c r="J293" s="131"/>
    </row>
    <row r="294" spans="1:10" x14ac:dyDescent="0.3">
      <c r="B294" s="122"/>
      <c r="C294" s="132"/>
      <c r="D294" s="133"/>
      <c r="E294" s="133"/>
      <c r="F294" s="133"/>
      <c r="G294" s="133"/>
      <c r="H294" s="133"/>
      <c r="I294" s="165"/>
    </row>
    <row r="295" spans="1:10" x14ac:dyDescent="0.3">
      <c r="B295" s="122"/>
      <c r="C295" s="132"/>
      <c r="D295" s="133"/>
      <c r="E295" s="133"/>
      <c r="F295" s="133"/>
      <c r="G295" s="133"/>
      <c r="H295" s="133"/>
      <c r="I295" s="133"/>
    </row>
    <row r="296" spans="1:10" x14ac:dyDescent="0.3">
      <c r="A296" s="158" t="s">
        <v>83</v>
      </c>
      <c r="B296" s="122" t="s">
        <v>87</v>
      </c>
      <c r="C296" s="121" t="s">
        <v>27</v>
      </c>
    </row>
    <row r="297" spans="1:10" x14ac:dyDescent="0.3">
      <c r="B297" s="122"/>
    </row>
    <row r="298" spans="1:10" x14ac:dyDescent="0.3">
      <c r="B298" s="122"/>
      <c r="C298" s="124" t="s">
        <v>362</v>
      </c>
      <c r="D298" s="124" t="s">
        <v>8</v>
      </c>
      <c r="E298" s="124" t="s">
        <v>9</v>
      </c>
      <c r="F298" s="124" t="s">
        <v>10</v>
      </c>
      <c r="G298" s="124" t="s">
        <v>11</v>
      </c>
      <c r="H298" s="124" t="s">
        <v>12</v>
      </c>
      <c r="I298" s="124" t="s">
        <v>332</v>
      </c>
      <c r="J298" s="124" t="s">
        <v>363</v>
      </c>
    </row>
    <row r="299" spans="1:10" x14ac:dyDescent="0.3">
      <c r="B299" s="122"/>
      <c r="C299" s="130" t="s">
        <v>364</v>
      </c>
      <c r="D299" s="125">
        <v>22700</v>
      </c>
      <c r="E299" s="126">
        <v>6800</v>
      </c>
      <c r="F299" s="126">
        <v>0</v>
      </c>
      <c r="G299" s="126">
        <v>0</v>
      </c>
      <c r="H299" s="126">
        <v>0</v>
      </c>
      <c r="I299" s="126">
        <v>29500</v>
      </c>
      <c r="J299" s="131" t="s">
        <v>365</v>
      </c>
    </row>
    <row r="300" spans="1:10" x14ac:dyDescent="0.3">
      <c r="B300" s="122"/>
      <c r="C300" s="130" t="s">
        <v>366</v>
      </c>
      <c r="D300" s="125">
        <v>575</v>
      </c>
      <c r="E300" s="126">
        <v>0</v>
      </c>
      <c r="F300" s="126">
        <v>0</v>
      </c>
      <c r="G300" s="126">
        <v>0</v>
      </c>
      <c r="H300" s="126">
        <v>0</v>
      </c>
      <c r="I300" s="126">
        <v>575</v>
      </c>
      <c r="J300" s="131" t="s">
        <v>365</v>
      </c>
    </row>
    <row r="301" spans="1:10" x14ac:dyDescent="0.3">
      <c r="B301" s="122"/>
      <c r="C301" s="130" t="s">
        <v>369</v>
      </c>
      <c r="D301" s="125">
        <v>0</v>
      </c>
      <c r="E301" s="126">
        <v>18513</v>
      </c>
      <c r="F301" s="126">
        <v>0</v>
      </c>
      <c r="G301" s="126">
        <v>0</v>
      </c>
      <c r="H301" s="126">
        <v>0</v>
      </c>
      <c r="I301" s="126">
        <v>18513</v>
      </c>
      <c r="J301" s="131" t="s">
        <v>365</v>
      </c>
    </row>
    <row r="302" spans="1:10" x14ac:dyDescent="0.3">
      <c r="B302" s="122"/>
      <c r="C302" s="127" t="s">
        <v>367</v>
      </c>
      <c r="D302" s="128">
        <v>23275</v>
      </c>
      <c r="E302" s="128">
        <v>25313</v>
      </c>
      <c r="F302" s="128">
        <v>0</v>
      </c>
      <c r="G302" s="128">
        <v>0</v>
      </c>
      <c r="H302" s="128">
        <v>0</v>
      </c>
      <c r="I302" s="128">
        <v>48588</v>
      </c>
      <c r="J302" s="131"/>
    </row>
    <row r="303" spans="1:10" x14ac:dyDescent="0.3">
      <c r="B303" s="122"/>
      <c r="I303" s="159"/>
    </row>
    <row r="304" spans="1:10" x14ac:dyDescent="0.3">
      <c r="B304" s="122"/>
    </row>
    <row r="305" spans="1:10" x14ac:dyDescent="0.3">
      <c r="A305" s="158" t="s">
        <v>83</v>
      </c>
      <c r="B305" s="122" t="s">
        <v>88</v>
      </c>
      <c r="C305" s="121" t="s">
        <v>29</v>
      </c>
    </row>
    <row r="306" spans="1:10" x14ac:dyDescent="0.3">
      <c r="B306" s="122"/>
    </row>
    <row r="307" spans="1:10" x14ac:dyDescent="0.3">
      <c r="B307" s="122"/>
      <c r="C307" s="124" t="s">
        <v>362</v>
      </c>
      <c r="D307" s="124" t="s">
        <v>8</v>
      </c>
      <c r="E307" s="124" t="s">
        <v>9</v>
      </c>
      <c r="F307" s="124" t="s">
        <v>10</v>
      </c>
      <c r="G307" s="124" t="s">
        <v>11</v>
      </c>
      <c r="H307" s="124" t="s">
        <v>12</v>
      </c>
      <c r="I307" s="124" t="s">
        <v>332</v>
      </c>
      <c r="J307" s="124" t="s">
        <v>363</v>
      </c>
    </row>
    <row r="308" spans="1:10" x14ac:dyDescent="0.3">
      <c r="B308" s="122"/>
      <c r="C308" s="130" t="s">
        <v>364</v>
      </c>
      <c r="D308" s="125">
        <v>11400</v>
      </c>
      <c r="E308" s="126">
        <v>30840</v>
      </c>
      <c r="F308" s="126">
        <v>30840</v>
      </c>
      <c r="G308" s="126">
        <v>30840</v>
      </c>
      <c r="H308" s="126">
        <v>30840</v>
      </c>
      <c r="I308" s="126">
        <v>134760</v>
      </c>
      <c r="J308" s="131" t="s">
        <v>365</v>
      </c>
    </row>
    <row r="309" spans="1:10" x14ac:dyDescent="0.3">
      <c r="B309" s="122"/>
      <c r="C309" s="130" t="s">
        <v>366</v>
      </c>
      <c r="D309" s="125">
        <v>108450</v>
      </c>
      <c r="E309" s="126">
        <v>72000</v>
      </c>
      <c r="F309" s="126">
        <v>72000</v>
      </c>
      <c r="G309" s="126">
        <v>72000</v>
      </c>
      <c r="H309" s="126">
        <v>0</v>
      </c>
      <c r="I309" s="126">
        <v>324450</v>
      </c>
      <c r="J309" s="131" t="s">
        <v>365</v>
      </c>
    </row>
    <row r="310" spans="1:10" x14ac:dyDescent="0.3">
      <c r="B310" s="122"/>
      <c r="C310" s="130" t="s">
        <v>369</v>
      </c>
      <c r="D310" s="125">
        <v>56518</v>
      </c>
      <c r="E310" s="126">
        <v>31220</v>
      </c>
      <c r="F310" s="126">
        <v>21309</v>
      </c>
      <c r="G310" s="126">
        <v>0</v>
      </c>
      <c r="H310" s="126">
        <v>0</v>
      </c>
      <c r="I310" s="126">
        <v>109047</v>
      </c>
      <c r="J310" s="131" t="s">
        <v>365</v>
      </c>
    </row>
    <row r="311" spans="1:10" x14ac:dyDescent="0.3">
      <c r="B311" s="122"/>
      <c r="C311" s="127" t="s">
        <v>367</v>
      </c>
      <c r="D311" s="128">
        <v>176368</v>
      </c>
      <c r="E311" s="128">
        <v>134060</v>
      </c>
      <c r="F311" s="128">
        <v>124149</v>
      </c>
      <c r="G311" s="128">
        <v>102840</v>
      </c>
      <c r="H311" s="128">
        <v>30840</v>
      </c>
      <c r="I311" s="128">
        <v>568257</v>
      </c>
      <c r="J311" s="131"/>
    </row>
    <row r="312" spans="1:10" x14ac:dyDescent="0.3">
      <c r="B312" s="122"/>
      <c r="I312" s="159"/>
    </row>
    <row r="313" spans="1:10" x14ac:dyDescent="0.3">
      <c r="B313" s="122"/>
    </row>
    <row r="314" spans="1:10" x14ac:dyDescent="0.3">
      <c r="A314" s="158" t="s">
        <v>83</v>
      </c>
      <c r="B314" s="122" t="s">
        <v>89</v>
      </c>
      <c r="C314" s="121" t="s">
        <v>33</v>
      </c>
    </row>
    <row r="315" spans="1:10" x14ac:dyDescent="0.3">
      <c r="B315" s="122"/>
    </row>
    <row r="316" spans="1:10" x14ac:dyDescent="0.3">
      <c r="B316" s="122"/>
      <c r="C316" s="124" t="s">
        <v>362</v>
      </c>
      <c r="D316" s="124" t="s">
        <v>8</v>
      </c>
      <c r="E316" s="124" t="s">
        <v>9</v>
      </c>
      <c r="F316" s="124" t="s">
        <v>10</v>
      </c>
      <c r="G316" s="124" t="s">
        <v>11</v>
      </c>
      <c r="H316" s="124" t="s">
        <v>12</v>
      </c>
      <c r="I316" s="124" t="s">
        <v>332</v>
      </c>
      <c r="J316" s="124" t="s">
        <v>363</v>
      </c>
    </row>
    <row r="317" spans="1:10" x14ac:dyDescent="0.3">
      <c r="B317" s="122"/>
      <c r="C317" s="130" t="s">
        <v>364</v>
      </c>
      <c r="D317" s="125">
        <v>14430</v>
      </c>
      <c r="E317" s="126">
        <v>18179</v>
      </c>
      <c r="F317" s="126">
        <v>5779</v>
      </c>
      <c r="G317" s="126">
        <v>5779</v>
      </c>
      <c r="H317" s="126">
        <v>50</v>
      </c>
      <c r="I317" s="126">
        <v>44217</v>
      </c>
      <c r="J317" s="131" t="s">
        <v>365</v>
      </c>
    </row>
    <row r="318" spans="1:10" x14ac:dyDescent="0.3">
      <c r="B318" s="122"/>
      <c r="C318" s="130" t="s">
        <v>366</v>
      </c>
      <c r="D318" s="125">
        <v>0</v>
      </c>
      <c r="E318" s="126">
        <v>10000</v>
      </c>
      <c r="F318" s="126">
        <v>10000</v>
      </c>
      <c r="G318" s="126">
        <v>10000</v>
      </c>
      <c r="H318" s="126">
        <v>0</v>
      </c>
      <c r="I318" s="126">
        <v>30000</v>
      </c>
      <c r="J318" s="131" t="s">
        <v>365</v>
      </c>
    </row>
    <row r="319" spans="1:10" x14ac:dyDescent="0.3">
      <c r="B319" s="122"/>
      <c r="C319" s="130" t="s">
        <v>369</v>
      </c>
      <c r="D319" s="125">
        <v>0</v>
      </c>
      <c r="E319" s="126">
        <v>296</v>
      </c>
      <c r="F319" s="126">
        <v>0</v>
      </c>
      <c r="G319" s="126">
        <v>0</v>
      </c>
      <c r="H319" s="126">
        <v>0</v>
      </c>
      <c r="I319" s="126">
        <v>296</v>
      </c>
      <c r="J319" s="131" t="s">
        <v>365</v>
      </c>
    </row>
    <row r="320" spans="1:10" x14ac:dyDescent="0.3">
      <c r="B320" s="122"/>
      <c r="C320" s="127" t="s">
        <v>367</v>
      </c>
      <c r="D320" s="128">
        <v>14430</v>
      </c>
      <c r="E320" s="128">
        <v>28475</v>
      </c>
      <c r="F320" s="128">
        <v>15779</v>
      </c>
      <c r="G320" s="128">
        <v>15779</v>
      </c>
      <c r="H320" s="128">
        <v>50</v>
      </c>
      <c r="I320" s="128">
        <v>74513</v>
      </c>
      <c r="J320" s="131"/>
    </row>
    <row r="321" spans="1:10" x14ac:dyDescent="0.3">
      <c r="B321" s="122"/>
      <c r="I321" s="159"/>
    </row>
    <row r="322" spans="1:10" x14ac:dyDescent="0.3">
      <c r="A322" s="158" t="s">
        <v>83</v>
      </c>
      <c r="B322" s="122" t="s">
        <v>90</v>
      </c>
      <c r="C322" s="121" t="s">
        <v>31</v>
      </c>
    </row>
    <row r="323" spans="1:10" x14ac:dyDescent="0.3">
      <c r="B323" s="122"/>
    </row>
    <row r="324" spans="1:10" x14ac:dyDescent="0.3">
      <c r="B324" s="122"/>
      <c r="C324" s="124" t="s">
        <v>362</v>
      </c>
      <c r="D324" s="124" t="s">
        <v>8</v>
      </c>
      <c r="E324" s="124" t="s">
        <v>9</v>
      </c>
      <c r="F324" s="124" t="s">
        <v>10</v>
      </c>
      <c r="G324" s="124" t="s">
        <v>11</v>
      </c>
      <c r="H324" s="124" t="s">
        <v>12</v>
      </c>
      <c r="I324" s="124" t="s">
        <v>332</v>
      </c>
      <c r="J324" s="124" t="s">
        <v>363</v>
      </c>
    </row>
    <row r="325" spans="1:10" x14ac:dyDescent="0.3">
      <c r="B325" s="122"/>
      <c r="C325" s="130" t="s">
        <v>366</v>
      </c>
      <c r="D325" s="125">
        <v>117537.3</v>
      </c>
      <c r="E325" s="126">
        <v>1183379</v>
      </c>
      <c r="F325" s="126">
        <v>766276</v>
      </c>
      <c r="G325" s="126">
        <v>16154</v>
      </c>
      <c r="H325" s="126">
        <v>0</v>
      </c>
      <c r="I325" s="126">
        <v>2083346.3</v>
      </c>
      <c r="J325" s="131" t="s">
        <v>365</v>
      </c>
    </row>
    <row r="326" spans="1:10" x14ac:dyDescent="0.3">
      <c r="B326" s="122"/>
      <c r="C326" s="130" t="s">
        <v>369</v>
      </c>
      <c r="D326" s="125">
        <v>23659.3</v>
      </c>
      <c r="E326" s="126">
        <v>47319</v>
      </c>
      <c r="F326" s="126">
        <v>0</v>
      </c>
      <c r="G326" s="126">
        <v>0</v>
      </c>
      <c r="H326" s="126">
        <v>0</v>
      </c>
      <c r="I326" s="126">
        <v>70978.3</v>
      </c>
      <c r="J326" s="131" t="s">
        <v>365</v>
      </c>
    </row>
    <row r="327" spans="1:10" x14ac:dyDescent="0.3">
      <c r="B327" s="122"/>
      <c r="C327" s="127" t="s">
        <v>367</v>
      </c>
      <c r="D327" s="128">
        <v>141196.6</v>
      </c>
      <c r="E327" s="128">
        <v>1230698</v>
      </c>
      <c r="F327" s="128">
        <v>766276</v>
      </c>
      <c r="G327" s="128">
        <v>16154</v>
      </c>
      <c r="H327" s="128">
        <v>0</v>
      </c>
      <c r="I327" s="128">
        <v>2154324.6</v>
      </c>
      <c r="J327" s="131"/>
    </row>
    <row r="328" spans="1:10" x14ac:dyDescent="0.3">
      <c r="B328" s="122"/>
      <c r="I328" s="159"/>
    </row>
    <row r="329" spans="1:10" x14ac:dyDescent="0.3">
      <c r="B329" s="122"/>
    </row>
    <row r="330" spans="1:10" x14ac:dyDescent="0.3">
      <c r="A330" s="158" t="s">
        <v>83</v>
      </c>
      <c r="B330" s="122" t="s">
        <v>91</v>
      </c>
      <c r="C330" s="121" t="s">
        <v>368</v>
      </c>
    </row>
    <row r="331" spans="1:10" x14ac:dyDescent="0.3">
      <c r="B331" s="122"/>
    </row>
    <row r="332" spans="1:10" x14ac:dyDescent="0.3">
      <c r="B332" s="122"/>
    </row>
    <row r="333" spans="1:10" x14ac:dyDescent="0.3">
      <c r="A333" s="158" t="s">
        <v>83</v>
      </c>
      <c r="B333" s="122" t="s">
        <v>93</v>
      </c>
      <c r="C333" s="121" t="s">
        <v>370</v>
      </c>
    </row>
    <row r="334" spans="1:10" x14ac:dyDescent="0.3">
      <c r="B334" s="122"/>
    </row>
    <row r="335" spans="1:10" x14ac:dyDescent="0.3">
      <c r="B335" s="122"/>
    </row>
    <row r="336" spans="1:10" x14ac:dyDescent="0.3">
      <c r="A336" s="158" t="s">
        <v>97</v>
      </c>
      <c r="B336" s="122" t="s">
        <v>96</v>
      </c>
      <c r="C336" s="121" t="s">
        <v>18</v>
      </c>
    </row>
    <row r="337" spans="1:10" x14ac:dyDescent="0.3">
      <c r="B337" s="122"/>
    </row>
    <row r="338" spans="1:10" x14ac:dyDescent="0.3">
      <c r="B338" s="122"/>
      <c r="C338" s="124" t="s">
        <v>362</v>
      </c>
      <c r="D338" s="124" t="s">
        <v>8</v>
      </c>
      <c r="E338" s="124" t="s">
        <v>9</v>
      </c>
      <c r="F338" s="124" t="s">
        <v>10</v>
      </c>
      <c r="G338" s="124" t="s">
        <v>11</v>
      </c>
      <c r="H338" s="124" t="s">
        <v>12</v>
      </c>
      <c r="I338" s="124" t="s">
        <v>332</v>
      </c>
      <c r="J338" s="124" t="s">
        <v>363</v>
      </c>
    </row>
    <row r="339" spans="1:10" x14ac:dyDescent="0.3">
      <c r="B339" s="122"/>
      <c r="C339" s="130" t="s">
        <v>364</v>
      </c>
      <c r="D339" s="125">
        <v>30936</v>
      </c>
      <c r="E339" s="126">
        <v>37698</v>
      </c>
      <c r="F339" s="126">
        <v>39148</v>
      </c>
      <c r="G339" s="126">
        <v>40597.5</v>
      </c>
      <c r="H339" s="126">
        <v>36968</v>
      </c>
      <c r="I339" s="126">
        <v>185347.5</v>
      </c>
      <c r="J339" s="131" t="s">
        <v>365</v>
      </c>
    </row>
    <row r="340" spans="1:10" x14ac:dyDescent="0.3">
      <c r="B340" s="122"/>
      <c r="C340" s="130" t="s">
        <v>366</v>
      </c>
      <c r="D340" s="125">
        <v>109</v>
      </c>
      <c r="E340" s="126">
        <v>0</v>
      </c>
      <c r="F340" s="126">
        <v>4570</v>
      </c>
      <c r="G340" s="126">
        <v>59808.5</v>
      </c>
      <c r="H340" s="126">
        <v>0</v>
      </c>
      <c r="I340" s="126">
        <v>70137.735358547056</v>
      </c>
      <c r="J340" s="131" t="s">
        <v>365</v>
      </c>
    </row>
    <row r="341" spans="1:10" x14ac:dyDescent="0.3">
      <c r="B341" s="122"/>
      <c r="C341" s="130" t="s">
        <v>369</v>
      </c>
      <c r="D341" s="125">
        <v>2236</v>
      </c>
      <c r="E341" s="126">
        <v>67822</v>
      </c>
      <c r="F341" s="126">
        <v>70431</v>
      </c>
      <c r="G341" s="126">
        <v>73040</v>
      </c>
      <c r="H341" s="126">
        <v>83892</v>
      </c>
      <c r="I341" s="126">
        <v>297421</v>
      </c>
      <c r="J341" s="131" t="s">
        <v>365</v>
      </c>
    </row>
    <row r="342" spans="1:10" x14ac:dyDescent="0.3">
      <c r="B342" s="122"/>
      <c r="C342" s="127" t="s">
        <v>367</v>
      </c>
      <c r="D342" s="128">
        <v>33290.34127079582</v>
      </c>
      <c r="E342" s="128">
        <v>105520</v>
      </c>
      <c r="F342" s="128">
        <v>114596.49778048821</v>
      </c>
      <c r="G342" s="128">
        <v>178639.39630726303</v>
      </c>
      <c r="H342" s="128">
        <v>120860</v>
      </c>
      <c r="I342" s="128">
        <v>552906.23535854707</v>
      </c>
      <c r="J342" s="131"/>
    </row>
    <row r="343" spans="1:10" x14ac:dyDescent="0.3">
      <c r="B343" s="122"/>
      <c r="I343" s="159">
        <v>4.8426895518787205E-2</v>
      </c>
    </row>
    <row r="344" spans="1:10" x14ac:dyDescent="0.3">
      <c r="B344" s="122"/>
    </row>
    <row r="345" spans="1:10" x14ac:dyDescent="0.3">
      <c r="A345" s="158" t="s">
        <v>97</v>
      </c>
      <c r="B345" s="122" t="s">
        <v>98</v>
      </c>
      <c r="C345" s="121" t="s">
        <v>21</v>
      </c>
    </row>
    <row r="346" spans="1:10" x14ac:dyDescent="0.3">
      <c r="B346" s="122"/>
    </row>
    <row r="347" spans="1:10" x14ac:dyDescent="0.3">
      <c r="B347" s="122"/>
      <c r="C347" s="124" t="s">
        <v>362</v>
      </c>
      <c r="D347" s="124" t="s">
        <v>8</v>
      </c>
      <c r="E347" s="124" t="s">
        <v>9</v>
      </c>
      <c r="F347" s="124" t="s">
        <v>10</v>
      </c>
      <c r="G347" s="124" t="s">
        <v>11</v>
      </c>
      <c r="H347" s="124" t="s">
        <v>12</v>
      </c>
      <c r="I347" s="124" t="s">
        <v>332</v>
      </c>
      <c r="J347" s="124" t="s">
        <v>363</v>
      </c>
    </row>
    <row r="348" spans="1:10" x14ac:dyDescent="0.3">
      <c r="B348" s="122"/>
      <c r="C348" s="130" t="s">
        <v>369</v>
      </c>
      <c r="D348" s="125">
        <v>0</v>
      </c>
      <c r="E348" s="126">
        <v>91704</v>
      </c>
      <c r="F348" s="126">
        <v>43155</v>
      </c>
      <c r="G348" s="126">
        <v>0</v>
      </c>
      <c r="H348" s="126">
        <v>0</v>
      </c>
      <c r="I348" s="126">
        <v>134859</v>
      </c>
      <c r="J348" s="131" t="s">
        <v>365</v>
      </c>
    </row>
    <row r="349" spans="1:10" x14ac:dyDescent="0.3">
      <c r="B349" s="122"/>
      <c r="C349" s="127" t="s">
        <v>367</v>
      </c>
      <c r="D349" s="128">
        <v>0</v>
      </c>
      <c r="E349" s="128">
        <v>91704</v>
      </c>
      <c r="F349" s="128">
        <v>43155</v>
      </c>
      <c r="G349" s="128">
        <v>0</v>
      </c>
      <c r="H349" s="128">
        <v>0</v>
      </c>
      <c r="I349" s="129">
        <v>134859</v>
      </c>
      <c r="J349" s="131"/>
    </row>
    <row r="350" spans="1:10" x14ac:dyDescent="0.3">
      <c r="B350" s="122"/>
      <c r="I350" s="159">
        <v>0.40580471997964196</v>
      </c>
    </row>
    <row r="351" spans="1:10" x14ac:dyDescent="0.3">
      <c r="B351" s="122"/>
    </row>
    <row r="352" spans="1:10" x14ac:dyDescent="0.3">
      <c r="A352" s="158" t="s">
        <v>97</v>
      </c>
      <c r="B352" s="122" t="s">
        <v>99</v>
      </c>
      <c r="C352" s="121" t="s">
        <v>23</v>
      </c>
    </row>
    <row r="353" spans="1:10" x14ac:dyDescent="0.3">
      <c r="B353" s="122"/>
    </row>
    <row r="354" spans="1:10" x14ac:dyDescent="0.3">
      <c r="B354" s="122"/>
      <c r="C354" s="124" t="s">
        <v>362</v>
      </c>
      <c r="D354" s="124" t="s">
        <v>8</v>
      </c>
      <c r="E354" s="124" t="s">
        <v>9</v>
      </c>
      <c r="F354" s="124" t="s">
        <v>10</v>
      </c>
      <c r="G354" s="124" t="s">
        <v>11</v>
      </c>
      <c r="H354" s="124" t="s">
        <v>12</v>
      </c>
      <c r="I354" s="124" t="s">
        <v>332</v>
      </c>
      <c r="J354" s="124" t="s">
        <v>363</v>
      </c>
    </row>
    <row r="355" spans="1:10" x14ac:dyDescent="0.3">
      <c r="B355" s="122"/>
      <c r="C355" s="130" t="s">
        <v>369</v>
      </c>
      <c r="D355" s="125">
        <v>0</v>
      </c>
      <c r="E355" s="126">
        <v>6743</v>
      </c>
      <c r="F355" s="126">
        <v>0</v>
      </c>
      <c r="G355" s="126">
        <v>0</v>
      </c>
      <c r="H355" s="126">
        <v>0</v>
      </c>
      <c r="I355" s="126">
        <v>6743</v>
      </c>
      <c r="J355" s="131" t="s">
        <v>365</v>
      </c>
    </row>
    <row r="356" spans="1:10" x14ac:dyDescent="0.3">
      <c r="B356" s="122"/>
      <c r="C356" s="127" t="s">
        <v>367</v>
      </c>
      <c r="D356" s="128">
        <v>0</v>
      </c>
      <c r="E356" s="128">
        <v>6743</v>
      </c>
      <c r="F356" s="128">
        <v>0</v>
      </c>
      <c r="G356" s="128">
        <v>0</v>
      </c>
      <c r="H356" s="128">
        <v>0</v>
      </c>
      <c r="I356" s="129">
        <v>6743</v>
      </c>
      <c r="J356" s="131"/>
    </row>
    <row r="357" spans="1:10" x14ac:dyDescent="0.3">
      <c r="B357" s="122"/>
      <c r="I357" s="159">
        <v>7.0290236000801087E-2</v>
      </c>
    </row>
    <row r="358" spans="1:10" x14ac:dyDescent="0.3">
      <c r="B358" s="122"/>
    </row>
    <row r="359" spans="1:10" x14ac:dyDescent="0.3">
      <c r="A359" s="158" t="s">
        <v>97</v>
      </c>
      <c r="B359" s="122" t="s">
        <v>100</v>
      </c>
      <c r="C359" s="121" t="s">
        <v>25</v>
      </c>
    </row>
    <row r="360" spans="1:10" x14ac:dyDescent="0.3">
      <c r="B360" s="122"/>
    </row>
    <row r="361" spans="1:10" x14ac:dyDescent="0.3">
      <c r="B361" s="122"/>
      <c r="C361" s="124" t="s">
        <v>362</v>
      </c>
      <c r="D361" s="124" t="s">
        <v>8</v>
      </c>
      <c r="E361" s="124" t="s">
        <v>9</v>
      </c>
      <c r="F361" s="124" t="s">
        <v>10</v>
      </c>
      <c r="G361" s="124" t="s">
        <v>11</v>
      </c>
      <c r="H361" s="124" t="s">
        <v>12</v>
      </c>
      <c r="I361" s="124" t="s">
        <v>332</v>
      </c>
      <c r="J361" s="124" t="s">
        <v>363</v>
      </c>
    </row>
    <row r="362" spans="1:10" x14ac:dyDescent="0.3">
      <c r="B362" s="122"/>
      <c r="C362" s="130" t="s">
        <v>364</v>
      </c>
      <c r="D362" s="125">
        <v>1350</v>
      </c>
      <c r="E362" s="126">
        <v>0</v>
      </c>
      <c r="F362" s="126">
        <v>0</v>
      </c>
      <c r="G362" s="126">
        <v>0</v>
      </c>
      <c r="H362" s="126">
        <v>0</v>
      </c>
      <c r="I362" s="126">
        <v>1350</v>
      </c>
      <c r="J362" s="131" t="s">
        <v>365</v>
      </c>
    </row>
    <row r="363" spans="1:10" x14ac:dyDescent="0.3">
      <c r="B363" s="122"/>
      <c r="C363" s="127" t="s">
        <v>367</v>
      </c>
      <c r="D363" s="128">
        <v>1350</v>
      </c>
      <c r="E363" s="128">
        <v>0</v>
      </c>
      <c r="F363" s="128">
        <v>0</v>
      </c>
      <c r="G363" s="128">
        <v>0</v>
      </c>
      <c r="H363" s="128">
        <v>0</v>
      </c>
      <c r="I363" s="129">
        <v>1350</v>
      </c>
      <c r="J363" s="131"/>
    </row>
    <row r="364" spans="1:10" x14ac:dyDescent="0.3">
      <c r="B364" s="122"/>
      <c r="I364" s="159">
        <v>0</v>
      </c>
    </row>
    <row r="365" spans="1:10" x14ac:dyDescent="0.3">
      <c r="B365" s="122"/>
    </row>
    <row r="366" spans="1:10" x14ac:dyDescent="0.3">
      <c r="A366" s="158" t="s">
        <v>97</v>
      </c>
      <c r="B366" s="122" t="s">
        <v>101</v>
      </c>
      <c r="C366" s="121" t="s">
        <v>74</v>
      </c>
    </row>
    <row r="367" spans="1:10" x14ac:dyDescent="0.3">
      <c r="B367" s="122"/>
    </row>
    <row r="368" spans="1:10" x14ac:dyDescent="0.3">
      <c r="B368" s="122"/>
      <c r="C368" s="124" t="s">
        <v>362</v>
      </c>
      <c r="D368" s="124" t="s">
        <v>8</v>
      </c>
      <c r="E368" s="124" t="s">
        <v>9</v>
      </c>
      <c r="F368" s="124" t="s">
        <v>10</v>
      </c>
      <c r="G368" s="124" t="s">
        <v>11</v>
      </c>
      <c r="H368" s="124" t="s">
        <v>12</v>
      </c>
      <c r="I368" s="124" t="s">
        <v>332</v>
      </c>
      <c r="J368" s="124" t="s">
        <v>363</v>
      </c>
    </row>
    <row r="369" spans="1:10" x14ac:dyDescent="0.3">
      <c r="B369" s="122"/>
      <c r="C369" s="130" t="s">
        <v>364</v>
      </c>
      <c r="D369" s="125">
        <v>0</v>
      </c>
      <c r="E369" s="126">
        <v>25920</v>
      </c>
      <c r="F369" s="126">
        <v>39960</v>
      </c>
      <c r="G369" s="126">
        <v>39960</v>
      </c>
      <c r="H369" s="126">
        <v>15120</v>
      </c>
      <c r="I369" s="126">
        <v>120960</v>
      </c>
      <c r="J369" s="131" t="s">
        <v>365</v>
      </c>
    </row>
    <row r="370" spans="1:10" x14ac:dyDescent="0.3">
      <c r="B370" s="122"/>
      <c r="C370" s="130" t="s">
        <v>366</v>
      </c>
      <c r="D370" s="125">
        <v>0</v>
      </c>
      <c r="E370" s="126">
        <v>0</v>
      </c>
      <c r="F370" s="126">
        <v>18000</v>
      </c>
      <c r="G370" s="126">
        <v>18000</v>
      </c>
      <c r="H370" s="126">
        <v>0</v>
      </c>
      <c r="I370" s="126">
        <v>36000</v>
      </c>
      <c r="J370" s="131" t="s">
        <v>365</v>
      </c>
    </row>
    <row r="371" spans="1:10" x14ac:dyDescent="0.3">
      <c r="B371" s="122"/>
      <c r="C371" s="127" t="s">
        <v>367</v>
      </c>
      <c r="D371" s="128">
        <v>0</v>
      </c>
      <c r="E371" s="128">
        <v>25920</v>
      </c>
      <c r="F371" s="128">
        <v>57960</v>
      </c>
      <c r="G371" s="128">
        <v>57960</v>
      </c>
      <c r="H371" s="128">
        <v>15120</v>
      </c>
      <c r="I371" s="128">
        <v>156960</v>
      </c>
      <c r="J371" s="131"/>
    </row>
    <row r="372" spans="1:10" x14ac:dyDescent="0.3">
      <c r="B372" s="122"/>
      <c r="C372" s="132"/>
      <c r="D372" s="133"/>
      <c r="E372" s="133"/>
      <c r="F372" s="133"/>
      <c r="G372" s="133"/>
      <c r="H372" s="133"/>
      <c r="I372" s="133">
        <v>0</v>
      </c>
    </row>
    <row r="373" spans="1:10" x14ac:dyDescent="0.3">
      <c r="B373" s="122"/>
      <c r="C373" s="132"/>
      <c r="D373" s="133"/>
      <c r="E373" s="133"/>
      <c r="F373" s="133"/>
      <c r="G373" s="133"/>
      <c r="H373" s="133"/>
      <c r="I373" s="133"/>
    </row>
    <row r="374" spans="1:10" x14ac:dyDescent="0.3">
      <c r="A374" s="158" t="s">
        <v>97</v>
      </c>
      <c r="B374" s="122" t="s">
        <v>102</v>
      </c>
      <c r="C374" s="121" t="s">
        <v>27</v>
      </c>
    </row>
    <row r="375" spans="1:10" x14ac:dyDescent="0.3">
      <c r="B375" s="122"/>
    </row>
    <row r="376" spans="1:10" x14ac:dyDescent="0.3">
      <c r="B376" s="122"/>
      <c r="C376" s="124" t="s">
        <v>362</v>
      </c>
      <c r="D376" s="124" t="s">
        <v>8</v>
      </c>
      <c r="E376" s="124" t="s">
        <v>9</v>
      </c>
      <c r="F376" s="124" t="s">
        <v>10</v>
      </c>
      <c r="G376" s="124" t="s">
        <v>11</v>
      </c>
      <c r="H376" s="124" t="s">
        <v>12</v>
      </c>
      <c r="I376" s="124" t="s">
        <v>332</v>
      </c>
      <c r="J376" s="124" t="s">
        <v>363</v>
      </c>
    </row>
    <row r="377" spans="1:10" x14ac:dyDescent="0.3">
      <c r="B377" s="122"/>
      <c r="C377" s="130" t="s">
        <v>366</v>
      </c>
      <c r="D377" s="125">
        <v>400</v>
      </c>
      <c r="E377" s="126">
        <v>0</v>
      </c>
      <c r="F377" s="126">
        <v>0</v>
      </c>
      <c r="G377" s="126">
        <v>0</v>
      </c>
      <c r="H377" s="126">
        <v>0</v>
      </c>
      <c r="I377" s="126">
        <v>400</v>
      </c>
      <c r="J377" s="131" t="s">
        <v>365</v>
      </c>
    </row>
    <row r="378" spans="1:10" x14ac:dyDescent="0.3">
      <c r="B378" s="122"/>
      <c r="C378" s="130" t="s">
        <v>369</v>
      </c>
      <c r="D378" s="125">
        <v>0</v>
      </c>
      <c r="E378" s="126">
        <v>11830</v>
      </c>
      <c r="F378" s="126">
        <v>0</v>
      </c>
      <c r="G378" s="126">
        <v>0</v>
      </c>
      <c r="H378" s="126">
        <v>0</v>
      </c>
      <c r="I378" s="126">
        <v>11830</v>
      </c>
      <c r="J378" s="131" t="s">
        <v>365</v>
      </c>
    </row>
    <row r="379" spans="1:10" x14ac:dyDescent="0.3">
      <c r="B379" s="122"/>
      <c r="C379" s="127" t="s">
        <v>367</v>
      </c>
      <c r="D379" s="128">
        <v>400</v>
      </c>
      <c r="E379" s="128">
        <v>11830</v>
      </c>
      <c r="F379" s="128">
        <v>0</v>
      </c>
      <c r="G379" s="128">
        <v>0</v>
      </c>
      <c r="H379" s="128">
        <v>0</v>
      </c>
      <c r="I379" s="128">
        <v>12230</v>
      </c>
      <c r="J379" s="131"/>
    </row>
    <row r="380" spans="1:10" x14ac:dyDescent="0.3">
      <c r="B380" s="122"/>
      <c r="C380" s="132"/>
      <c r="D380" s="133"/>
      <c r="E380" s="133"/>
      <c r="F380" s="133"/>
      <c r="G380" s="133"/>
      <c r="H380" s="133"/>
      <c r="I380" s="134">
        <v>0.29875480000009702</v>
      </c>
    </row>
    <row r="381" spans="1:10" x14ac:dyDescent="0.3">
      <c r="B381" s="122"/>
      <c r="C381" s="132"/>
      <c r="D381" s="133"/>
      <c r="E381" s="133"/>
      <c r="F381" s="133"/>
      <c r="G381" s="133"/>
      <c r="H381" s="133"/>
      <c r="I381" s="134"/>
    </row>
    <row r="382" spans="1:10" x14ac:dyDescent="0.3">
      <c r="A382" s="158" t="s">
        <v>97</v>
      </c>
      <c r="B382" s="122" t="s">
        <v>103</v>
      </c>
      <c r="C382" s="121" t="s">
        <v>29</v>
      </c>
    </row>
    <row r="383" spans="1:10" x14ac:dyDescent="0.3">
      <c r="B383" s="122"/>
    </row>
    <row r="384" spans="1:10" x14ac:dyDescent="0.3">
      <c r="B384" s="122"/>
      <c r="C384" s="124" t="s">
        <v>362</v>
      </c>
      <c r="D384" s="124" t="s">
        <v>8</v>
      </c>
      <c r="E384" s="124" t="s">
        <v>9</v>
      </c>
      <c r="F384" s="124" t="s">
        <v>10</v>
      </c>
      <c r="G384" s="124" t="s">
        <v>11</v>
      </c>
      <c r="H384" s="124" t="s">
        <v>12</v>
      </c>
      <c r="I384" s="124" t="s">
        <v>332</v>
      </c>
      <c r="J384" s="124" t="s">
        <v>363</v>
      </c>
    </row>
    <row r="385" spans="1:10" x14ac:dyDescent="0.3">
      <c r="B385" s="122"/>
      <c r="C385" s="130" t="s">
        <v>366</v>
      </c>
      <c r="D385" s="125">
        <v>150</v>
      </c>
      <c r="E385" s="126">
        <v>0</v>
      </c>
      <c r="F385" s="126">
        <v>0</v>
      </c>
      <c r="G385" s="126">
        <v>1500</v>
      </c>
      <c r="H385" s="126">
        <v>0</v>
      </c>
      <c r="I385" s="126">
        <v>1650</v>
      </c>
      <c r="J385" s="131" t="s">
        <v>365</v>
      </c>
    </row>
    <row r="386" spans="1:10" x14ac:dyDescent="0.3">
      <c r="B386" s="122"/>
      <c r="C386" s="130" t="s">
        <v>369</v>
      </c>
      <c r="D386" s="125">
        <v>0</v>
      </c>
      <c r="E386" s="126">
        <v>24840</v>
      </c>
      <c r="F386" s="126">
        <v>22732</v>
      </c>
      <c r="G386" s="126">
        <v>0</v>
      </c>
      <c r="H386" s="126">
        <v>0</v>
      </c>
      <c r="I386" s="126">
        <v>47572</v>
      </c>
      <c r="J386" s="131" t="s">
        <v>365</v>
      </c>
    </row>
    <row r="387" spans="1:10" x14ac:dyDescent="0.3">
      <c r="B387" s="122"/>
      <c r="C387" s="127" t="s">
        <v>367</v>
      </c>
      <c r="D387" s="128">
        <v>150</v>
      </c>
      <c r="E387" s="128">
        <v>24840</v>
      </c>
      <c r="F387" s="128">
        <v>22732</v>
      </c>
      <c r="G387" s="128">
        <v>1500</v>
      </c>
      <c r="H387" s="128">
        <v>0</v>
      </c>
      <c r="I387" s="128">
        <v>49222</v>
      </c>
      <c r="J387" s="131"/>
    </row>
    <row r="388" spans="1:10" x14ac:dyDescent="0.3">
      <c r="B388" s="122"/>
      <c r="C388" s="132"/>
      <c r="D388" s="133"/>
      <c r="E388" s="133"/>
      <c r="F388" s="133"/>
      <c r="G388" s="133"/>
      <c r="H388" s="133"/>
      <c r="I388" s="134">
        <v>3.9412552716385107E-2</v>
      </c>
    </row>
    <row r="389" spans="1:10" x14ac:dyDescent="0.3">
      <c r="B389" s="122"/>
      <c r="C389" s="132"/>
      <c r="D389" s="133"/>
      <c r="E389" s="133"/>
      <c r="F389" s="133"/>
      <c r="G389" s="133"/>
      <c r="H389" s="133"/>
      <c r="I389" s="134"/>
    </row>
    <row r="390" spans="1:10" x14ac:dyDescent="0.3">
      <c r="A390" s="158" t="s">
        <v>97</v>
      </c>
      <c r="B390" s="122" t="s">
        <v>104</v>
      </c>
      <c r="C390" s="121" t="s">
        <v>33</v>
      </c>
    </row>
    <row r="391" spans="1:10" x14ac:dyDescent="0.3">
      <c r="B391" s="122"/>
    </row>
    <row r="392" spans="1:10" x14ac:dyDescent="0.3">
      <c r="B392" s="122"/>
      <c r="C392" s="124" t="s">
        <v>362</v>
      </c>
      <c r="D392" s="124" t="s">
        <v>8</v>
      </c>
      <c r="E392" s="124" t="s">
        <v>9</v>
      </c>
      <c r="F392" s="124" t="s">
        <v>10</v>
      </c>
      <c r="G392" s="124" t="s">
        <v>11</v>
      </c>
      <c r="H392" s="124" t="s">
        <v>12</v>
      </c>
      <c r="I392" s="124" t="s">
        <v>332</v>
      </c>
      <c r="J392" s="124" t="s">
        <v>363</v>
      </c>
    </row>
    <row r="393" spans="1:10" x14ac:dyDescent="0.3">
      <c r="B393" s="122"/>
      <c r="C393" s="130" t="s">
        <v>364</v>
      </c>
      <c r="D393" s="125">
        <v>0</v>
      </c>
      <c r="E393" s="126">
        <v>250</v>
      </c>
      <c r="F393" s="126">
        <v>3250</v>
      </c>
      <c r="G393" s="126">
        <v>3250</v>
      </c>
      <c r="H393" s="126">
        <v>3000</v>
      </c>
      <c r="I393" s="126">
        <v>9750</v>
      </c>
      <c r="J393" s="131" t="s">
        <v>365</v>
      </c>
    </row>
    <row r="394" spans="1:10" x14ac:dyDescent="0.3">
      <c r="B394" s="122"/>
      <c r="C394" s="127" t="s">
        <v>367</v>
      </c>
      <c r="D394" s="128">
        <v>0</v>
      </c>
      <c r="E394" s="128">
        <v>250</v>
      </c>
      <c r="F394" s="128">
        <v>3250</v>
      </c>
      <c r="G394" s="128">
        <v>3250</v>
      </c>
      <c r="H394" s="128">
        <v>3000</v>
      </c>
      <c r="I394" s="129">
        <v>9750</v>
      </c>
      <c r="J394" s="131"/>
    </row>
    <row r="395" spans="1:10" x14ac:dyDescent="0.3">
      <c r="B395" s="122"/>
      <c r="C395" s="132"/>
      <c r="D395" s="133"/>
      <c r="E395" s="133"/>
      <c r="F395" s="133"/>
      <c r="G395" s="133"/>
      <c r="H395" s="133"/>
      <c r="I395" s="133">
        <v>0</v>
      </c>
    </row>
    <row r="396" spans="1:10" x14ac:dyDescent="0.3">
      <c r="B396" s="122"/>
      <c r="C396" s="132"/>
      <c r="D396" s="133"/>
      <c r="E396" s="133"/>
      <c r="F396" s="133"/>
      <c r="G396" s="133"/>
      <c r="H396" s="133"/>
      <c r="I396" s="133"/>
    </row>
    <row r="397" spans="1:10" x14ac:dyDescent="0.3">
      <c r="A397" s="158" t="s">
        <v>97</v>
      </c>
      <c r="B397" s="122" t="s">
        <v>105</v>
      </c>
      <c r="C397" s="121" t="s">
        <v>31</v>
      </c>
    </row>
    <row r="398" spans="1:10" x14ac:dyDescent="0.3">
      <c r="B398" s="122"/>
    </row>
    <row r="399" spans="1:10" x14ac:dyDescent="0.3">
      <c r="B399" s="122"/>
      <c r="C399" s="124" t="s">
        <v>362</v>
      </c>
      <c r="D399" s="124" t="s">
        <v>8</v>
      </c>
      <c r="E399" s="124" t="s">
        <v>9</v>
      </c>
      <c r="F399" s="124" t="s">
        <v>10</v>
      </c>
      <c r="G399" s="124" t="s">
        <v>11</v>
      </c>
      <c r="H399" s="124" t="s">
        <v>12</v>
      </c>
      <c r="I399" s="124" t="s">
        <v>332</v>
      </c>
      <c r="J399" s="124" t="s">
        <v>363</v>
      </c>
    </row>
    <row r="400" spans="1:10" x14ac:dyDescent="0.3">
      <c r="B400" s="122"/>
      <c r="C400" s="130" t="s">
        <v>366</v>
      </c>
      <c r="D400" s="125">
        <v>197</v>
      </c>
      <c r="E400" s="126">
        <v>0</v>
      </c>
      <c r="F400" s="126">
        <v>6462</v>
      </c>
      <c r="G400" s="126">
        <v>7000</v>
      </c>
      <c r="H400" s="126">
        <v>0</v>
      </c>
      <c r="I400" s="126">
        <v>13659</v>
      </c>
      <c r="J400" s="131" t="s">
        <v>365</v>
      </c>
    </row>
    <row r="401" spans="1:10" x14ac:dyDescent="0.3">
      <c r="B401" s="122"/>
      <c r="C401" s="130" t="s">
        <v>369</v>
      </c>
      <c r="D401" s="125">
        <v>0</v>
      </c>
      <c r="E401" s="126">
        <v>32449</v>
      </c>
      <c r="F401" s="126">
        <v>0</v>
      </c>
      <c r="G401" s="126">
        <v>0</v>
      </c>
      <c r="H401" s="126">
        <v>0</v>
      </c>
      <c r="I401" s="126">
        <v>32449</v>
      </c>
      <c r="J401" s="131" t="s">
        <v>365</v>
      </c>
    </row>
    <row r="402" spans="1:10" x14ac:dyDescent="0.3">
      <c r="B402" s="122"/>
      <c r="C402" s="127" t="s">
        <v>367</v>
      </c>
      <c r="D402" s="128">
        <v>197</v>
      </c>
      <c r="E402" s="128">
        <v>32449</v>
      </c>
      <c r="F402" s="128">
        <v>6462</v>
      </c>
      <c r="G402" s="128">
        <v>7000</v>
      </c>
      <c r="H402" s="128">
        <v>0</v>
      </c>
      <c r="I402" s="128">
        <v>46108</v>
      </c>
      <c r="J402" s="131"/>
    </row>
    <row r="403" spans="1:10" x14ac:dyDescent="0.3">
      <c r="B403" s="122"/>
      <c r="C403" s="132"/>
      <c r="D403" s="133"/>
      <c r="E403" s="133"/>
      <c r="F403" s="133"/>
      <c r="G403" s="133"/>
      <c r="H403" s="133"/>
      <c r="I403" s="134">
        <v>0.15512544204102596</v>
      </c>
    </row>
    <row r="404" spans="1:10" x14ac:dyDescent="0.3">
      <c r="B404" s="122"/>
      <c r="C404" s="132"/>
      <c r="D404" s="133"/>
      <c r="E404" s="133"/>
      <c r="F404" s="133"/>
      <c r="G404" s="133"/>
      <c r="H404" s="133"/>
      <c r="I404" s="134"/>
    </row>
    <row r="405" spans="1:10" x14ac:dyDescent="0.3">
      <c r="A405" s="158" t="s">
        <v>97</v>
      </c>
      <c r="B405" s="122" t="s">
        <v>106</v>
      </c>
      <c r="C405" s="121" t="s">
        <v>368</v>
      </c>
      <c r="D405" s="133"/>
      <c r="E405" s="133"/>
      <c r="F405" s="133"/>
      <c r="G405" s="133"/>
      <c r="H405" s="133"/>
      <c r="I405" s="134"/>
    </row>
    <row r="406" spans="1:10" x14ac:dyDescent="0.3">
      <c r="B406" s="122"/>
      <c r="C406" s="132"/>
      <c r="D406" s="133"/>
      <c r="E406" s="133"/>
      <c r="F406" s="133"/>
      <c r="G406" s="133"/>
      <c r="H406" s="133"/>
      <c r="I406" s="134"/>
    </row>
    <row r="407" spans="1:10" x14ac:dyDescent="0.3">
      <c r="B407" s="122"/>
      <c r="C407" s="132"/>
      <c r="D407" s="133"/>
      <c r="E407" s="133"/>
      <c r="F407" s="133"/>
      <c r="G407" s="133"/>
      <c r="H407" s="133"/>
      <c r="I407" s="134"/>
    </row>
    <row r="408" spans="1:10" x14ac:dyDescent="0.3">
      <c r="A408" s="158" t="s">
        <v>112</v>
      </c>
      <c r="B408" s="122" t="s">
        <v>111</v>
      </c>
      <c r="C408" s="121" t="s">
        <v>18</v>
      </c>
    </row>
    <row r="409" spans="1:10" x14ac:dyDescent="0.3">
      <c r="B409" s="122"/>
    </row>
    <row r="410" spans="1:10" x14ac:dyDescent="0.3">
      <c r="B410" s="122"/>
      <c r="C410" s="124" t="s">
        <v>362</v>
      </c>
      <c r="D410" s="124" t="s">
        <v>8</v>
      </c>
      <c r="E410" s="124" t="s">
        <v>9</v>
      </c>
      <c r="F410" s="124" t="s">
        <v>10</v>
      </c>
      <c r="G410" s="124" t="s">
        <v>11</v>
      </c>
      <c r="H410" s="124" t="s">
        <v>12</v>
      </c>
      <c r="I410" s="124" t="s">
        <v>332</v>
      </c>
      <c r="J410" s="124" t="s">
        <v>363</v>
      </c>
    </row>
    <row r="411" spans="1:10" x14ac:dyDescent="0.3">
      <c r="B411" s="122"/>
      <c r="C411" s="130" t="s">
        <v>364</v>
      </c>
      <c r="D411" s="125">
        <v>30385.415596323433</v>
      </c>
      <c r="E411" s="126">
        <v>36474.331524417925</v>
      </c>
      <c r="F411" s="126">
        <v>37877.190429203234</v>
      </c>
      <c r="G411" s="126">
        <v>39280.049333988543</v>
      </c>
      <c r="H411" s="126">
        <v>37108.034171514882</v>
      </c>
      <c r="I411" s="126">
        <v>181125.02105544801</v>
      </c>
      <c r="J411" s="131" t="s">
        <v>365</v>
      </c>
    </row>
    <row r="412" spans="1:10" x14ac:dyDescent="0.3">
      <c r="B412" s="122"/>
      <c r="C412" s="130" t="s">
        <v>366</v>
      </c>
      <c r="D412" s="125">
        <v>21699.397264540039</v>
      </c>
      <c r="E412" s="126">
        <v>3162.5405292315149</v>
      </c>
      <c r="F412" s="126">
        <v>0</v>
      </c>
      <c r="G412" s="126">
        <v>0</v>
      </c>
      <c r="H412" s="126">
        <v>0</v>
      </c>
      <c r="I412" s="126">
        <v>27095.027369922795</v>
      </c>
      <c r="J412" s="131" t="s">
        <v>365</v>
      </c>
    </row>
    <row r="413" spans="1:10" x14ac:dyDescent="0.3">
      <c r="B413" s="122"/>
      <c r="C413" s="127" t="s">
        <v>367</v>
      </c>
      <c r="D413" s="128">
        <v>53942.433020674871</v>
      </c>
      <c r="E413" s="128">
        <v>40012.341469989282</v>
      </c>
      <c r="F413" s="128">
        <v>37877.190429203234</v>
      </c>
      <c r="G413" s="128">
        <v>39280.049333988543</v>
      </c>
      <c r="H413" s="128">
        <v>37108.034171514882</v>
      </c>
      <c r="I413" s="128">
        <v>208220.04842537083</v>
      </c>
      <c r="J413" s="131"/>
    </row>
    <row r="414" spans="1:10" x14ac:dyDescent="0.3">
      <c r="B414" s="122"/>
      <c r="C414" s="132"/>
      <c r="D414" s="133"/>
      <c r="E414" s="133"/>
      <c r="F414" s="133"/>
      <c r="G414" s="133"/>
      <c r="H414" s="133"/>
      <c r="I414" s="134">
        <v>0</v>
      </c>
    </row>
    <row r="415" spans="1:10" x14ac:dyDescent="0.3">
      <c r="B415" s="122"/>
      <c r="C415" s="132"/>
      <c r="D415" s="133"/>
      <c r="E415" s="133"/>
      <c r="F415" s="133"/>
      <c r="G415" s="133"/>
      <c r="H415" s="133"/>
      <c r="I415" s="134"/>
    </row>
    <row r="416" spans="1:10" x14ac:dyDescent="0.3">
      <c r="A416" s="158" t="s">
        <v>112</v>
      </c>
      <c r="B416" s="122" t="s">
        <v>113</v>
      </c>
      <c r="C416" s="121" t="s">
        <v>27</v>
      </c>
    </row>
    <row r="417" spans="1:10" x14ac:dyDescent="0.3">
      <c r="B417" s="122"/>
    </row>
    <row r="418" spans="1:10" x14ac:dyDescent="0.3">
      <c r="B418" s="122"/>
      <c r="C418" s="124" t="s">
        <v>362</v>
      </c>
      <c r="D418" s="124" t="s">
        <v>8</v>
      </c>
      <c r="E418" s="124" t="s">
        <v>9</v>
      </c>
      <c r="F418" s="124" t="s">
        <v>10</v>
      </c>
      <c r="G418" s="124" t="s">
        <v>11</v>
      </c>
      <c r="H418" s="124" t="s">
        <v>12</v>
      </c>
      <c r="I418" s="124" t="s">
        <v>332</v>
      </c>
      <c r="J418" s="124" t="s">
        <v>363</v>
      </c>
    </row>
    <row r="419" spans="1:10" x14ac:dyDescent="0.3">
      <c r="B419" s="122"/>
      <c r="C419" s="130" t="s">
        <v>364</v>
      </c>
      <c r="D419" s="125">
        <v>26080</v>
      </c>
      <c r="E419" s="126">
        <v>61664</v>
      </c>
      <c r="F419" s="126">
        <v>0</v>
      </c>
      <c r="G419" s="126">
        <v>0</v>
      </c>
      <c r="H419" s="126">
        <v>0</v>
      </c>
      <c r="I419" s="126">
        <v>87744</v>
      </c>
      <c r="J419" s="131" t="s">
        <v>365</v>
      </c>
    </row>
    <row r="420" spans="1:10" x14ac:dyDescent="0.3">
      <c r="B420" s="122"/>
      <c r="C420" s="130" t="s">
        <v>366</v>
      </c>
      <c r="D420" s="125">
        <v>21000</v>
      </c>
      <c r="E420" s="126">
        <v>18000</v>
      </c>
      <c r="F420" s="126">
        <v>0</v>
      </c>
      <c r="G420" s="126">
        <v>0</v>
      </c>
      <c r="H420" s="126">
        <v>0</v>
      </c>
      <c r="I420" s="126">
        <v>39000</v>
      </c>
      <c r="J420" s="131" t="s">
        <v>365</v>
      </c>
    </row>
    <row r="421" spans="1:10" x14ac:dyDescent="0.3">
      <c r="B421" s="122"/>
      <c r="C421" s="127" t="s">
        <v>367</v>
      </c>
      <c r="D421" s="128">
        <v>47080</v>
      </c>
      <c r="E421" s="128">
        <v>79664</v>
      </c>
      <c r="F421" s="128">
        <v>0</v>
      </c>
      <c r="G421" s="128">
        <v>0</v>
      </c>
      <c r="H421" s="128">
        <v>0</v>
      </c>
      <c r="I421" s="128">
        <v>126744</v>
      </c>
      <c r="J421" s="131"/>
    </row>
    <row r="422" spans="1:10" x14ac:dyDescent="0.3">
      <c r="B422" s="122"/>
      <c r="C422" s="132"/>
      <c r="D422" s="133"/>
      <c r="E422" s="133"/>
      <c r="F422" s="133"/>
      <c r="G422" s="133"/>
      <c r="H422" s="133"/>
      <c r="I422" s="134">
        <v>0</v>
      </c>
    </row>
    <row r="423" spans="1:10" x14ac:dyDescent="0.3">
      <c r="B423" s="122"/>
      <c r="C423" s="132"/>
      <c r="D423" s="133"/>
      <c r="E423" s="133"/>
      <c r="F423" s="133"/>
      <c r="G423" s="133"/>
      <c r="H423" s="133"/>
      <c r="I423" s="134"/>
    </row>
    <row r="424" spans="1:10" x14ac:dyDescent="0.3">
      <c r="A424" s="158" t="s">
        <v>112</v>
      </c>
      <c r="B424" s="122" t="s">
        <v>114</v>
      </c>
      <c r="C424" s="121" t="s">
        <v>29</v>
      </c>
    </row>
    <row r="425" spans="1:10" x14ac:dyDescent="0.3">
      <c r="B425" s="122"/>
    </row>
    <row r="426" spans="1:10" x14ac:dyDescent="0.3">
      <c r="B426" s="122"/>
      <c r="C426" s="124" t="s">
        <v>362</v>
      </c>
      <c r="D426" s="124" t="s">
        <v>8</v>
      </c>
      <c r="E426" s="124" t="s">
        <v>9</v>
      </c>
      <c r="F426" s="124" t="s">
        <v>10</v>
      </c>
      <c r="G426" s="124" t="s">
        <v>11</v>
      </c>
      <c r="H426" s="124" t="s">
        <v>12</v>
      </c>
      <c r="I426" s="124" t="s">
        <v>332</v>
      </c>
      <c r="J426" s="124" t="s">
        <v>363</v>
      </c>
    </row>
    <row r="427" spans="1:10" x14ac:dyDescent="0.3">
      <c r="B427" s="122"/>
      <c r="C427" s="130" t="s">
        <v>364</v>
      </c>
      <c r="D427" s="125">
        <v>6400</v>
      </c>
      <c r="E427" s="126">
        <v>16000</v>
      </c>
      <c r="F427" s="126">
        <v>0</v>
      </c>
      <c r="G427" s="126">
        <v>0</v>
      </c>
      <c r="H427" s="126">
        <v>0</v>
      </c>
      <c r="I427" s="126">
        <v>22400</v>
      </c>
      <c r="J427" s="131" t="s">
        <v>365</v>
      </c>
    </row>
    <row r="428" spans="1:10" x14ac:dyDescent="0.3">
      <c r="B428" s="122"/>
      <c r="C428" s="130" t="s">
        <v>366</v>
      </c>
      <c r="D428" s="125">
        <v>122400</v>
      </c>
      <c r="E428" s="126">
        <v>9600</v>
      </c>
      <c r="F428" s="126">
        <v>0</v>
      </c>
      <c r="G428" s="126">
        <v>0</v>
      </c>
      <c r="H428" s="126">
        <v>0</v>
      </c>
      <c r="I428" s="126">
        <v>132000</v>
      </c>
      <c r="J428" s="131" t="s">
        <v>365</v>
      </c>
    </row>
    <row r="429" spans="1:10" x14ac:dyDescent="0.3">
      <c r="B429" s="122"/>
      <c r="C429" s="127" t="s">
        <v>367</v>
      </c>
      <c r="D429" s="128">
        <v>128800</v>
      </c>
      <c r="E429" s="128">
        <v>25600</v>
      </c>
      <c r="F429" s="128">
        <v>0</v>
      </c>
      <c r="G429" s="128">
        <v>0</v>
      </c>
      <c r="H429" s="128">
        <v>0</v>
      </c>
      <c r="I429" s="128">
        <v>154400</v>
      </c>
      <c r="J429" s="131"/>
    </row>
    <row r="430" spans="1:10" x14ac:dyDescent="0.3">
      <c r="B430" s="122"/>
      <c r="C430" s="132"/>
      <c r="D430" s="133"/>
      <c r="E430" s="133"/>
      <c r="F430" s="133"/>
      <c r="G430" s="133"/>
      <c r="H430" s="133"/>
      <c r="I430" s="134">
        <v>0</v>
      </c>
    </row>
    <row r="431" spans="1:10" x14ac:dyDescent="0.3">
      <c r="B431" s="122"/>
      <c r="C431" s="132"/>
      <c r="D431" s="133"/>
      <c r="E431" s="133"/>
      <c r="F431" s="133"/>
      <c r="G431" s="133"/>
      <c r="H431" s="133"/>
      <c r="I431" s="134"/>
    </row>
    <row r="432" spans="1:10" x14ac:dyDescent="0.3">
      <c r="A432" s="158" t="s">
        <v>112</v>
      </c>
      <c r="B432" s="122" t="s">
        <v>115</v>
      </c>
      <c r="C432" s="121" t="s">
        <v>33</v>
      </c>
      <c r="D432" s="133"/>
      <c r="E432" s="133"/>
      <c r="F432" s="133"/>
      <c r="G432" s="133"/>
      <c r="H432" s="133"/>
      <c r="I432" s="134"/>
    </row>
    <row r="433" spans="1:10" x14ac:dyDescent="0.3">
      <c r="B433" s="122"/>
      <c r="C433" s="132"/>
      <c r="D433" s="133"/>
      <c r="E433" s="133"/>
      <c r="F433" s="133"/>
      <c r="G433" s="133"/>
      <c r="H433" s="133"/>
      <c r="I433" s="134"/>
    </row>
    <row r="434" spans="1:10" x14ac:dyDescent="0.3">
      <c r="B434" s="122"/>
      <c r="C434" s="124" t="s">
        <v>362</v>
      </c>
      <c r="D434" s="124" t="s">
        <v>8</v>
      </c>
      <c r="E434" s="124" t="s">
        <v>9</v>
      </c>
      <c r="F434" s="124" t="s">
        <v>10</v>
      </c>
      <c r="G434" s="124" t="s">
        <v>11</v>
      </c>
      <c r="H434" s="124" t="s">
        <v>12</v>
      </c>
      <c r="I434" s="124" t="s">
        <v>332</v>
      </c>
      <c r="J434" s="124" t="s">
        <v>363</v>
      </c>
    </row>
    <row r="435" spans="1:10" x14ac:dyDescent="0.3">
      <c r="C435" s="130" t="s">
        <v>364</v>
      </c>
      <c r="D435" s="125">
        <v>0</v>
      </c>
      <c r="E435" s="126">
        <v>250</v>
      </c>
      <c r="F435" s="126">
        <v>250</v>
      </c>
      <c r="G435" s="126">
        <v>250</v>
      </c>
      <c r="H435" s="126">
        <v>250</v>
      </c>
      <c r="I435" s="126">
        <v>1000</v>
      </c>
      <c r="J435" s="131" t="s">
        <v>365</v>
      </c>
    </row>
    <row r="436" spans="1:10" x14ac:dyDescent="0.3">
      <c r="C436" s="127" t="s">
        <v>367</v>
      </c>
      <c r="D436" s="128">
        <v>0</v>
      </c>
      <c r="E436" s="128">
        <v>250</v>
      </c>
      <c r="F436" s="128">
        <v>250</v>
      </c>
      <c r="G436" s="128">
        <v>250</v>
      </c>
      <c r="H436" s="128">
        <v>250</v>
      </c>
      <c r="I436" s="128">
        <v>1000</v>
      </c>
      <c r="J436" s="131"/>
    </row>
    <row r="437" spans="1:10" x14ac:dyDescent="0.3">
      <c r="C437" s="132"/>
      <c r="D437" s="133"/>
      <c r="E437" s="133"/>
      <c r="F437" s="133"/>
      <c r="G437" s="133"/>
      <c r="H437" s="133"/>
      <c r="I437" s="133">
        <v>0</v>
      </c>
    </row>
    <row r="438" spans="1:10" x14ac:dyDescent="0.3">
      <c r="C438" s="132"/>
      <c r="D438" s="133"/>
      <c r="E438" s="133"/>
      <c r="F438" s="133"/>
      <c r="G438" s="133"/>
      <c r="H438" s="133"/>
      <c r="I438" s="133"/>
    </row>
    <row r="439" spans="1:10" x14ac:dyDescent="0.3">
      <c r="A439" s="158" t="s">
        <v>112</v>
      </c>
      <c r="B439" s="122" t="s">
        <v>116</v>
      </c>
      <c r="C439" s="121" t="s">
        <v>31</v>
      </c>
    </row>
    <row r="440" spans="1:10" x14ac:dyDescent="0.3">
      <c r="B440" s="122"/>
    </row>
    <row r="441" spans="1:10" x14ac:dyDescent="0.3">
      <c r="B441" s="122"/>
      <c r="C441" s="124" t="s">
        <v>362</v>
      </c>
      <c r="D441" s="124" t="s">
        <v>8</v>
      </c>
      <c r="E441" s="124" t="s">
        <v>9</v>
      </c>
      <c r="F441" s="124" t="s">
        <v>10</v>
      </c>
      <c r="G441" s="124" t="s">
        <v>11</v>
      </c>
      <c r="H441" s="124" t="s">
        <v>12</v>
      </c>
      <c r="I441" s="124" t="s">
        <v>332</v>
      </c>
      <c r="J441" s="124" t="s">
        <v>363</v>
      </c>
    </row>
    <row r="442" spans="1:10" x14ac:dyDescent="0.3">
      <c r="B442" s="122"/>
      <c r="C442" s="130" t="s">
        <v>364</v>
      </c>
      <c r="D442" s="125">
        <v>0</v>
      </c>
      <c r="E442" s="126">
        <v>0</v>
      </c>
      <c r="F442" s="126">
        <v>0</v>
      </c>
      <c r="G442" s="126">
        <v>0</v>
      </c>
      <c r="H442" s="126">
        <v>0</v>
      </c>
      <c r="I442" s="126">
        <v>0</v>
      </c>
      <c r="J442" s="131" t="s">
        <v>365</v>
      </c>
    </row>
    <row r="443" spans="1:10" x14ac:dyDescent="0.3">
      <c r="B443" s="122"/>
      <c r="C443" s="130" t="s">
        <v>366</v>
      </c>
      <c r="D443" s="125">
        <v>5384.6153846153848</v>
      </c>
      <c r="E443" s="126">
        <v>7753.8461538461524</v>
      </c>
      <c r="F443" s="126">
        <v>0</v>
      </c>
      <c r="G443" s="126">
        <v>0</v>
      </c>
      <c r="H443" s="126">
        <v>0</v>
      </c>
      <c r="I443" s="126">
        <v>13138.461538461537</v>
      </c>
      <c r="J443" s="131" t="s">
        <v>365</v>
      </c>
    </row>
    <row r="444" spans="1:10" x14ac:dyDescent="0.3">
      <c r="B444" s="122"/>
      <c r="C444" s="127" t="s">
        <v>367</v>
      </c>
      <c r="D444" s="128">
        <v>5384.6153846153848</v>
      </c>
      <c r="E444" s="128">
        <v>7753.8461538461524</v>
      </c>
      <c r="F444" s="128">
        <v>0</v>
      </c>
      <c r="G444" s="128">
        <v>0</v>
      </c>
      <c r="H444" s="128">
        <v>0</v>
      </c>
      <c r="I444" s="128">
        <v>13138.461538461537</v>
      </c>
      <c r="J444" s="131"/>
    </row>
    <row r="445" spans="1:10" x14ac:dyDescent="0.3">
      <c r="B445" s="122"/>
      <c r="C445" s="132"/>
      <c r="D445" s="133"/>
      <c r="E445" s="133"/>
      <c r="F445" s="133"/>
      <c r="G445" s="133"/>
      <c r="H445" s="133"/>
      <c r="I445" s="133">
        <v>0</v>
      </c>
    </row>
    <row r="446" spans="1:10" x14ac:dyDescent="0.3">
      <c r="B446" s="122"/>
      <c r="C446" s="132"/>
      <c r="D446" s="133"/>
      <c r="E446" s="133"/>
      <c r="F446" s="133"/>
      <c r="G446" s="133"/>
      <c r="H446" s="133"/>
      <c r="I446" s="133"/>
    </row>
    <row r="447" spans="1:10" x14ac:dyDescent="0.3">
      <c r="A447" s="158" t="s">
        <v>112</v>
      </c>
      <c r="B447" s="122" t="s">
        <v>117</v>
      </c>
      <c r="C447" s="121" t="s">
        <v>368</v>
      </c>
      <c r="D447" s="133"/>
      <c r="E447" s="133"/>
      <c r="F447" s="133"/>
      <c r="G447" s="133"/>
      <c r="H447" s="133"/>
      <c r="I447" s="133"/>
    </row>
    <row r="448" spans="1:10" x14ac:dyDescent="0.3">
      <c r="B448" s="122"/>
      <c r="D448" s="133"/>
      <c r="E448" s="133"/>
      <c r="F448" s="133"/>
      <c r="G448" s="133"/>
      <c r="H448" s="133"/>
      <c r="I448" s="133"/>
    </row>
    <row r="449" spans="1:10" x14ac:dyDescent="0.3">
      <c r="B449" s="122"/>
      <c r="D449" s="133"/>
      <c r="E449" s="133"/>
      <c r="F449" s="133"/>
      <c r="G449" s="133"/>
      <c r="H449" s="133"/>
      <c r="I449" s="133"/>
    </row>
    <row r="450" spans="1:10" x14ac:dyDescent="0.3">
      <c r="A450" s="158" t="s">
        <v>112</v>
      </c>
      <c r="B450" s="122" t="s">
        <v>118</v>
      </c>
      <c r="C450" s="121" t="s">
        <v>370</v>
      </c>
      <c r="D450" s="133"/>
      <c r="E450" s="133"/>
      <c r="F450" s="133"/>
      <c r="G450" s="133"/>
      <c r="H450" s="133"/>
      <c r="I450" s="133"/>
    </row>
    <row r="451" spans="1:10" x14ac:dyDescent="0.3">
      <c r="B451" s="122"/>
      <c r="C451" s="132"/>
      <c r="D451" s="133"/>
      <c r="E451" s="133"/>
      <c r="F451" s="133"/>
      <c r="G451" s="133"/>
      <c r="H451" s="133"/>
      <c r="I451" s="133"/>
    </row>
    <row r="452" spans="1:10" x14ac:dyDescent="0.3">
      <c r="C452" s="132"/>
      <c r="D452" s="133"/>
      <c r="E452" s="133"/>
      <c r="F452" s="133"/>
      <c r="G452" s="133"/>
      <c r="H452" s="133"/>
      <c r="I452" s="133"/>
    </row>
    <row r="453" spans="1:10" x14ac:dyDescent="0.3">
      <c r="A453" s="158" t="s">
        <v>122</v>
      </c>
      <c r="B453" s="138" t="s">
        <v>121</v>
      </c>
      <c r="C453" s="121" t="s">
        <v>18</v>
      </c>
      <c r="D453" s="133"/>
      <c r="E453" s="133"/>
      <c r="F453" s="133"/>
      <c r="G453" s="133"/>
      <c r="H453" s="133"/>
      <c r="I453" s="133"/>
    </row>
    <row r="454" spans="1:10" x14ac:dyDescent="0.3">
      <c r="C454" s="135"/>
      <c r="D454" s="136"/>
      <c r="E454" s="137"/>
      <c r="F454" s="137"/>
      <c r="G454" s="137"/>
      <c r="H454" s="137"/>
      <c r="I454" s="137"/>
    </row>
    <row r="455" spans="1:10" x14ac:dyDescent="0.3">
      <c r="C455" s="124" t="s">
        <v>362</v>
      </c>
      <c r="D455" s="124" t="s">
        <v>8</v>
      </c>
      <c r="E455" s="124" t="s">
        <v>9</v>
      </c>
      <c r="F455" s="124" t="s">
        <v>10</v>
      </c>
      <c r="G455" s="124" t="s">
        <v>11</v>
      </c>
      <c r="H455" s="124" t="s">
        <v>12</v>
      </c>
      <c r="I455" s="124" t="s">
        <v>332</v>
      </c>
      <c r="J455" s="124" t="s">
        <v>363</v>
      </c>
    </row>
    <row r="456" spans="1:10" x14ac:dyDescent="0.3">
      <c r="C456" s="130" t="s">
        <v>364</v>
      </c>
      <c r="D456" s="125">
        <v>38651</v>
      </c>
      <c r="E456" s="126">
        <v>46728</v>
      </c>
      <c r="F456" s="126">
        <v>48525.3</v>
      </c>
      <c r="G456" s="126">
        <v>50323</v>
      </c>
      <c r="H456" s="126">
        <v>43420</v>
      </c>
      <c r="I456" s="126">
        <v>227647.3</v>
      </c>
      <c r="J456" s="131" t="s">
        <v>365</v>
      </c>
    </row>
    <row r="457" spans="1:10" x14ac:dyDescent="0.3">
      <c r="C457" s="130" t="s">
        <v>366</v>
      </c>
      <c r="D457" s="125">
        <v>1486</v>
      </c>
      <c r="E457" s="126">
        <v>12035</v>
      </c>
      <c r="F457" s="126">
        <v>0</v>
      </c>
      <c r="G457" s="126">
        <v>0</v>
      </c>
      <c r="H457" s="126">
        <v>0</v>
      </c>
      <c r="I457" s="126">
        <v>15077.581405077804</v>
      </c>
      <c r="J457" s="131" t="s">
        <v>365</v>
      </c>
    </row>
    <row r="458" spans="1:10" x14ac:dyDescent="0.3">
      <c r="C458" s="130" t="s">
        <v>369</v>
      </c>
      <c r="D458" s="125">
        <v>57113</v>
      </c>
      <c r="E458" s="126">
        <v>62248</v>
      </c>
      <c r="F458" s="126">
        <v>64642.3</v>
      </c>
      <c r="G458" s="126">
        <v>72338</v>
      </c>
      <c r="H458" s="126">
        <v>59636</v>
      </c>
      <c r="I458" s="126">
        <v>315977.3</v>
      </c>
      <c r="J458" s="131" t="s">
        <v>365</v>
      </c>
    </row>
    <row r="459" spans="1:10" x14ac:dyDescent="0.3">
      <c r="C459" s="127" t="s">
        <v>367</v>
      </c>
      <c r="D459" s="128">
        <v>97377.744601761224</v>
      </c>
      <c r="E459" s="128">
        <v>122439.83680331658</v>
      </c>
      <c r="F459" s="128">
        <v>113167.6</v>
      </c>
      <c r="G459" s="128">
        <v>122661</v>
      </c>
      <c r="H459" s="128">
        <v>103056</v>
      </c>
      <c r="I459" s="128">
        <v>558702.1814050778</v>
      </c>
      <c r="J459" s="131"/>
    </row>
    <row r="460" spans="1:10" x14ac:dyDescent="0.3">
      <c r="C460" s="132"/>
      <c r="D460" s="133"/>
      <c r="E460" s="133"/>
      <c r="F460" s="133"/>
      <c r="G460" s="133"/>
      <c r="H460" s="133"/>
      <c r="I460" s="133">
        <v>5.0506349303759634E-2</v>
      </c>
    </row>
    <row r="461" spans="1:10" x14ac:dyDescent="0.3">
      <c r="C461" s="132"/>
      <c r="D461" s="133"/>
      <c r="E461" s="133"/>
      <c r="F461" s="133"/>
      <c r="G461" s="133"/>
      <c r="H461" s="133"/>
      <c r="I461" s="133"/>
    </row>
    <row r="462" spans="1:10" x14ac:dyDescent="0.3">
      <c r="A462" s="158" t="s">
        <v>122</v>
      </c>
      <c r="B462" s="138" t="s">
        <v>123</v>
      </c>
      <c r="C462" s="121" t="s">
        <v>21</v>
      </c>
      <c r="D462" s="133"/>
      <c r="E462" s="133"/>
      <c r="F462" s="133"/>
      <c r="G462" s="133"/>
      <c r="H462" s="133"/>
      <c r="I462" s="133"/>
    </row>
    <row r="463" spans="1:10" x14ac:dyDescent="0.3">
      <c r="C463" s="135"/>
      <c r="D463" s="136"/>
      <c r="E463" s="137"/>
      <c r="F463" s="137"/>
      <c r="G463" s="137"/>
      <c r="H463" s="137"/>
      <c r="I463" s="137"/>
    </row>
    <row r="464" spans="1:10" x14ac:dyDescent="0.3">
      <c r="C464" s="124" t="s">
        <v>362</v>
      </c>
      <c r="D464" s="124" t="s">
        <v>8</v>
      </c>
      <c r="E464" s="124" t="s">
        <v>9</v>
      </c>
      <c r="F464" s="124" t="s">
        <v>10</v>
      </c>
      <c r="G464" s="124" t="s">
        <v>11</v>
      </c>
      <c r="H464" s="124" t="s">
        <v>12</v>
      </c>
      <c r="I464" s="124" t="s">
        <v>332</v>
      </c>
      <c r="J464" s="124" t="s">
        <v>363</v>
      </c>
    </row>
    <row r="465" spans="1:10" x14ac:dyDescent="0.3">
      <c r="C465" s="130" t="s">
        <v>369</v>
      </c>
      <c r="D465" s="125">
        <v>0</v>
      </c>
      <c r="E465" s="126">
        <v>16183</v>
      </c>
      <c r="F465" s="126">
        <v>59338</v>
      </c>
      <c r="G465" s="126">
        <v>2697</v>
      </c>
      <c r="H465" s="126">
        <v>5394</v>
      </c>
      <c r="I465" s="126">
        <v>83612</v>
      </c>
      <c r="J465" s="131" t="s">
        <v>365</v>
      </c>
    </row>
    <row r="466" spans="1:10" x14ac:dyDescent="0.3">
      <c r="C466" s="127" t="s">
        <v>367</v>
      </c>
      <c r="D466" s="128">
        <v>0</v>
      </c>
      <c r="E466" s="128">
        <v>16183</v>
      </c>
      <c r="F466" s="128">
        <v>59338</v>
      </c>
      <c r="G466" s="128">
        <v>2697</v>
      </c>
      <c r="H466" s="128">
        <v>5394</v>
      </c>
      <c r="I466" s="128">
        <v>83612</v>
      </c>
      <c r="J466" s="131"/>
    </row>
    <row r="467" spans="1:10" x14ac:dyDescent="0.3">
      <c r="C467" s="135"/>
      <c r="D467" s="136"/>
      <c r="E467" s="137"/>
      <c r="F467" s="137"/>
      <c r="G467" s="137"/>
      <c r="H467" s="137"/>
      <c r="I467" s="137">
        <v>-0.32840107359515969</v>
      </c>
    </row>
    <row r="468" spans="1:10" x14ac:dyDescent="0.3">
      <c r="C468" s="135"/>
      <c r="D468" s="136"/>
      <c r="E468" s="137"/>
      <c r="F468" s="137"/>
      <c r="G468" s="137"/>
      <c r="H468" s="137"/>
      <c r="I468" s="137"/>
    </row>
    <row r="469" spans="1:10" x14ac:dyDescent="0.3">
      <c r="A469" s="158" t="s">
        <v>122</v>
      </c>
      <c r="B469" s="138" t="s">
        <v>124</v>
      </c>
      <c r="C469" s="121" t="s">
        <v>25</v>
      </c>
      <c r="D469" s="136"/>
      <c r="E469" s="137"/>
      <c r="F469" s="137"/>
      <c r="G469" s="137"/>
      <c r="H469" s="137"/>
      <c r="I469" s="137"/>
    </row>
    <row r="470" spans="1:10" x14ac:dyDescent="0.3">
      <c r="C470" s="135"/>
      <c r="D470" s="136"/>
      <c r="E470" s="137"/>
      <c r="F470" s="137"/>
      <c r="G470" s="137"/>
      <c r="H470" s="137"/>
      <c r="I470" s="137"/>
    </row>
    <row r="471" spans="1:10" x14ac:dyDescent="0.3">
      <c r="C471" s="124" t="s">
        <v>362</v>
      </c>
      <c r="D471" s="124" t="s">
        <v>8</v>
      </c>
      <c r="E471" s="124" t="s">
        <v>9</v>
      </c>
      <c r="F471" s="124" t="s">
        <v>10</v>
      </c>
      <c r="G471" s="124" t="s">
        <v>11</v>
      </c>
      <c r="H471" s="124" t="s">
        <v>12</v>
      </c>
      <c r="I471" s="124" t="s">
        <v>332</v>
      </c>
      <c r="J471" s="124" t="s">
        <v>363</v>
      </c>
    </row>
    <row r="472" spans="1:10" x14ac:dyDescent="0.3">
      <c r="C472" s="130" t="s">
        <v>364</v>
      </c>
      <c r="D472" s="125">
        <v>2400</v>
      </c>
      <c r="E472" s="126">
        <v>0</v>
      </c>
      <c r="F472" s="126">
        <v>0</v>
      </c>
      <c r="G472" s="126">
        <v>0</v>
      </c>
      <c r="H472" s="126">
        <v>0</v>
      </c>
      <c r="I472" s="126">
        <v>2400</v>
      </c>
      <c r="J472" s="131" t="s">
        <v>365</v>
      </c>
    </row>
    <row r="473" spans="1:10" x14ac:dyDescent="0.3">
      <c r="C473" s="130" t="s">
        <v>369</v>
      </c>
      <c r="D473" s="125">
        <v>54476</v>
      </c>
      <c r="E473" s="126">
        <v>8044</v>
      </c>
      <c r="F473" s="126">
        <v>8044</v>
      </c>
      <c r="G473" s="126">
        <v>41759</v>
      </c>
      <c r="H473" s="126">
        <v>8044</v>
      </c>
      <c r="I473" s="126">
        <v>120367</v>
      </c>
      <c r="J473" s="131" t="s">
        <v>365</v>
      </c>
    </row>
    <row r="474" spans="1:10" x14ac:dyDescent="0.3">
      <c r="C474" s="127" t="s">
        <v>367</v>
      </c>
      <c r="D474" s="128">
        <v>56876</v>
      </c>
      <c r="E474" s="128">
        <v>8044</v>
      </c>
      <c r="F474" s="128">
        <v>8044</v>
      </c>
      <c r="G474" s="128">
        <v>41759</v>
      </c>
      <c r="H474" s="128">
        <v>8044</v>
      </c>
      <c r="I474" s="128">
        <v>122767</v>
      </c>
      <c r="J474" s="131"/>
    </row>
    <row r="475" spans="1:10" x14ac:dyDescent="0.3">
      <c r="C475" s="132"/>
      <c r="D475" s="133"/>
      <c r="E475" s="133"/>
      <c r="F475" s="133"/>
      <c r="G475" s="133"/>
      <c r="H475" s="133"/>
      <c r="I475" s="133"/>
    </row>
    <row r="476" spans="1:10" x14ac:dyDescent="0.3">
      <c r="C476" s="132"/>
      <c r="D476" s="133"/>
      <c r="E476" s="133"/>
      <c r="F476" s="133"/>
      <c r="G476" s="133"/>
      <c r="H476" s="133"/>
      <c r="I476" s="133"/>
    </row>
    <row r="477" spans="1:10" x14ac:dyDescent="0.3">
      <c r="A477" s="158" t="s">
        <v>122</v>
      </c>
      <c r="B477" s="138" t="s">
        <v>125</v>
      </c>
      <c r="C477" s="121" t="s">
        <v>27</v>
      </c>
      <c r="D477" s="133"/>
      <c r="E477" s="133"/>
      <c r="F477" s="133"/>
      <c r="G477" s="133"/>
      <c r="H477" s="133"/>
      <c r="I477" s="133"/>
    </row>
    <row r="478" spans="1:10" x14ac:dyDescent="0.3">
      <c r="C478" s="135"/>
      <c r="D478" s="136"/>
      <c r="E478" s="137"/>
      <c r="F478" s="137"/>
      <c r="G478" s="137"/>
      <c r="H478" s="137"/>
      <c r="I478" s="137"/>
    </row>
    <row r="479" spans="1:10" x14ac:dyDescent="0.3">
      <c r="C479" s="124" t="s">
        <v>362</v>
      </c>
      <c r="D479" s="124" t="s">
        <v>8</v>
      </c>
      <c r="E479" s="124" t="s">
        <v>9</v>
      </c>
      <c r="F479" s="124" t="s">
        <v>10</v>
      </c>
      <c r="G479" s="124" t="s">
        <v>11</v>
      </c>
      <c r="H479" s="124" t="s">
        <v>12</v>
      </c>
      <c r="I479" s="124" t="s">
        <v>332</v>
      </c>
      <c r="J479" s="124" t="s">
        <v>363</v>
      </c>
    </row>
    <row r="480" spans="1:10" x14ac:dyDescent="0.3">
      <c r="C480" s="130" t="s">
        <v>364</v>
      </c>
      <c r="D480" s="125">
        <v>1500</v>
      </c>
      <c r="E480" s="126">
        <v>3000</v>
      </c>
      <c r="F480" s="126">
        <v>3000</v>
      </c>
      <c r="G480" s="126">
        <v>3000</v>
      </c>
      <c r="H480" s="126">
        <v>0</v>
      </c>
      <c r="I480" s="126">
        <v>10500</v>
      </c>
      <c r="J480" s="131" t="s">
        <v>365</v>
      </c>
    </row>
    <row r="481" spans="1:10" x14ac:dyDescent="0.3">
      <c r="C481" s="130" t="s">
        <v>366</v>
      </c>
      <c r="D481" s="125">
        <v>0</v>
      </c>
      <c r="E481" s="126">
        <v>81000</v>
      </c>
      <c r="F481" s="126">
        <v>0</v>
      </c>
      <c r="G481" s="126">
        <v>0</v>
      </c>
      <c r="H481" s="126">
        <v>0</v>
      </c>
      <c r="I481" s="126">
        <v>81000</v>
      </c>
      <c r="J481" s="131" t="s">
        <v>365</v>
      </c>
    </row>
    <row r="482" spans="1:10" x14ac:dyDescent="0.3">
      <c r="C482" s="130" t="s">
        <v>369</v>
      </c>
      <c r="D482" s="125">
        <v>48502</v>
      </c>
      <c r="E482" s="126">
        <v>71369</v>
      </c>
      <c r="F482" s="126">
        <v>132605</v>
      </c>
      <c r="G482" s="126">
        <v>0</v>
      </c>
      <c r="H482" s="126">
        <v>0</v>
      </c>
      <c r="I482" s="126">
        <v>252476</v>
      </c>
      <c r="J482" s="131" t="s">
        <v>365</v>
      </c>
    </row>
    <row r="483" spans="1:10" x14ac:dyDescent="0.3">
      <c r="C483" s="127" t="s">
        <v>367</v>
      </c>
      <c r="D483" s="128">
        <v>50002</v>
      </c>
      <c r="E483" s="128">
        <v>155369</v>
      </c>
      <c r="F483" s="128">
        <v>135605</v>
      </c>
      <c r="G483" s="128">
        <v>3000</v>
      </c>
      <c r="H483" s="128">
        <v>0</v>
      </c>
      <c r="I483" s="128">
        <v>343976</v>
      </c>
      <c r="J483" s="131"/>
    </row>
    <row r="484" spans="1:10" x14ac:dyDescent="0.3">
      <c r="C484" s="132"/>
      <c r="D484" s="133"/>
      <c r="E484" s="133"/>
      <c r="F484" s="133"/>
      <c r="G484" s="133"/>
      <c r="H484" s="133"/>
      <c r="I484" s="133"/>
    </row>
    <row r="485" spans="1:10" x14ac:dyDescent="0.3">
      <c r="C485" s="132"/>
      <c r="D485" s="133"/>
      <c r="E485" s="133"/>
      <c r="F485" s="133"/>
      <c r="G485" s="133"/>
      <c r="H485" s="133"/>
      <c r="I485" s="133"/>
    </row>
    <row r="486" spans="1:10" x14ac:dyDescent="0.3">
      <c r="A486" s="158" t="s">
        <v>122</v>
      </c>
      <c r="B486" s="138" t="s">
        <v>126</v>
      </c>
      <c r="C486" s="121" t="s">
        <v>29</v>
      </c>
      <c r="D486" s="133"/>
      <c r="E486" s="133"/>
      <c r="F486" s="133"/>
      <c r="G486" s="133"/>
      <c r="H486" s="133"/>
      <c r="I486" s="133"/>
    </row>
    <row r="487" spans="1:10" x14ac:dyDescent="0.3">
      <c r="C487" s="135"/>
      <c r="D487" s="136"/>
      <c r="E487" s="137"/>
      <c r="F487" s="137"/>
      <c r="G487" s="137"/>
      <c r="H487" s="137"/>
      <c r="I487" s="137"/>
    </row>
    <row r="488" spans="1:10" x14ac:dyDescent="0.3">
      <c r="C488" s="124" t="s">
        <v>362</v>
      </c>
      <c r="D488" s="124" t="s">
        <v>8</v>
      </c>
      <c r="E488" s="124" t="s">
        <v>9</v>
      </c>
      <c r="F488" s="124" t="s">
        <v>10</v>
      </c>
      <c r="G488" s="124" t="s">
        <v>11</v>
      </c>
      <c r="H488" s="124" t="s">
        <v>12</v>
      </c>
      <c r="I488" s="124" t="s">
        <v>332</v>
      </c>
      <c r="J488" s="124" t="s">
        <v>363</v>
      </c>
    </row>
    <row r="489" spans="1:10" x14ac:dyDescent="0.3">
      <c r="C489" s="130" t="s">
        <v>364</v>
      </c>
      <c r="D489" s="125">
        <v>25920</v>
      </c>
      <c r="E489" s="126">
        <v>90720</v>
      </c>
      <c r="F489" s="126">
        <v>90720</v>
      </c>
      <c r="G489" s="126">
        <v>90720</v>
      </c>
      <c r="H489" s="126">
        <v>38880</v>
      </c>
      <c r="I489" s="126">
        <v>336960</v>
      </c>
      <c r="J489" s="131" t="s">
        <v>365</v>
      </c>
    </row>
    <row r="490" spans="1:10" x14ac:dyDescent="0.3">
      <c r="C490" s="130" t="s">
        <v>366</v>
      </c>
      <c r="D490" s="125">
        <v>0</v>
      </c>
      <c r="E490" s="126">
        <v>18000</v>
      </c>
      <c r="F490" s="126">
        <v>0</v>
      </c>
      <c r="G490" s="126">
        <v>0</v>
      </c>
      <c r="H490" s="126">
        <v>0</v>
      </c>
      <c r="I490" s="126">
        <v>18000</v>
      </c>
      <c r="J490" s="131" t="s">
        <v>365</v>
      </c>
    </row>
    <row r="491" spans="1:10" x14ac:dyDescent="0.3">
      <c r="C491" s="130" t="s">
        <v>369</v>
      </c>
      <c r="D491" s="125">
        <v>2366</v>
      </c>
      <c r="E491" s="126">
        <v>5678</v>
      </c>
      <c r="F491" s="126">
        <v>11623</v>
      </c>
      <c r="G491" s="126">
        <v>0</v>
      </c>
      <c r="H491" s="126">
        <v>0</v>
      </c>
      <c r="I491" s="126">
        <v>19667</v>
      </c>
      <c r="J491" s="131" t="s">
        <v>365</v>
      </c>
    </row>
    <row r="492" spans="1:10" x14ac:dyDescent="0.3">
      <c r="C492" s="127" t="s">
        <v>367</v>
      </c>
      <c r="D492" s="128">
        <v>28286</v>
      </c>
      <c r="E492" s="128">
        <v>114398</v>
      </c>
      <c r="F492" s="128">
        <v>102343</v>
      </c>
      <c r="G492" s="128">
        <v>90720</v>
      </c>
      <c r="H492" s="128">
        <v>38880</v>
      </c>
      <c r="I492" s="128">
        <v>374627</v>
      </c>
      <c r="J492" s="131"/>
    </row>
    <row r="493" spans="1:10" x14ac:dyDescent="0.3">
      <c r="C493" s="132"/>
      <c r="D493" s="133"/>
      <c r="E493" s="133"/>
      <c r="F493" s="133"/>
      <c r="G493" s="133"/>
      <c r="H493" s="133"/>
      <c r="I493" s="133"/>
    </row>
    <row r="494" spans="1:10" x14ac:dyDescent="0.3">
      <c r="C494" s="132"/>
      <c r="D494" s="133"/>
      <c r="E494" s="133"/>
      <c r="F494" s="133"/>
      <c r="G494" s="133"/>
      <c r="H494" s="133"/>
      <c r="I494" s="133"/>
    </row>
    <row r="495" spans="1:10" x14ac:dyDescent="0.3">
      <c r="A495" s="158" t="s">
        <v>122</v>
      </c>
      <c r="B495" s="138" t="s">
        <v>127</v>
      </c>
      <c r="C495" s="121" t="s">
        <v>33</v>
      </c>
      <c r="D495" s="133"/>
      <c r="E495" s="133"/>
      <c r="F495" s="133"/>
      <c r="G495" s="133"/>
      <c r="H495" s="133"/>
      <c r="I495" s="133"/>
    </row>
    <row r="496" spans="1:10" x14ac:dyDescent="0.3">
      <c r="C496" s="135"/>
      <c r="D496" s="136"/>
      <c r="E496" s="137"/>
      <c r="F496" s="137"/>
      <c r="G496" s="137"/>
      <c r="H496" s="137"/>
      <c r="I496" s="137"/>
    </row>
    <row r="497" spans="1:10" x14ac:dyDescent="0.3">
      <c r="C497" s="124" t="s">
        <v>362</v>
      </c>
      <c r="D497" s="124" t="s">
        <v>8</v>
      </c>
      <c r="E497" s="124" t="s">
        <v>9</v>
      </c>
      <c r="F497" s="124" t="s">
        <v>10</v>
      </c>
      <c r="G497" s="124" t="s">
        <v>11</v>
      </c>
      <c r="H497" s="124" t="s">
        <v>12</v>
      </c>
      <c r="I497" s="124" t="s">
        <v>332</v>
      </c>
      <c r="J497" s="124" t="s">
        <v>363</v>
      </c>
    </row>
    <row r="498" spans="1:10" x14ac:dyDescent="0.3">
      <c r="C498" s="130" t="s">
        <v>364</v>
      </c>
      <c r="D498" s="125">
        <v>3000</v>
      </c>
      <c r="E498" s="126">
        <v>6250</v>
      </c>
      <c r="F498" s="126">
        <v>3250</v>
      </c>
      <c r="G498" s="126">
        <v>6250</v>
      </c>
      <c r="H498" s="126">
        <v>250</v>
      </c>
      <c r="I498" s="126">
        <v>19000</v>
      </c>
      <c r="J498" s="131" t="s">
        <v>365</v>
      </c>
    </row>
    <row r="499" spans="1:10" x14ac:dyDescent="0.3">
      <c r="C499" s="130" t="s">
        <v>366</v>
      </c>
      <c r="D499" s="125">
        <v>7500</v>
      </c>
      <c r="E499" s="126">
        <v>0</v>
      </c>
      <c r="F499" s="126">
        <v>0</v>
      </c>
      <c r="G499" s="126">
        <v>0</v>
      </c>
      <c r="H499" s="126">
        <v>0</v>
      </c>
      <c r="I499" s="126">
        <v>7500</v>
      </c>
      <c r="J499" s="131" t="s">
        <v>365</v>
      </c>
    </row>
    <row r="500" spans="1:10" x14ac:dyDescent="0.3">
      <c r="C500" s="127" t="s">
        <v>367</v>
      </c>
      <c r="D500" s="128">
        <v>10500</v>
      </c>
      <c r="E500" s="128">
        <v>6250</v>
      </c>
      <c r="F500" s="128">
        <v>3250</v>
      </c>
      <c r="G500" s="128">
        <v>6250</v>
      </c>
      <c r="H500" s="128">
        <v>250</v>
      </c>
      <c r="I500" s="128">
        <v>26500</v>
      </c>
      <c r="J500" s="131"/>
    </row>
    <row r="501" spans="1:10" x14ac:dyDescent="0.3">
      <c r="C501" s="132"/>
      <c r="D501" s="133"/>
      <c r="E501" s="133"/>
      <c r="F501" s="133"/>
      <c r="G501" s="133"/>
      <c r="H501" s="133"/>
      <c r="I501" s="133"/>
    </row>
    <row r="502" spans="1:10" x14ac:dyDescent="0.3">
      <c r="C502" s="132"/>
      <c r="D502" s="133"/>
      <c r="E502" s="133"/>
      <c r="F502" s="133"/>
      <c r="G502" s="133"/>
      <c r="H502" s="133"/>
      <c r="I502" s="133"/>
    </row>
    <row r="503" spans="1:10" x14ac:dyDescent="0.3">
      <c r="A503" s="158" t="s">
        <v>122</v>
      </c>
      <c r="B503" s="138" t="s">
        <v>128</v>
      </c>
      <c r="C503" s="121" t="s">
        <v>31</v>
      </c>
      <c r="D503" s="133"/>
      <c r="E503" s="133"/>
      <c r="F503" s="133"/>
      <c r="G503" s="133"/>
      <c r="H503" s="133"/>
      <c r="I503" s="133"/>
    </row>
    <row r="504" spans="1:10" x14ac:dyDescent="0.3">
      <c r="C504" s="135"/>
      <c r="D504" s="136"/>
      <c r="E504" s="137"/>
      <c r="F504" s="137"/>
      <c r="G504" s="137"/>
      <c r="H504" s="137"/>
      <c r="I504" s="137"/>
    </row>
    <row r="505" spans="1:10" x14ac:dyDescent="0.3">
      <c r="C505" s="124" t="s">
        <v>362</v>
      </c>
      <c r="D505" s="124" t="s">
        <v>8</v>
      </c>
      <c r="E505" s="124" t="s">
        <v>9</v>
      </c>
      <c r="F505" s="124" t="s">
        <v>10</v>
      </c>
      <c r="G505" s="124" t="s">
        <v>11</v>
      </c>
      <c r="H505" s="124" t="s">
        <v>12</v>
      </c>
      <c r="I505" s="124" t="s">
        <v>332</v>
      </c>
      <c r="J505" s="124" t="s">
        <v>363</v>
      </c>
    </row>
    <row r="506" spans="1:10" x14ac:dyDescent="0.3">
      <c r="C506" s="130" t="s">
        <v>364</v>
      </c>
      <c r="D506" s="125">
        <v>10800</v>
      </c>
      <c r="E506" s="126">
        <v>21600</v>
      </c>
      <c r="F506" s="126">
        <v>21600</v>
      </c>
      <c r="G506" s="126">
        <v>21600</v>
      </c>
      <c r="H506" s="126">
        <v>10800</v>
      </c>
      <c r="I506" s="126">
        <v>86400</v>
      </c>
      <c r="J506" s="131" t="s">
        <v>365</v>
      </c>
    </row>
    <row r="507" spans="1:10" x14ac:dyDescent="0.3">
      <c r="C507" s="130" t="s">
        <v>366</v>
      </c>
      <c r="D507" s="125">
        <v>2692</v>
      </c>
      <c r="E507" s="126">
        <v>35538</v>
      </c>
      <c r="F507" s="126">
        <v>0</v>
      </c>
      <c r="G507" s="126">
        <v>0</v>
      </c>
      <c r="H507" s="126">
        <v>0</v>
      </c>
      <c r="I507" s="126">
        <v>38230</v>
      </c>
      <c r="J507" s="131" t="s">
        <v>365</v>
      </c>
    </row>
    <row r="508" spans="1:10" x14ac:dyDescent="0.3">
      <c r="C508" s="127" t="s">
        <v>367</v>
      </c>
      <c r="D508" s="128">
        <v>13492</v>
      </c>
      <c r="E508" s="128">
        <v>57138</v>
      </c>
      <c r="F508" s="128">
        <v>21600</v>
      </c>
      <c r="G508" s="128">
        <v>21600</v>
      </c>
      <c r="H508" s="128">
        <v>10800</v>
      </c>
      <c r="I508" s="128">
        <v>124630</v>
      </c>
      <c r="J508" s="131"/>
    </row>
    <row r="509" spans="1:10" x14ac:dyDescent="0.3">
      <c r="C509" s="132"/>
      <c r="D509" s="133"/>
      <c r="E509" s="133"/>
      <c r="F509" s="133"/>
      <c r="G509" s="133"/>
      <c r="H509" s="133"/>
      <c r="I509" s="133"/>
    </row>
    <row r="510" spans="1:10" x14ac:dyDescent="0.3">
      <c r="C510" s="132"/>
      <c r="D510" s="133"/>
      <c r="E510" s="133"/>
      <c r="F510" s="133"/>
      <c r="G510" s="133"/>
      <c r="H510" s="133"/>
      <c r="I510" s="133"/>
    </row>
    <row r="511" spans="1:10" x14ac:dyDescent="0.3">
      <c r="A511" s="158" t="s">
        <v>122</v>
      </c>
      <c r="B511" s="138" t="s">
        <v>129</v>
      </c>
      <c r="C511" s="121" t="s">
        <v>368</v>
      </c>
      <c r="D511" s="133"/>
      <c r="E511" s="133"/>
      <c r="F511" s="133"/>
      <c r="G511" s="133"/>
      <c r="H511" s="133"/>
      <c r="I511" s="133"/>
    </row>
    <row r="512" spans="1:10" x14ac:dyDescent="0.3">
      <c r="D512" s="133"/>
      <c r="E512" s="133"/>
      <c r="F512" s="133"/>
      <c r="G512" s="133"/>
      <c r="H512" s="133"/>
      <c r="I512" s="133"/>
    </row>
    <row r="513" spans="1:10" x14ac:dyDescent="0.3">
      <c r="D513" s="133"/>
      <c r="E513" s="133"/>
      <c r="F513" s="133"/>
      <c r="G513" s="133"/>
      <c r="H513" s="133"/>
      <c r="I513" s="133"/>
    </row>
    <row r="514" spans="1:10" x14ac:dyDescent="0.3">
      <c r="A514" s="158" t="s">
        <v>122</v>
      </c>
      <c r="B514" s="138" t="s">
        <v>130</v>
      </c>
      <c r="C514" s="121" t="s">
        <v>370</v>
      </c>
      <c r="D514" s="133"/>
      <c r="E514" s="133"/>
      <c r="F514" s="133"/>
      <c r="G514" s="133"/>
      <c r="H514" s="133"/>
      <c r="I514" s="133"/>
    </row>
    <row r="515" spans="1:10" x14ac:dyDescent="0.3">
      <c r="C515" s="135"/>
      <c r="D515" s="136"/>
      <c r="E515" s="137"/>
      <c r="F515" s="137"/>
      <c r="G515" s="137"/>
      <c r="H515" s="137"/>
      <c r="I515" s="137"/>
    </row>
    <row r="516" spans="1:10" x14ac:dyDescent="0.3">
      <c r="C516" s="135"/>
      <c r="D516" s="136"/>
      <c r="E516" s="137"/>
      <c r="F516" s="137"/>
      <c r="G516" s="137"/>
      <c r="H516" s="137"/>
      <c r="I516" s="137"/>
    </row>
    <row r="517" spans="1:10" x14ac:dyDescent="0.3">
      <c r="A517" s="158" t="s">
        <v>134</v>
      </c>
      <c r="B517" s="138" t="s">
        <v>133</v>
      </c>
      <c r="C517" s="121" t="s">
        <v>18</v>
      </c>
      <c r="D517" s="136"/>
      <c r="E517" s="137"/>
      <c r="F517" s="137"/>
      <c r="G517" s="137"/>
      <c r="H517" s="137"/>
      <c r="I517" s="137"/>
    </row>
    <row r="518" spans="1:10" x14ac:dyDescent="0.3">
      <c r="C518" s="135"/>
      <c r="D518" s="136"/>
      <c r="E518" s="137"/>
      <c r="F518" s="137"/>
      <c r="G518" s="137"/>
      <c r="H518" s="137"/>
      <c r="I518" s="137"/>
    </row>
    <row r="519" spans="1:10" x14ac:dyDescent="0.3">
      <c r="C519" s="124" t="s">
        <v>362</v>
      </c>
      <c r="D519" s="124" t="s">
        <v>8</v>
      </c>
      <c r="E519" s="124" t="s">
        <v>9</v>
      </c>
      <c r="F519" s="124" t="s">
        <v>10</v>
      </c>
      <c r="G519" s="124" t="s">
        <v>11</v>
      </c>
      <c r="H519" s="124" t="s">
        <v>12</v>
      </c>
      <c r="I519" s="124" t="s">
        <v>332</v>
      </c>
      <c r="J519" s="124" t="s">
        <v>363</v>
      </c>
    </row>
    <row r="520" spans="1:10" x14ac:dyDescent="0.3">
      <c r="C520" s="130" t="s">
        <v>364</v>
      </c>
      <c r="D520" s="125">
        <v>38833</v>
      </c>
      <c r="E520" s="126">
        <v>46582</v>
      </c>
      <c r="F520" s="126">
        <v>48374</v>
      </c>
      <c r="G520" s="126">
        <v>50166</v>
      </c>
      <c r="H520" s="126">
        <v>43880.3</v>
      </c>
      <c r="I520" s="126">
        <v>227835.3</v>
      </c>
      <c r="J520" s="131" t="s">
        <v>365</v>
      </c>
    </row>
    <row r="521" spans="1:10" x14ac:dyDescent="0.3">
      <c r="C521" s="130" t="s">
        <v>366</v>
      </c>
      <c r="D521" s="125">
        <v>0</v>
      </c>
      <c r="E521" s="126">
        <v>6139</v>
      </c>
      <c r="F521" s="126">
        <v>3258</v>
      </c>
      <c r="G521" s="126">
        <v>35787</v>
      </c>
      <c r="H521" s="126">
        <v>0</v>
      </c>
      <c r="I521" s="126">
        <v>50548.91866009395</v>
      </c>
      <c r="J521" s="131" t="s">
        <v>365</v>
      </c>
    </row>
    <row r="522" spans="1:10" x14ac:dyDescent="0.3">
      <c r="C522" s="130" t="s">
        <v>369</v>
      </c>
      <c r="D522" s="125">
        <v>2683</v>
      </c>
      <c r="E522" s="126">
        <v>62300</v>
      </c>
      <c r="F522" s="126">
        <v>64696</v>
      </c>
      <c r="G522" s="126">
        <v>72338</v>
      </c>
      <c r="H522" s="126">
        <v>5758.3</v>
      </c>
      <c r="I522" s="126">
        <v>207775.3</v>
      </c>
      <c r="J522" s="131" t="s">
        <v>365</v>
      </c>
    </row>
    <row r="523" spans="1:10" x14ac:dyDescent="0.3">
      <c r="C523" s="127" t="s">
        <v>367</v>
      </c>
      <c r="D523" s="128">
        <v>41516</v>
      </c>
      <c r="E523" s="128">
        <v>115749.91675320694</v>
      </c>
      <c r="F523" s="128">
        <v>116715.1292273828</v>
      </c>
      <c r="G523" s="128">
        <v>162539.87267950422</v>
      </c>
      <c r="H523" s="128">
        <v>49638.600000000006</v>
      </c>
      <c r="I523" s="128">
        <v>486159.51866009389</v>
      </c>
      <c r="J523" s="131"/>
    </row>
    <row r="524" spans="1:10" x14ac:dyDescent="0.3">
      <c r="C524" s="132"/>
      <c r="D524" s="133"/>
      <c r="E524" s="133"/>
      <c r="F524" s="133"/>
      <c r="G524" s="133"/>
      <c r="H524" s="133"/>
      <c r="I524" s="133"/>
    </row>
    <row r="525" spans="1:10" x14ac:dyDescent="0.3">
      <c r="C525" s="132"/>
      <c r="D525" s="133"/>
      <c r="E525" s="133"/>
      <c r="F525" s="133"/>
      <c r="G525" s="133"/>
      <c r="H525" s="133"/>
      <c r="I525" s="133"/>
    </row>
    <row r="526" spans="1:10" x14ac:dyDescent="0.3">
      <c r="A526" s="158" t="s">
        <v>134</v>
      </c>
      <c r="B526" s="138" t="s">
        <v>135</v>
      </c>
      <c r="C526" s="121" t="s">
        <v>25</v>
      </c>
      <c r="D526" s="133"/>
      <c r="E526" s="133"/>
      <c r="F526" s="133"/>
      <c r="G526" s="133"/>
      <c r="H526" s="133"/>
      <c r="I526" s="133"/>
    </row>
    <row r="527" spans="1:10" x14ac:dyDescent="0.3">
      <c r="C527" s="135"/>
      <c r="D527" s="136"/>
      <c r="E527" s="137"/>
      <c r="F527" s="137"/>
      <c r="G527" s="137"/>
      <c r="H527" s="137"/>
      <c r="I527" s="137"/>
    </row>
    <row r="528" spans="1:10" x14ac:dyDescent="0.3">
      <c r="C528" s="124" t="s">
        <v>362</v>
      </c>
      <c r="D528" s="124" t="s">
        <v>8</v>
      </c>
      <c r="E528" s="124" t="s">
        <v>9</v>
      </c>
      <c r="F528" s="124" t="s">
        <v>10</v>
      </c>
      <c r="G528" s="124" t="s">
        <v>11</v>
      </c>
      <c r="H528" s="124" t="s">
        <v>12</v>
      </c>
      <c r="I528" s="124" t="s">
        <v>332</v>
      </c>
      <c r="J528" s="124" t="s">
        <v>363</v>
      </c>
    </row>
    <row r="529" spans="1:10" x14ac:dyDescent="0.3">
      <c r="C529" s="130" t="s">
        <v>364</v>
      </c>
      <c r="D529" s="125">
        <v>2400</v>
      </c>
      <c r="E529" s="126">
        <v>0</v>
      </c>
      <c r="F529" s="126">
        <v>0</v>
      </c>
      <c r="G529" s="126">
        <v>0</v>
      </c>
      <c r="H529" s="126">
        <v>0</v>
      </c>
      <c r="I529" s="126">
        <v>2400</v>
      </c>
      <c r="J529" s="131" t="s">
        <v>365</v>
      </c>
    </row>
    <row r="530" spans="1:10" x14ac:dyDescent="0.3">
      <c r="C530" s="127" t="s">
        <v>367</v>
      </c>
      <c r="D530" s="128">
        <v>2400</v>
      </c>
      <c r="E530" s="128">
        <v>0</v>
      </c>
      <c r="F530" s="128">
        <v>0</v>
      </c>
      <c r="G530" s="128">
        <v>0</v>
      </c>
      <c r="H530" s="128">
        <v>0</v>
      </c>
      <c r="I530" s="128">
        <v>2400</v>
      </c>
      <c r="J530" s="131"/>
    </row>
    <row r="531" spans="1:10" x14ac:dyDescent="0.3">
      <c r="C531" s="132"/>
      <c r="D531" s="133"/>
      <c r="E531" s="133"/>
      <c r="F531" s="133"/>
      <c r="G531" s="133"/>
      <c r="H531" s="133"/>
      <c r="I531" s="133"/>
    </row>
    <row r="532" spans="1:10" x14ac:dyDescent="0.3">
      <c r="C532" s="132"/>
      <c r="D532" s="133"/>
      <c r="E532" s="133"/>
      <c r="F532" s="133"/>
      <c r="G532" s="133"/>
      <c r="H532" s="133"/>
      <c r="I532" s="133"/>
    </row>
    <row r="533" spans="1:10" x14ac:dyDescent="0.3">
      <c r="A533" s="158" t="s">
        <v>134</v>
      </c>
      <c r="B533" s="138" t="s">
        <v>136</v>
      </c>
      <c r="C533" s="121" t="s">
        <v>27</v>
      </c>
      <c r="D533" s="133"/>
      <c r="E533" s="133"/>
      <c r="F533" s="133"/>
      <c r="G533" s="133"/>
      <c r="H533" s="133"/>
      <c r="I533" s="133"/>
    </row>
    <row r="534" spans="1:10" x14ac:dyDescent="0.3">
      <c r="C534" s="135"/>
      <c r="D534" s="136"/>
      <c r="E534" s="137"/>
      <c r="F534" s="137"/>
      <c r="G534" s="137"/>
      <c r="H534" s="137"/>
      <c r="I534" s="137"/>
    </row>
    <row r="535" spans="1:10" x14ac:dyDescent="0.3">
      <c r="C535" s="124" t="s">
        <v>362</v>
      </c>
      <c r="D535" s="124" t="s">
        <v>8</v>
      </c>
      <c r="E535" s="124" t="s">
        <v>9</v>
      </c>
      <c r="F535" s="124" t="s">
        <v>10</v>
      </c>
      <c r="G535" s="124" t="s">
        <v>11</v>
      </c>
      <c r="H535" s="124" t="s">
        <v>12</v>
      </c>
      <c r="I535" s="124" t="s">
        <v>332</v>
      </c>
      <c r="J535" s="124" t="s">
        <v>363</v>
      </c>
    </row>
    <row r="536" spans="1:10" x14ac:dyDescent="0.3">
      <c r="C536" s="130" t="s">
        <v>364</v>
      </c>
      <c r="D536" s="125">
        <v>37700</v>
      </c>
      <c r="E536" s="126">
        <v>37700</v>
      </c>
      <c r="F536" s="126">
        <v>46580</v>
      </c>
      <c r="G536" s="126">
        <v>46580</v>
      </c>
      <c r="H536" s="126">
        <v>33250</v>
      </c>
      <c r="I536" s="126">
        <v>201810</v>
      </c>
      <c r="J536" s="131" t="s">
        <v>365</v>
      </c>
    </row>
    <row r="537" spans="1:10" x14ac:dyDescent="0.3">
      <c r="C537" s="130" t="s">
        <v>366</v>
      </c>
      <c r="D537" s="125">
        <v>0</v>
      </c>
      <c r="E537" s="126">
        <v>47500</v>
      </c>
      <c r="F537" s="126">
        <v>15000</v>
      </c>
      <c r="G537" s="126">
        <v>15000</v>
      </c>
      <c r="H537" s="126">
        <v>0</v>
      </c>
      <c r="I537" s="126">
        <v>77500</v>
      </c>
      <c r="J537" s="131" t="s">
        <v>365</v>
      </c>
    </row>
    <row r="538" spans="1:10" x14ac:dyDescent="0.3">
      <c r="C538" s="127" t="s">
        <v>367</v>
      </c>
      <c r="D538" s="128">
        <v>37700</v>
      </c>
      <c r="E538" s="128">
        <v>85200</v>
      </c>
      <c r="F538" s="128">
        <v>61580</v>
      </c>
      <c r="G538" s="128">
        <v>61580</v>
      </c>
      <c r="H538" s="128">
        <v>33250</v>
      </c>
      <c r="I538" s="128">
        <v>279310</v>
      </c>
      <c r="J538" s="131"/>
    </row>
    <row r="539" spans="1:10" x14ac:dyDescent="0.3">
      <c r="C539" s="132"/>
      <c r="D539" s="133"/>
      <c r="E539" s="133"/>
      <c r="F539" s="133"/>
      <c r="G539" s="133"/>
      <c r="H539" s="133"/>
      <c r="I539" s="133"/>
    </row>
    <row r="540" spans="1:10" x14ac:dyDescent="0.3">
      <c r="C540" s="132"/>
      <c r="D540" s="133"/>
      <c r="E540" s="133"/>
      <c r="F540" s="133"/>
      <c r="G540" s="133"/>
      <c r="H540" s="133"/>
      <c r="I540" s="133"/>
    </row>
    <row r="541" spans="1:10" x14ac:dyDescent="0.3">
      <c r="A541" s="158" t="s">
        <v>134</v>
      </c>
      <c r="B541" s="138" t="s">
        <v>137</v>
      </c>
      <c r="C541" s="121" t="s">
        <v>29</v>
      </c>
      <c r="D541" s="133"/>
      <c r="E541" s="133"/>
      <c r="F541" s="133"/>
      <c r="G541" s="133"/>
      <c r="H541" s="133"/>
      <c r="I541" s="133"/>
    </row>
    <row r="542" spans="1:10" x14ac:dyDescent="0.3">
      <c r="C542" s="135"/>
      <c r="D542" s="136"/>
      <c r="E542" s="137"/>
      <c r="F542" s="137"/>
      <c r="G542" s="137"/>
      <c r="H542" s="137"/>
      <c r="I542" s="137"/>
    </row>
    <row r="543" spans="1:10" x14ac:dyDescent="0.3">
      <c r="C543" s="124" t="s">
        <v>362</v>
      </c>
      <c r="D543" s="124" t="s">
        <v>8</v>
      </c>
      <c r="E543" s="124" t="s">
        <v>9</v>
      </c>
      <c r="F543" s="124" t="s">
        <v>10</v>
      </c>
      <c r="G543" s="124" t="s">
        <v>11</v>
      </c>
      <c r="H543" s="124" t="s">
        <v>12</v>
      </c>
      <c r="I543" s="124" t="s">
        <v>332</v>
      </c>
      <c r="J543" s="124" t="s">
        <v>363</v>
      </c>
    </row>
    <row r="544" spans="1:10" x14ac:dyDescent="0.3">
      <c r="C544" s="130" t="s">
        <v>364</v>
      </c>
      <c r="D544" s="125">
        <v>81240</v>
      </c>
      <c r="E544" s="126">
        <v>94200</v>
      </c>
      <c r="F544" s="126">
        <v>94200</v>
      </c>
      <c r="G544" s="126">
        <v>94200</v>
      </c>
      <c r="H544" s="126">
        <v>94200</v>
      </c>
      <c r="I544" s="126">
        <v>458040</v>
      </c>
      <c r="J544" s="131" t="s">
        <v>365</v>
      </c>
    </row>
    <row r="545" spans="1:10" x14ac:dyDescent="0.3">
      <c r="C545" s="130" t="s">
        <v>366</v>
      </c>
      <c r="D545" s="125">
        <v>0</v>
      </c>
      <c r="E545" s="126">
        <v>3000</v>
      </c>
      <c r="F545" s="126">
        <v>0</v>
      </c>
      <c r="G545" s="126">
        <v>0</v>
      </c>
      <c r="H545" s="126">
        <v>0</v>
      </c>
      <c r="I545" s="126">
        <v>3000</v>
      </c>
      <c r="J545" s="131" t="s">
        <v>365</v>
      </c>
    </row>
    <row r="546" spans="1:10" x14ac:dyDescent="0.3">
      <c r="C546" s="127" t="s">
        <v>367</v>
      </c>
      <c r="D546" s="128">
        <v>81240</v>
      </c>
      <c r="E546" s="128">
        <v>97200</v>
      </c>
      <c r="F546" s="128">
        <v>94200</v>
      </c>
      <c r="G546" s="128">
        <v>94200</v>
      </c>
      <c r="H546" s="128">
        <v>94200</v>
      </c>
      <c r="I546" s="128">
        <v>461040</v>
      </c>
      <c r="J546" s="131"/>
    </row>
    <row r="547" spans="1:10" x14ac:dyDescent="0.3">
      <c r="C547" s="132"/>
      <c r="D547" s="133"/>
      <c r="E547" s="133"/>
      <c r="F547" s="133"/>
      <c r="G547" s="133"/>
      <c r="H547" s="133"/>
      <c r="I547" s="133"/>
    </row>
    <row r="548" spans="1:10" x14ac:dyDescent="0.3">
      <c r="C548" s="132"/>
      <c r="D548" s="133"/>
      <c r="E548" s="133"/>
      <c r="F548" s="133"/>
      <c r="G548" s="133"/>
      <c r="H548" s="133"/>
      <c r="I548" s="133"/>
    </row>
    <row r="549" spans="1:10" x14ac:dyDescent="0.3">
      <c r="A549" s="158" t="s">
        <v>134</v>
      </c>
      <c r="B549" s="138" t="s">
        <v>138</v>
      </c>
      <c r="C549" s="121" t="s">
        <v>33</v>
      </c>
      <c r="D549" s="133"/>
      <c r="E549" s="133"/>
      <c r="F549" s="133"/>
      <c r="G549" s="133"/>
      <c r="H549" s="133"/>
      <c r="I549" s="133"/>
    </row>
    <row r="550" spans="1:10" x14ac:dyDescent="0.3">
      <c r="C550" s="135"/>
      <c r="D550" s="136"/>
      <c r="E550" s="137"/>
      <c r="F550" s="137"/>
      <c r="G550" s="137"/>
      <c r="H550" s="137"/>
      <c r="I550" s="137"/>
    </row>
    <row r="551" spans="1:10" x14ac:dyDescent="0.3">
      <c r="C551" s="124" t="s">
        <v>362</v>
      </c>
      <c r="D551" s="124" t="s">
        <v>8</v>
      </c>
      <c r="E551" s="124" t="s">
        <v>9</v>
      </c>
      <c r="F551" s="124" t="s">
        <v>10</v>
      </c>
      <c r="G551" s="124" t="s">
        <v>11</v>
      </c>
      <c r="H551" s="124" t="s">
        <v>12</v>
      </c>
      <c r="I551" s="124" t="s">
        <v>332</v>
      </c>
      <c r="J551" s="124" t="s">
        <v>363</v>
      </c>
    </row>
    <row r="552" spans="1:10" x14ac:dyDescent="0.3">
      <c r="C552" s="130" t="s">
        <v>364</v>
      </c>
      <c r="D552" s="125">
        <v>7200</v>
      </c>
      <c r="E552" s="126">
        <v>7200</v>
      </c>
      <c r="F552" s="126">
        <v>7200</v>
      </c>
      <c r="G552" s="126">
        <v>7200</v>
      </c>
      <c r="H552" s="126">
        <v>0</v>
      </c>
      <c r="I552" s="126">
        <v>28800</v>
      </c>
      <c r="J552" s="131" t="s">
        <v>365</v>
      </c>
    </row>
    <row r="553" spans="1:10" x14ac:dyDescent="0.3">
      <c r="C553" s="130" t="s">
        <v>369</v>
      </c>
      <c r="D553" s="125">
        <v>0</v>
      </c>
      <c r="E553" s="126">
        <v>0</v>
      </c>
      <c r="F553" s="126">
        <v>14787</v>
      </c>
      <c r="G553" s="126">
        <v>2366</v>
      </c>
      <c r="H553" s="126">
        <v>0</v>
      </c>
      <c r="I553" s="126">
        <v>17153</v>
      </c>
      <c r="J553" s="131" t="s">
        <v>365</v>
      </c>
    </row>
    <row r="554" spans="1:10" x14ac:dyDescent="0.3">
      <c r="C554" s="127" t="s">
        <v>367</v>
      </c>
      <c r="D554" s="128">
        <v>7200</v>
      </c>
      <c r="E554" s="128">
        <v>7200</v>
      </c>
      <c r="F554" s="128">
        <v>21987</v>
      </c>
      <c r="G554" s="128">
        <v>9566</v>
      </c>
      <c r="H554" s="128">
        <v>0</v>
      </c>
      <c r="I554" s="128">
        <v>45953</v>
      </c>
      <c r="J554" s="131"/>
    </row>
    <row r="555" spans="1:10" x14ac:dyDescent="0.3">
      <c r="C555" s="132"/>
      <c r="D555" s="133"/>
      <c r="E555" s="133"/>
      <c r="F555" s="133"/>
      <c r="G555" s="133"/>
      <c r="H555" s="133"/>
      <c r="I555" s="133"/>
    </row>
    <row r="556" spans="1:10" x14ac:dyDescent="0.3">
      <c r="C556" s="132"/>
      <c r="D556" s="133"/>
      <c r="E556" s="133"/>
      <c r="F556" s="133"/>
      <c r="G556" s="133"/>
      <c r="H556" s="133"/>
      <c r="I556" s="133"/>
    </row>
    <row r="557" spans="1:10" x14ac:dyDescent="0.3">
      <c r="A557" s="158" t="s">
        <v>134</v>
      </c>
      <c r="B557" s="138" t="s">
        <v>139</v>
      </c>
      <c r="C557" s="121" t="s">
        <v>31</v>
      </c>
      <c r="D557" s="133"/>
      <c r="E557" s="133"/>
      <c r="F557" s="133"/>
      <c r="G557" s="133"/>
      <c r="H557" s="133"/>
      <c r="I557" s="133"/>
    </row>
    <row r="558" spans="1:10" x14ac:dyDescent="0.3">
      <c r="C558" s="135"/>
      <c r="D558" s="136"/>
      <c r="E558" s="137"/>
      <c r="F558" s="137"/>
      <c r="G558" s="137"/>
      <c r="H558" s="137"/>
      <c r="I558" s="137"/>
    </row>
    <row r="559" spans="1:10" x14ac:dyDescent="0.3">
      <c r="C559" s="124" t="s">
        <v>362</v>
      </c>
      <c r="D559" s="124" t="s">
        <v>8</v>
      </c>
      <c r="E559" s="124" t="s">
        <v>9</v>
      </c>
      <c r="F559" s="124" t="s">
        <v>10</v>
      </c>
      <c r="G559" s="124" t="s">
        <v>11</v>
      </c>
      <c r="H559" s="124" t="s">
        <v>12</v>
      </c>
      <c r="I559" s="124" t="s">
        <v>332</v>
      </c>
      <c r="J559" s="124" t="s">
        <v>363</v>
      </c>
    </row>
    <row r="560" spans="1:10" x14ac:dyDescent="0.3">
      <c r="C560" s="130" t="s">
        <v>366</v>
      </c>
      <c r="D560" s="125">
        <v>0</v>
      </c>
      <c r="E560" s="126">
        <v>18128</v>
      </c>
      <c r="F560" s="126">
        <v>5385</v>
      </c>
      <c r="G560" s="126">
        <v>5385</v>
      </c>
      <c r="H560" s="126">
        <v>0</v>
      </c>
      <c r="I560" s="126">
        <v>28898</v>
      </c>
      <c r="J560" s="131" t="s">
        <v>365</v>
      </c>
    </row>
    <row r="561" spans="1:10" x14ac:dyDescent="0.3">
      <c r="C561" s="127" t="s">
        <v>367</v>
      </c>
      <c r="D561" s="128">
        <v>0</v>
      </c>
      <c r="E561" s="128">
        <v>18128</v>
      </c>
      <c r="F561" s="128">
        <v>5385</v>
      </c>
      <c r="G561" s="128">
        <v>5385</v>
      </c>
      <c r="H561" s="128">
        <v>0</v>
      </c>
      <c r="I561" s="128">
        <v>28898</v>
      </c>
      <c r="J561" s="131"/>
    </row>
    <row r="562" spans="1:10" x14ac:dyDescent="0.3">
      <c r="C562" s="132"/>
      <c r="D562" s="133"/>
      <c r="E562" s="133"/>
      <c r="F562" s="133"/>
      <c r="G562" s="133"/>
      <c r="H562" s="133"/>
      <c r="I562" s="133"/>
    </row>
    <row r="563" spans="1:10" x14ac:dyDescent="0.3">
      <c r="C563" s="132"/>
      <c r="D563" s="133"/>
      <c r="E563" s="133"/>
      <c r="F563" s="133"/>
      <c r="G563" s="133"/>
      <c r="H563" s="133"/>
      <c r="I563" s="133"/>
    </row>
    <row r="564" spans="1:10" x14ac:dyDescent="0.3">
      <c r="A564" s="158" t="s">
        <v>134</v>
      </c>
      <c r="B564" s="138" t="s">
        <v>140</v>
      </c>
      <c r="C564" s="121" t="s">
        <v>368</v>
      </c>
      <c r="D564" s="133"/>
      <c r="E564" s="133"/>
      <c r="F564" s="133"/>
      <c r="G564" s="133"/>
      <c r="H564" s="133"/>
      <c r="I564" s="133"/>
    </row>
    <row r="565" spans="1:10" x14ac:dyDescent="0.3">
      <c r="C565" s="132"/>
      <c r="D565" s="133"/>
      <c r="E565" s="133"/>
      <c r="F565" s="133"/>
      <c r="G565" s="133"/>
      <c r="H565" s="133"/>
      <c r="I565" s="133"/>
    </row>
    <row r="566" spans="1:10" x14ac:dyDescent="0.3">
      <c r="C566" s="132"/>
      <c r="D566" s="133"/>
      <c r="E566" s="133"/>
      <c r="F566" s="133"/>
      <c r="G566" s="133"/>
      <c r="H566" s="133"/>
      <c r="I566" s="133"/>
    </row>
    <row r="567" spans="1:10" x14ac:dyDescent="0.3">
      <c r="A567" s="158" t="s">
        <v>144</v>
      </c>
      <c r="B567" s="138" t="s">
        <v>143</v>
      </c>
      <c r="C567" s="121" t="s">
        <v>18</v>
      </c>
      <c r="D567" s="133"/>
      <c r="E567" s="133"/>
      <c r="F567" s="133"/>
      <c r="G567" s="133"/>
      <c r="H567" s="133"/>
      <c r="I567" s="133"/>
    </row>
    <row r="568" spans="1:10" x14ac:dyDescent="0.3">
      <c r="C568" s="135"/>
      <c r="D568" s="136"/>
      <c r="E568" s="137"/>
      <c r="F568" s="137"/>
      <c r="G568" s="137"/>
      <c r="H568" s="137"/>
      <c r="I568" s="137"/>
    </row>
    <row r="569" spans="1:10" x14ac:dyDescent="0.3">
      <c r="C569" s="124" t="s">
        <v>362</v>
      </c>
      <c r="D569" s="124" t="s">
        <v>8</v>
      </c>
      <c r="E569" s="124" t="s">
        <v>9</v>
      </c>
      <c r="F569" s="124" t="s">
        <v>10</v>
      </c>
      <c r="G569" s="124" t="s">
        <v>11</v>
      </c>
      <c r="H569" s="124" t="s">
        <v>12</v>
      </c>
      <c r="I569" s="124" t="s">
        <v>332</v>
      </c>
      <c r="J569" s="124" t="s">
        <v>363</v>
      </c>
    </row>
    <row r="570" spans="1:10" x14ac:dyDescent="0.3">
      <c r="C570" s="130" t="s">
        <v>364</v>
      </c>
      <c r="D570" s="125">
        <v>22833</v>
      </c>
      <c r="E570" s="126">
        <v>27019</v>
      </c>
      <c r="F570" s="126">
        <v>28058</v>
      </c>
      <c r="G570" s="126">
        <v>29098</v>
      </c>
      <c r="H570" s="126">
        <v>28277</v>
      </c>
      <c r="I570" s="126">
        <v>135285</v>
      </c>
      <c r="J570" s="131" t="s">
        <v>365</v>
      </c>
    </row>
    <row r="571" spans="1:10" x14ac:dyDescent="0.3">
      <c r="C571" s="130" t="s">
        <v>366</v>
      </c>
      <c r="D571" s="125">
        <v>44595</v>
      </c>
      <c r="E571" s="126">
        <v>0</v>
      </c>
      <c r="F571" s="126">
        <v>0</v>
      </c>
      <c r="G571" s="126">
        <v>0</v>
      </c>
      <c r="H571" s="126">
        <v>0</v>
      </c>
      <c r="I571" s="126">
        <v>48412.338052836829</v>
      </c>
      <c r="J571" s="131" t="s">
        <v>365</v>
      </c>
    </row>
    <row r="572" spans="1:10" x14ac:dyDescent="0.3">
      <c r="C572" s="130" t="s">
        <v>369</v>
      </c>
      <c r="D572" s="125">
        <v>2235.5</v>
      </c>
      <c r="E572" s="126">
        <v>62248</v>
      </c>
      <c r="F572" s="126">
        <v>64696</v>
      </c>
      <c r="G572" s="126">
        <v>72338</v>
      </c>
      <c r="H572" s="126">
        <v>5758</v>
      </c>
      <c r="I572" s="126">
        <v>207275.5</v>
      </c>
      <c r="J572" s="131" t="s">
        <v>365</v>
      </c>
    </row>
    <row r="573" spans="1:10" x14ac:dyDescent="0.3">
      <c r="C573" s="127" t="s">
        <v>367</v>
      </c>
      <c r="D573" s="128">
        <v>73480.838052836829</v>
      </c>
      <c r="E573" s="128">
        <v>89267</v>
      </c>
      <c r="F573" s="128">
        <v>92754</v>
      </c>
      <c r="G573" s="128">
        <v>101436</v>
      </c>
      <c r="H573" s="128">
        <v>34035</v>
      </c>
      <c r="I573" s="128">
        <v>390972.83805283683</v>
      </c>
      <c r="J573" s="131"/>
    </row>
    <row r="574" spans="1:10" x14ac:dyDescent="0.3">
      <c r="C574" s="135"/>
      <c r="D574" s="136"/>
      <c r="E574" s="137"/>
      <c r="F574" s="137"/>
      <c r="G574" s="137"/>
      <c r="H574" s="137"/>
      <c r="I574" s="166"/>
    </row>
    <row r="575" spans="1:10" x14ac:dyDescent="0.3">
      <c r="C575" s="135"/>
      <c r="D575" s="136"/>
      <c r="E575" s="137"/>
      <c r="F575" s="137"/>
      <c r="G575" s="137"/>
      <c r="H575" s="137"/>
      <c r="I575" s="137"/>
    </row>
    <row r="576" spans="1:10" x14ac:dyDescent="0.3">
      <c r="A576" s="158" t="s">
        <v>144</v>
      </c>
      <c r="B576" s="138" t="s">
        <v>145</v>
      </c>
      <c r="C576" s="121" t="s">
        <v>25</v>
      </c>
      <c r="D576" s="136"/>
      <c r="E576" s="137"/>
      <c r="F576" s="137"/>
      <c r="G576" s="137"/>
      <c r="H576" s="137"/>
      <c r="I576" s="137"/>
    </row>
    <row r="577" spans="1:10" x14ac:dyDescent="0.3">
      <c r="C577" s="135"/>
      <c r="D577" s="136"/>
      <c r="E577" s="137"/>
      <c r="F577" s="137"/>
      <c r="G577" s="137"/>
      <c r="H577" s="137"/>
      <c r="I577" s="137"/>
    </row>
    <row r="578" spans="1:10" x14ac:dyDescent="0.3">
      <c r="C578" s="124" t="s">
        <v>362</v>
      </c>
      <c r="D578" s="124" t="s">
        <v>8</v>
      </c>
      <c r="E578" s="124" t="s">
        <v>9</v>
      </c>
      <c r="F578" s="124" t="s">
        <v>10</v>
      </c>
      <c r="G578" s="124" t="s">
        <v>11</v>
      </c>
      <c r="H578" s="124" t="s">
        <v>12</v>
      </c>
      <c r="I578" s="124" t="s">
        <v>332</v>
      </c>
      <c r="J578" s="124" t="s">
        <v>363</v>
      </c>
    </row>
    <row r="579" spans="1:10" x14ac:dyDescent="0.3">
      <c r="C579" s="130" t="s">
        <v>364</v>
      </c>
      <c r="D579" s="125">
        <v>60000</v>
      </c>
      <c r="E579" s="126">
        <v>60000</v>
      </c>
      <c r="F579" s="126">
        <v>60000</v>
      </c>
      <c r="G579" s="126">
        <v>60000</v>
      </c>
      <c r="H579" s="126">
        <v>60000</v>
      </c>
      <c r="I579" s="126">
        <v>300000</v>
      </c>
      <c r="J579" s="131" t="s">
        <v>365</v>
      </c>
    </row>
    <row r="580" spans="1:10" x14ac:dyDescent="0.3">
      <c r="C580" s="130" t="s">
        <v>369</v>
      </c>
      <c r="D580" s="125">
        <v>0</v>
      </c>
      <c r="E580" s="126">
        <v>0</v>
      </c>
      <c r="F580" s="126">
        <v>8931</v>
      </c>
      <c r="G580" s="126">
        <v>6743</v>
      </c>
      <c r="H580" s="126">
        <v>0</v>
      </c>
      <c r="I580" s="126">
        <v>15674</v>
      </c>
      <c r="J580" s="131" t="s">
        <v>365</v>
      </c>
    </row>
    <row r="581" spans="1:10" x14ac:dyDescent="0.3">
      <c r="C581" s="127" t="s">
        <v>367</v>
      </c>
      <c r="D581" s="128">
        <v>60000</v>
      </c>
      <c r="E581" s="128">
        <v>60000</v>
      </c>
      <c r="F581" s="128">
        <v>68931</v>
      </c>
      <c r="G581" s="128">
        <v>66743</v>
      </c>
      <c r="H581" s="128">
        <v>60000</v>
      </c>
      <c r="I581" s="128">
        <v>315674</v>
      </c>
      <c r="J581" s="131"/>
    </row>
    <row r="582" spans="1:10" x14ac:dyDescent="0.3">
      <c r="C582" s="135"/>
      <c r="D582" s="136"/>
      <c r="E582" s="137"/>
      <c r="F582" s="137"/>
      <c r="G582" s="137"/>
      <c r="H582" s="137"/>
      <c r="I582" s="137"/>
    </row>
    <row r="583" spans="1:10" x14ac:dyDescent="0.3">
      <c r="C583" s="135"/>
      <c r="D583" s="136"/>
      <c r="E583" s="137"/>
      <c r="F583" s="137"/>
      <c r="G583" s="137"/>
      <c r="H583" s="137"/>
      <c r="I583" s="137"/>
    </row>
    <row r="584" spans="1:10" x14ac:dyDescent="0.3">
      <c r="A584" s="158" t="s">
        <v>144</v>
      </c>
      <c r="B584" s="138" t="s">
        <v>146</v>
      </c>
      <c r="C584" s="121" t="s">
        <v>368</v>
      </c>
      <c r="D584" s="136"/>
      <c r="E584" s="137"/>
      <c r="F584" s="137"/>
      <c r="G584" s="137"/>
      <c r="H584" s="137"/>
      <c r="I584" s="137"/>
    </row>
    <row r="585" spans="1:10" x14ac:dyDescent="0.3">
      <c r="C585" s="135"/>
      <c r="D585" s="136"/>
      <c r="E585" s="137"/>
      <c r="F585" s="137"/>
      <c r="G585" s="137"/>
      <c r="H585" s="137"/>
      <c r="I585" s="137"/>
    </row>
    <row r="586" spans="1:10" x14ac:dyDescent="0.3">
      <c r="C586" s="135"/>
      <c r="D586" s="136"/>
      <c r="E586" s="137"/>
      <c r="F586" s="137"/>
      <c r="G586" s="137"/>
      <c r="H586" s="137"/>
      <c r="I586" s="137"/>
    </row>
    <row r="587" spans="1:10" x14ac:dyDescent="0.3">
      <c r="A587" s="158" t="s">
        <v>150</v>
      </c>
      <c r="B587" s="138" t="s">
        <v>149</v>
      </c>
      <c r="C587" s="121" t="s">
        <v>18</v>
      </c>
      <c r="D587" s="136"/>
      <c r="E587" s="137"/>
      <c r="F587" s="137"/>
      <c r="G587" s="137"/>
      <c r="H587" s="137"/>
      <c r="I587" s="137"/>
    </row>
    <row r="588" spans="1:10" x14ac:dyDescent="0.3">
      <c r="C588" s="135"/>
      <c r="D588" s="136"/>
      <c r="E588" s="137"/>
      <c r="F588" s="137"/>
      <c r="G588" s="137"/>
      <c r="H588" s="137"/>
      <c r="I588" s="137"/>
    </row>
    <row r="589" spans="1:10" x14ac:dyDescent="0.3">
      <c r="C589" s="124" t="s">
        <v>362</v>
      </c>
      <c r="D589" s="124" t="s">
        <v>8</v>
      </c>
      <c r="E589" s="124" t="s">
        <v>9</v>
      </c>
      <c r="F589" s="124" t="s">
        <v>10</v>
      </c>
      <c r="G589" s="124" t="s">
        <v>11</v>
      </c>
      <c r="H589" s="124" t="s">
        <v>12</v>
      </c>
      <c r="I589" s="124" t="s">
        <v>332</v>
      </c>
      <c r="J589" s="124" t="s">
        <v>363</v>
      </c>
    </row>
    <row r="590" spans="1:10" x14ac:dyDescent="0.3">
      <c r="C590" s="130" t="s">
        <v>364</v>
      </c>
      <c r="D590" s="125">
        <v>43435</v>
      </c>
      <c r="E590" s="126">
        <v>50882</v>
      </c>
      <c r="F590" s="126">
        <v>52839</v>
      </c>
      <c r="G590" s="126">
        <v>54795.5</v>
      </c>
      <c r="H590" s="126">
        <v>49826</v>
      </c>
      <c r="I590" s="126">
        <v>251777.5</v>
      </c>
      <c r="J590" s="131" t="s">
        <v>365</v>
      </c>
    </row>
    <row r="591" spans="1:10" x14ac:dyDescent="0.3">
      <c r="C591" s="130" t="s">
        <v>366</v>
      </c>
      <c r="D591" s="125">
        <v>11031</v>
      </c>
      <c r="E591" s="126">
        <v>17323</v>
      </c>
      <c r="F591" s="126">
        <v>9938</v>
      </c>
      <c r="G591" s="126">
        <v>73364</v>
      </c>
      <c r="H591" s="126">
        <v>0</v>
      </c>
      <c r="I591" s="126">
        <v>124558.82218401377</v>
      </c>
      <c r="J591" s="131" t="s">
        <v>365</v>
      </c>
    </row>
    <row r="592" spans="1:10" x14ac:dyDescent="0.3">
      <c r="C592" s="130" t="s">
        <v>369</v>
      </c>
      <c r="D592" s="125">
        <v>56666</v>
      </c>
      <c r="E592" s="126">
        <v>62300</v>
      </c>
      <c r="F592" s="126">
        <v>64642</v>
      </c>
      <c r="G592" s="126">
        <v>72337.5</v>
      </c>
      <c r="H592" s="126">
        <v>59636</v>
      </c>
      <c r="I592" s="126">
        <v>315581.5</v>
      </c>
      <c r="J592" s="131" t="s">
        <v>365</v>
      </c>
    </row>
    <row r="593" spans="1:10" x14ac:dyDescent="0.3">
      <c r="C593" s="127" t="s">
        <v>367</v>
      </c>
      <c r="D593" s="128">
        <v>112088.87395182968</v>
      </c>
      <c r="E593" s="128">
        <v>132561.76509568296</v>
      </c>
      <c r="F593" s="128">
        <v>128598.64414351751</v>
      </c>
      <c r="G593" s="128">
        <v>209206.53899298364</v>
      </c>
      <c r="H593" s="128">
        <v>109462</v>
      </c>
      <c r="I593" s="128">
        <v>691917.82218401378</v>
      </c>
      <c r="J593" s="131"/>
    </row>
    <row r="594" spans="1:10" x14ac:dyDescent="0.3">
      <c r="C594" s="135"/>
      <c r="D594" s="136"/>
      <c r="E594" s="137"/>
      <c r="F594" s="137"/>
      <c r="G594" s="137"/>
      <c r="H594" s="137"/>
      <c r="I594" s="137"/>
    </row>
    <row r="595" spans="1:10" x14ac:dyDescent="0.3">
      <c r="C595" s="135"/>
      <c r="D595" s="136"/>
      <c r="E595" s="137"/>
      <c r="F595" s="137"/>
      <c r="G595" s="137"/>
      <c r="H595" s="137"/>
      <c r="I595" s="137"/>
    </row>
    <row r="596" spans="1:10" x14ac:dyDescent="0.3">
      <c r="A596" s="158" t="s">
        <v>150</v>
      </c>
      <c r="B596" s="138" t="s">
        <v>151</v>
      </c>
      <c r="C596" s="121" t="s">
        <v>21</v>
      </c>
      <c r="D596" s="136"/>
      <c r="E596" s="137"/>
      <c r="F596" s="137"/>
      <c r="G596" s="137"/>
      <c r="H596" s="137"/>
      <c r="I596" s="137"/>
    </row>
    <row r="597" spans="1:10" x14ac:dyDescent="0.3">
      <c r="C597" s="135"/>
      <c r="D597" s="136"/>
      <c r="E597" s="137"/>
      <c r="F597" s="137"/>
      <c r="G597" s="137"/>
      <c r="H597" s="137"/>
      <c r="I597" s="137"/>
    </row>
    <row r="598" spans="1:10" x14ac:dyDescent="0.3">
      <c r="C598" s="124" t="s">
        <v>362</v>
      </c>
      <c r="D598" s="124" t="s">
        <v>8</v>
      </c>
      <c r="E598" s="124" t="s">
        <v>9</v>
      </c>
      <c r="F598" s="124" t="s">
        <v>10</v>
      </c>
      <c r="G598" s="124" t="s">
        <v>11</v>
      </c>
      <c r="H598" s="124" t="s">
        <v>12</v>
      </c>
      <c r="I598" s="124" t="s">
        <v>332</v>
      </c>
      <c r="J598" s="124" t="s">
        <v>363</v>
      </c>
    </row>
    <row r="599" spans="1:10" x14ac:dyDescent="0.3">
      <c r="C599" s="130" t="s">
        <v>364</v>
      </c>
      <c r="D599" s="125">
        <v>36000</v>
      </c>
      <c r="E599" s="126">
        <v>80000</v>
      </c>
      <c r="F599" s="126">
        <v>0</v>
      </c>
      <c r="G599" s="126">
        <v>0</v>
      </c>
      <c r="H599" s="126">
        <v>0</v>
      </c>
      <c r="I599" s="126">
        <v>116000</v>
      </c>
      <c r="J599" s="131" t="s">
        <v>365</v>
      </c>
    </row>
    <row r="600" spans="1:10" x14ac:dyDescent="0.3">
      <c r="C600" s="130" t="s">
        <v>369</v>
      </c>
      <c r="D600" s="125">
        <v>16722</v>
      </c>
      <c r="E600" s="126">
        <v>18071</v>
      </c>
      <c r="F600" s="126">
        <v>0</v>
      </c>
      <c r="G600" s="126">
        <v>1349</v>
      </c>
      <c r="H600" s="126">
        <v>1349</v>
      </c>
      <c r="I600" s="126">
        <v>37491</v>
      </c>
      <c r="J600" s="131" t="s">
        <v>365</v>
      </c>
    </row>
    <row r="601" spans="1:10" x14ac:dyDescent="0.3">
      <c r="C601" s="127" t="s">
        <v>367</v>
      </c>
      <c r="D601" s="128">
        <v>52722</v>
      </c>
      <c r="E601" s="128">
        <v>98071</v>
      </c>
      <c r="F601" s="128">
        <v>0</v>
      </c>
      <c r="G601" s="128">
        <v>1349</v>
      </c>
      <c r="H601" s="128">
        <v>1349</v>
      </c>
      <c r="I601" s="128">
        <v>153491</v>
      </c>
      <c r="J601" s="131"/>
    </row>
    <row r="602" spans="1:10" x14ac:dyDescent="0.3">
      <c r="C602" s="132"/>
      <c r="D602" s="133"/>
      <c r="E602" s="133"/>
      <c r="F602" s="133"/>
      <c r="G602" s="133"/>
      <c r="H602" s="133"/>
      <c r="I602" s="133" t="e">
        <v>#REF!</v>
      </c>
    </row>
    <row r="603" spans="1:10" x14ac:dyDescent="0.3">
      <c r="C603" s="132"/>
      <c r="D603" s="133"/>
      <c r="E603" s="133"/>
      <c r="F603" s="133"/>
      <c r="G603" s="133"/>
      <c r="H603" s="133"/>
      <c r="I603" s="133"/>
    </row>
    <row r="604" spans="1:10" x14ac:dyDescent="0.3">
      <c r="A604" s="158" t="s">
        <v>150</v>
      </c>
      <c r="B604" s="138" t="s">
        <v>152</v>
      </c>
      <c r="C604" s="121" t="s">
        <v>23</v>
      </c>
      <c r="D604" s="133"/>
      <c r="E604" s="133"/>
      <c r="F604" s="133"/>
      <c r="G604" s="133"/>
      <c r="H604" s="133"/>
      <c r="I604" s="133"/>
    </row>
    <row r="605" spans="1:10" x14ac:dyDescent="0.3">
      <c r="C605" s="135"/>
      <c r="D605" s="136"/>
      <c r="E605" s="137"/>
      <c r="F605" s="137"/>
      <c r="G605" s="137"/>
      <c r="H605" s="137"/>
      <c r="I605" s="137"/>
    </row>
    <row r="606" spans="1:10" x14ac:dyDescent="0.3">
      <c r="C606" s="124" t="s">
        <v>362</v>
      </c>
      <c r="D606" s="124" t="s">
        <v>8</v>
      </c>
      <c r="E606" s="124" t="s">
        <v>9</v>
      </c>
      <c r="F606" s="124" t="s">
        <v>10</v>
      </c>
      <c r="G606" s="124" t="s">
        <v>11</v>
      </c>
      <c r="H606" s="124" t="s">
        <v>12</v>
      </c>
      <c r="I606" s="124" t="s">
        <v>332</v>
      </c>
      <c r="J606" s="124" t="s">
        <v>363</v>
      </c>
    </row>
    <row r="607" spans="1:10" x14ac:dyDescent="0.3">
      <c r="C607" s="130" t="s">
        <v>369</v>
      </c>
      <c r="D607" s="125">
        <v>20229</v>
      </c>
      <c r="E607" s="126">
        <v>6743</v>
      </c>
      <c r="F607" s="126">
        <v>0</v>
      </c>
      <c r="G607" s="126">
        <v>0</v>
      </c>
      <c r="H607" s="126">
        <v>0</v>
      </c>
      <c r="I607" s="126">
        <v>26972</v>
      </c>
      <c r="J607" s="131" t="s">
        <v>365</v>
      </c>
    </row>
    <row r="608" spans="1:10" x14ac:dyDescent="0.3">
      <c r="C608" s="127" t="s">
        <v>367</v>
      </c>
      <c r="D608" s="128">
        <v>20229</v>
      </c>
      <c r="E608" s="128">
        <v>6743</v>
      </c>
      <c r="F608" s="128">
        <v>0</v>
      </c>
      <c r="G608" s="128">
        <v>0</v>
      </c>
      <c r="H608" s="128">
        <v>0</v>
      </c>
      <c r="I608" s="129">
        <v>26972</v>
      </c>
      <c r="J608" s="131"/>
    </row>
    <row r="609" spans="1:10" x14ac:dyDescent="0.3">
      <c r="C609" s="132"/>
      <c r="D609" s="133"/>
      <c r="E609" s="133"/>
      <c r="F609" s="133"/>
      <c r="G609" s="133"/>
      <c r="H609" s="133"/>
      <c r="I609" s="133"/>
    </row>
    <row r="610" spans="1:10" x14ac:dyDescent="0.3">
      <c r="C610" s="132"/>
      <c r="D610" s="133"/>
      <c r="E610" s="133"/>
      <c r="F610" s="133"/>
      <c r="G610" s="133"/>
      <c r="H610" s="133"/>
      <c r="I610" s="133"/>
    </row>
    <row r="611" spans="1:10" x14ac:dyDescent="0.3">
      <c r="A611" s="158" t="s">
        <v>150</v>
      </c>
      <c r="B611" s="138" t="s">
        <v>153</v>
      </c>
      <c r="C611" s="121" t="s">
        <v>25</v>
      </c>
      <c r="D611" s="133"/>
      <c r="E611" s="133"/>
      <c r="F611" s="133"/>
      <c r="G611" s="133"/>
      <c r="H611" s="133"/>
      <c r="I611" s="133"/>
    </row>
    <row r="612" spans="1:10" x14ac:dyDescent="0.3">
      <c r="C612" s="135"/>
      <c r="D612" s="136"/>
      <c r="E612" s="137"/>
      <c r="F612" s="137"/>
      <c r="G612" s="137"/>
      <c r="H612" s="137"/>
      <c r="I612" s="137"/>
    </row>
    <row r="613" spans="1:10" x14ac:dyDescent="0.3">
      <c r="C613" s="124" t="s">
        <v>362</v>
      </c>
      <c r="D613" s="124" t="s">
        <v>8</v>
      </c>
      <c r="E613" s="124" t="s">
        <v>9</v>
      </c>
      <c r="F613" s="124" t="s">
        <v>10</v>
      </c>
      <c r="G613" s="124" t="s">
        <v>11</v>
      </c>
      <c r="H613" s="124" t="s">
        <v>12</v>
      </c>
      <c r="I613" s="124" t="s">
        <v>332</v>
      </c>
      <c r="J613" s="124" t="s">
        <v>363</v>
      </c>
    </row>
    <row r="614" spans="1:10" x14ac:dyDescent="0.3">
      <c r="C614" s="130" t="s">
        <v>364</v>
      </c>
      <c r="D614" s="125">
        <v>2400</v>
      </c>
      <c r="E614" s="126">
        <v>0</v>
      </c>
      <c r="F614" s="126">
        <v>0</v>
      </c>
      <c r="G614" s="126">
        <v>0</v>
      </c>
      <c r="H614" s="126">
        <v>0</v>
      </c>
      <c r="I614" s="126">
        <v>2400</v>
      </c>
      <c r="J614" s="131" t="s">
        <v>365</v>
      </c>
    </row>
    <row r="615" spans="1:10" x14ac:dyDescent="0.3">
      <c r="C615" s="127" t="s">
        <v>367</v>
      </c>
      <c r="D615" s="128">
        <v>2400</v>
      </c>
      <c r="E615" s="128">
        <v>0</v>
      </c>
      <c r="F615" s="128">
        <v>0</v>
      </c>
      <c r="G615" s="128">
        <v>0</v>
      </c>
      <c r="H615" s="128">
        <v>0</v>
      </c>
      <c r="I615" s="129">
        <v>2400</v>
      </c>
      <c r="J615" s="131"/>
    </row>
    <row r="616" spans="1:10" x14ac:dyDescent="0.3">
      <c r="C616" s="135"/>
      <c r="D616" s="136"/>
      <c r="E616" s="137"/>
      <c r="F616" s="137"/>
      <c r="G616" s="137"/>
      <c r="H616" s="137"/>
      <c r="I616" s="137"/>
    </row>
    <row r="617" spans="1:10" x14ac:dyDescent="0.3">
      <c r="C617" s="135"/>
      <c r="D617" s="136"/>
      <c r="E617" s="137"/>
      <c r="F617" s="137"/>
      <c r="G617" s="137"/>
      <c r="H617" s="137"/>
      <c r="I617" s="137"/>
    </row>
    <row r="618" spans="1:10" x14ac:dyDescent="0.3">
      <c r="A618" s="158" t="s">
        <v>150</v>
      </c>
      <c r="B618" s="138" t="s">
        <v>154</v>
      </c>
      <c r="C618" s="121" t="s">
        <v>27</v>
      </c>
      <c r="D618" s="136"/>
      <c r="E618" s="137"/>
      <c r="F618" s="137"/>
      <c r="G618" s="137"/>
      <c r="H618" s="137"/>
      <c r="I618" s="137"/>
    </row>
    <row r="619" spans="1:10" x14ac:dyDescent="0.3">
      <c r="C619" s="135"/>
      <c r="D619" s="136"/>
      <c r="E619" s="137"/>
      <c r="F619" s="137"/>
      <c r="G619" s="137"/>
      <c r="H619" s="137"/>
      <c r="I619" s="137"/>
    </row>
    <row r="620" spans="1:10" x14ac:dyDescent="0.3">
      <c r="C620" s="124" t="s">
        <v>362</v>
      </c>
      <c r="D620" s="124" t="s">
        <v>8</v>
      </c>
      <c r="E620" s="124" t="s">
        <v>9</v>
      </c>
      <c r="F620" s="124" t="s">
        <v>10</v>
      </c>
      <c r="G620" s="124" t="s">
        <v>11</v>
      </c>
      <c r="H620" s="124" t="s">
        <v>12</v>
      </c>
      <c r="I620" s="124" t="s">
        <v>332</v>
      </c>
      <c r="J620" s="124" t="s">
        <v>363</v>
      </c>
    </row>
    <row r="621" spans="1:10" x14ac:dyDescent="0.3">
      <c r="C621" s="130" t="s">
        <v>364</v>
      </c>
      <c r="D621" s="125">
        <v>12705</v>
      </c>
      <c r="E621" s="126">
        <v>24905</v>
      </c>
      <c r="F621" s="126">
        <v>12825</v>
      </c>
      <c r="G621" s="126">
        <v>10930</v>
      </c>
      <c r="H621" s="126">
        <v>3450</v>
      </c>
      <c r="I621" s="126">
        <v>64815</v>
      </c>
      <c r="J621" s="131" t="s">
        <v>365</v>
      </c>
    </row>
    <row r="622" spans="1:10" x14ac:dyDescent="0.3">
      <c r="C622" s="130" t="s">
        <v>369</v>
      </c>
      <c r="D622" s="125">
        <v>15379</v>
      </c>
      <c r="E622" s="126">
        <v>99701</v>
      </c>
      <c r="F622" s="126">
        <v>0</v>
      </c>
      <c r="G622" s="126">
        <v>0</v>
      </c>
      <c r="H622" s="126">
        <v>0</v>
      </c>
      <c r="I622" s="126">
        <v>115080</v>
      </c>
      <c r="J622" s="131" t="s">
        <v>365</v>
      </c>
    </row>
    <row r="623" spans="1:10" x14ac:dyDescent="0.3">
      <c r="C623" s="127" t="s">
        <v>367</v>
      </c>
      <c r="D623" s="128">
        <v>28084</v>
      </c>
      <c r="E623" s="128">
        <v>124606</v>
      </c>
      <c r="F623" s="128">
        <v>12825</v>
      </c>
      <c r="G623" s="128">
        <v>10930</v>
      </c>
      <c r="H623" s="128">
        <v>3450</v>
      </c>
      <c r="I623" s="128">
        <v>179895</v>
      </c>
      <c r="J623" s="131"/>
    </row>
    <row r="624" spans="1:10" x14ac:dyDescent="0.3">
      <c r="C624" s="135"/>
      <c r="D624" s="136"/>
      <c r="E624" s="137"/>
      <c r="F624" s="137"/>
      <c r="G624" s="137"/>
      <c r="H624" s="137"/>
      <c r="I624" s="167" t="e">
        <v>#REF!</v>
      </c>
    </row>
    <row r="625" spans="1:10" x14ac:dyDescent="0.3">
      <c r="C625" s="135"/>
      <c r="D625" s="136"/>
      <c r="E625" s="137"/>
      <c r="F625" s="137"/>
      <c r="G625" s="137"/>
      <c r="H625" s="137"/>
      <c r="I625" s="137"/>
    </row>
    <row r="626" spans="1:10" x14ac:dyDescent="0.3">
      <c r="A626" s="158" t="s">
        <v>150</v>
      </c>
      <c r="B626" s="138" t="s">
        <v>155</v>
      </c>
      <c r="C626" s="121" t="s">
        <v>29</v>
      </c>
      <c r="D626" s="136"/>
      <c r="E626" s="137"/>
      <c r="F626" s="137"/>
      <c r="G626" s="137"/>
      <c r="H626" s="137"/>
      <c r="I626" s="137"/>
    </row>
    <row r="627" spans="1:10" x14ac:dyDescent="0.3">
      <c r="C627" s="135"/>
      <c r="D627" s="136"/>
      <c r="E627" s="137"/>
      <c r="F627" s="137"/>
      <c r="G627" s="137"/>
      <c r="H627" s="137"/>
      <c r="I627" s="137"/>
    </row>
    <row r="628" spans="1:10" x14ac:dyDescent="0.3">
      <c r="C628" s="124" t="s">
        <v>362</v>
      </c>
      <c r="D628" s="124" t="s">
        <v>8</v>
      </c>
      <c r="E628" s="124" t="s">
        <v>9</v>
      </c>
      <c r="F628" s="124" t="s">
        <v>10</v>
      </c>
      <c r="G628" s="124" t="s">
        <v>11</v>
      </c>
      <c r="H628" s="124" t="s">
        <v>12</v>
      </c>
      <c r="I628" s="124" t="s">
        <v>332</v>
      </c>
      <c r="J628" s="124" t="s">
        <v>363</v>
      </c>
    </row>
    <row r="629" spans="1:10" x14ac:dyDescent="0.3">
      <c r="C629" s="130" t="s">
        <v>364</v>
      </c>
      <c r="D629" s="125">
        <v>16800</v>
      </c>
      <c r="E629" s="126">
        <v>13800</v>
      </c>
      <c r="F629" s="126">
        <v>16800</v>
      </c>
      <c r="G629" s="126">
        <v>16200</v>
      </c>
      <c r="H629" s="126">
        <v>16200</v>
      </c>
      <c r="I629" s="126">
        <v>79800</v>
      </c>
      <c r="J629" s="131" t="s">
        <v>365</v>
      </c>
    </row>
    <row r="630" spans="1:10" x14ac:dyDescent="0.3">
      <c r="C630" s="130" t="s">
        <v>369</v>
      </c>
      <c r="D630" s="125">
        <v>0</v>
      </c>
      <c r="E630" s="126">
        <v>12954</v>
      </c>
      <c r="F630" s="126">
        <v>0</v>
      </c>
      <c r="G630" s="126">
        <v>0</v>
      </c>
      <c r="H630" s="126">
        <v>0</v>
      </c>
      <c r="I630" s="126">
        <v>12954</v>
      </c>
      <c r="J630" s="131" t="s">
        <v>365</v>
      </c>
    </row>
    <row r="631" spans="1:10" x14ac:dyDescent="0.3">
      <c r="C631" s="127" t="s">
        <v>367</v>
      </c>
      <c r="D631" s="128">
        <v>16800</v>
      </c>
      <c r="E631" s="128">
        <v>26754</v>
      </c>
      <c r="F631" s="128">
        <v>16800</v>
      </c>
      <c r="G631" s="128">
        <v>16200</v>
      </c>
      <c r="H631" s="128">
        <v>16200</v>
      </c>
      <c r="I631" s="128">
        <v>92754</v>
      </c>
      <c r="J631" s="131"/>
    </row>
    <row r="632" spans="1:10" x14ac:dyDescent="0.3">
      <c r="C632" s="135"/>
      <c r="D632" s="136"/>
      <c r="E632" s="137"/>
      <c r="F632" s="137"/>
      <c r="G632" s="137"/>
      <c r="H632" s="137"/>
      <c r="I632" s="167"/>
    </row>
    <row r="633" spans="1:10" x14ac:dyDescent="0.3">
      <c r="C633" s="135"/>
      <c r="D633" s="136"/>
      <c r="E633" s="137"/>
      <c r="F633" s="137"/>
      <c r="G633" s="137"/>
      <c r="H633" s="137"/>
      <c r="I633" s="137"/>
    </row>
    <row r="634" spans="1:10" x14ac:dyDescent="0.3">
      <c r="A634" s="158" t="s">
        <v>150</v>
      </c>
      <c r="B634" s="138" t="s">
        <v>156</v>
      </c>
      <c r="C634" s="121" t="s">
        <v>33</v>
      </c>
      <c r="D634" s="136"/>
      <c r="E634" s="137"/>
      <c r="F634" s="137"/>
      <c r="G634" s="137"/>
      <c r="H634" s="137"/>
      <c r="I634" s="137"/>
    </row>
    <row r="635" spans="1:10" x14ac:dyDescent="0.3">
      <c r="C635" s="135"/>
      <c r="D635" s="136"/>
      <c r="E635" s="137"/>
      <c r="F635" s="137"/>
      <c r="G635" s="137"/>
      <c r="H635" s="137"/>
      <c r="I635" s="137"/>
    </row>
    <row r="636" spans="1:10" x14ac:dyDescent="0.3">
      <c r="C636" s="124" t="s">
        <v>362</v>
      </c>
      <c r="D636" s="124" t="s">
        <v>8</v>
      </c>
      <c r="E636" s="124" t="s">
        <v>9</v>
      </c>
      <c r="F636" s="124" t="s">
        <v>10</v>
      </c>
      <c r="G636" s="124" t="s">
        <v>11</v>
      </c>
      <c r="H636" s="124" t="s">
        <v>12</v>
      </c>
      <c r="I636" s="124" t="s">
        <v>332</v>
      </c>
      <c r="J636" s="124" t="s">
        <v>363</v>
      </c>
    </row>
    <row r="637" spans="1:10" x14ac:dyDescent="0.3">
      <c r="C637" s="130" t="s">
        <v>364</v>
      </c>
      <c r="D637" s="125">
        <v>9700</v>
      </c>
      <c r="E637" s="126">
        <v>12700</v>
      </c>
      <c r="F637" s="126">
        <v>12700</v>
      </c>
      <c r="G637" s="126">
        <v>12700</v>
      </c>
      <c r="H637" s="126">
        <v>11700</v>
      </c>
      <c r="I637" s="126">
        <v>59500</v>
      </c>
      <c r="J637" s="131" t="s">
        <v>365</v>
      </c>
    </row>
    <row r="638" spans="1:10" x14ac:dyDescent="0.3">
      <c r="C638" s="130" t="s">
        <v>369</v>
      </c>
      <c r="D638" s="125">
        <v>14787</v>
      </c>
      <c r="E638" s="126">
        <v>14787</v>
      </c>
      <c r="F638" s="126">
        <v>5323</v>
      </c>
      <c r="G638" s="126">
        <v>0</v>
      </c>
      <c r="H638" s="126">
        <v>0</v>
      </c>
      <c r="I638" s="126">
        <v>34897</v>
      </c>
      <c r="J638" s="131" t="s">
        <v>365</v>
      </c>
    </row>
    <row r="639" spans="1:10" x14ac:dyDescent="0.3">
      <c r="C639" s="127" t="s">
        <v>367</v>
      </c>
      <c r="D639" s="128">
        <v>24487</v>
      </c>
      <c r="E639" s="128">
        <v>27487</v>
      </c>
      <c r="F639" s="128">
        <v>18023</v>
      </c>
      <c r="G639" s="128">
        <v>12700</v>
      </c>
      <c r="H639" s="128">
        <v>11700</v>
      </c>
      <c r="I639" s="128">
        <v>94397</v>
      </c>
      <c r="J639" s="131"/>
    </row>
    <row r="640" spans="1:10" x14ac:dyDescent="0.3">
      <c r="C640" s="132"/>
      <c r="D640" s="133"/>
      <c r="E640" s="133"/>
      <c r="F640" s="133"/>
      <c r="G640" s="133"/>
      <c r="H640" s="133"/>
      <c r="I640" s="133" t="e">
        <v>#REF!</v>
      </c>
    </row>
    <row r="641" spans="1:10" x14ac:dyDescent="0.3">
      <c r="C641" s="132"/>
      <c r="D641" s="133"/>
      <c r="E641" s="133"/>
      <c r="F641" s="133"/>
      <c r="G641" s="133"/>
      <c r="H641" s="133"/>
      <c r="I641" s="133"/>
    </row>
    <row r="642" spans="1:10" x14ac:dyDescent="0.3">
      <c r="A642" s="158" t="s">
        <v>150</v>
      </c>
      <c r="B642" s="138" t="s">
        <v>157</v>
      </c>
      <c r="C642" s="121" t="s">
        <v>31</v>
      </c>
      <c r="D642" s="136"/>
      <c r="E642" s="137"/>
      <c r="F642" s="137"/>
      <c r="G642" s="137"/>
      <c r="H642" s="137"/>
      <c r="I642" s="137"/>
    </row>
    <row r="643" spans="1:10" x14ac:dyDescent="0.3">
      <c r="C643" s="135"/>
      <c r="D643" s="136"/>
      <c r="E643" s="137"/>
      <c r="F643" s="137"/>
      <c r="G643" s="137"/>
      <c r="H643" s="137"/>
      <c r="I643" s="137"/>
    </row>
    <row r="644" spans="1:10" x14ac:dyDescent="0.3">
      <c r="C644" s="124" t="s">
        <v>362</v>
      </c>
      <c r="D644" s="124" t="s">
        <v>8</v>
      </c>
      <c r="E644" s="124" t="s">
        <v>9</v>
      </c>
      <c r="F644" s="124" t="s">
        <v>10</v>
      </c>
      <c r="G644" s="124" t="s">
        <v>11</v>
      </c>
      <c r="H644" s="124" t="s">
        <v>12</v>
      </c>
      <c r="I644" s="124" t="s">
        <v>332</v>
      </c>
      <c r="J644" s="124" t="s">
        <v>363</v>
      </c>
    </row>
    <row r="645" spans="1:10" x14ac:dyDescent="0.3">
      <c r="C645" s="130" t="s">
        <v>364</v>
      </c>
      <c r="D645" s="125">
        <v>47040</v>
      </c>
      <c r="E645" s="126">
        <v>80820</v>
      </c>
      <c r="F645" s="126">
        <v>30240</v>
      </c>
      <c r="G645" s="126">
        <v>16440</v>
      </c>
      <c r="H645" s="126">
        <v>15300</v>
      </c>
      <c r="I645" s="126">
        <v>189840</v>
      </c>
      <c r="J645" s="131" t="s">
        <v>365</v>
      </c>
    </row>
    <row r="646" spans="1:10" x14ac:dyDescent="0.3">
      <c r="C646" s="130" t="s">
        <v>369</v>
      </c>
      <c r="D646" s="125">
        <v>0</v>
      </c>
      <c r="E646" s="126">
        <v>26617</v>
      </c>
      <c r="F646" s="126">
        <v>0</v>
      </c>
      <c r="G646" s="126">
        <v>0</v>
      </c>
      <c r="H646" s="126">
        <v>0</v>
      </c>
      <c r="I646" s="126">
        <v>26617</v>
      </c>
      <c r="J646" s="131" t="s">
        <v>365</v>
      </c>
    </row>
    <row r="647" spans="1:10" x14ac:dyDescent="0.3">
      <c r="C647" s="127" t="s">
        <v>367</v>
      </c>
      <c r="D647" s="128">
        <v>47040</v>
      </c>
      <c r="E647" s="128">
        <v>107437</v>
      </c>
      <c r="F647" s="128">
        <v>30240</v>
      </c>
      <c r="G647" s="128">
        <v>16440</v>
      </c>
      <c r="H647" s="128">
        <v>15300</v>
      </c>
      <c r="I647" s="128">
        <v>216457</v>
      </c>
      <c r="J647" s="131"/>
    </row>
    <row r="648" spans="1:10" x14ac:dyDescent="0.3">
      <c r="C648" s="135"/>
      <c r="D648" s="136"/>
      <c r="E648" s="137"/>
      <c r="F648" s="137"/>
      <c r="G648" s="137"/>
      <c r="H648" s="137"/>
      <c r="I648" s="137"/>
    </row>
    <row r="649" spans="1:10" x14ac:dyDescent="0.3">
      <c r="C649" s="135"/>
      <c r="D649" s="136"/>
      <c r="E649" s="137"/>
      <c r="F649" s="137"/>
      <c r="G649" s="137"/>
      <c r="H649" s="137"/>
      <c r="I649" s="137"/>
    </row>
    <row r="650" spans="1:10" x14ac:dyDescent="0.3">
      <c r="A650" s="158" t="s">
        <v>150</v>
      </c>
      <c r="B650" s="138" t="s">
        <v>158</v>
      </c>
      <c r="C650" s="142" t="s">
        <v>368</v>
      </c>
      <c r="D650" s="143"/>
      <c r="E650" s="144"/>
      <c r="F650" s="144"/>
      <c r="G650" s="144"/>
      <c r="H650" s="144"/>
      <c r="I650" s="144"/>
    </row>
    <row r="651" spans="1:10" x14ac:dyDescent="0.3">
      <c r="C651" s="135"/>
      <c r="D651" s="136"/>
      <c r="E651" s="137"/>
      <c r="F651" s="137"/>
      <c r="G651" s="137"/>
      <c r="H651" s="137"/>
      <c r="I651" s="137"/>
    </row>
    <row r="652" spans="1:10" x14ac:dyDescent="0.3">
      <c r="C652" s="135"/>
      <c r="D652" s="136"/>
      <c r="E652" s="137"/>
      <c r="F652" s="137"/>
      <c r="G652" s="137"/>
      <c r="H652" s="137"/>
      <c r="I652" s="137"/>
    </row>
    <row r="653" spans="1:10" x14ac:dyDescent="0.3">
      <c r="A653" s="158" t="s">
        <v>164</v>
      </c>
      <c r="B653" s="138" t="s">
        <v>163</v>
      </c>
      <c r="C653" s="121" t="s">
        <v>18</v>
      </c>
      <c r="D653" s="136"/>
      <c r="E653" s="137"/>
      <c r="F653" s="137"/>
      <c r="G653" s="137"/>
      <c r="H653" s="137"/>
      <c r="I653" s="137"/>
    </row>
    <row r="654" spans="1:10" x14ac:dyDescent="0.3">
      <c r="C654" s="135"/>
      <c r="D654" s="136"/>
      <c r="E654" s="137"/>
      <c r="F654" s="137"/>
      <c r="G654" s="137"/>
      <c r="H654" s="137"/>
      <c r="I654" s="137"/>
    </row>
    <row r="655" spans="1:10" x14ac:dyDescent="0.3">
      <c r="C655" s="124" t="s">
        <v>362</v>
      </c>
      <c r="D655" s="124" t="s">
        <v>8</v>
      </c>
      <c r="E655" s="124" t="s">
        <v>9</v>
      </c>
      <c r="F655" s="124" t="s">
        <v>10</v>
      </c>
      <c r="G655" s="124" t="s">
        <v>11</v>
      </c>
      <c r="H655" s="124" t="s">
        <v>12</v>
      </c>
      <c r="I655" s="124" t="s">
        <v>332</v>
      </c>
      <c r="J655" s="124" t="s">
        <v>363</v>
      </c>
    </row>
    <row r="656" spans="1:10" x14ac:dyDescent="0.3">
      <c r="C656" s="130" t="s">
        <v>364</v>
      </c>
      <c r="D656" s="125">
        <v>28904</v>
      </c>
      <c r="E656" s="126">
        <v>34921</v>
      </c>
      <c r="F656" s="126">
        <v>36264.300000000003</v>
      </c>
      <c r="G656" s="126">
        <v>37607</v>
      </c>
      <c r="H656" s="126">
        <v>33188</v>
      </c>
      <c r="I656" s="126">
        <v>170884.3</v>
      </c>
      <c r="J656" s="131" t="s">
        <v>365</v>
      </c>
    </row>
    <row r="657" spans="1:10" x14ac:dyDescent="0.3">
      <c r="C657" s="130" t="s">
        <v>366</v>
      </c>
      <c r="D657" s="125">
        <v>91217</v>
      </c>
      <c r="E657" s="126">
        <v>2912.3</v>
      </c>
      <c r="F657" s="126">
        <v>2806.2</v>
      </c>
      <c r="G657" s="126">
        <v>30824.5</v>
      </c>
      <c r="H657" s="126">
        <v>0</v>
      </c>
      <c r="I657" s="126">
        <v>139908.2843780464</v>
      </c>
      <c r="J657" s="131" t="s">
        <v>365</v>
      </c>
    </row>
    <row r="658" spans="1:10" x14ac:dyDescent="0.3">
      <c r="C658" s="130" t="s">
        <v>369</v>
      </c>
      <c r="D658" s="125">
        <v>65425</v>
      </c>
      <c r="E658" s="126">
        <v>95792.3</v>
      </c>
      <c r="F658" s="126">
        <v>5361</v>
      </c>
      <c r="G658" s="126">
        <v>5559.5</v>
      </c>
      <c r="H658" s="126">
        <v>5758</v>
      </c>
      <c r="I658" s="126">
        <v>177895.8</v>
      </c>
      <c r="J658" s="131" t="s">
        <v>365</v>
      </c>
    </row>
    <row r="659" spans="1:10" x14ac:dyDescent="0.3">
      <c r="C659" s="127" t="s">
        <v>367</v>
      </c>
      <c r="D659" s="128">
        <v>193355.168819938</v>
      </c>
      <c r="E659" s="128">
        <v>133971.51258230975</v>
      </c>
      <c r="F659" s="128">
        <v>44764.971307852378</v>
      </c>
      <c r="G659" s="128">
        <v>77650.731667946297</v>
      </c>
      <c r="H659" s="128">
        <v>38946</v>
      </c>
      <c r="I659" s="128">
        <v>488688.38437804638</v>
      </c>
      <c r="J659" s="131"/>
    </row>
    <row r="660" spans="1:10" x14ac:dyDescent="0.3">
      <c r="C660" s="135"/>
      <c r="D660" s="136"/>
      <c r="E660" s="137"/>
      <c r="F660" s="137"/>
      <c r="G660" s="137"/>
      <c r="H660" s="137"/>
      <c r="I660" s="137"/>
    </row>
    <row r="661" spans="1:10" x14ac:dyDescent="0.3">
      <c r="C661" s="135"/>
      <c r="D661" s="136"/>
      <c r="E661" s="137"/>
      <c r="F661" s="137"/>
      <c r="G661" s="137"/>
      <c r="H661" s="137"/>
      <c r="I661" s="137"/>
    </row>
    <row r="662" spans="1:10" x14ac:dyDescent="0.3">
      <c r="A662" s="158" t="s">
        <v>164</v>
      </c>
      <c r="B662" s="138" t="s">
        <v>165</v>
      </c>
      <c r="C662" s="121" t="s">
        <v>21</v>
      </c>
      <c r="D662" s="136"/>
      <c r="E662" s="137"/>
      <c r="F662" s="137"/>
      <c r="G662" s="137"/>
      <c r="H662" s="137"/>
      <c r="I662" s="137"/>
    </row>
    <row r="663" spans="1:10" x14ac:dyDescent="0.3">
      <c r="C663" s="135"/>
      <c r="D663" s="136"/>
      <c r="E663" s="137"/>
      <c r="F663" s="137"/>
      <c r="G663" s="137"/>
      <c r="H663" s="137"/>
      <c r="I663" s="137"/>
    </row>
    <row r="664" spans="1:10" x14ac:dyDescent="0.3">
      <c r="C664" s="124" t="s">
        <v>362</v>
      </c>
      <c r="D664" s="124" t="s">
        <v>8</v>
      </c>
      <c r="E664" s="124" t="s">
        <v>9</v>
      </c>
      <c r="F664" s="124" t="s">
        <v>10</v>
      </c>
      <c r="G664" s="124" t="s">
        <v>11</v>
      </c>
      <c r="H664" s="124" t="s">
        <v>12</v>
      </c>
      <c r="I664" s="124" t="s">
        <v>332</v>
      </c>
      <c r="J664" s="124" t="s">
        <v>363</v>
      </c>
    </row>
    <row r="665" spans="1:10" x14ac:dyDescent="0.3">
      <c r="C665" s="130" t="s">
        <v>369</v>
      </c>
      <c r="D665" s="125">
        <v>10789</v>
      </c>
      <c r="E665" s="126">
        <v>0</v>
      </c>
      <c r="F665" s="126">
        <v>0</v>
      </c>
      <c r="G665" s="126">
        <v>0</v>
      </c>
      <c r="H665" s="126">
        <v>0</v>
      </c>
      <c r="I665" s="126">
        <v>10789</v>
      </c>
      <c r="J665" s="131" t="s">
        <v>365</v>
      </c>
    </row>
    <row r="666" spans="1:10" x14ac:dyDescent="0.3">
      <c r="C666" s="127" t="s">
        <v>367</v>
      </c>
      <c r="D666" s="128">
        <v>10789</v>
      </c>
      <c r="E666" s="128">
        <v>0</v>
      </c>
      <c r="F666" s="128">
        <v>0</v>
      </c>
      <c r="G666" s="128">
        <v>0</v>
      </c>
      <c r="H666" s="128">
        <v>0</v>
      </c>
      <c r="I666" s="129">
        <v>10789</v>
      </c>
      <c r="J666" s="131"/>
    </row>
    <row r="667" spans="1:10" x14ac:dyDescent="0.3">
      <c r="C667" s="135"/>
      <c r="D667" s="136"/>
      <c r="E667" s="137"/>
      <c r="F667" s="137"/>
      <c r="G667" s="137"/>
      <c r="H667" s="137"/>
      <c r="I667" s="137"/>
    </row>
    <row r="668" spans="1:10" x14ac:dyDescent="0.3">
      <c r="C668" s="135"/>
      <c r="D668" s="136"/>
      <c r="E668" s="137"/>
      <c r="F668" s="137"/>
      <c r="G668" s="137"/>
      <c r="H668" s="137"/>
      <c r="I668" s="137"/>
    </row>
    <row r="669" spans="1:10" x14ac:dyDescent="0.3">
      <c r="A669" s="158" t="s">
        <v>164</v>
      </c>
      <c r="B669" s="138" t="s">
        <v>166</v>
      </c>
      <c r="C669" s="121" t="s">
        <v>23</v>
      </c>
      <c r="D669" s="136"/>
      <c r="E669" s="137"/>
      <c r="F669" s="137"/>
      <c r="G669" s="137"/>
      <c r="H669" s="137"/>
      <c r="I669" s="137"/>
    </row>
    <row r="670" spans="1:10" x14ac:dyDescent="0.3">
      <c r="C670" s="135"/>
      <c r="D670" s="136"/>
      <c r="E670" s="137"/>
      <c r="F670" s="137"/>
      <c r="G670" s="137"/>
      <c r="H670" s="137"/>
      <c r="I670" s="137"/>
    </row>
    <row r="671" spans="1:10" x14ac:dyDescent="0.3">
      <c r="C671" s="124" t="s">
        <v>362</v>
      </c>
      <c r="D671" s="124" t="s">
        <v>8</v>
      </c>
      <c r="E671" s="124" t="s">
        <v>9</v>
      </c>
      <c r="F671" s="124" t="s">
        <v>10</v>
      </c>
      <c r="G671" s="124" t="s">
        <v>11</v>
      </c>
      <c r="H671" s="124" t="s">
        <v>12</v>
      </c>
      <c r="I671" s="124" t="s">
        <v>332</v>
      </c>
      <c r="J671" s="124" t="s">
        <v>363</v>
      </c>
    </row>
    <row r="672" spans="1:10" x14ac:dyDescent="0.3">
      <c r="C672" s="130" t="s">
        <v>369</v>
      </c>
      <c r="D672" s="125">
        <v>3401</v>
      </c>
      <c r="E672" s="126">
        <v>5394</v>
      </c>
      <c r="F672" s="126">
        <v>0</v>
      </c>
      <c r="G672" s="126">
        <v>0</v>
      </c>
      <c r="H672" s="126">
        <v>0</v>
      </c>
      <c r="I672" s="126">
        <v>8795</v>
      </c>
      <c r="J672" s="131" t="s">
        <v>365</v>
      </c>
    </row>
    <row r="673" spans="1:10" x14ac:dyDescent="0.3">
      <c r="C673" s="127" t="s">
        <v>367</v>
      </c>
      <c r="D673" s="128">
        <v>3401</v>
      </c>
      <c r="E673" s="128">
        <v>5394</v>
      </c>
      <c r="F673" s="128">
        <v>0</v>
      </c>
      <c r="G673" s="128">
        <v>0</v>
      </c>
      <c r="H673" s="128">
        <v>0</v>
      </c>
      <c r="I673" s="129">
        <v>8795</v>
      </c>
      <c r="J673" s="131"/>
    </row>
    <row r="674" spans="1:10" x14ac:dyDescent="0.3">
      <c r="C674" s="135"/>
      <c r="D674" s="136"/>
      <c r="E674" s="137"/>
      <c r="F674" s="137"/>
      <c r="G674" s="137"/>
      <c r="H674" s="137"/>
      <c r="I674" s="137"/>
    </row>
    <row r="675" spans="1:10" x14ac:dyDescent="0.3">
      <c r="C675" s="135"/>
      <c r="D675" s="136"/>
      <c r="E675" s="137"/>
      <c r="F675" s="137"/>
      <c r="G675" s="137"/>
      <c r="H675" s="137"/>
      <c r="I675" s="137"/>
    </row>
    <row r="676" spans="1:10" x14ac:dyDescent="0.3">
      <c r="A676" s="158" t="s">
        <v>164</v>
      </c>
      <c r="B676" s="138" t="s">
        <v>167</v>
      </c>
      <c r="C676" s="121" t="s">
        <v>25</v>
      </c>
      <c r="D676" s="136"/>
      <c r="E676" s="137"/>
      <c r="F676" s="137"/>
      <c r="G676" s="137"/>
      <c r="H676" s="137"/>
      <c r="I676" s="137"/>
    </row>
    <row r="677" spans="1:10" x14ac:dyDescent="0.3">
      <c r="C677" s="135"/>
      <c r="D677" s="136"/>
      <c r="E677" s="137"/>
      <c r="F677" s="137"/>
      <c r="G677" s="137"/>
      <c r="H677" s="137"/>
      <c r="I677" s="137"/>
    </row>
    <row r="678" spans="1:10" x14ac:dyDescent="0.3">
      <c r="C678" s="124" t="s">
        <v>362</v>
      </c>
      <c r="D678" s="124" t="s">
        <v>8</v>
      </c>
      <c r="E678" s="124" t="s">
        <v>9</v>
      </c>
      <c r="F678" s="124" t="s">
        <v>10</v>
      </c>
      <c r="G678" s="124" t="s">
        <v>11</v>
      </c>
      <c r="H678" s="124" t="s">
        <v>12</v>
      </c>
      <c r="I678" s="124" t="s">
        <v>332</v>
      </c>
      <c r="J678" s="124" t="s">
        <v>363</v>
      </c>
    </row>
    <row r="679" spans="1:10" x14ac:dyDescent="0.3">
      <c r="C679" s="130" t="s">
        <v>364</v>
      </c>
      <c r="D679" s="125">
        <v>300</v>
      </c>
      <c r="E679" s="126">
        <v>750</v>
      </c>
      <c r="F679" s="126">
        <v>0</v>
      </c>
      <c r="G679" s="126">
        <v>2400</v>
      </c>
      <c r="H679" s="126">
        <v>0</v>
      </c>
      <c r="I679" s="126">
        <v>3450</v>
      </c>
      <c r="J679" s="131" t="s">
        <v>365</v>
      </c>
    </row>
    <row r="680" spans="1:10" x14ac:dyDescent="0.3">
      <c r="C680" s="127" t="s">
        <v>367</v>
      </c>
      <c r="D680" s="128">
        <v>300</v>
      </c>
      <c r="E680" s="128">
        <v>750</v>
      </c>
      <c r="F680" s="128">
        <v>0</v>
      </c>
      <c r="G680" s="128">
        <v>2400</v>
      </c>
      <c r="H680" s="128">
        <v>0</v>
      </c>
      <c r="I680" s="128">
        <v>3450</v>
      </c>
      <c r="J680" s="131"/>
    </row>
    <row r="681" spans="1:10" x14ac:dyDescent="0.3">
      <c r="C681" s="135"/>
      <c r="D681" s="136"/>
      <c r="E681" s="137"/>
      <c r="F681" s="137"/>
      <c r="G681" s="137"/>
      <c r="H681" s="137"/>
      <c r="I681" s="137"/>
    </row>
    <row r="682" spans="1:10" x14ac:dyDescent="0.3">
      <c r="C682" s="135"/>
      <c r="D682" s="136"/>
      <c r="E682" s="137"/>
      <c r="F682" s="137"/>
      <c r="G682" s="137"/>
      <c r="H682" s="137"/>
      <c r="I682" s="137"/>
    </row>
    <row r="683" spans="1:10" x14ac:dyDescent="0.3">
      <c r="A683" s="158" t="s">
        <v>164</v>
      </c>
      <c r="B683" s="138" t="s">
        <v>168</v>
      </c>
      <c r="C683" s="121" t="s">
        <v>27</v>
      </c>
      <c r="D683" s="136"/>
      <c r="E683" s="137"/>
      <c r="F683" s="137"/>
      <c r="G683" s="137"/>
      <c r="H683" s="137"/>
      <c r="I683" s="137"/>
    </row>
    <row r="684" spans="1:10" x14ac:dyDescent="0.3">
      <c r="C684" s="135"/>
      <c r="D684" s="136"/>
      <c r="E684" s="137"/>
      <c r="F684" s="137"/>
      <c r="G684" s="137"/>
      <c r="H684" s="137"/>
      <c r="I684" s="137"/>
    </row>
    <row r="685" spans="1:10" x14ac:dyDescent="0.3">
      <c r="C685" s="124" t="s">
        <v>362</v>
      </c>
      <c r="D685" s="124" t="s">
        <v>8</v>
      </c>
      <c r="E685" s="124" t="s">
        <v>9</v>
      </c>
      <c r="F685" s="124" t="s">
        <v>10</v>
      </c>
      <c r="G685" s="124" t="s">
        <v>11</v>
      </c>
      <c r="H685" s="124" t="s">
        <v>12</v>
      </c>
      <c r="I685" s="124" t="s">
        <v>332</v>
      </c>
      <c r="J685" s="124" t="s">
        <v>363</v>
      </c>
    </row>
    <row r="686" spans="1:10" x14ac:dyDescent="0.3">
      <c r="C686" s="130" t="s">
        <v>364</v>
      </c>
      <c r="D686" s="125">
        <v>10800</v>
      </c>
      <c r="E686" s="126">
        <v>29260</v>
      </c>
      <c r="F686" s="126">
        <v>25680</v>
      </c>
      <c r="G686" s="126">
        <v>12580</v>
      </c>
      <c r="H686" s="126">
        <v>10200</v>
      </c>
      <c r="I686" s="126">
        <v>88520</v>
      </c>
      <c r="J686" s="131" t="s">
        <v>365</v>
      </c>
    </row>
    <row r="687" spans="1:10" x14ac:dyDescent="0.3">
      <c r="C687" s="130" t="s">
        <v>369</v>
      </c>
      <c r="D687" s="125">
        <v>4614</v>
      </c>
      <c r="E687" s="126">
        <v>71570</v>
      </c>
      <c r="F687" s="126">
        <v>0</v>
      </c>
      <c r="G687" s="126">
        <v>0</v>
      </c>
      <c r="H687" s="126">
        <v>0</v>
      </c>
      <c r="I687" s="126">
        <v>76184</v>
      </c>
      <c r="J687" s="131" t="s">
        <v>365</v>
      </c>
    </row>
    <row r="688" spans="1:10" x14ac:dyDescent="0.3">
      <c r="C688" s="127" t="s">
        <v>367</v>
      </c>
      <c r="D688" s="128">
        <v>15414</v>
      </c>
      <c r="E688" s="128">
        <v>100830</v>
      </c>
      <c r="F688" s="128">
        <v>25680</v>
      </c>
      <c r="G688" s="128">
        <v>12580</v>
      </c>
      <c r="H688" s="128">
        <v>10200</v>
      </c>
      <c r="I688" s="128">
        <v>164704</v>
      </c>
      <c r="J688" s="131"/>
    </row>
    <row r="689" spans="1:10" x14ac:dyDescent="0.3">
      <c r="C689" s="135"/>
      <c r="D689" s="136"/>
      <c r="E689" s="137"/>
      <c r="F689" s="137"/>
      <c r="G689" s="137"/>
      <c r="H689" s="137"/>
      <c r="I689" s="137"/>
    </row>
    <row r="690" spans="1:10" x14ac:dyDescent="0.3">
      <c r="C690" s="135"/>
      <c r="D690" s="136"/>
      <c r="E690" s="137"/>
      <c r="F690" s="137"/>
      <c r="G690" s="137"/>
      <c r="H690" s="137"/>
      <c r="I690" s="137"/>
    </row>
    <row r="691" spans="1:10" x14ac:dyDescent="0.3">
      <c r="A691" s="158" t="s">
        <v>164</v>
      </c>
      <c r="B691" s="138" t="s">
        <v>169</v>
      </c>
      <c r="C691" s="121" t="s">
        <v>29</v>
      </c>
      <c r="D691" s="136"/>
      <c r="E691" s="137"/>
      <c r="F691" s="137"/>
      <c r="G691" s="137"/>
      <c r="H691" s="137"/>
      <c r="I691" s="137"/>
    </row>
    <row r="692" spans="1:10" x14ac:dyDescent="0.3">
      <c r="C692" s="135"/>
      <c r="D692" s="136"/>
      <c r="E692" s="137"/>
      <c r="F692" s="137"/>
      <c r="G692" s="137"/>
      <c r="H692" s="137"/>
      <c r="I692" s="137"/>
    </row>
    <row r="693" spans="1:10" x14ac:dyDescent="0.3">
      <c r="C693" s="124" t="s">
        <v>362</v>
      </c>
      <c r="D693" s="124" t="s">
        <v>8</v>
      </c>
      <c r="E693" s="124" t="s">
        <v>9</v>
      </c>
      <c r="F693" s="124" t="s">
        <v>10</v>
      </c>
      <c r="G693" s="124" t="s">
        <v>11</v>
      </c>
      <c r="H693" s="124" t="s">
        <v>12</v>
      </c>
      <c r="I693" s="124" t="s">
        <v>332</v>
      </c>
      <c r="J693" s="124" t="s">
        <v>363</v>
      </c>
    </row>
    <row r="694" spans="1:10" x14ac:dyDescent="0.3">
      <c r="C694" s="130" t="s">
        <v>364</v>
      </c>
      <c r="D694" s="125">
        <v>30432</v>
      </c>
      <c r="E694" s="126">
        <v>22200</v>
      </c>
      <c r="F694" s="126">
        <v>22200</v>
      </c>
      <c r="G694" s="126">
        <v>22200</v>
      </c>
      <c r="H694" s="126">
        <v>22200</v>
      </c>
      <c r="I694" s="126">
        <v>119232</v>
      </c>
      <c r="J694" s="131" t="s">
        <v>365</v>
      </c>
    </row>
    <row r="695" spans="1:10" x14ac:dyDescent="0.3">
      <c r="C695" s="130" t="s">
        <v>369</v>
      </c>
      <c r="D695" s="125">
        <v>5637</v>
      </c>
      <c r="E695" s="126">
        <v>13013</v>
      </c>
      <c r="F695" s="126">
        <v>0</v>
      </c>
      <c r="G695" s="126">
        <v>0</v>
      </c>
      <c r="H695" s="126">
        <v>0</v>
      </c>
      <c r="I695" s="126">
        <v>18650</v>
      </c>
      <c r="J695" s="131" t="s">
        <v>365</v>
      </c>
    </row>
    <row r="696" spans="1:10" x14ac:dyDescent="0.3">
      <c r="C696" s="127" t="s">
        <v>367</v>
      </c>
      <c r="D696" s="128">
        <v>36069</v>
      </c>
      <c r="E696" s="128">
        <v>35213</v>
      </c>
      <c r="F696" s="128">
        <v>22200</v>
      </c>
      <c r="G696" s="128">
        <v>22200</v>
      </c>
      <c r="H696" s="128">
        <v>22200</v>
      </c>
      <c r="I696" s="128">
        <v>137882</v>
      </c>
      <c r="J696" s="131"/>
    </row>
    <row r="697" spans="1:10" x14ac:dyDescent="0.3">
      <c r="C697" s="135"/>
      <c r="D697" s="136"/>
      <c r="E697" s="137"/>
      <c r="F697" s="137"/>
      <c r="G697" s="137"/>
      <c r="H697" s="137"/>
      <c r="I697" s="137"/>
    </row>
    <row r="698" spans="1:10" x14ac:dyDescent="0.3">
      <c r="C698" s="135"/>
      <c r="D698" s="136"/>
      <c r="E698" s="137"/>
      <c r="F698" s="137"/>
      <c r="G698" s="137"/>
      <c r="H698" s="137"/>
      <c r="I698" s="137"/>
    </row>
    <row r="699" spans="1:10" x14ac:dyDescent="0.3">
      <c r="A699" s="158" t="s">
        <v>164</v>
      </c>
      <c r="B699" s="138" t="s">
        <v>170</v>
      </c>
      <c r="C699" s="121" t="s">
        <v>33</v>
      </c>
      <c r="D699" s="136"/>
      <c r="E699" s="137"/>
      <c r="F699" s="137"/>
      <c r="G699" s="137"/>
      <c r="H699" s="137"/>
      <c r="I699" s="137"/>
    </row>
    <row r="700" spans="1:10" x14ac:dyDescent="0.3">
      <c r="C700" s="135"/>
      <c r="D700" s="136"/>
      <c r="E700" s="137"/>
      <c r="F700" s="137"/>
      <c r="G700" s="137"/>
      <c r="H700" s="137"/>
      <c r="I700" s="137"/>
    </row>
    <row r="701" spans="1:10" x14ac:dyDescent="0.3">
      <c r="C701" s="124" t="s">
        <v>362</v>
      </c>
      <c r="D701" s="124" t="s">
        <v>8</v>
      </c>
      <c r="E701" s="124" t="s">
        <v>9</v>
      </c>
      <c r="F701" s="124" t="s">
        <v>10</v>
      </c>
      <c r="G701" s="124" t="s">
        <v>11</v>
      </c>
      <c r="H701" s="124" t="s">
        <v>12</v>
      </c>
      <c r="I701" s="124" t="s">
        <v>332</v>
      </c>
      <c r="J701" s="124" t="s">
        <v>363</v>
      </c>
    </row>
    <row r="702" spans="1:10" x14ac:dyDescent="0.3">
      <c r="C702" s="130" t="s">
        <v>364</v>
      </c>
      <c r="D702" s="125">
        <v>0</v>
      </c>
      <c r="E702" s="126">
        <v>180750</v>
      </c>
      <c r="F702" s="126">
        <v>180750</v>
      </c>
      <c r="G702" s="126">
        <v>90500</v>
      </c>
      <c r="H702" s="126">
        <v>500</v>
      </c>
      <c r="I702" s="126">
        <v>452500</v>
      </c>
      <c r="J702" s="131" t="s">
        <v>365</v>
      </c>
    </row>
    <row r="703" spans="1:10" x14ac:dyDescent="0.3">
      <c r="C703" s="130" t="s">
        <v>369</v>
      </c>
      <c r="D703" s="125">
        <v>0</v>
      </c>
      <c r="E703" s="126">
        <v>56428</v>
      </c>
      <c r="F703" s="126">
        <v>0</v>
      </c>
      <c r="G703" s="126">
        <v>0</v>
      </c>
      <c r="H703" s="126">
        <v>0</v>
      </c>
      <c r="I703" s="126">
        <v>56428</v>
      </c>
      <c r="J703" s="131" t="s">
        <v>365</v>
      </c>
    </row>
    <row r="704" spans="1:10" x14ac:dyDescent="0.3">
      <c r="C704" s="127" t="s">
        <v>367</v>
      </c>
      <c r="D704" s="128">
        <v>0</v>
      </c>
      <c r="E704" s="128">
        <v>237178</v>
      </c>
      <c r="F704" s="128">
        <v>180750</v>
      </c>
      <c r="G704" s="128">
        <v>90500</v>
      </c>
      <c r="H704" s="128">
        <v>500</v>
      </c>
      <c r="I704" s="128">
        <v>508928</v>
      </c>
      <c r="J704" s="131"/>
    </row>
    <row r="705" spans="1:10" x14ac:dyDescent="0.3">
      <c r="C705" s="135"/>
      <c r="D705" s="136"/>
      <c r="E705" s="137"/>
      <c r="F705" s="137"/>
      <c r="G705" s="137"/>
      <c r="H705" s="137"/>
      <c r="I705" s="137"/>
    </row>
    <row r="706" spans="1:10" x14ac:dyDescent="0.3">
      <c r="C706" s="135"/>
      <c r="D706" s="136"/>
      <c r="E706" s="137"/>
      <c r="F706" s="137"/>
      <c r="G706" s="137"/>
      <c r="H706" s="137"/>
      <c r="I706" s="137"/>
    </row>
    <row r="707" spans="1:10" x14ac:dyDescent="0.3">
      <c r="A707" s="158" t="s">
        <v>164</v>
      </c>
      <c r="B707" s="138" t="s">
        <v>171</v>
      </c>
      <c r="C707" s="121" t="s">
        <v>31</v>
      </c>
      <c r="D707" s="136"/>
      <c r="E707" s="137"/>
      <c r="F707" s="137"/>
      <c r="G707" s="137"/>
      <c r="H707" s="137"/>
      <c r="I707" s="137"/>
    </row>
    <row r="708" spans="1:10" x14ac:dyDescent="0.3">
      <c r="C708" s="135"/>
      <c r="D708" s="136"/>
      <c r="E708" s="137"/>
      <c r="F708" s="137"/>
      <c r="G708" s="137"/>
      <c r="H708" s="137"/>
      <c r="I708" s="137"/>
    </row>
    <row r="709" spans="1:10" x14ac:dyDescent="0.3">
      <c r="C709" s="124" t="s">
        <v>362</v>
      </c>
      <c r="D709" s="124" t="s">
        <v>8</v>
      </c>
      <c r="E709" s="124" t="s">
        <v>9</v>
      </c>
      <c r="F709" s="124" t="s">
        <v>10</v>
      </c>
      <c r="G709" s="124" t="s">
        <v>11</v>
      </c>
      <c r="H709" s="124" t="s">
        <v>12</v>
      </c>
      <c r="I709" s="124" t="s">
        <v>332</v>
      </c>
      <c r="J709" s="124" t="s">
        <v>363</v>
      </c>
    </row>
    <row r="710" spans="1:10" x14ac:dyDescent="0.3">
      <c r="C710" s="130" t="s">
        <v>364</v>
      </c>
      <c r="D710" s="125">
        <v>0</v>
      </c>
      <c r="E710" s="126">
        <v>55140</v>
      </c>
      <c r="F710" s="126">
        <v>40140</v>
      </c>
      <c r="G710" s="126">
        <v>15000</v>
      </c>
      <c r="H710" s="126">
        <v>0</v>
      </c>
      <c r="I710" s="126">
        <v>110280</v>
      </c>
      <c r="J710" s="131" t="s">
        <v>365</v>
      </c>
    </row>
    <row r="711" spans="1:10" x14ac:dyDescent="0.3">
      <c r="C711" s="127" t="s">
        <v>367</v>
      </c>
      <c r="D711" s="128">
        <v>0</v>
      </c>
      <c r="E711" s="128">
        <v>55140</v>
      </c>
      <c r="F711" s="128">
        <v>40140</v>
      </c>
      <c r="G711" s="128">
        <v>15000</v>
      </c>
      <c r="H711" s="128">
        <v>0</v>
      </c>
      <c r="I711" s="129">
        <v>110280</v>
      </c>
      <c r="J711" s="131"/>
    </row>
    <row r="712" spans="1:10" x14ac:dyDescent="0.3">
      <c r="C712" s="135"/>
      <c r="D712" s="136"/>
      <c r="E712" s="137"/>
      <c r="F712" s="137"/>
      <c r="G712" s="137"/>
      <c r="H712" s="137"/>
      <c r="I712" s="137"/>
    </row>
    <row r="713" spans="1:10" x14ac:dyDescent="0.3">
      <c r="C713" s="135"/>
      <c r="D713" s="136"/>
      <c r="E713" s="137"/>
      <c r="F713" s="137"/>
      <c r="G713" s="137"/>
      <c r="H713" s="137"/>
      <c r="I713" s="137"/>
    </row>
    <row r="714" spans="1:10" x14ac:dyDescent="0.3">
      <c r="A714" s="158" t="s">
        <v>164</v>
      </c>
      <c r="B714" s="138" t="s">
        <v>172</v>
      </c>
      <c r="C714" s="121" t="s">
        <v>368</v>
      </c>
      <c r="D714" s="136"/>
      <c r="E714" s="137"/>
      <c r="F714" s="137"/>
      <c r="G714" s="137"/>
      <c r="H714" s="137"/>
      <c r="I714" s="137"/>
    </row>
    <row r="715" spans="1:10" x14ac:dyDescent="0.3">
      <c r="C715" s="135"/>
      <c r="D715" s="136"/>
      <c r="E715" s="137"/>
      <c r="F715" s="137"/>
      <c r="G715" s="137"/>
      <c r="H715" s="137"/>
      <c r="I715" s="137"/>
    </row>
    <row r="716" spans="1:10" x14ac:dyDescent="0.3">
      <c r="C716" s="135"/>
      <c r="D716" s="136"/>
      <c r="E716" s="137"/>
      <c r="F716" s="137"/>
      <c r="G716" s="137"/>
      <c r="H716" s="137"/>
      <c r="I716" s="137"/>
    </row>
    <row r="717" spans="1:10" x14ac:dyDescent="0.3">
      <c r="A717" s="158" t="s">
        <v>164</v>
      </c>
      <c r="B717" s="138" t="s">
        <v>174</v>
      </c>
      <c r="C717" s="121" t="s">
        <v>371</v>
      </c>
      <c r="D717" s="136"/>
      <c r="E717" s="137"/>
      <c r="F717" s="137"/>
      <c r="G717" s="137"/>
      <c r="H717" s="137"/>
      <c r="I717" s="137"/>
    </row>
    <row r="718" spans="1:10" x14ac:dyDescent="0.3">
      <c r="C718" s="135"/>
      <c r="D718" s="136"/>
      <c r="E718" s="137"/>
      <c r="F718" s="137"/>
      <c r="G718" s="137"/>
      <c r="H718" s="137"/>
      <c r="I718" s="137"/>
    </row>
    <row r="719" spans="1:10" x14ac:dyDescent="0.3">
      <c r="C719" s="135"/>
      <c r="D719" s="136"/>
      <c r="E719" s="137"/>
      <c r="F719" s="137"/>
      <c r="G719" s="137"/>
      <c r="H719" s="137"/>
      <c r="I719" s="137"/>
    </row>
    <row r="720" spans="1:10" x14ac:dyDescent="0.3">
      <c r="A720" s="158" t="s">
        <v>178</v>
      </c>
      <c r="B720" s="138" t="s">
        <v>177</v>
      </c>
      <c r="C720" s="121" t="s">
        <v>18</v>
      </c>
      <c r="D720" s="136"/>
      <c r="E720" s="137"/>
      <c r="F720" s="137"/>
      <c r="G720" s="137"/>
      <c r="H720" s="137"/>
      <c r="I720" s="137"/>
    </row>
    <row r="721" spans="1:10" x14ac:dyDescent="0.3">
      <c r="C721" s="135"/>
      <c r="D721" s="136"/>
      <c r="E721" s="137"/>
      <c r="F721" s="137"/>
      <c r="G721" s="137"/>
      <c r="H721" s="137"/>
      <c r="I721" s="137"/>
    </row>
    <row r="722" spans="1:10" x14ac:dyDescent="0.3">
      <c r="C722" s="124" t="s">
        <v>362</v>
      </c>
      <c r="D722" s="124" t="s">
        <v>8</v>
      </c>
      <c r="E722" s="124" t="s">
        <v>9</v>
      </c>
      <c r="F722" s="124" t="s">
        <v>10</v>
      </c>
      <c r="G722" s="124" t="s">
        <v>11</v>
      </c>
      <c r="H722" s="124" t="s">
        <v>12</v>
      </c>
      <c r="I722" s="124" t="s">
        <v>332</v>
      </c>
      <c r="J722" s="124" t="s">
        <v>363</v>
      </c>
    </row>
    <row r="723" spans="1:10" x14ac:dyDescent="0.3">
      <c r="C723" s="130" t="s">
        <v>364</v>
      </c>
      <c r="D723" s="125">
        <v>34079</v>
      </c>
      <c r="E723" s="126">
        <v>41151.5</v>
      </c>
      <c r="F723" s="126">
        <v>42733.5</v>
      </c>
      <c r="G723" s="126">
        <v>44317</v>
      </c>
      <c r="H723" s="126">
        <v>40444</v>
      </c>
      <c r="I723" s="126">
        <v>202725</v>
      </c>
      <c r="J723" s="131" t="s">
        <v>365</v>
      </c>
    </row>
    <row r="724" spans="1:10" x14ac:dyDescent="0.3">
      <c r="C724" s="130" t="s">
        <v>366</v>
      </c>
      <c r="D724" s="125">
        <v>12395.5</v>
      </c>
      <c r="E724" s="126">
        <v>11051</v>
      </c>
      <c r="F724" s="126">
        <v>2346</v>
      </c>
      <c r="G724" s="126">
        <v>25767</v>
      </c>
      <c r="H724" s="126">
        <v>0</v>
      </c>
      <c r="I724" s="126">
        <v>57269.690357477979</v>
      </c>
      <c r="J724" s="131" t="s">
        <v>365</v>
      </c>
    </row>
    <row r="725" spans="1:10" x14ac:dyDescent="0.3">
      <c r="C725" s="130" t="s">
        <v>369</v>
      </c>
      <c r="D725" s="125">
        <v>2236</v>
      </c>
      <c r="E725" s="126">
        <v>5162.5</v>
      </c>
      <c r="F725" s="126">
        <v>99477</v>
      </c>
      <c r="G725" s="126">
        <v>73711</v>
      </c>
      <c r="H725" s="126">
        <v>57504</v>
      </c>
      <c r="I725" s="126">
        <v>238090.5</v>
      </c>
      <c r="J725" s="131" t="s">
        <v>365</v>
      </c>
    </row>
    <row r="726" spans="1:10" x14ac:dyDescent="0.3">
      <c r="C726" s="127" t="s">
        <v>367</v>
      </c>
      <c r="D726" s="128">
        <v>49771.656947552903</v>
      </c>
      <c r="E726" s="128">
        <v>58676.712036966434</v>
      </c>
      <c r="F726" s="128">
        <v>144834.9930437156</v>
      </c>
      <c r="G726" s="128">
        <v>146853.82832924303</v>
      </c>
      <c r="H726" s="128">
        <v>97948</v>
      </c>
      <c r="I726" s="128">
        <v>498085.19035747799</v>
      </c>
      <c r="J726" s="131"/>
    </row>
    <row r="727" spans="1:10" x14ac:dyDescent="0.3">
      <c r="C727" s="135"/>
      <c r="D727" s="136"/>
      <c r="E727" s="137"/>
      <c r="F727" s="137"/>
      <c r="G727" s="137"/>
      <c r="H727" s="137"/>
      <c r="I727" s="137"/>
    </row>
    <row r="728" spans="1:10" x14ac:dyDescent="0.3">
      <c r="C728" s="135"/>
      <c r="D728" s="136"/>
      <c r="E728" s="137"/>
      <c r="F728" s="137"/>
      <c r="G728" s="137"/>
      <c r="H728" s="137"/>
      <c r="I728" s="137"/>
    </row>
    <row r="729" spans="1:10" x14ac:dyDescent="0.3">
      <c r="A729" s="158" t="s">
        <v>178</v>
      </c>
      <c r="B729" s="138" t="s">
        <v>179</v>
      </c>
      <c r="C729" s="121" t="s">
        <v>25</v>
      </c>
      <c r="D729" s="136"/>
      <c r="E729" s="137"/>
      <c r="F729" s="137"/>
      <c r="G729" s="137"/>
      <c r="H729" s="137"/>
      <c r="I729" s="137"/>
    </row>
    <row r="730" spans="1:10" x14ac:dyDescent="0.3">
      <c r="C730" s="135"/>
      <c r="D730" s="136"/>
      <c r="E730" s="137"/>
      <c r="F730" s="137"/>
      <c r="G730" s="137"/>
      <c r="H730" s="137"/>
      <c r="I730" s="137"/>
    </row>
    <row r="731" spans="1:10" x14ac:dyDescent="0.3">
      <c r="C731" s="124" t="s">
        <v>362</v>
      </c>
      <c r="D731" s="124" t="s">
        <v>8</v>
      </c>
      <c r="E731" s="124" t="s">
        <v>9</v>
      </c>
      <c r="F731" s="124" t="s">
        <v>10</v>
      </c>
      <c r="G731" s="124" t="s">
        <v>11</v>
      </c>
      <c r="H731" s="124" t="s">
        <v>12</v>
      </c>
      <c r="I731" s="124" t="s">
        <v>332</v>
      </c>
      <c r="J731" s="124" t="s">
        <v>363</v>
      </c>
    </row>
    <row r="732" spans="1:10" x14ac:dyDescent="0.3">
      <c r="C732" s="130" t="s">
        <v>364</v>
      </c>
      <c r="D732" s="125">
        <v>1500</v>
      </c>
      <c r="E732" s="126">
        <v>0</v>
      </c>
      <c r="F732" s="126">
        <v>1200</v>
      </c>
      <c r="G732" s="126">
        <v>2400</v>
      </c>
      <c r="H732" s="126">
        <v>0</v>
      </c>
      <c r="I732" s="126">
        <v>5100</v>
      </c>
      <c r="J732" s="131" t="s">
        <v>365</v>
      </c>
    </row>
    <row r="733" spans="1:10" x14ac:dyDescent="0.3">
      <c r="C733" s="127" t="s">
        <v>367</v>
      </c>
      <c r="D733" s="128">
        <v>1500</v>
      </c>
      <c r="E733" s="128">
        <v>0</v>
      </c>
      <c r="F733" s="128">
        <v>1200</v>
      </c>
      <c r="G733" s="128">
        <v>2400</v>
      </c>
      <c r="H733" s="128">
        <v>0</v>
      </c>
      <c r="I733" s="129">
        <v>5100</v>
      </c>
      <c r="J733" s="131"/>
    </row>
    <row r="734" spans="1:10" x14ac:dyDescent="0.3">
      <c r="C734" s="135"/>
      <c r="D734" s="136"/>
      <c r="E734" s="137"/>
      <c r="F734" s="137"/>
      <c r="G734" s="137"/>
      <c r="H734" s="137"/>
      <c r="I734" s="137"/>
    </row>
    <row r="735" spans="1:10" x14ac:dyDescent="0.3">
      <c r="C735" s="135"/>
      <c r="D735" s="136"/>
      <c r="E735" s="137"/>
      <c r="F735" s="137"/>
      <c r="G735" s="137"/>
      <c r="H735" s="137"/>
      <c r="I735" s="137"/>
    </row>
    <row r="736" spans="1:10" x14ac:dyDescent="0.3">
      <c r="A736" s="158" t="s">
        <v>178</v>
      </c>
      <c r="B736" s="138" t="s">
        <v>180</v>
      </c>
      <c r="C736" s="121" t="s">
        <v>27</v>
      </c>
      <c r="D736" s="136"/>
      <c r="E736" s="137"/>
      <c r="F736" s="137"/>
      <c r="G736" s="137"/>
      <c r="H736" s="137"/>
      <c r="I736" s="137"/>
    </row>
    <row r="737" spans="1:10" x14ac:dyDescent="0.3">
      <c r="C737" s="135"/>
      <c r="D737" s="136"/>
      <c r="E737" s="137"/>
      <c r="F737" s="137"/>
      <c r="G737" s="137"/>
      <c r="H737" s="137"/>
      <c r="I737" s="137"/>
    </row>
    <row r="738" spans="1:10" x14ac:dyDescent="0.3">
      <c r="C738" s="124" t="s">
        <v>362</v>
      </c>
      <c r="D738" s="124" t="s">
        <v>8</v>
      </c>
      <c r="E738" s="124" t="s">
        <v>9</v>
      </c>
      <c r="F738" s="124" t="s">
        <v>10</v>
      </c>
      <c r="G738" s="124" t="s">
        <v>11</v>
      </c>
      <c r="H738" s="124" t="s">
        <v>12</v>
      </c>
      <c r="I738" s="124" t="s">
        <v>332</v>
      </c>
      <c r="J738" s="124" t="s">
        <v>363</v>
      </c>
    </row>
    <row r="739" spans="1:10" x14ac:dyDescent="0.3">
      <c r="C739" s="130" t="s">
        <v>364</v>
      </c>
      <c r="D739" s="125">
        <v>0</v>
      </c>
      <c r="E739" s="126">
        <v>29784</v>
      </c>
      <c r="F739" s="126">
        <v>19040</v>
      </c>
      <c r="G739" s="126">
        <v>17960</v>
      </c>
      <c r="H739" s="126">
        <v>7616</v>
      </c>
      <c r="I739" s="126">
        <v>74400</v>
      </c>
      <c r="J739" s="131" t="s">
        <v>365</v>
      </c>
    </row>
    <row r="740" spans="1:10" x14ac:dyDescent="0.3">
      <c r="C740" s="130" t="s">
        <v>369</v>
      </c>
      <c r="D740" s="125">
        <v>0</v>
      </c>
      <c r="E740" s="126">
        <v>0</v>
      </c>
      <c r="F740" s="126">
        <v>66187</v>
      </c>
      <c r="G740" s="126">
        <v>20655</v>
      </c>
      <c r="H740" s="126">
        <v>66187</v>
      </c>
      <c r="I740" s="126">
        <v>153029</v>
      </c>
      <c r="J740" s="131" t="s">
        <v>365</v>
      </c>
    </row>
    <row r="741" spans="1:10" x14ac:dyDescent="0.3">
      <c r="C741" s="127" t="s">
        <v>367</v>
      </c>
      <c r="D741" s="128">
        <v>0</v>
      </c>
      <c r="E741" s="128">
        <v>29784</v>
      </c>
      <c r="F741" s="128">
        <v>85227</v>
      </c>
      <c r="G741" s="128">
        <v>38615</v>
      </c>
      <c r="H741" s="128">
        <v>73803</v>
      </c>
      <c r="I741" s="128">
        <v>227429</v>
      </c>
      <c r="J741" s="131"/>
    </row>
    <row r="742" spans="1:10" x14ac:dyDescent="0.3">
      <c r="C742" s="135"/>
      <c r="D742" s="136"/>
      <c r="E742" s="137"/>
      <c r="F742" s="137"/>
      <c r="G742" s="137"/>
      <c r="H742" s="137"/>
      <c r="I742" s="137"/>
    </row>
    <row r="743" spans="1:10" x14ac:dyDescent="0.3">
      <c r="C743" s="135"/>
      <c r="D743" s="136"/>
      <c r="E743" s="137"/>
      <c r="F743" s="137"/>
      <c r="G743" s="137"/>
      <c r="H743" s="137"/>
      <c r="I743" s="137"/>
    </row>
    <row r="744" spans="1:10" x14ac:dyDescent="0.3">
      <c r="A744" s="158" t="s">
        <v>178</v>
      </c>
      <c r="B744" s="138" t="s">
        <v>181</v>
      </c>
      <c r="C744" s="121" t="s">
        <v>29</v>
      </c>
      <c r="D744" s="136"/>
      <c r="E744" s="137"/>
      <c r="F744" s="137"/>
      <c r="G744" s="137"/>
      <c r="H744" s="137"/>
      <c r="I744" s="137"/>
    </row>
    <row r="745" spans="1:10" x14ac:dyDescent="0.3">
      <c r="C745" s="135"/>
      <c r="D745" s="136"/>
      <c r="E745" s="137"/>
      <c r="F745" s="137"/>
      <c r="G745" s="137"/>
      <c r="H745" s="137"/>
      <c r="I745" s="137"/>
    </row>
    <row r="746" spans="1:10" x14ac:dyDescent="0.3">
      <c r="C746" s="124" t="s">
        <v>362</v>
      </c>
      <c r="D746" s="124" t="s">
        <v>8</v>
      </c>
      <c r="E746" s="124" t="s">
        <v>9</v>
      </c>
      <c r="F746" s="124" t="s">
        <v>10</v>
      </c>
      <c r="G746" s="124" t="s">
        <v>11</v>
      </c>
      <c r="H746" s="124" t="s">
        <v>12</v>
      </c>
      <c r="I746" s="124" t="s">
        <v>332</v>
      </c>
      <c r="J746" s="124" t="s">
        <v>363</v>
      </c>
    </row>
    <row r="747" spans="1:10" x14ac:dyDescent="0.3">
      <c r="C747" s="130" t="s">
        <v>364</v>
      </c>
      <c r="D747" s="125">
        <v>0</v>
      </c>
      <c r="E747" s="126">
        <v>2560</v>
      </c>
      <c r="F747" s="126">
        <v>2560</v>
      </c>
      <c r="G747" s="126">
        <v>2560</v>
      </c>
      <c r="H747" s="126">
        <v>2560</v>
      </c>
      <c r="I747" s="126">
        <v>10240</v>
      </c>
      <c r="J747" s="131" t="s">
        <v>365</v>
      </c>
    </row>
    <row r="748" spans="1:10" x14ac:dyDescent="0.3">
      <c r="C748" s="130" t="s">
        <v>369</v>
      </c>
      <c r="D748" s="125">
        <v>0</v>
      </c>
      <c r="E748" s="126">
        <v>0</v>
      </c>
      <c r="F748" s="126">
        <v>10647</v>
      </c>
      <c r="G748" s="126">
        <v>473</v>
      </c>
      <c r="H748" s="126">
        <v>10647</v>
      </c>
      <c r="I748" s="126">
        <v>21767</v>
      </c>
      <c r="J748" s="131" t="s">
        <v>365</v>
      </c>
    </row>
    <row r="749" spans="1:10" x14ac:dyDescent="0.3">
      <c r="C749" s="127" t="s">
        <v>367</v>
      </c>
      <c r="D749" s="128">
        <v>0</v>
      </c>
      <c r="E749" s="128">
        <v>2560</v>
      </c>
      <c r="F749" s="128">
        <v>13207</v>
      </c>
      <c r="G749" s="128">
        <v>3033</v>
      </c>
      <c r="H749" s="128">
        <v>13207</v>
      </c>
      <c r="I749" s="128">
        <v>32007</v>
      </c>
      <c r="J749" s="131"/>
    </row>
    <row r="750" spans="1:10" x14ac:dyDescent="0.3">
      <c r="C750" s="135"/>
      <c r="D750" s="136"/>
      <c r="E750" s="137"/>
      <c r="F750" s="137"/>
      <c r="G750" s="137"/>
      <c r="H750" s="137"/>
      <c r="I750" s="137"/>
    </row>
    <row r="751" spans="1:10" x14ac:dyDescent="0.3">
      <c r="C751" s="135"/>
      <c r="D751" s="136"/>
      <c r="E751" s="137"/>
      <c r="F751" s="137"/>
      <c r="G751" s="137"/>
      <c r="H751" s="137"/>
      <c r="I751" s="137"/>
    </row>
    <row r="752" spans="1:10" x14ac:dyDescent="0.3">
      <c r="A752" s="158" t="s">
        <v>178</v>
      </c>
      <c r="B752" s="138" t="s">
        <v>182</v>
      </c>
      <c r="C752" s="121" t="s">
        <v>33</v>
      </c>
      <c r="D752" s="136"/>
      <c r="E752" s="137"/>
      <c r="F752" s="137"/>
      <c r="G752" s="137"/>
      <c r="H752" s="137"/>
      <c r="I752" s="137"/>
    </row>
    <row r="753" spans="1:10" x14ac:dyDescent="0.3">
      <c r="C753" s="135"/>
      <c r="D753" s="136"/>
      <c r="E753" s="137"/>
      <c r="F753" s="137"/>
      <c r="G753" s="137"/>
      <c r="H753" s="137"/>
      <c r="I753" s="137"/>
    </row>
    <row r="754" spans="1:10" x14ac:dyDescent="0.3">
      <c r="C754" s="124" t="s">
        <v>362</v>
      </c>
      <c r="D754" s="124" t="s">
        <v>8</v>
      </c>
      <c r="E754" s="124" t="s">
        <v>9</v>
      </c>
      <c r="F754" s="124" t="s">
        <v>10</v>
      </c>
      <c r="G754" s="124" t="s">
        <v>11</v>
      </c>
      <c r="H754" s="124" t="s">
        <v>12</v>
      </c>
      <c r="I754" s="124" t="s">
        <v>332</v>
      </c>
      <c r="J754" s="124" t="s">
        <v>363</v>
      </c>
    </row>
    <row r="755" spans="1:10" x14ac:dyDescent="0.3">
      <c r="C755" s="130" t="s">
        <v>364</v>
      </c>
      <c r="D755" s="125">
        <v>0</v>
      </c>
      <c r="E755" s="126">
        <v>600</v>
      </c>
      <c r="F755" s="126">
        <v>600</v>
      </c>
      <c r="G755" s="126">
        <v>600</v>
      </c>
      <c r="H755" s="126">
        <v>0</v>
      </c>
      <c r="I755" s="126">
        <v>1800</v>
      </c>
      <c r="J755" s="131" t="s">
        <v>365</v>
      </c>
    </row>
    <row r="756" spans="1:10" x14ac:dyDescent="0.3">
      <c r="C756" s="130" t="s">
        <v>369</v>
      </c>
      <c r="D756" s="125">
        <v>0</v>
      </c>
      <c r="E756" s="126">
        <v>0</v>
      </c>
      <c r="F756" s="126">
        <v>0</v>
      </c>
      <c r="G756" s="126">
        <v>27267</v>
      </c>
      <c r="H756" s="126">
        <v>0</v>
      </c>
      <c r="I756" s="126">
        <v>27267</v>
      </c>
      <c r="J756" s="131" t="s">
        <v>365</v>
      </c>
    </row>
    <row r="757" spans="1:10" x14ac:dyDescent="0.3">
      <c r="C757" s="127" t="s">
        <v>367</v>
      </c>
      <c r="D757" s="128">
        <v>0</v>
      </c>
      <c r="E757" s="128">
        <v>600</v>
      </c>
      <c r="F757" s="128">
        <v>600</v>
      </c>
      <c r="G757" s="128">
        <v>27867</v>
      </c>
      <c r="H757" s="128">
        <v>0</v>
      </c>
      <c r="I757" s="128">
        <v>29067</v>
      </c>
      <c r="J757" s="131"/>
    </row>
    <row r="758" spans="1:10" x14ac:dyDescent="0.3">
      <c r="C758" s="135"/>
      <c r="D758" s="136"/>
      <c r="E758" s="137"/>
      <c r="F758" s="137"/>
      <c r="G758" s="137"/>
      <c r="H758" s="137"/>
      <c r="I758" s="137"/>
    </row>
    <row r="759" spans="1:10" x14ac:dyDescent="0.3">
      <c r="C759" s="135"/>
      <c r="D759" s="136"/>
      <c r="E759" s="137"/>
      <c r="F759" s="137"/>
      <c r="G759" s="137"/>
      <c r="H759" s="137"/>
      <c r="I759" s="137"/>
    </row>
    <row r="760" spans="1:10" x14ac:dyDescent="0.3">
      <c r="A760" s="158" t="s">
        <v>178</v>
      </c>
      <c r="B760" s="138" t="s">
        <v>183</v>
      </c>
      <c r="C760" s="121" t="s">
        <v>31</v>
      </c>
      <c r="D760" s="136"/>
      <c r="E760" s="137"/>
      <c r="F760" s="137"/>
      <c r="G760" s="137"/>
      <c r="H760" s="137"/>
      <c r="I760" s="137"/>
    </row>
    <row r="761" spans="1:10" x14ac:dyDescent="0.3">
      <c r="C761" s="135"/>
      <c r="D761" s="136"/>
      <c r="E761" s="137"/>
      <c r="F761" s="137"/>
      <c r="G761" s="137"/>
      <c r="H761" s="137"/>
      <c r="I761" s="137"/>
    </row>
    <row r="762" spans="1:10" x14ac:dyDescent="0.3">
      <c r="C762" s="124" t="s">
        <v>362</v>
      </c>
      <c r="D762" s="124" t="s">
        <v>8</v>
      </c>
      <c r="E762" s="124" t="s">
        <v>9</v>
      </c>
      <c r="F762" s="124" t="s">
        <v>10</v>
      </c>
      <c r="G762" s="124" t="s">
        <v>11</v>
      </c>
      <c r="H762" s="124" t="s">
        <v>12</v>
      </c>
      <c r="I762" s="124" t="s">
        <v>332</v>
      </c>
      <c r="J762" s="124" t="s">
        <v>363</v>
      </c>
    </row>
    <row r="763" spans="1:10" x14ac:dyDescent="0.3">
      <c r="C763" s="130" t="s">
        <v>364</v>
      </c>
      <c r="D763" s="125">
        <v>0</v>
      </c>
      <c r="E763" s="126">
        <v>276000</v>
      </c>
      <c r="F763" s="126">
        <v>265600</v>
      </c>
      <c r="G763" s="126">
        <v>108000</v>
      </c>
      <c r="H763" s="126">
        <v>0</v>
      </c>
      <c r="I763" s="126">
        <v>649600</v>
      </c>
      <c r="J763" s="131" t="s">
        <v>365</v>
      </c>
    </row>
    <row r="764" spans="1:10" x14ac:dyDescent="0.3">
      <c r="C764" s="127" t="s">
        <v>367</v>
      </c>
      <c r="D764" s="128">
        <v>0</v>
      </c>
      <c r="E764" s="128">
        <v>276000</v>
      </c>
      <c r="F764" s="128">
        <v>265600</v>
      </c>
      <c r="G764" s="128">
        <v>108000</v>
      </c>
      <c r="H764" s="128">
        <v>0</v>
      </c>
      <c r="I764" s="129">
        <v>649600</v>
      </c>
      <c r="J764" s="131"/>
    </row>
    <row r="765" spans="1:10" x14ac:dyDescent="0.3">
      <c r="C765" s="135"/>
      <c r="D765" s="136"/>
      <c r="E765" s="137"/>
      <c r="F765" s="137"/>
      <c r="G765" s="137"/>
      <c r="H765" s="137"/>
      <c r="I765" s="137"/>
    </row>
    <row r="766" spans="1:10" x14ac:dyDescent="0.3">
      <c r="C766" s="135"/>
      <c r="D766" s="136"/>
      <c r="E766" s="137"/>
      <c r="F766" s="137"/>
      <c r="G766" s="137"/>
      <c r="H766" s="137"/>
      <c r="I766" s="137"/>
    </row>
    <row r="767" spans="1:10" x14ac:dyDescent="0.3">
      <c r="A767" s="158" t="s">
        <v>178</v>
      </c>
      <c r="B767" s="138" t="s">
        <v>184</v>
      </c>
      <c r="C767" s="121" t="s">
        <v>368</v>
      </c>
      <c r="D767" s="136"/>
      <c r="E767" s="137"/>
      <c r="F767" s="137"/>
      <c r="G767" s="137"/>
      <c r="H767" s="137"/>
      <c r="I767" s="137"/>
    </row>
    <row r="768" spans="1:10" x14ac:dyDescent="0.3">
      <c r="C768" s="135"/>
      <c r="D768" s="136"/>
      <c r="E768" s="137"/>
      <c r="F768" s="137"/>
      <c r="G768" s="137"/>
      <c r="H768" s="137"/>
      <c r="I768" s="137"/>
    </row>
    <row r="769" spans="1:10" x14ac:dyDescent="0.3">
      <c r="C769" s="135"/>
      <c r="D769" s="136"/>
      <c r="E769" s="137"/>
      <c r="F769" s="137"/>
      <c r="G769" s="137"/>
      <c r="H769" s="137"/>
      <c r="I769" s="137"/>
    </row>
    <row r="770" spans="1:10" x14ac:dyDescent="0.3">
      <c r="A770" s="158" t="s">
        <v>178</v>
      </c>
      <c r="B770" s="138" t="s">
        <v>185</v>
      </c>
      <c r="C770" s="121" t="s">
        <v>371</v>
      </c>
      <c r="D770" s="136"/>
      <c r="E770" s="137"/>
      <c r="F770" s="137"/>
      <c r="G770" s="137"/>
      <c r="H770" s="137"/>
      <c r="I770" s="137"/>
    </row>
    <row r="771" spans="1:10" x14ac:dyDescent="0.3">
      <c r="C771" s="135"/>
      <c r="D771" s="136"/>
      <c r="E771" s="137"/>
      <c r="F771" s="137"/>
      <c r="G771" s="137"/>
      <c r="H771" s="137"/>
      <c r="I771" s="137"/>
    </row>
    <row r="772" spans="1:10" x14ac:dyDescent="0.3">
      <c r="C772" s="135"/>
      <c r="D772" s="136"/>
      <c r="E772" s="137"/>
      <c r="F772" s="137"/>
      <c r="G772" s="137"/>
      <c r="H772" s="137"/>
      <c r="I772" s="137"/>
    </row>
    <row r="773" spans="1:10" x14ac:dyDescent="0.3">
      <c r="A773" s="158" t="s">
        <v>189</v>
      </c>
      <c r="B773" s="138" t="s">
        <v>188</v>
      </c>
      <c r="C773" s="121" t="s">
        <v>18</v>
      </c>
      <c r="D773" s="136"/>
      <c r="E773" s="137"/>
      <c r="F773" s="137"/>
      <c r="G773" s="137"/>
      <c r="H773" s="137"/>
      <c r="I773" s="137"/>
    </row>
    <row r="774" spans="1:10" x14ac:dyDescent="0.3">
      <c r="C774" s="135"/>
      <c r="D774" s="136"/>
      <c r="E774" s="137"/>
      <c r="F774" s="137"/>
      <c r="G774" s="137"/>
      <c r="H774" s="137"/>
      <c r="I774" s="137"/>
    </row>
    <row r="775" spans="1:10" x14ac:dyDescent="0.3">
      <c r="C775" s="124" t="s">
        <v>362</v>
      </c>
      <c r="D775" s="124" t="s">
        <v>8</v>
      </c>
      <c r="E775" s="124" t="s">
        <v>9</v>
      </c>
      <c r="F775" s="124" t="s">
        <v>10</v>
      </c>
      <c r="G775" s="124" t="s">
        <v>11</v>
      </c>
      <c r="H775" s="124" t="s">
        <v>12</v>
      </c>
      <c r="I775" s="124" t="s">
        <v>332</v>
      </c>
      <c r="J775" s="124" t="s">
        <v>363</v>
      </c>
    </row>
    <row r="776" spans="1:10" x14ac:dyDescent="0.3">
      <c r="C776" s="130" t="s">
        <v>364</v>
      </c>
      <c r="D776" s="125">
        <v>29435.012114843063</v>
      </c>
      <c r="E776" s="126">
        <v>37841.324073629374</v>
      </c>
      <c r="F776" s="126">
        <v>39296.759614922812</v>
      </c>
      <c r="G776" s="126">
        <v>40752.195156216243</v>
      </c>
      <c r="H776" s="126">
        <v>35663.976402086868</v>
      </c>
      <c r="I776" s="126">
        <v>182989.26736169835</v>
      </c>
      <c r="J776" s="131" t="s">
        <v>365</v>
      </c>
    </row>
    <row r="777" spans="1:10" x14ac:dyDescent="0.3">
      <c r="C777" s="130" t="s">
        <v>366</v>
      </c>
      <c r="D777" s="125">
        <v>40273.985589251453</v>
      </c>
      <c r="E777" s="126">
        <v>9062.7154134559769</v>
      </c>
      <c r="F777" s="126">
        <v>4398.693976517573</v>
      </c>
      <c r="G777" s="126">
        <v>0</v>
      </c>
      <c r="H777" s="126">
        <v>0</v>
      </c>
      <c r="I777" s="126">
        <v>58781.321975302984</v>
      </c>
      <c r="J777" s="131" t="s">
        <v>365</v>
      </c>
    </row>
    <row r="778" spans="1:10" x14ac:dyDescent="0.3">
      <c r="C778" s="127" t="s">
        <v>367</v>
      </c>
      <c r="D778" s="128">
        <v>73156.732525227257</v>
      </c>
      <c r="E778" s="128">
        <v>47980.001181581407</v>
      </c>
      <c r="F778" s="128">
        <v>44217.684071889576</v>
      </c>
      <c r="G778" s="128">
        <v>40752.195156216243</v>
      </c>
      <c r="H778" s="128">
        <v>35663.976402086868</v>
      </c>
      <c r="I778" s="128">
        <v>241770.58933700135</v>
      </c>
      <c r="J778" s="131"/>
    </row>
    <row r="779" spans="1:10" x14ac:dyDescent="0.3">
      <c r="C779" s="135"/>
      <c r="D779" s="136"/>
      <c r="E779" s="137"/>
      <c r="F779" s="137"/>
      <c r="G779" s="137"/>
      <c r="H779" s="137"/>
      <c r="I779" s="137"/>
    </row>
    <row r="780" spans="1:10" x14ac:dyDescent="0.3">
      <c r="C780" s="135"/>
      <c r="D780" s="136"/>
      <c r="E780" s="137"/>
      <c r="F780" s="137"/>
      <c r="G780" s="137"/>
      <c r="H780" s="137"/>
      <c r="I780" s="137"/>
    </row>
    <row r="781" spans="1:10" x14ac:dyDescent="0.3">
      <c r="A781" s="158" t="s">
        <v>189</v>
      </c>
      <c r="B781" s="138" t="s">
        <v>190</v>
      </c>
      <c r="C781" s="121" t="s">
        <v>25</v>
      </c>
      <c r="D781" s="136"/>
      <c r="E781" s="137"/>
      <c r="F781" s="137"/>
      <c r="G781" s="137"/>
      <c r="H781" s="137"/>
      <c r="I781" s="137"/>
    </row>
    <row r="782" spans="1:10" x14ac:dyDescent="0.3">
      <c r="C782" s="135"/>
      <c r="D782" s="136"/>
      <c r="E782" s="137"/>
      <c r="F782" s="137"/>
      <c r="G782" s="137"/>
      <c r="H782" s="137"/>
      <c r="I782" s="137"/>
    </row>
    <row r="783" spans="1:10" x14ac:dyDescent="0.3">
      <c r="C783" s="124" t="s">
        <v>362</v>
      </c>
      <c r="D783" s="124" t="s">
        <v>8</v>
      </c>
      <c r="E783" s="124" t="s">
        <v>9</v>
      </c>
      <c r="F783" s="124" t="s">
        <v>10</v>
      </c>
      <c r="G783" s="124" t="s">
        <v>11</v>
      </c>
      <c r="H783" s="124" t="s">
        <v>12</v>
      </c>
      <c r="I783" s="124" t="s">
        <v>332</v>
      </c>
      <c r="J783" s="124" t="s">
        <v>363</v>
      </c>
    </row>
    <row r="784" spans="1:10" x14ac:dyDescent="0.3">
      <c r="C784" s="130" t="s">
        <v>366</v>
      </c>
      <c r="D784" s="126">
        <v>0</v>
      </c>
      <c r="E784" s="126">
        <v>0</v>
      </c>
      <c r="F784" s="126">
        <v>0</v>
      </c>
      <c r="G784" s="126">
        <v>0</v>
      </c>
      <c r="H784" s="126">
        <v>0</v>
      </c>
      <c r="I784" s="126">
        <v>0</v>
      </c>
      <c r="J784" s="131" t="s">
        <v>365</v>
      </c>
    </row>
    <row r="785" spans="1:10" x14ac:dyDescent="0.3">
      <c r="C785" s="127" t="s">
        <v>367</v>
      </c>
      <c r="D785" s="128">
        <v>0</v>
      </c>
      <c r="E785" s="128">
        <v>0</v>
      </c>
      <c r="F785" s="128">
        <v>0</v>
      </c>
      <c r="G785" s="128">
        <v>0</v>
      </c>
      <c r="H785" s="128">
        <v>0</v>
      </c>
      <c r="I785" s="129">
        <v>0</v>
      </c>
      <c r="J785" s="131"/>
    </row>
    <row r="786" spans="1:10" x14ac:dyDescent="0.3">
      <c r="C786" s="135"/>
      <c r="D786" s="136"/>
      <c r="E786" s="137"/>
      <c r="F786" s="137"/>
      <c r="G786" s="137"/>
      <c r="H786" s="137"/>
      <c r="I786" s="137"/>
    </row>
    <row r="787" spans="1:10" x14ac:dyDescent="0.3">
      <c r="C787" s="135"/>
      <c r="D787" s="136"/>
      <c r="E787" s="137"/>
      <c r="F787" s="137"/>
      <c r="G787" s="137"/>
      <c r="H787" s="137"/>
      <c r="I787" s="137"/>
    </row>
    <row r="788" spans="1:10" x14ac:dyDescent="0.3">
      <c r="A788" s="158" t="s">
        <v>189</v>
      </c>
      <c r="B788" s="138" t="s">
        <v>191</v>
      </c>
      <c r="C788" s="121" t="s">
        <v>27</v>
      </c>
      <c r="D788" s="136"/>
      <c r="E788" s="137"/>
      <c r="F788" s="137"/>
      <c r="G788" s="137"/>
      <c r="H788" s="137"/>
      <c r="I788" s="137"/>
    </row>
    <row r="789" spans="1:10" x14ac:dyDescent="0.3">
      <c r="C789" s="135"/>
      <c r="D789" s="136"/>
      <c r="E789" s="137"/>
      <c r="F789" s="137"/>
      <c r="G789" s="137"/>
      <c r="H789" s="137"/>
      <c r="I789" s="137"/>
    </row>
    <row r="790" spans="1:10" x14ac:dyDescent="0.3">
      <c r="C790" s="124" t="s">
        <v>362</v>
      </c>
      <c r="D790" s="124" t="s">
        <v>8</v>
      </c>
      <c r="E790" s="124" t="s">
        <v>9</v>
      </c>
      <c r="F790" s="124" t="s">
        <v>10</v>
      </c>
      <c r="G790" s="124" t="s">
        <v>11</v>
      </c>
      <c r="H790" s="124" t="s">
        <v>12</v>
      </c>
      <c r="I790" s="124" t="s">
        <v>332</v>
      </c>
      <c r="J790" s="124" t="s">
        <v>363</v>
      </c>
    </row>
    <row r="791" spans="1:10" x14ac:dyDescent="0.3">
      <c r="C791" s="130" t="s">
        <v>364</v>
      </c>
      <c r="D791" s="125">
        <v>0</v>
      </c>
      <c r="E791" s="126">
        <v>5320</v>
      </c>
      <c r="F791" s="126">
        <v>6000</v>
      </c>
      <c r="G791" s="126">
        <v>4920</v>
      </c>
      <c r="H791" s="126">
        <v>0</v>
      </c>
      <c r="I791" s="126">
        <v>16240</v>
      </c>
      <c r="J791" s="131" t="s">
        <v>365</v>
      </c>
    </row>
    <row r="792" spans="1:10" x14ac:dyDescent="0.3">
      <c r="C792" s="130" t="s">
        <v>366</v>
      </c>
      <c r="D792" s="125">
        <v>26700</v>
      </c>
      <c r="E792" s="126">
        <v>29800</v>
      </c>
      <c r="F792" s="126">
        <v>0</v>
      </c>
      <c r="G792" s="126">
        <v>0</v>
      </c>
      <c r="H792" s="126">
        <v>0</v>
      </c>
      <c r="I792" s="126">
        <v>56500</v>
      </c>
      <c r="J792" s="131" t="s">
        <v>365</v>
      </c>
    </row>
    <row r="793" spans="1:10" x14ac:dyDescent="0.3">
      <c r="C793" s="127" t="s">
        <v>367</v>
      </c>
      <c r="D793" s="128">
        <v>26700</v>
      </c>
      <c r="E793" s="128">
        <v>35120</v>
      </c>
      <c r="F793" s="128">
        <v>6000</v>
      </c>
      <c r="G793" s="128">
        <v>4920</v>
      </c>
      <c r="H793" s="128">
        <v>0</v>
      </c>
      <c r="I793" s="128">
        <v>72740</v>
      </c>
      <c r="J793" s="131"/>
    </row>
    <row r="794" spans="1:10" x14ac:dyDescent="0.3">
      <c r="C794" s="135"/>
      <c r="D794" s="136"/>
      <c r="E794" s="137"/>
      <c r="F794" s="137"/>
      <c r="G794" s="137"/>
      <c r="H794" s="137"/>
      <c r="I794" s="137"/>
    </row>
    <row r="795" spans="1:10" x14ac:dyDescent="0.3">
      <c r="C795" s="135"/>
      <c r="D795" s="136"/>
      <c r="E795" s="137"/>
      <c r="F795" s="137"/>
      <c r="G795" s="137"/>
      <c r="H795" s="137"/>
      <c r="I795" s="137"/>
    </row>
    <row r="796" spans="1:10" x14ac:dyDescent="0.3">
      <c r="A796" s="158" t="s">
        <v>189</v>
      </c>
      <c r="B796" s="138" t="s">
        <v>192</v>
      </c>
      <c r="C796" s="121" t="s">
        <v>29</v>
      </c>
      <c r="D796" s="136"/>
      <c r="E796" s="137"/>
      <c r="F796" s="137"/>
      <c r="G796" s="137"/>
      <c r="H796" s="137"/>
      <c r="I796" s="137"/>
    </row>
    <row r="797" spans="1:10" x14ac:dyDescent="0.3">
      <c r="C797" s="135"/>
      <c r="D797" s="136"/>
      <c r="E797" s="137"/>
      <c r="F797" s="137"/>
      <c r="G797" s="137"/>
      <c r="H797" s="137"/>
      <c r="I797" s="137"/>
    </row>
    <row r="798" spans="1:10" x14ac:dyDescent="0.3">
      <c r="C798" s="124" t="s">
        <v>362</v>
      </c>
      <c r="D798" s="124" t="s">
        <v>8</v>
      </c>
      <c r="E798" s="124" t="s">
        <v>9</v>
      </c>
      <c r="F798" s="124" t="s">
        <v>10</v>
      </c>
      <c r="G798" s="124" t="s">
        <v>11</v>
      </c>
      <c r="H798" s="124" t="s">
        <v>12</v>
      </c>
      <c r="I798" s="124" t="s">
        <v>332</v>
      </c>
      <c r="J798" s="124" t="s">
        <v>363</v>
      </c>
    </row>
    <row r="799" spans="1:10" x14ac:dyDescent="0.3">
      <c r="C799" s="130" t="s">
        <v>366</v>
      </c>
      <c r="D799" s="125">
        <v>7200</v>
      </c>
      <c r="E799" s="126">
        <v>5550</v>
      </c>
      <c r="F799" s="126">
        <v>0</v>
      </c>
      <c r="G799" s="126">
        <v>0</v>
      </c>
      <c r="H799" s="126">
        <v>0</v>
      </c>
      <c r="I799" s="126">
        <v>12750</v>
      </c>
      <c r="J799" s="131" t="s">
        <v>365</v>
      </c>
    </row>
    <row r="800" spans="1:10" x14ac:dyDescent="0.3">
      <c r="C800" s="127" t="s">
        <v>367</v>
      </c>
      <c r="D800" s="128">
        <v>7200</v>
      </c>
      <c r="E800" s="128">
        <v>5550</v>
      </c>
      <c r="F800" s="128">
        <v>0</v>
      </c>
      <c r="G800" s="128">
        <v>0</v>
      </c>
      <c r="H800" s="128">
        <v>0</v>
      </c>
      <c r="I800" s="129">
        <v>12750</v>
      </c>
      <c r="J800" s="131"/>
    </row>
    <row r="801" spans="1:10" x14ac:dyDescent="0.3">
      <c r="C801" s="135"/>
      <c r="D801" s="136"/>
      <c r="E801" s="137"/>
      <c r="F801" s="137"/>
      <c r="G801" s="137"/>
      <c r="H801" s="137"/>
      <c r="I801" s="137"/>
    </row>
    <row r="802" spans="1:10" x14ac:dyDescent="0.3">
      <c r="C802" s="135"/>
      <c r="D802" s="137"/>
      <c r="E802" s="137"/>
      <c r="F802" s="137"/>
      <c r="G802" s="137"/>
      <c r="H802" s="137"/>
      <c r="I802" s="137"/>
    </row>
    <row r="803" spans="1:10" x14ac:dyDescent="0.3">
      <c r="A803" s="158" t="s">
        <v>189</v>
      </c>
      <c r="B803" s="138" t="s">
        <v>193</v>
      </c>
      <c r="C803" s="121" t="s">
        <v>33</v>
      </c>
      <c r="D803" s="136"/>
      <c r="E803" s="137"/>
      <c r="F803" s="137"/>
      <c r="G803" s="137"/>
      <c r="H803" s="137"/>
      <c r="I803" s="137"/>
    </row>
    <row r="804" spans="1:10" x14ac:dyDescent="0.3">
      <c r="C804" s="135"/>
      <c r="D804" s="136"/>
      <c r="E804" s="137"/>
      <c r="F804" s="137"/>
      <c r="G804" s="137"/>
      <c r="H804" s="137"/>
      <c r="I804" s="137"/>
    </row>
    <row r="805" spans="1:10" x14ac:dyDescent="0.3">
      <c r="C805" s="124" t="s">
        <v>362</v>
      </c>
      <c r="D805" s="124" t="s">
        <v>8</v>
      </c>
      <c r="E805" s="124" t="s">
        <v>9</v>
      </c>
      <c r="F805" s="124" t="s">
        <v>10</v>
      </c>
      <c r="G805" s="124" t="s">
        <v>11</v>
      </c>
      <c r="H805" s="124" t="s">
        <v>12</v>
      </c>
      <c r="I805" s="124" t="s">
        <v>332</v>
      </c>
      <c r="J805" s="124" t="s">
        <v>363</v>
      </c>
    </row>
    <row r="806" spans="1:10" x14ac:dyDescent="0.3">
      <c r="C806" s="130" t="s">
        <v>364</v>
      </c>
      <c r="D806" s="125">
        <v>3250</v>
      </c>
      <c r="E806" s="126">
        <v>18250</v>
      </c>
      <c r="F806" s="126">
        <v>18250</v>
      </c>
      <c r="G806" s="126">
        <v>18250</v>
      </c>
      <c r="H806" s="126">
        <v>0</v>
      </c>
      <c r="I806" s="126">
        <v>58000</v>
      </c>
      <c r="J806" s="131" t="s">
        <v>365</v>
      </c>
    </row>
    <row r="807" spans="1:10" x14ac:dyDescent="0.3">
      <c r="C807" s="130" t="s">
        <v>366</v>
      </c>
      <c r="D807" s="125">
        <v>4800</v>
      </c>
      <c r="E807" s="126">
        <v>3700</v>
      </c>
      <c r="F807" s="126"/>
      <c r="G807" s="126"/>
      <c r="H807" s="126"/>
      <c r="I807" s="126">
        <v>8500</v>
      </c>
      <c r="J807" s="131" t="s">
        <v>365</v>
      </c>
    </row>
    <row r="808" spans="1:10" x14ac:dyDescent="0.3">
      <c r="C808" s="127" t="s">
        <v>367</v>
      </c>
      <c r="D808" s="128">
        <v>8050</v>
      </c>
      <c r="E808" s="128">
        <v>21950</v>
      </c>
      <c r="F808" s="128">
        <v>18250</v>
      </c>
      <c r="G808" s="128">
        <v>18250</v>
      </c>
      <c r="H808" s="128">
        <v>0</v>
      </c>
      <c r="I808" s="128">
        <v>66500</v>
      </c>
      <c r="J808" s="131"/>
    </row>
    <row r="809" spans="1:10" x14ac:dyDescent="0.3">
      <c r="C809" s="132"/>
      <c r="D809" s="133"/>
      <c r="E809" s="133"/>
      <c r="F809" s="133"/>
      <c r="G809" s="133"/>
      <c r="H809" s="133"/>
      <c r="I809" s="133"/>
    </row>
    <row r="810" spans="1:10" x14ac:dyDescent="0.3">
      <c r="C810" s="132"/>
      <c r="D810" s="133"/>
      <c r="E810" s="133"/>
      <c r="F810" s="133"/>
      <c r="G810" s="133"/>
      <c r="H810" s="133"/>
      <c r="I810" s="133"/>
    </row>
    <row r="811" spans="1:10" x14ac:dyDescent="0.3">
      <c r="A811" s="158" t="s">
        <v>189</v>
      </c>
      <c r="B811" s="138" t="s">
        <v>194</v>
      </c>
      <c r="C811" s="121" t="s">
        <v>31</v>
      </c>
      <c r="D811" s="136"/>
      <c r="E811" s="137"/>
      <c r="F811" s="137"/>
      <c r="G811" s="137"/>
      <c r="H811" s="137"/>
      <c r="I811" s="137"/>
    </row>
    <row r="812" spans="1:10" x14ac:dyDescent="0.3">
      <c r="C812" s="135"/>
      <c r="D812" s="136"/>
      <c r="E812" s="137"/>
      <c r="F812" s="137"/>
      <c r="G812" s="137"/>
      <c r="H812" s="137"/>
      <c r="I812" s="137"/>
    </row>
    <row r="813" spans="1:10" x14ac:dyDescent="0.3">
      <c r="C813" s="124" t="s">
        <v>362</v>
      </c>
      <c r="D813" s="124" t="s">
        <v>8</v>
      </c>
      <c r="E813" s="124" t="s">
        <v>9</v>
      </c>
      <c r="F813" s="124" t="s">
        <v>10</v>
      </c>
      <c r="G813" s="124" t="s">
        <v>11</v>
      </c>
      <c r="H813" s="124" t="s">
        <v>12</v>
      </c>
      <c r="I813" s="124" t="s">
        <v>332</v>
      </c>
      <c r="J813" s="124" t="s">
        <v>363</v>
      </c>
    </row>
    <row r="814" spans="1:10" x14ac:dyDescent="0.3">
      <c r="C814" s="130" t="s">
        <v>364</v>
      </c>
      <c r="D814" s="125">
        <v>900</v>
      </c>
      <c r="E814" s="126">
        <v>164400</v>
      </c>
      <c r="F814" s="126">
        <v>252200</v>
      </c>
      <c r="G814" s="126">
        <v>234200</v>
      </c>
      <c r="H814" s="126">
        <v>193200</v>
      </c>
      <c r="I814" s="126">
        <v>844900</v>
      </c>
      <c r="J814" s="131" t="s">
        <v>365</v>
      </c>
    </row>
    <row r="815" spans="1:10" x14ac:dyDescent="0.3">
      <c r="C815" s="130" t="s">
        <v>366</v>
      </c>
      <c r="D815" s="125">
        <v>87443.58974358972</v>
      </c>
      <c r="E815" s="126">
        <v>38261.538461538454</v>
      </c>
      <c r="F815" s="126">
        <v>7269.2307692307695</v>
      </c>
      <c r="G815" s="126">
        <v>0</v>
      </c>
      <c r="H815" s="126">
        <v>0</v>
      </c>
      <c r="I815" s="126">
        <v>132974.35897435894</v>
      </c>
      <c r="J815" s="131" t="s">
        <v>365</v>
      </c>
    </row>
    <row r="816" spans="1:10" x14ac:dyDescent="0.3">
      <c r="C816" s="127" t="s">
        <v>367</v>
      </c>
      <c r="D816" s="128">
        <v>88343.58974358972</v>
      </c>
      <c r="E816" s="128">
        <v>202661.53846153844</v>
      </c>
      <c r="F816" s="128">
        <v>259469.23076923078</v>
      </c>
      <c r="G816" s="128">
        <v>234200</v>
      </c>
      <c r="H816" s="128">
        <v>193200</v>
      </c>
      <c r="I816" s="128">
        <v>977874.35897435888</v>
      </c>
      <c r="J816" s="131"/>
    </row>
    <row r="817" spans="1:10" x14ac:dyDescent="0.3">
      <c r="C817" s="135"/>
      <c r="D817" s="136"/>
      <c r="E817" s="137"/>
      <c r="F817" s="137"/>
      <c r="G817" s="137"/>
      <c r="H817" s="137"/>
      <c r="I817" s="137"/>
    </row>
    <row r="818" spans="1:10" x14ac:dyDescent="0.3">
      <c r="C818" s="135"/>
      <c r="D818" s="136"/>
      <c r="E818" s="137"/>
      <c r="F818" s="137"/>
      <c r="G818" s="137"/>
      <c r="H818" s="137"/>
      <c r="I818" s="137"/>
    </row>
    <row r="819" spans="1:10" x14ac:dyDescent="0.3">
      <c r="A819" s="158" t="s">
        <v>189</v>
      </c>
      <c r="B819" s="138" t="s">
        <v>195</v>
      </c>
      <c r="C819" s="121" t="s">
        <v>368</v>
      </c>
      <c r="D819" s="136"/>
      <c r="E819" s="137"/>
      <c r="F819" s="137"/>
      <c r="G819" s="137"/>
      <c r="H819" s="137"/>
      <c r="I819" s="137"/>
    </row>
    <row r="820" spans="1:10" x14ac:dyDescent="0.3">
      <c r="C820" s="135"/>
      <c r="D820" s="136"/>
      <c r="E820" s="137"/>
      <c r="F820" s="137"/>
      <c r="G820" s="137"/>
      <c r="H820" s="137"/>
      <c r="I820" s="137"/>
    </row>
    <row r="821" spans="1:10" x14ac:dyDescent="0.3">
      <c r="C821" s="135"/>
      <c r="D821" s="136"/>
      <c r="E821" s="137"/>
      <c r="F821" s="137"/>
      <c r="G821" s="137"/>
      <c r="H821" s="137"/>
      <c r="I821" s="137"/>
    </row>
    <row r="822" spans="1:10" x14ac:dyDescent="0.3">
      <c r="A822" s="158" t="s">
        <v>199</v>
      </c>
      <c r="B822" s="138" t="s">
        <v>198</v>
      </c>
      <c r="C822" s="121" t="s">
        <v>18</v>
      </c>
      <c r="D822" s="136"/>
      <c r="E822" s="137"/>
      <c r="F822" s="137"/>
      <c r="G822" s="137"/>
      <c r="H822" s="137"/>
      <c r="I822" s="137"/>
    </row>
    <row r="823" spans="1:10" x14ac:dyDescent="0.3">
      <c r="C823" s="135"/>
      <c r="D823" s="136"/>
      <c r="E823" s="137"/>
      <c r="F823" s="137"/>
      <c r="G823" s="137"/>
      <c r="H823" s="137"/>
      <c r="I823" s="137"/>
    </row>
    <row r="824" spans="1:10" x14ac:dyDescent="0.3">
      <c r="C824" s="124" t="s">
        <v>362</v>
      </c>
      <c r="D824" s="124" t="s">
        <v>8</v>
      </c>
      <c r="E824" s="124" t="s">
        <v>9</v>
      </c>
      <c r="F824" s="124" t="s">
        <v>10</v>
      </c>
      <c r="G824" s="124" t="s">
        <v>11</v>
      </c>
      <c r="H824" s="124" t="s">
        <v>12</v>
      </c>
      <c r="I824" s="124" t="s">
        <v>332</v>
      </c>
      <c r="J824" s="124" t="s">
        <v>363</v>
      </c>
    </row>
    <row r="825" spans="1:10" x14ac:dyDescent="0.3">
      <c r="C825" s="130" t="s">
        <v>364</v>
      </c>
      <c r="D825" s="125">
        <v>21098</v>
      </c>
      <c r="E825" s="126">
        <v>26328</v>
      </c>
      <c r="F825" s="126">
        <v>27341</v>
      </c>
      <c r="G825" s="126">
        <v>28354</v>
      </c>
      <c r="H825" s="126">
        <v>25295</v>
      </c>
      <c r="I825" s="126">
        <v>128416</v>
      </c>
      <c r="J825" s="131" t="s">
        <v>365</v>
      </c>
    </row>
    <row r="826" spans="1:10" x14ac:dyDescent="0.3">
      <c r="C826" s="130" t="s">
        <v>366</v>
      </c>
      <c r="D826" s="125">
        <v>27565</v>
      </c>
      <c r="E826" s="126">
        <v>1556.3</v>
      </c>
      <c r="F826" s="126">
        <v>4890</v>
      </c>
      <c r="G826" s="126">
        <v>41423</v>
      </c>
      <c r="H826" s="126">
        <v>0</v>
      </c>
      <c r="I826" s="126">
        <v>83477.39418034046</v>
      </c>
      <c r="J826" s="131" t="s">
        <v>365</v>
      </c>
    </row>
    <row r="827" spans="1:10" x14ac:dyDescent="0.3">
      <c r="C827" s="130" t="s">
        <v>369</v>
      </c>
      <c r="D827" s="125">
        <v>61672</v>
      </c>
      <c r="E827" s="126">
        <v>95792.3</v>
      </c>
      <c r="F827" s="126">
        <v>99477</v>
      </c>
      <c r="G827" s="126">
        <v>38555</v>
      </c>
      <c r="H827" s="126">
        <v>57504</v>
      </c>
      <c r="I827" s="126">
        <v>353000.3</v>
      </c>
      <c r="J827" s="131" t="s">
        <v>365</v>
      </c>
    </row>
    <row r="828" spans="1:10" x14ac:dyDescent="0.3">
      <c r="C828" s="127" t="s">
        <v>367</v>
      </c>
      <c r="D828" s="128">
        <v>112694.30555869688</v>
      </c>
      <c r="E828" s="128">
        <v>123861.59210114935</v>
      </c>
      <c r="F828" s="128">
        <v>132288.90338882158</v>
      </c>
      <c r="G828" s="128">
        <v>113249.89313167267</v>
      </c>
      <c r="H828" s="128">
        <v>82799</v>
      </c>
      <c r="I828" s="128">
        <v>564893.69418034051</v>
      </c>
      <c r="J828" s="131"/>
    </row>
    <row r="829" spans="1:10" x14ac:dyDescent="0.3">
      <c r="C829" s="135"/>
      <c r="D829" s="136"/>
      <c r="E829" s="137"/>
      <c r="F829" s="137"/>
      <c r="G829" s="137"/>
      <c r="H829" s="137"/>
      <c r="I829" s="137">
        <v>-5.628475546836853E-2</v>
      </c>
    </row>
    <row r="830" spans="1:10" x14ac:dyDescent="0.3">
      <c r="C830" s="135"/>
      <c r="D830" s="136"/>
      <c r="E830" s="137"/>
      <c r="F830" s="137"/>
      <c r="G830" s="137"/>
      <c r="H830" s="137"/>
      <c r="I830" s="137"/>
    </row>
    <row r="831" spans="1:10" x14ac:dyDescent="0.3">
      <c r="A831" s="158" t="s">
        <v>199</v>
      </c>
      <c r="B831" s="138" t="s">
        <v>200</v>
      </c>
      <c r="C831" s="121" t="s">
        <v>21</v>
      </c>
      <c r="D831" s="136"/>
      <c r="E831" s="137"/>
      <c r="F831" s="137"/>
      <c r="G831" s="137"/>
      <c r="H831" s="137"/>
      <c r="I831" s="137"/>
    </row>
    <row r="832" spans="1:10" x14ac:dyDescent="0.3">
      <c r="C832" s="135"/>
      <c r="D832" s="136"/>
      <c r="E832" s="137"/>
      <c r="F832" s="137"/>
      <c r="G832" s="137"/>
      <c r="H832" s="137"/>
      <c r="I832" s="137"/>
    </row>
    <row r="833" spans="1:10" x14ac:dyDescent="0.3">
      <c r="C833" s="124" t="s">
        <v>362</v>
      </c>
      <c r="D833" s="124" t="s">
        <v>8</v>
      </c>
      <c r="E833" s="124" t="s">
        <v>9</v>
      </c>
      <c r="F833" s="124" t="s">
        <v>10</v>
      </c>
      <c r="G833" s="124" t="s">
        <v>11</v>
      </c>
      <c r="H833" s="124" t="s">
        <v>12</v>
      </c>
      <c r="I833" s="124" t="s">
        <v>332</v>
      </c>
      <c r="J833" s="124" t="s">
        <v>363</v>
      </c>
    </row>
    <row r="834" spans="1:10" x14ac:dyDescent="0.3">
      <c r="C834" s="130" t="s">
        <v>369</v>
      </c>
      <c r="D834" s="125">
        <v>17262</v>
      </c>
      <c r="E834" s="126">
        <v>8631</v>
      </c>
      <c r="F834" s="126">
        <v>8631</v>
      </c>
      <c r="G834" s="126">
        <v>0</v>
      </c>
      <c r="H834" s="126">
        <v>0</v>
      </c>
      <c r="I834" s="126">
        <v>34524</v>
      </c>
      <c r="J834" s="131" t="s">
        <v>365</v>
      </c>
    </row>
    <row r="835" spans="1:10" x14ac:dyDescent="0.3">
      <c r="C835" s="127" t="s">
        <v>367</v>
      </c>
      <c r="D835" s="128">
        <v>17262</v>
      </c>
      <c r="E835" s="128">
        <v>8631</v>
      </c>
      <c r="F835" s="128">
        <v>8631</v>
      </c>
      <c r="G835" s="128">
        <v>0</v>
      </c>
      <c r="H835" s="128">
        <v>0</v>
      </c>
      <c r="I835" s="129">
        <v>34524</v>
      </c>
      <c r="J835" s="131"/>
    </row>
    <row r="836" spans="1:10" x14ac:dyDescent="0.3">
      <c r="C836" s="135"/>
      <c r="D836" s="136"/>
      <c r="E836" s="137"/>
      <c r="F836" s="137"/>
      <c r="G836" s="137"/>
      <c r="H836" s="137"/>
      <c r="I836" s="137"/>
    </row>
    <row r="837" spans="1:10" x14ac:dyDescent="0.3">
      <c r="C837" s="135"/>
      <c r="D837" s="136"/>
      <c r="E837" s="137"/>
      <c r="F837" s="137"/>
      <c r="G837" s="137"/>
      <c r="H837" s="137"/>
      <c r="I837" s="137"/>
    </row>
    <row r="838" spans="1:10" x14ac:dyDescent="0.3">
      <c r="A838" s="158" t="s">
        <v>199</v>
      </c>
      <c r="B838" s="138" t="s">
        <v>201</v>
      </c>
      <c r="C838" s="121" t="s">
        <v>25</v>
      </c>
      <c r="D838" s="136"/>
      <c r="E838" s="137"/>
      <c r="F838" s="137"/>
      <c r="G838" s="137"/>
      <c r="H838" s="137"/>
      <c r="I838" s="137"/>
    </row>
    <row r="839" spans="1:10" x14ac:dyDescent="0.3">
      <c r="C839" s="135"/>
      <c r="D839" s="136"/>
      <c r="E839" s="137"/>
      <c r="F839" s="137"/>
      <c r="G839" s="137"/>
      <c r="H839" s="137"/>
      <c r="I839" s="137"/>
    </row>
    <row r="840" spans="1:10" x14ac:dyDescent="0.3">
      <c r="C840" s="124" t="s">
        <v>362</v>
      </c>
      <c r="D840" s="124" t="s">
        <v>8</v>
      </c>
      <c r="E840" s="124" t="s">
        <v>9</v>
      </c>
      <c r="F840" s="124" t="s">
        <v>10</v>
      </c>
      <c r="G840" s="124" t="s">
        <v>11</v>
      </c>
      <c r="H840" s="124" t="s">
        <v>12</v>
      </c>
      <c r="I840" s="124" t="s">
        <v>332</v>
      </c>
      <c r="J840" s="124" t="s">
        <v>363</v>
      </c>
    </row>
    <row r="841" spans="1:10" x14ac:dyDescent="0.3">
      <c r="C841" s="130" t="s">
        <v>369</v>
      </c>
      <c r="D841" s="125">
        <v>0</v>
      </c>
      <c r="E841" s="126">
        <v>12658</v>
      </c>
      <c r="F841" s="126">
        <v>591</v>
      </c>
      <c r="G841" s="126">
        <v>591</v>
      </c>
      <c r="H841" s="126">
        <v>0</v>
      </c>
      <c r="I841" s="126">
        <v>13840</v>
      </c>
      <c r="J841" s="131" t="s">
        <v>365</v>
      </c>
    </row>
    <row r="842" spans="1:10" x14ac:dyDescent="0.3">
      <c r="C842" s="127" t="s">
        <v>367</v>
      </c>
      <c r="D842" s="128">
        <v>0</v>
      </c>
      <c r="E842" s="128">
        <v>12658</v>
      </c>
      <c r="F842" s="128">
        <v>591</v>
      </c>
      <c r="G842" s="128">
        <v>591</v>
      </c>
      <c r="H842" s="128">
        <v>0</v>
      </c>
      <c r="I842" s="129">
        <v>13840</v>
      </c>
      <c r="J842" s="131"/>
    </row>
    <row r="843" spans="1:10" x14ac:dyDescent="0.3">
      <c r="C843" s="135"/>
      <c r="D843" s="136"/>
      <c r="E843" s="137"/>
      <c r="F843" s="137"/>
      <c r="G843" s="137"/>
      <c r="H843" s="137"/>
      <c r="I843" s="137"/>
    </row>
    <row r="844" spans="1:10" x14ac:dyDescent="0.3">
      <c r="C844" s="135"/>
      <c r="D844" s="136"/>
      <c r="E844" s="137"/>
      <c r="F844" s="137"/>
      <c r="G844" s="137"/>
      <c r="H844" s="137"/>
      <c r="I844" s="137"/>
    </row>
    <row r="845" spans="1:10" x14ac:dyDescent="0.3">
      <c r="A845" s="158" t="s">
        <v>199</v>
      </c>
      <c r="B845" s="138" t="s">
        <v>202</v>
      </c>
      <c r="C845" s="121" t="s">
        <v>27</v>
      </c>
      <c r="D845" s="136"/>
      <c r="E845" s="137"/>
      <c r="F845" s="137"/>
      <c r="G845" s="137"/>
      <c r="H845" s="137"/>
      <c r="I845" s="137"/>
    </row>
    <row r="846" spans="1:10" x14ac:dyDescent="0.3">
      <c r="C846" s="135"/>
      <c r="D846" s="136"/>
      <c r="E846" s="137"/>
      <c r="F846" s="137"/>
      <c r="G846" s="137"/>
      <c r="H846" s="137"/>
      <c r="I846" s="137"/>
    </row>
    <row r="847" spans="1:10" x14ac:dyDescent="0.3">
      <c r="C847" s="124" t="s">
        <v>362</v>
      </c>
      <c r="D847" s="124" t="s">
        <v>8</v>
      </c>
      <c r="E847" s="124" t="s">
        <v>9</v>
      </c>
      <c r="F847" s="124" t="s">
        <v>10</v>
      </c>
      <c r="G847" s="124" t="s">
        <v>11</v>
      </c>
      <c r="H847" s="124" t="s">
        <v>12</v>
      </c>
      <c r="I847" s="124" t="s">
        <v>332</v>
      </c>
      <c r="J847" s="124" t="s">
        <v>363</v>
      </c>
    </row>
    <row r="848" spans="1:10" x14ac:dyDescent="0.3">
      <c r="C848" s="130" t="s">
        <v>364</v>
      </c>
      <c r="D848" s="125">
        <v>0</v>
      </c>
      <c r="E848" s="126">
        <v>6596</v>
      </c>
      <c r="F848" s="126">
        <v>7892</v>
      </c>
      <c r="G848" s="126">
        <v>6596</v>
      </c>
      <c r="H848" s="126">
        <v>6596</v>
      </c>
      <c r="I848" s="126">
        <v>27680</v>
      </c>
      <c r="J848" s="131" t="s">
        <v>365</v>
      </c>
    </row>
    <row r="849" spans="1:10" x14ac:dyDescent="0.3">
      <c r="C849" s="130" t="s">
        <v>369</v>
      </c>
      <c r="D849" s="125">
        <v>5229</v>
      </c>
      <c r="E849" s="126">
        <v>6956</v>
      </c>
      <c r="F849" s="126">
        <v>20844</v>
      </c>
      <c r="G849" s="126">
        <v>5229</v>
      </c>
      <c r="H849" s="126">
        <v>13297</v>
      </c>
      <c r="I849" s="126">
        <v>51555</v>
      </c>
      <c r="J849" s="131" t="s">
        <v>365</v>
      </c>
    </row>
    <row r="850" spans="1:10" x14ac:dyDescent="0.3">
      <c r="C850" s="127" t="s">
        <v>367</v>
      </c>
      <c r="D850" s="128">
        <v>5229</v>
      </c>
      <c r="E850" s="128">
        <v>13552</v>
      </c>
      <c r="F850" s="128">
        <v>28736</v>
      </c>
      <c r="G850" s="128">
        <v>11825</v>
      </c>
      <c r="H850" s="128">
        <v>19893</v>
      </c>
      <c r="I850" s="128">
        <v>79235</v>
      </c>
      <c r="J850" s="131"/>
    </row>
    <row r="851" spans="1:10" x14ac:dyDescent="0.3">
      <c r="C851" s="135"/>
      <c r="D851" s="136"/>
      <c r="E851" s="137"/>
      <c r="F851" s="137"/>
      <c r="G851" s="137"/>
      <c r="H851" s="137"/>
      <c r="I851" s="137"/>
    </row>
    <row r="852" spans="1:10" x14ac:dyDescent="0.3">
      <c r="C852" s="135"/>
      <c r="D852" s="136"/>
      <c r="E852" s="137"/>
      <c r="F852" s="137"/>
      <c r="G852" s="137"/>
      <c r="H852" s="137"/>
      <c r="I852" s="137"/>
    </row>
    <row r="853" spans="1:10" x14ac:dyDescent="0.3">
      <c r="A853" s="158" t="s">
        <v>199</v>
      </c>
      <c r="B853" s="138" t="s">
        <v>203</v>
      </c>
      <c r="C853" s="121" t="s">
        <v>29</v>
      </c>
      <c r="D853" s="136"/>
      <c r="E853" s="137"/>
      <c r="F853" s="137"/>
      <c r="G853" s="137"/>
      <c r="H853" s="137"/>
      <c r="I853" s="137"/>
    </row>
    <row r="854" spans="1:10" x14ac:dyDescent="0.3">
      <c r="C854" s="135"/>
      <c r="D854" s="136"/>
      <c r="E854" s="137"/>
      <c r="F854" s="137"/>
      <c r="G854" s="137"/>
      <c r="H854" s="137"/>
      <c r="I854" s="137"/>
    </row>
    <row r="855" spans="1:10" x14ac:dyDescent="0.3">
      <c r="C855" s="124" t="s">
        <v>362</v>
      </c>
      <c r="D855" s="124" t="s">
        <v>8</v>
      </c>
      <c r="E855" s="124" t="s">
        <v>9</v>
      </c>
      <c r="F855" s="124" t="s">
        <v>10</v>
      </c>
      <c r="G855" s="124" t="s">
        <v>11</v>
      </c>
      <c r="H855" s="124" t="s">
        <v>12</v>
      </c>
      <c r="I855" s="124" t="s">
        <v>332</v>
      </c>
      <c r="J855" s="124" t="s">
        <v>363</v>
      </c>
    </row>
    <row r="856" spans="1:10" x14ac:dyDescent="0.3">
      <c r="C856" s="130" t="s">
        <v>369</v>
      </c>
      <c r="D856" s="125">
        <v>473</v>
      </c>
      <c r="E856" s="126">
        <v>4673</v>
      </c>
      <c r="F856" s="126">
        <v>5087</v>
      </c>
      <c r="G856" s="126">
        <v>473</v>
      </c>
      <c r="H856" s="126">
        <v>473</v>
      </c>
      <c r="I856" s="126">
        <v>11179</v>
      </c>
      <c r="J856" s="131" t="s">
        <v>365</v>
      </c>
    </row>
    <row r="857" spans="1:10" x14ac:dyDescent="0.3">
      <c r="C857" s="127" t="s">
        <v>367</v>
      </c>
      <c r="D857" s="128">
        <v>473</v>
      </c>
      <c r="E857" s="128">
        <v>4673</v>
      </c>
      <c r="F857" s="128">
        <v>5087</v>
      </c>
      <c r="G857" s="128">
        <v>473</v>
      </c>
      <c r="H857" s="128">
        <v>473</v>
      </c>
      <c r="I857" s="128">
        <v>11179</v>
      </c>
      <c r="J857" s="131"/>
    </row>
    <row r="858" spans="1:10" x14ac:dyDescent="0.3">
      <c r="C858" s="135"/>
      <c r="D858" s="136"/>
      <c r="E858" s="137"/>
      <c r="F858" s="137"/>
      <c r="G858" s="137"/>
      <c r="H858" s="137"/>
      <c r="I858" s="137"/>
    </row>
    <row r="859" spans="1:10" x14ac:dyDescent="0.3">
      <c r="C859" s="135"/>
      <c r="D859" s="136"/>
      <c r="E859" s="137"/>
      <c r="F859" s="137"/>
      <c r="G859" s="137"/>
      <c r="H859" s="137"/>
      <c r="I859" s="137"/>
    </row>
    <row r="860" spans="1:10" x14ac:dyDescent="0.3">
      <c r="A860" s="158" t="s">
        <v>199</v>
      </c>
      <c r="B860" s="138" t="s">
        <v>204</v>
      </c>
      <c r="C860" s="121" t="s">
        <v>33</v>
      </c>
      <c r="D860" s="136"/>
      <c r="E860" s="137"/>
      <c r="F860" s="137"/>
      <c r="G860" s="137"/>
      <c r="H860" s="137"/>
      <c r="I860" s="137"/>
    </row>
    <row r="861" spans="1:10" x14ac:dyDescent="0.3">
      <c r="C861" s="135"/>
      <c r="D861" s="136"/>
      <c r="E861" s="137"/>
      <c r="F861" s="137"/>
      <c r="G861" s="137"/>
      <c r="H861" s="137"/>
      <c r="I861" s="137"/>
    </row>
    <row r="862" spans="1:10" x14ac:dyDescent="0.3">
      <c r="C862" s="124" t="s">
        <v>362</v>
      </c>
      <c r="D862" s="124" t="s">
        <v>8</v>
      </c>
      <c r="E862" s="124" t="s">
        <v>9</v>
      </c>
      <c r="F862" s="124" t="s">
        <v>10</v>
      </c>
      <c r="G862" s="124" t="s">
        <v>11</v>
      </c>
      <c r="H862" s="124" t="s">
        <v>12</v>
      </c>
      <c r="I862" s="124" t="s">
        <v>332</v>
      </c>
      <c r="J862" s="124" t="s">
        <v>363</v>
      </c>
    </row>
    <row r="863" spans="1:10" x14ac:dyDescent="0.3">
      <c r="C863" s="130" t="s">
        <v>364</v>
      </c>
      <c r="D863" s="125">
        <v>0</v>
      </c>
      <c r="E863" s="126">
        <v>7400</v>
      </c>
      <c r="F863" s="126">
        <v>2400</v>
      </c>
      <c r="G863" s="126">
        <v>7400</v>
      </c>
      <c r="H863" s="126">
        <v>2400</v>
      </c>
      <c r="I863" s="126">
        <v>19600</v>
      </c>
      <c r="J863" s="131" t="s">
        <v>365</v>
      </c>
    </row>
    <row r="864" spans="1:10" x14ac:dyDescent="0.3">
      <c r="C864" s="130" t="s">
        <v>369</v>
      </c>
      <c r="D864" s="125">
        <v>0</v>
      </c>
      <c r="E864" s="126">
        <v>1479</v>
      </c>
      <c r="F864" s="126">
        <v>7394</v>
      </c>
      <c r="G864" s="126">
        <v>0</v>
      </c>
      <c r="H864" s="126">
        <v>0</v>
      </c>
      <c r="I864" s="126">
        <v>8873</v>
      </c>
      <c r="J864" s="131" t="s">
        <v>365</v>
      </c>
    </row>
    <row r="865" spans="1:10" x14ac:dyDescent="0.3">
      <c r="C865" s="127" t="s">
        <v>367</v>
      </c>
      <c r="D865" s="128">
        <v>0</v>
      </c>
      <c r="E865" s="128">
        <v>8879</v>
      </c>
      <c r="F865" s="128">
        <v>9794</v>
      </c>
      <c r="G865" s="128">
        <v>7400</v>
      </c>
      <c r="H865" s="128">
        <v>2400</v>
      </c>
      <c r="I865" s="128">
        <v>28473</v>
      </c>
      <c r="J865" s="131"/>
    </row>
    <row r="866" spans="1:10" x14ac:dyDescent="0.3">
      <c r="C866" s="132"/>
      <c r="D866" s="133"/>
      <c r="E866" s="133"/>
      <c r="F866" s="133"/>
      <c r="G866" s="133"/>
      <c r="H866" s="133"/>
      <c r="I866" s="133"/>
    </row>
    <row r="867" spans="1:10" x14ac:dyDescent="0.3">
      <c r="C867" s="132"/>
      <c r="D867" s="133"/>
      <c r="E867" s="133"/>
      <c r="F867" s="133"/>
      <c r="G867" s="133"/>
      <c r="H867" s="133"/>
      <c r="I867" s="133"/>
    </row>
    <row r="868" spans="1:10" x14ac:dyDescent="0.3">
      <c r="A868" s="158" t="s">
        <v>199</v>
      </c>
      <c r="B868" s="138" t="s">
        <v>205</v>
      </c>
      <c r="C868" s="121" t="s">
        <v>31</v>
      </c>
      <c r="D868" s="136"/>
      <c r="E868" s="137"/>
      <c r="F868" s="137"/>
      <c r="G868" s="137"/>
      <c r="H868" s="137"/>
      <c r="I868" s="137"/>
    </row>
    <row r="869" spans="1:10" x14ac:dyDescent="0.3">
      <c r="C869" s="135"/>
      <c r="D869" s="136"/>
      <c r="E869" s="137"/>
      <c r="F869" s="137"/>
      <c r="G869" s="137"/>
      <c r="H869" s="137"/>
      <c r="I869" s="137"/>
    </row>
    <row r="870" spans="1:10" x14ac:dyDescent="0.3">
      <c r="C870" s="124" t="s">
        <v>362</v>
      </c>
      <c r="D870" s="124" t="s">
        <v>8</v>
      </c>
      <c r="E870" s="124" t="s">
        <v>9</v>
      </c>
      <c r="F870" s="124" t="s">
        <v>10</v>
      </c>
      <c r="G870" s="124" t="s">
        <v>11</v>
      </c>
      <c r="H870" s="124" t="s">
        <v>12</v>
      </c>
      <c r="I870" s="124" t="s">
        <v>332</v>
      </c>
      <c r="J870" s="124" t="s">
        <v>363</v>
      </c>
    </row>
    <row r="871" spans="1:10" x14ac:dyDescent="0.3">
      <c r="C871" s="130" t="s">
        <v>364</v>
      </c>
      <c r="D871" s="125">
        <v>0</v>
      </c>
      <c r="E871" s="126">
        <v>16000</v>
      </c>
      <c r="F871" s="126">
        <v>0</v>
      </c>
      <c r="G871" s="126">
        <v>12000</v>
      </c>
      <c r="H871" s="126">
        <v>0</v>
      </c>
      <c r="I871" s="126">
        <v>28000</v>
      </c>
      <c r="J871" s="131" t="s">
        <v>365</v>
      </c>
    </row>
    <row r="872" spans="1:10" x14ac:dyDescent="0.3">
      <c r="C872" s="127" t="s">
        <v>367</v>
      </c>
      <c r="D872" s="128">
        <v>0</v>
      </c>
      <c r="E872" s="128">
        <v>16000</v>
      </c>
      <c r="F872" s="128">
        <v>0</v>
      </c>
      <c r="G872" s="128">
        <v>12000</v>
      </c>
      <c r="H872" s="128">
        <v>0</v>
      </c>
      <c r="I872" s="129">
        <v>28000</v>
      </c>
      <c r="J872" s="131"/>
    </row>
    <row r="873" spans="1:10" x14ac:dyDescent="0.3">
      <c r="C873" s="135"/>
      <c r="D873" s="136"/>
      <c r="E873" s="137"/>
      <c r="F873" s="137"/>
      <c r="G873" s="137"/>
      <c r="H873" s="137"/>
      <c r="I873" s="137"/>
    </row>
    <row r="874" spans="1:10" x14ac:dyDescent="0.3">
      <c r="C874" s="135"/>
      <c r="D874" s="136"/>
      <c r="E874" s="137"/>
      <c r="F874" s="137"/>
      <c r="G874" s="137"/>
      <c r="H874" s="137"/>
      <c r="I874" s="137"/>
    </row>
    <row r="875" spans="1:10" x14ac:dyDescent="0.3">
      <c r="A875" s="158" t="s">
        <v>199</v>
      </c>
      <c r="B875" s="138" t="s">
        <v>206</v>
      </c>
      <c r="C875" s="121" t="s">
        <v>368</v>
      </c>
      <c r="D875" s="136"/>
      <c r="E875" s="137"/>
      <c r="F875" s="137"/>
      <c r="G875" s="137"/>
      <c r="H875" s="137"/>
      <c r="I875" s="137"/>
    </row>
    <row r="876" spans="1:10" x14ac:dyDescent="0.3">
      <c r="C876" s="135"/>
      <c r="D876" s="136"/>
      <c r="E876" s="137"/>
      <c r="F876" s="137"/>
      <c r="G876" s="137"/>
      <c r="H876" s="137"/>
      <c r="I876" s="137"/>
    </row>
    <row r="877" spans="1:10" x14ac:dyDescent="0.3">
      <c r="C877" s="135"/>
      <c r="D877" s="136"/>
      <c r="E877" s="137"/>
      <c r="F877" s="137"/>
      <c r="G877" s="137"/>
      <c r="H877" s="137"/>
      <c r="I877" s="137"/>
    </row>
    <row r="878" spans="1:10" x14ac:dyDescent="0.3">
      <c r="A878" s="158" t="s">
        <v>199</v>
      </c>
      <c r="B878" s="138" t="s">
        <v>207</v>
      </c>
      <c r="C878" s="121" t="s">
        <v>371</v>
      </c>
      <c r="D878" s="136"/>
      <c r="E878" s="137"/>
      <c r="F878" s="137"/>
      <c r="G878" s="137"/>
      <c r="H878" s="137"/>
      <c r="I878" s="137"/>
    </row>
    <row r="879" spans="1:10" x14ac:dyDescent="0.3">
      <c r="D879" s="136"/>
      <c r="E879" s="137"/>
      <c r="F879" s="137"/>
      <c r="G879" s="137"/>
      <c r="H879" s="137"/>
      <c r="I879" s="137"/>
    </row>
    <row r="880" spans="1:10" x14ac:dyDescent="0.3">
      <c r="A880" s="158" t="s">
        <v>211</v>
      </c>
      <c r="B880" s="138" t="s">
        <v>210</v>
      </c>
      <c r="C880" s="121" t="s">
        <v>18</v>
      </c>
      <c r="D880" s="136"/>
      <c r="E880" s="137"/>
      <c r="F880" s="137"/>
      <c r="G880" s="137"/>
      <c r="H880" s="137"/>
      <c r="I880" s="137"/>
    </row>
    <row r="881" spans="1:10" x14ac:dyDescent="0.3">
      <c r="C881" s="135"/>
      <c r="D881" s="136"/>
      <c r="E881" s="137"/>
      <c r="F881" s="137"/>
      <c r="G881" s="137"/>
      <c r="H881" s="137"/>
      <c r="I881" s="137"/>
    </row>
    <row r="882" spans="1:10" x14ac:dyDescent="0.3">
      <c r="C882" s="124" t="s">
        <v>362</v>
      </c>
      <c r="D882" s="124" t="s">
        <v>8</v>
      </c>
      <c r="E882" s="124" t="s">
        <v>9</v>
      </c>
      <c r="F882" s="124" t="s">
        <v>10</v>
      </c>
      <c r="G882" s="124" t="s">
        <v>11</v>
      </c>
      <c r="H882" s="124" t="s">
        <v>12</v>
      </c>
      <c r="I882" s="124" t="s">
        <v>332</v>
      </c>
      <c r="J882" s="124" t="s">
        <v>363</v>
      </c>
    </row>
    <row r="883" spans="1:10" x14ac:dyDescent="0.3">
      <c r="C883" s="130" t="s">
        <v>364</v>
      </c>
      <c r="D883" s="125">
        <v>21747.512356373067</v>
      </c>
      <c r="E883" s="126">
        <v>25624.44762611984</v>
      </c>
      <c r="F883" s="126">
        <v>26610.003304047528</v>
      </c>
      <c r="G883" s="126">
        <v>27595.558981975209</v>
      </c>
      <c r="H883" s="126">
        <v>25201.210579479772</v>
      </c>
      <c r="I883" s="126">
        <v>126778.7328479954</v>
      </c>
      <c r="J883" s="131" t="s">
        <v>365</v>
      </c>
    </row>
    <row r="884" spans="1:10" x14ac:dyDescent="0.3">
      <c r="C884" s="130" t="s">
        <v>366</v>
      </c>
      <c r="D884" s="125">
        <v>2333.5097875216261</v>
      </c>
      <c r="E884" s="126">
        <v>128.45584551717565</v>
      </c>
      <c r="F884" s="126">
        <v>0</v>
      </c>
      <c r="G884" s="126">
        <v>0</v>
      </c>
      <c r="H884" s="126">
        <v>0</v>
      </c>
      <c r="I884" s="126">
        <v>2676.9811801257524</v>
      </c>
      <c r="J884" s="131" t="s">
        <v>365</v>
      </c>
    </row>
    <row r="885" spans="1:10" x14ac:dyDescent="0.3">
      <c r="C885" s="127" t="s">
        <v>367</v>
      </c>
      <c r="D885" s="128">
        <v>24280.786901024654</v>
      </c>
      <c r="E885" s="128">
        <v>25768.154261594005</v>
      </c>
      <c r="F885" s="128">
        <v>26610.003304047528</v>
      </c>
      <c r="G885" s="128">
        <v>27595.558981975209</v>
      </c>
      <c r="H885" s="128">
        <v>25201.210579479772</v>
      </c>
      <c r="I885" s="128">
        <v>129455.71402812116</v>
      </c>
      <c r="J885" s="131"/>
    </row>
    <row r="886" spans="1:10" x14ac:dyDescent="0.3">
      <c r="C886" s="135"/>
      <c r="D886" s="136"/>
      <c r="E886" s="137"/>
      <c r="F886" s="137"/>
      <c r="G886" s="137"/>
      <c r="H886" s="137"/>
      <c r="I886" s="137">
        <v>0</v>
      </c>
    </row>
    <row r="887" spans="1:10" x14ac:dyDescent="0.3">
      <c r="C887" s="135"/>
      <c r="D887" s="136"/>
      <c r="E887" s="137"/>
      <c r="F887" s="137"/>
      <c r="G887" s="137"/>
      <c r="H887" s="137"/>
      <c r="I887" s="137"/>
    </row>
    <row r="888" spans="1:10" x14ac:dyDescent="0.3">
      <c r="A888" s="158" t="s">
        <v>211</v>
      </c>
      <c r="B888" s="138" t="s">
        <v>212</v>
      </c>
      <c r="C888" s="121" t="s">
        <v>25</v>
      </c>
      <c r="D888" s="136"/>
      <c r="E888" s="137"/>
      <c r="F888" s="137"/>
      <c r="G888" s="137"/>
      <c r="H888" s="137"/>
      <c r="I888" s="137"/>
    </row>
    <row r="889" spans="1:10" x14ac:dyDescent="0.3">
      <c r="C889" s="135"/>
      <c r="D889" s="136"/>
      <c r="E889" s="137"/>
      <c r="F889" s="137"/>
      <c r="G889" s="137"/>
      <c r="H889" s="137"/>
      <c r="I889" s="137"/>
    </row>
    <row r="890" spans="1:10" x14ac:dyDescent="0.3">
      <c r="C890" s="124" t="s">
        <v>362</v>
      </c>
      <c r="D890" s="124" t="s">
        <v>8</v>
      </c>
      <c r="E890" s="124" t="s">
        <v>9</v>
      </c>
      <c r="F890" s="124" t="s">
        <v>10</v>
      </c>
      <c r="G890" s="124" t="s">
        <v>11</v>
      </c>
      <c r="H890" s="124" t="s">
        <v>12</v>
      </c>
      <c r="I890" s="124" t="s">
        <v>332</v>
      </c>
      <c r="J890" s="124" t="s">
        <v>363</v>
      </c>
    </row>
    <row r="891" spans="1:10" x14ac:dyDescent="0.3">
      <c r="C891" s="130" t="s">
        <v>364</v>
      </c>
      <c r="D891" s="125">
        <v>8000</v>
      </c>
      <c r="E891" s="126">
        <v>0</v>
      </c>
      <c r="F891" s="126">
        <v>0</v>
      </c>
      <c r="G891" s="126">
        <v>0</v>
      </c>
      <c r="H891" s="126">
        <v>0</v>
      </c>
      <c r="I891" s="126">
        <v>8000</v>
      </c>
      <c r="J891" s="131" t="s">
        <v>365</v>
      </c>
    </row>
    <row r="892" spans="1:10" x14ac:dyDescent="0.3">
      <c r="C892" s="127" t="s">
        <v>367</v>
      </c>
      <c r="D892" s="128">
        <v>8000</v>
      </c>
      <c r="E892" s="128">
        <v>0</v>
      </c>
      <c r="F892" s="128">
        <v>0</v>
      </c>
      <c r="G892" s="128">
        <v>0</v>
      </c>
      <c r="H892" s="128">
        <v>0</v>
      </c>
      <c r="I892" s="129">
        <v>8000</v>
      </c>
      <c r="J892" s="128">
        <f t="shared" ref="J892" si="0">SUM(J891)</f>
        <v>0</v>
      </c>
    </row>
    <row r="893" spans="1:10" x14ac:dyDescent="0.3">
      <c r="C893" s="135"/>
      <c r="D893" s="136"/>
      <c r="E893" s="137"/>
      <c r="F893" s="137"/>
      <c r="G893" s="137"/>
      <c r="H893" s="137"/>
      <c r="I893" s="137"/>
    </row>
    <row r="894" spans="1:10" x14ac:dyDescent="0.3">
      <c r="C894" s="135"/>
      <c r="D894" s="136"/>
      <c r="E894" s="137"/>
      <c r="F894" s="137"/>
      <c r="G894" s="137"/>
      <c r="H894" s="137"/>
      <c r="I894" s="137"/>
    </row>
    <row r="895" spans="1:10" x14ac:dyDescent="0.3">
      <c r="A895" s="158" t="s">
        <v>211</v>
      </c>
      <c r="B895" s="138" t="s">
        <v>213</v>
      </c>
      <c r="C895" s="121" t="s">
        <v>27</v>
      </c>
      <c r="D895" s="136"/>
      <c r="E895" s="137"/>
      <c r="F895" s="137"/>
      <c r="G895" s="137"/>
      <c r="H895" s="137"/>
      <c r="I895" s="137"/>
    </row>
    <row r="896" spans="1:10" x14ac:dyDescent="0.3">
      <c r="C896" s="135"/>
      <c r="D896" s="136"/>
      <c r="E896" s="137"/>
      <c r="F896" s="137"/>
      <c r="G896" s="137"/>
      <c r="H896" s="137"/>
      <c r="I896" s="137"/>
    </row>
    <row r="897" spans="1:10" x14ac:dyDescent="0.3">
      <c r="C897" s="124" t="s">
        <v>362</v>
      </c>
      <c r="D897" s="124" t="s">
        <v>8</v>
      </c>
      <c r="E897" s="124" t="s">
        <v>9</v>
      </c>
      <c r="F897" s="124" t="s">
        <v>10</v>
      </c>
      <c r="G897" s="124" t="s">
        <v>11</v>
      </c>
      <c r="H897" s="124" t="s">
        <v>12</v>
      </c>
      <c r="I897" s="124" t="s">
        <v>332</v>
      </c>
      <c r="J897" s="124" t="s">
        <v>363</v>
      </c>
    </row>
    <row r="898" spans="1:10" x14ac:dyDescent="0.3">
      <c r="C898" s="130" t="s">
        <v>364</v>
      </c>
      <c r="D898" s="125">
        <v>3060</v>
      </c>
      <c r="E898" s="126">
        <v>6640</v>
      </c>
      <c r="F898" s="126">
        <v>6640</v>
      </c>
      <c r="G898" s="126">
        <v>6640</v>
      </c>
      <c r="H898" s="126">
        <v>6640</v>
      </c>
      <c r="I898" s="126">
        <v>29620</v>
      </c>
      <c r="J898" s="131" t="s">
        <v>365</v>
      </c>
    </row>
    <row r="899" spans="1:10" x14ac:dyDescent="0.3">
      <c r="C899" s="127" t="s">
        <v>367</v>
      </c>
      <c r="D899" s="128">
        <v>3060</v>
      </c>
      <c r="E899" s="128">
        <v>6640</v>
      </c>
      <c r="F899" s="128">
        <v>6640</v>
      </c>
      <c r="G899" s="128">
        <v>6640</v>
      </c>
      <c r="H899" s="128">
        <v>6640</v>
      </c>
      <c r="I899" s="129">
        <v>29620</v>
      </c>
      <c r="J899" s="131"/>
    </row>
    <row r="900" spans="1:10" x14ac:dyDescent="0.3">
      <c r="I900" s="159"/>
    </row>
    <row r="902" spans="1:10" x14ac:dyDescent="0.3">
      <c r="A902" s="158" t="s">
        <v>211</v>
      </c>
      <c r="B902" s="138" t="s">
        <v>214</v>
      </c>
      <c r="C902" s="121" t="s">
        <v>33</v>
      </c>
      <c r="D902" s="136"/>
      <c r="E902" s="137"/>
      <c r="F902" s="137"/>
      <c r="G902" s="137"/>
      <c r="H902" s="137"/>
      <c r="I902" s="137"/>
    </row>
    <row r="903" spans="1:10" x14ac:dyDescent="0.3">
      <c r="C903" s="135"/>
      <c r="D903" s="136"/>
      <c r="E903" s="137"/>
      <c r="F903" s="137"/>
      <c r="G903" s="137"/>
      <c r="H903" s="137"/>
      <c r="I903" s="137"/>
    </row>
    <row r="904" spans="1:10" x14ac:dyDescent="0.3">
      <c r="C904" s="124" t="s">
        <v>362</v>
      </c>
      <c r="D904" s="124" t="s">
        <v>8</v>
      </c>
      <c r="E904" s="124" t="s">
        <v>9</v>
      </c>
      <c r="F904" s="124" t="s">
        <v>10</v>
      </c>
      <c r="G904" s="124" t="s">
        <v>11</v>
      </c>
      <c r="H904" s="124" t="s">
        <v>12</v>
      </c>
      <c r="I904" s="124" t="s">
        <v>332</v>
      </c>
      <c r="J904" s="124" t="s">
        <v>363</v>
      </c>
    </row>
    <row r="905" spans="1:10" x14ac:dyDescent="0.3">
      <c r="C905" s="130" t="s">
        <v>364</v>
      </c>
      <c r="D905" s="125">
        <v>14280</v>
      </c>
      <c r="E905" s="126">
        <v>14280</v>
      </c>
      <c r="F905" s="126">
        <v>14280</v>
      </c>
      <c r="G905" s="126">
        <v>14280</v>
      </c>
      <c r="H905" s="126">
        <v>14454</v>
      </c>
      <c r="I905" s="126">
        <v>71574</v>
      </c>
      <c r="J905" s="131" t="s">
        <v>365</v>
      </c>
    </row>
    <row r="906" spans="1:10" x14ac:dyDescent="0.3">
      <c r="C906" s="127" t="s">
        <v>367</v>
      </c>
      <c r="D906" s="128">
        <v>14280</v>
      </c>
      <c r="E906" s="128">
        <v>14280</v>
      </c>
      <c r="F906" s="128">
        <v>14280</v>
      </c>
      <c r="G906" s="128">
        <v>14280</v>
      </c>
      <c r="H906" s="128">
        <v>14454</v>
      </c>
      <c r="I906" s="129">
        <v>71574</v>
      </c>
      <c r="J906" s="131"/>
    </row>
    <row r="907" spans="1:10" x14ac:dyDescent="0.3">
      <c r="C907" s="132"/>
      <c r="D907" s="133"/>
      <c r="E907" s="133"/>
      <c r="F907" s="133"/>
      <c r="G907" s="133"/>
      <c r="H907" s="133"/>
      <c r="I907" s="133"/>
    </row>
    <row r="908" spans="1:10" x14ac:dyDescent="0.3">
      <c r="C908" s="132"/>
      <c r="D908" s="133"/>
      <c r="E908" s="133"/>
      <c r="F908" s="133"/>
      <c r="G908" s="133"/>
      <c r="H908" s="133"/>
      <c r="I908" s="133"/>
    </row>
    <row r="909" spans="1:10" x14ac:dyDescent="0.3">
      <c r="A909" s="158" t="s">
        <v>211</v>
      </c>
      <c r="B909" s="138" t="s">
        <v>215</v>
      </c>
      <c r="C909" s="121" t="s">
        <v>31</v>
      </c>
      <c r="D909" s="136"/>
      <c r="E909" s="137"/>
      <c r="F909" s="137"/>
      <c r="G909" s="137"/>
      <c r="H909" s="137"/>
      <c r="I909" s="137"/>
    </row>
    <row r="910" spans="1:10" x14ac:dyDescent="0.3">
      <c r="C910" s="135"/>
      <c r="D910" s="136"/>
      <c r="E910" s="137"/>
      <c r="F910" s="137"/>
      <c r="G910" s="137"/>
      <c r="H910" s="137"/>
      <c r="I910" s="137"/>
    </row>
    <row r="911" spans="1:10" x14ac:dyDescent="0.3">
      <c r="C911" s="124" t="s">
        <v>362</v>
      </c>
      <c r="D911" s="124" t="s">
        <v>8</v>
      </c>
      <c r="E911" s="124" t="s">
        <v>9</v>
      </c>
      <c r="F911" s="124" t="s">
        <v>10</v>
      </c>
      <c r="G911" s="124" t="s">
        <v>11</v>
      </c>
      <c r="H911" s="124" t="s">
        <v>12</v>
      </c>
      <c r="I911" s="124" t="s">
        <v>332</v>
      </c>
      <c r="J911" s="124" t="s">
        <v>363</v>
      </c>
    </row>
    <row r="912" spans="1:10" x14ac:dyDescent="0.3">
      <c r="C912" s="130" t="s">
        <v>364</v>
      </c>
      <c r="D912" s="125">
        <v>1140</v>
      </c>
      <c r="E912" s="126">
        <v>21140</v>
      </c>
      <c r="F912" s="126">
        <v>21140</v>
      </c>
      <c r="G912" s="126">
        <v>21140</v>
      </c>
      <c r="H912" s="126">
        <v>33140</v>
      </c>
      <c r="I912" s="126">
        <v>97700</v>
      </c>
      <c r="J912" s="131" t="s">
        <v>365</v>
      </c>
    </row>
    <row r="913" spans="1:10" x14ac:dyDescent="0.3">
      <c r="C913" s="127" t="s">
        <v>367</v>
      </c>
      <c r="D913" s="128">
        <v>1140</v>
      </c>
      <c r="E913" s="128">
        <v>21140</v>
      </c>
      <c r="F913" s="128">
        <v>21140</v>
      </c>
      <c r="G913" s="128">
        <v>21140</v>
      </c>
      <c r="H913" s="128">
        <v>33140</v>
      </c>
      <c r="I913" s="129">
        <v>97700</v>
      </c>
      <c r="J913" s="131"/>
    </row>
    <row r="914" spans="1:10" x14ac:dyDescent="0.3">
      <c r="I914" s="159"/>
    </row>
    <row r="916" spans="1:10" x14ac:dyDescent="0.3">
      <c r="A916" s="158" t="s">
        <v>211</v>
      </c>
      <c r="B916" s="138" t="s">
        <v>216</v>
      </c>
      <c r="C916" s="121" t="s">
        <v>368</v>
      </c>
    </row>
    <row r="919" spans="1:10" x14ac:dyDescent="0.3">
      <c r="A919" s="158" t="s">
        <v>224</v>
      </c>
      <c r="B919" s="138" t="s">
        <v>223</v>
      </c>
      <c r="C919" s="121" t="s">
        <v>372</v>
      </c>
      <c r="D919" s="123"/>
      <c r="E919" s="123"/>
    </row>
    <row r="920" spans="1:10" x14ac:dyDescent="0.3">
      <c r="D920" s="123"/>
      <c r="E920" s="123"/>
    </row>
    <row r="921" spans="1:10" x14ac:dyDescent="0.3">
      <c r="C921" s="124" t="s">
        <v>362</v>
      </c>
      <c r="D921" s="124" t="s">
        <v>8</v>
      </c>
      <c r="E921" s="124" t="s">
        <v>9</v>
      </c>
      <c r="F921" s="124" t="s">
        <v>10</v>
      </c>
      <c r="G921" s="124" t="s">
        <v>11</v>
      </c>
      <c r="H921" s="124" t="s">
        <v>12</v>
      </c>
      <c r="I921" s="124" t="s">
        <v>332</v>
      </c>
      <c r="J921" s="124" t="s">
        <v>363</v>
      </c>
    </row>
    <row r="922" spans="1:10" x14ac:dyDescent="0.3">
      <c r="C922" s="130" t="s">
        <v>373</v>
      </c>
      <c r="D922" s="125">
        <v>13800</v>
      </c>
      <c r="E922" s="126">
        <v>11960</v>
      </c>
      <c r="F922" s="126">
        <v>12438.400000000001</v>
      </c>
      <c r="G922" s="126">
        <v>10348.748800000001</v>
      </c>
      <c r="H922" s="126">
        <v>10762.698752000002</v>
      </c>
      <c r="I922" s="126">
        <v>59309.847552000007</v>
      </c>
      <c r="J922" s="131" t="s">
        <v>374</v>
      </c>
    </row>
    <row r="923" spans="1:10" x14ac:dyDescent="0.3">
      <c r="C923" s="127" t="s">
        <v>367</v>
      </c>
      <c r="D923" s="128">
        <v>13800</v>
      </c>
      <c r="E923" s="128">
        <v>11960</v>
      </c>
      <c r="F923" s="128">
        <v>12438.400000000001</v>
      </c>
      <c r="G923" s="128">
        <v>10348.748800000001</v>
      </c>
      <c r="H923" s="128">
        <v>10762.698752000002</v>
      </c>
      <c r="I923" s="129">
        <v>59309.847552000007</v>
      </c>
      <c r="J923" s="131"/>
    </row>
    <row r="924" spans="1:10" x14ac:dyDescent="0.3">
      <c r="C924" s="132"/>
      <c r="D924" s="133"/>
      <c r="E924" s="133"/>
      <c r="F924" s="133"/>
      <c r="G924" s="133"/>
      <c r="H924" s="133"/>
      <c r="I924" s="165">
        <v>0</v>
      </c>
    </row>
    <row r="925" spans="1:10" x14ac:dyDescent="0.3">
      <c r="D925" s="123"/>
      <c r="E925" s="123"/>
    </row>
    <row r="926" spans="1:10" x14ac:dyDescent="0.3">
      <c r="A926" s="158" t="s">
        <v>229</v>
      </c>
      <c r="B926" s="138" t="s">
        <v>228</v>
      </c>
      <c r="C926" s="121" t="s">
        <v>372</v>
      </c>
      <c r="D926" s="123"/>
      <c r="E926" s="123"/>
    </row>
    <row r="927" spans="1:10" x14ac:dyDescent="0.3">
      <c r="D927" s="123"/>
      <c r="E927" s="123"/>
    </row>
    <row r="928" spans="1:10" x14ac:dyDescent="0.3">
      <c r="C928" s="124" t="s">
        <v>362</v>
      </c>
      <c r="D928" s="124" t="s">
        <v>8</v>
      </c>
      <c r="E928" s="124" t="s">
        <v>9</v>
      </c>
      <c r="F928" s="124" t="s">
        <v>10</v>
      </c>
      <c r="G928" s="124" t="s">
        <v>11</v>
      </c>
      <c r="H928" s="124" t="s">
        <v>12</v>
      </c>
      <c r="I928" s="124" t="s">
        <v>332</v>
      </c>
      <c r="J928" s="124" t="s">
        <v>363</v>
      </c>
    </row>
    <row r="929" spans="1:10" x14ac:dyDescent="0.3">
      <c r="C929" s="130" t="s">
        <v>373</v>
      </c>
      <c r="D929" s="125">
        <v>13800</v>
      </c>
      <c r="E929" s="126">
        <v>47840</v>
      </c>
      <c r="F929" s="126">
        <v>49753.600000000006</v>
      </c>
      <c r="G929" s="126">
        <v>12935.936000000002</v>
      </c>
      <c r="H929" s="126">
        <v>13453.373440000003</v>
      </c>
      <c r="I929" s="126">
        <v>137782.90944000002</v>
      </c>
      <c r="J929" s="131" t="s">
        <v>374</v>
      </c>
    </row>
    <row r="930" spans="1:10" x14ac:dyDescent="0.3">
      <c r="C930" s="127" t="s">
        <v>367</v>
      </c>
      <c r="D930" s="128">
        <v>13800</v>
      </c>
      <c r="E930" s="128">
        <v>47840</v>
      </c>
      <c r="F930" s="128">
        <v>49753.600000000006</v>
      </c>
      <c r="G930" s="128">
        <v>12935.936000000002</v>
      </c>
      <c r="H930" s="128">
        <v>13453.373440000003</v>
      </c>
      <c r="I930" s="129">
        <v>137782.90944000002</v>
      </c>
      <c r="J930" s="131"/>
    </row>
    <row r="931" spans="1:10" x14ac:dyDescent="0.3">
      <c r="D931" s="123"/>
      <c r="E931" s="123"/>
      <c r="I931" s="159">
        <v>0</v>
      </c>
    </row>
    <row r="932" spans="1:10" x14ac:dyDescent="0.3">
      <c r="A932" s="158" t="s">
        <v>229</v>
      </c>
      <c r="B932" s="138" t="s">
        <v>230</v>
      </c>
      <c r="C932" s="121" t="s">
        <v>31</v>
      </c>
    </row>
    <row r="934" spans="1:10" x14ac:dyDescent="0.3">
      <c r="C934" s="124" t="s">
        <v>375</v>
      </c>
      <c r="D934" s="124" t="s">
        <v>8</v>
      </c>
      <c r="E934" s="124" t="s">
        <v>9</v>
      </c>
      <c r="F934" s="124" t="s">
        <v>10</v>
      </c>
      <c r="G934" s="124" t="s">
        <v>11</v>
      </c>
      <c r="H934" s="124" t="s">
        <v>12</v>
      </c>
      <c r="I934" s="124" t="s">
        <v>332</v>
      </c>
      <c r="J934" s="124" t="s">
        <v>363</v>
      </c>
    </row>
    <row r="935" spans="1:10" ht="33.75" x14ac:dyDescent="0.3">
      <c r="C935" s="145" t="s">
        <v>376</v>
      </c>
      <c r="D935" s="125">
        <v>103500</v>
      </c>
      <c r="E935" s="126"/>
      <c r="F935" s="126"/>
      <c r="G935" s="126"/>
      <c r="H935" s="126"/>
      <c r="I935" s="126">
        <v>103500</v>
      </c>
      <c r="J935" s="131"/>
    </row>
    <row r="936" spans="1:10" x14ac:dyDescent="0.3">
      <c r="C936" s="127" t="s">
        <v>367</v>
      </c>
      <c r="D936" s="128">
        <v>103500</v>
      </c>
      <c r="E936" s="128">
        <v>0</v>
      </c>
      <c r="F936" s="128">
        <v>0</v>
      </c>
      <c r="G936" s="128">
        <v>0</v>
      </c>
      <c r="H936" s="128">
        <v>0</v>
      </c>
      <c r="I936" s="129">
        <v>103500</v>
      </c>
      <c r="J936" s="131"/>
    </row>
    <row r="937" spans="1:10" x14ac:dyDescent="0.3">
      <c r="C937" s="132"/>
      <c r="D937" s="133"/>
      <c r="E937" s="133"/>
      <c r="F937" s="133"/>
      <c r="G937" s="133"/>
      <c r="H937" s="133"/>
      <c r="I937" s="136">
        <v>0</v>
      </c>
    </row>
    <row r="938" spans="1:10" x14ac:dyDescent="0.3">
      <c r="C938" s="132"/>
      <c r="D938" s="133"/>
      <c r="E938" s="133"/>
      <c r="F938" s="133"/>
      <c r="G938" s="133"/>
      <c r="H938" s="133"/>
      <c r="I938" s="134"/>
    </row>
    <row r="939" spans="1:10" x14ac:dyDescent="0.3">
      <c r="A939" s="158" t="s">
        <v>229</v>
      </c>
      <c r="B939" s="138" t="s">
        <v>231</v>
      </c>
      <c r="C939" s="121" t="s">
        <v>27</v>
      </c>
      <c r="D939" s="133"/>
      <c r="E939" s="133"/>
      <c r="F939" s="133"/>
      <c r="G939" s="133"/>
      <c r="H939" s="133"/>
      <c r="I939" s="134"/>
    </row>
    <row r="940" spans="1:10" x14ac:dyDescent="0.3">
      <c r="D940" s="123"/>
    </row>
    <row r="941" spans="1:10" x14ac:dyDescent="0.3">
      <c r="C941" s="124" t="s">
        <v>375</v>
      </c>
      <c r="D941" s="124" t="s">
        <v>8</v>
      </c>
      <c r="E941" s="124" t="s">
        <v>9</v>
      </c>
      <c r="F941" s="124" t="s">
        <v>10</v>
      </c>
      <c r="G941" s="124" t="s">
        <v>11</v>
      </c>
      <c r="H941" s="124" t="s">
        <v>12</v>
      </c>
      <c r="I941" s="124" t="s">
        <v>332</v>
      </c>
      <c r="J941" s="124" t="s">
        <v>363</v>
      </c>
    </row>
    <row r="942" spans="1:10" ht="56.25" x14ac:dyDescent="0.3">
      <c r="C942" s="145" t="s">
        <v>377</v>
      </c>
      <c r="D942" s="125">
        <v>19166.669999999998</v>
      </c>
      <c r="E942" s="125">
        <v>19166.669999999998</v>
      </c>
      <c r="F942" s="125">
        <v>19166.669999999998</v>
      </c>
      <c r="G942" s="126"/>
      <c r="H942" s="126"/>
      <c r="I942" s="126">
        <v>57500.009999999995</v>
      </c>
      <c r="J942" s="131"/>
    </row>
    <row r="943" spans="1:10" x14ac:dyDescent="0.3">
      <c r="C943" s="127" t="s">
        <v>367</v>
      </c>
      <c r="D943" s="128">
        <v>19166.669999999998</v>
      </c>
      <c r="E943" s="128">
        <v>19166.669999999998</v>
      </c>
      <c r="F943" s="128">
        <v>19166.669999999998</v>
      </c>
      <c r="G943" s="128">
        <v>0</v>
      </c>
      <c r="H943" s="128">
        <v>0</v>
      </c>
      <c r="I943" s="129">
        <v>57500.009999999995</v>
      </c>
      <c r="J943" s="131"/>
    </row>
    <row r="944" spans="1:10" x14ac:dyDescent="0.3">
      <c r="I944" s="159">
        <v>9.9999999947613105E-3</v>
      </c>
    </row>
    <row r="946" spans="1:18" x14ac:dyDescent="0.3">
      <c r="A946" s="158" t="s">
        <v>229</v>
      </c>
      <c r="B946" s="138" t="s">
        <v>232</v>
      </c>
      <c r="C946" s="294" t="s">
        <v>368</v>
      </c>
      <c r="D946" s="294"/>
      <c r="E946" s="294"/>
      <c r="F946" s="294"/>
      <c r="G946" s="294"/>
      <c r="H946" s="294"/>
      <c r="I946" s="294"/>
      <c r="J946" s="294"/>
      <c r="K946" s="294"/>
      <c r="L946" s="294"/>
      <c r="M946" s="294"/>
      <c r="N946" s="294"/>
      <c r="O946" s="294"/>
      <c r="P946" s="294"/>
      <c r="Q946" s="294"/>
      <c r="R946" s="294"/>
    </row>
    <row r="947" spans="1:18" x14ac:dyDescent="0.3">
      <c r="D947" s="123"/>
      <c r="E947" s="123"/>
    </row>
    <row r="948" spans="1:18" x14ac:dyDescent="0.3">
      <c r="D948" s="123"/>
      <c r="E948" s="123"/>
    </row>
    <row r="949" spans="1:18" x14ac:dyDescent="0.3">
      <c r="A949" s="158" t="s">
        <v>239</v>
      </c>
      <c r="B949" s="138" t="s">
        <v>238</v>
      </c>
      <c r="C949" s="121" t="s">
        <v>378</v>
      </c>
      <c r="D949" s="123"/>
      <c r="E949" s="123"/>
    </row>
    <row r="950" spans="1:18" x14ac:dyDescent="0.3">
      <c r="D950" s="123"/>
      <c r="E950" s="123"/>
    </row>
    <row r="951" spans="1:18" x14ac:dyDescent="0.3">
      <c r="C951" s="124" t="s">
        <v>362</v>
      </c>
      <c r="D951" s="124" t="s">
        <v>8</v>
      </c>
      <c r="E951" s="124" t="s">
        <v>9</v>
      </c>
      <c r="F951" s="124" t="s">
        <v>10</v>
      </c>
      <c r="G951" s="124" t="s">
        <v>11</v>
      </c>
      <c r="H951" s="124" t="s">
        <v>12</v>
      </c>
      <c r="I951" s="124" t="s">
        <v>332</v>
      </c>
      <c r="J951" s="124" t="s">
        <v>363</v>
      </c>
    </row>
    <row r="952" spans="1:18" x14ac:dyDescent="0.3">
      <c r="C952" s="130" t="s">
        <v>373</v>
      </c>
      <c r="D952" s="125">
        <v>20700</v>
      </c>
      <c r="E952" s="126">
        <v>26312</v>
      </c>
      <c r="F952" s="126">
        <v>27364.480000000003</v>
      </c>
      <c r="G952" s="126">
        <v>21991.091200000003</v>
      </c>
      <c r="H952" s="126">
        <v>21525.397504000004</v>
      </c>
      <c r="I952" s="126">
        <v>117892.96870400001</v>
      </c>
      <c r="J952" s="131" t="s">
        <v>374</v>
      </c>
    </row>
    <row r="953" spans="1:18" x14ac:dyDescent="0.3">
      <c r="C953" s="127" t="s">
        <v>367</v>
      </c>
      <c r="D953" s="128">
        <v>20700</v>
      </c>
      <c r="E953" s="128">
        <v>26312</v>
      </c>
      <c r="F953" s="128">
        <v>27364.480000000003</v>
      </c>
      <c r="G953" s="128">
        <v>21991.091200000003</v>
      </c>
      <c r="H953" s="128">
        <v>21525.397504000004</v>
      </c>
      <c r="I953" s="129">
        <v>117892.96870400001</v>
      </c>
      <c r="J953" s="131"/>
    </row>
    <row r="954" spans="1:18" x14ac:dyDescent="0.3">
      <c r="D954" s="123"/>
      <c r="E954" s="123"/>
      <c r="I954" s="159">
        <v>0</v>
      </c>
    </row>
    <row r="955" spans="1:18" x14ac:dyDescent="0.3">
      <c r="D955" s="123"/>
      <c r="E955" s="123"/>
    </row>
    <row r="956" spans="1:18" x14ac:dyDescent="0.3">
      <c r="A956" s="158" t="s">
        <v>239</v>
      </c>
      <c r="B956" s="138" t="s">
        <v>240</v>
      </c>
      <c r="C956" s="294" t="s">
        <v>368</v>
      </c>
      <c r="D956" s="294"/>
      <c r="E956" s="294"/>
      <c r="F956" s="294"/>
      <c r="G956" s="294"/>
      <c r="H956" s="294"/>
      <c r="I956" s="294"/>
      <c r="J956" s="294"/>
      <c r="K956" s="294"/>
      <c r="L956" s="294"/>
      <c r="M956" s="294"/>
      <c r="N956" s="294"/>
      <c r="O956" s="294"/>
      <c r="P956" s="294"/>
      <c r="Q956" s="294"/>
      <c r="R956" s="294"/>
    </row>
    <row r="957" spans="1:18" x14ac:dyDescent="0.3">
      <c r="D957" s="123"/>
      <c r="E957" s="123"/>
    </row>
    <row r="959" spans="1:18" x14ac:dyDescent="0.3">
      <c r="A959" s="158" t="s">
        <v>244</v>
      </c>
      <c r="B959" s="138" t="s">
        <v>243</v>
      </c>
      <c r="C959" s="121" t="s">
        <v>378</v>
      </c>
    </row>
    <row r="961" spans="1:10" x14ac:dyDescent="0.3">
      <c r="C961" s="124" t="s">
        <v>362</v>
      </c>
      <c r="D961" s="124" t="s">
        <v>8</v>
      </c>
      <c r="E961" s="124" t="s">
        <v>9</v>
      </c>
      <c r="F961" s="124" t="s">
        <v>10</v>
      </c>
      <c r="G961" s="124" t="s">
        <v>11</v>
      </c>
      <c r="H961" s="124" t="s">
        <v>12</v>
      </c>
      <c r="I961" s="124" t="s">
        <v>332</v>
      </c>
      <c r="J961" s="124" t="s">
        <v>363</v>
      </c>
    </row>
    <row r="962" spans="1:10" x14ac:dyDescent="0.3">
      <c r="C962" s="130" t="s">
        <v>373</v>
      </c>
      <c r="D962" s="125">
        <v>20700</v>
      </c>
      <c r="E962" s="126">
        <v>27508</v>
      </c>
      <c r="F962" s="126">
        <v>28608.320000000003</v>
      </c>
      <c r="G962" s="126">
        <v>23284.684800000003</v>
      </c>
      <c r="H962" s="126">
        <v>24216.072192000003</v>
      </c>
      <c r="I962" s="126">
        <v>124317.07699200002</v>
      </c>
      <c r="J962" s="131" t="s">
        <v>374</v>
      </c>
    </row>
    <row r="963" spans="1:10" x14ac:dyDescent="0.3">
      <c r="C963" s="127" t="s">
        <v>367</v>
      </c>
      <c r="D963" s="128">
        <v>20700</v>
      </c>
      <c r="E963" s="128">
        <v>27508</v>
      </c>
      <c r="F963" s="128">
        <v>28608.320000000003</v>
      </c>
      <c r="G963" s="128">
        <v>23284.684800000003</v>
      </c>
      <c r="H963" s="128">
        <v>24216.072192000003</v>
      </c>
      <c r="I963" s="129">
        <v>124317.07699200002</v>
      </c>
      <c r="J963" s="131"/>
    </row>
    <row r="964" spans="1:10" x14ac:dyDescent="0.3">
      <c r="I964" s="159">
        <v>0</v>
      </c>
    </row>
    <row r="965" spans="1:10" x14ac:dyDescent="0.3">
      <c r="A965" s="158" t="s">
        <v>244</v>
      </c>
      <c r="B965" s="138" t="s">
        <v>245</v>
      </c>
      <c r="C965" s="121" t="s">
        <v>31</v>
      </c>
    </row>
    <row r="967" spans="1:10" x14ac:dyDescent="0.3">
      <c r="C967" s="124" t="s">
        <v>375</v>
      </c>
      <c r="D967" s="124" t="s">
        <v>8</v>
      </c>
      <c r="E967" s="124" t="s">
        <v>9</v>
      </c>
      <c r="F967" s="124" t="s">
        <v>10</v>
      </c>
      <c r="G967" s="124" t="s">
        <v>11</v>
      </c>
      <c r="H967" s="124" t="s">
        <v>12</v>
      </c>
      <c r="I967" s="124" t="s">
        <v>332</v>
      </c>
      <c r="J967" s="124" t="s">
        <v>363</v>
      </c>
    </row>
    <row r="968" spans="1:10" ht="22.5" x14ac:dyDescent="0.3">
      <c r="C968" s="145" t="s">
        <v>379</v>
      </c>
      <c r="D968" s="125"/>
      <c r="E968" s="126"/>
      <c r="F968" s="126">
        <v>27600</v>
      </c>
      <c r="G968" s="126"/>
      <c r="H968" s="126"/>
      <c r="I968" s="126">
        <v>27600</v>
      </c>
      <c r="J968" s="131" t="s">
        <v>380</v>
      </c>
    </row>
    <row r="969" spans="1:10" x14ac:dyDescent="0.3">
      <c r="C969" s="127" t="s">
        <v>367</v>
      </c>
      <c r="D969" s="128">
        <v>0</v>
      </c>
      <c r="E969" s="128">
        <v>0</v>
      </c>
      <c r="F969" s="128">
        <v>27600</v>
      </c>
      <c r="G969" s="128">
        <v>0</v>
      </c>
      <c r="H969" s="128">
        <v>0</v>
      </c>
      <c r="I969" s="128">
        <v>27600</v>
      </c>
      <c r="J969" s="131"/>
    </row>
    <row r="970" spans="1:10" x14ac:dyDescent="0.3">
      <c r="C970" s="132"/>
      <c r="D970" s="133"/>
      <c r="E970" s="133"/>
      <c r="F970" s="133"/>
      <c r="G970" s="133"/>
      <c r="H970" s="133"/>
      <c r="I970" s="134">
        <v>0</v>
      </c>
    </row>
    <row r="971" spans="1:10" x14ac:dyDescent="0.3">
      <c r="C971" s="132"/>
      <c r="D971" s="133"/>
      <c r="E971" s="133"/>
      <c r="F971" s="133"/>
      <c r="G971" s="133"/>
      <c r="H971" s="133"/>
      <c r="I971" s="134"/>
    </row>
    <row r="972" spans="1:10" x14ac:dyDescent="0.3">
      <c r="A972" s="158" t="s">
        <v>244</v>
      </c>
      <c r="B972" s="138" t="s">
        <v>246</v>
      </c>
      <c r="C972" s="121" t="s">
        <v>27</v>
      </c>
      <c r="D972" s="133"/>
      <c r="E972" s="133"/>
      <c r="F972" s="133"/>
      <c r="G972" s="133"/>
      <c r="H972" s="133"/>
      <c r="I972" s="134"/>
    </row>
    <row r="973" spans="1:10" x14ac:dyDescent="0.3">
      <c r="D973" s="123"/>
    </row>
    <row r="974" spans="1:10" x14ac:dyDescent="0.3">
      <c r="C974" s="124" t="s">
        <v>375</v>
      </c>
      <c r="D974" s="124" t="s">
        <v>8</v>
      </c>
      <c r="E974" s="124" t="s">
        <v>9</v>
      </c>
      <c r="F974" s="124" t="s">
        <v>10</v>
      </c>
      <c r="G974" s="124" t="s">
        <v>11</v>
      </c>
      <c r="H974" s="124" t="s">
        <v>12</v>
      </c>
      <c r="I974" s="124" t="s">
        <v>332</v>
      </c>
      <c r="J974" s="124" t="s">
        <v>363</v>
      </c>
    </row>
    <row r="975" spans="1:10" ht="22.5" x14ac:dyDescent="0.3">
      <c r="C975" s="145" t="s">
        <v>381</v>
      </c>
      <c r="D975" s="125"/>
      <c r="E975" s="125"/>
      <c r="F975" s="125">
        <v>46000</v>
      </c>
      <c r="G975" s="126"/>
      <c r="H975" s="126"/>
      <c r="I975" s="126">
        <v>46000</v>
      </c>
      <c r="J975" s="131" t="s">
        <v>382</v>
      </c>
    </row>
    <row r="976" spans="1:10" x14ac:dyDescent="0.3">
      <c r="C976" s="127" t="s">
        <v>367</v>
      </c>
      <c r="D976" s="128">
        <v>0</v>
      </c>
      <c r="E976" s="128">
        <v>0</v>
      </c>
      <c r="F976" s="128">
        <v>46000</v>
      </c>
      <c r="G976" s="128">
        <v>0</v>
      </c>
      <c r="H976" s="128">
        <v>0</v>
      </c>
      <c r="I976" s="129">
        <v>46000</v>
      </c>
      <c r="J976" s="131"/>
    </row>
    <row r="977" spans="1:18" x14ac:dyDescent="0.3">
      <c r="I977" s="159">
        <v>0</v>
      </c>
    </row>
    <row r="979" spans="1:18" x14ac:dyDescent="0.3">
      <c r="A979" s="158" t="s">
        <v>244</v>
      </c>
      <c r="B979" s="138" t="s">
        <v>247</v>
      </c>
      <c r="C979" s="294" t="s">
        <v>368</v>
      </c>
      <c r="D979" s="294"/>
      <c r="E979" s="294"/>
      <c r="F979" s="294"/>
      <c r="G979" s="294"/>
      <c r="H979" s="294"/>
      <c r="I979" s="294"/>
      <c r="J979" s="294"/>
      <c r="K979" s="294"/>
      <c r="L979" s="294"/>
      <c r="M979" s="294"/>
      <c r="N979" s="294"/>
      <c r="O979" s="294"/>
      <c r="P979" s="294"/>
      <c r="Q979" s="294"/>
      <c r="R979" s="294"/>
    </row>
    <row r="980" spans="1:18" x14ac:dyDescent="0.3">
      <c r="C980" s="140"/>
      <c r="D980" s="140"/>
      <c r="E980" s="140"/>
      <c r="F980" s="140"/>
      <c r="G980" s="140"/>
      <c r="H980" s="140"/>
      <c r="I980" s="140"/>
      <c r="J980" s="140"/>
      <c r="K980" s="161"/>
      <c r="L980" s="140"/>
      <c r="M980" s="140"/>
      <c r="N980" s="140"/>
      <c r="O980" s="140"/>
      <c r="P980" s="140"/>
      <c r="Q980" s="140"/>
      <c r="R980" s="140"/>
    </row>
    <row r="982" spans="1:18" x14ac:dyDescent="0.3">
      <c r="A982" s="158" t="s">
        <v>255</v>
      </c>
      <c r="B982" s="138" t="s">
        <v>254</v>
      </c>
      <c r="C982" s="121" t="s">
        <v>378</v>
      </c>
    </row>
    <row r="984" spans="1:18" x14ac:dyDescent="0.3">
      <c r="C984" s="124" t="s">
        <v>362</v>
      </c>
      <c r="D984" s="124" t="s">
        <v>8</v>
      </c>
      <c r="E984" s="124" t="s">
        <v>9</v>
      </c>
      <c r="F984" s="124" t="s">
        <v>10</v>
      </c>
      <c r="G984" s="124" t="s">
        <v>11</v>
      </c>
      <c r="H984" s="124" t="s">
        <v>12</v>
      </c>
      <c r="I984" s="124" t="s">
        <v>332</v>
      </c>
      <c r="J984" s="124" t="s">
        <v>363</v>
      </c>
    </row>
    <row r="985" spans="1:18" x14ac:dyDescent="0.3">
      <c r="C985" s="130" t="s">
        <v>373</v>
      </c>
      <c r="D985" s="125">
        <v>48300</v>
      </c>
      <c r="E985" s="126">
        <v>59202</v>
      </c>
      <c r="F985" s="126">
        <v>61570.080000000002</v>
      </c>
      <c r="G985" s="126">
        <v>60152.102400000003</v>
      </c>
      <c r="H985" s="126">
        <v>72648.216576000021</v>
      </c>
      <c r="I985" s="126">
        <v>301872.39897600003</v>
      </c>
      <c r="J985" s="131" t="s">
        <v>374</v>
      </c>
    </row>
    <row r="986" spans="1:18" x14ac:dyDescent="0.3">
      <c r="C986" s="127" t="s">
        <v>367</v>
      </c>
      <c r="D986" s="128">
        <v>48300</v>
      </c>
      <c r="E986" s="128">
        <v>59202</v>
      </c>
      <c r="F986" s="128">
        <v>61570.080000000002</v>
      </c>
      <c r="G986" s="128">
        <v>60152.102400000003</v>
      </c>
      <c r="H986" s="128">
        <v>72648.216576000021</v>
      </c>
      <c r="I986" s="129">
        <v>301872.39897600003</v>
      </c>
      <c r="J986" s="131"/>
    </row>
    <row r="987" spans="1:18" x14ac:dyDescent="0.3">
      <c r="I987" s="159">
        <v>0</v>
      </c>
    </row>
    <row r="989" spans="1:18" x14ac:dyDescent="0.3">
      <c r="A989" s="158" t="s">
        <v>255</v>
      </c>
      <c r="B989" s="138" t="s">
        <v>256</v>
      </c>
      <c r="C989" s="294" t="s">
        <v>368</v>
      </c>
      <c r="D989" s="294"/>
      <c r="E989" s="294"/>
      <c r="F989" s="294"/>
      <c r="G989" s="294"/>
      <c r="H989" s="294"/>
      <c r="I989" s="294"/>
      <c r="J989" s="294"/>
      <c r="K989" s="294"/>
      <c r="L989" s="294"/>
      <c r="M989" s="294"/>
      <c r="N989" s="294"/>
      <c r="O989" s="294"/>
      <c r="P989" s="294"/>
      <c r="Q989" s="294"/>
      <c r="R989" s="294"/>
    </row>
    <row r="990" spans="1:18" x14ac:dyDescent="0.3">
      <c r="C990" s="140"/>
      <c r="D990" s="140"/>
      <c r="E990" s="140"/>
      <c r="F990" s="140"/>
      <c r="G990" s="140"/>
      <c r="H990" s="140"/>
      <c r="I990" s="140"/>
      <c r="J990" s="140"/>
      <c r="K990" s="161"/>
      <c r="L990" s="140"/>
      <c r="M990" s="140"/>
      <c r="N990" s="140"/>
      <c r="O990" s="140"/>
      <c r="P990" s="140"/>
      <c r="Q990" s="140"/>
      <c r="R990" s="140"/>
    </row>
    <row r="992" spans="1:18" x14ac:dyDescent="0.3">
      <c r="A992" s="158" t="s">
        <v>260</v>
      </c>
      <c r="B992" s="138" t="s">
        <v>259</v>
      </c>
      <c r="C992" s="121" t="s">
        <v>378</v>
      </c>
    </row>
    <row r="994" spans="1:10" x14ac:dyDescent="0.3">
      <c r="C994" s="124" t="s">
        <v>362</v>
      </c>
      <c r="D994" s="124" t="s">
        <v>8</v>
      </c>
      <c r="E994" s="124" t="s">
        <v>9</v>
      </c>
      <c r="F994" s="124" t="s">
        <v>10</v>
      </c>
      <c r="G994" s="124" t="s">
        <v>11</v>
      </c>
      <c r="H994" s="124" t="s">
        <v>12</v>
      </c>
      <c r="I994" s="124" t="s">
        <v>332</v>
      </c>
      <c r="J994" s="124" t="s">
        <v>363</v>
      </c>
    </row>
    <row r="995" spans="1:10" x14ac:dyDescent="0.3">
      <c r="C995" s="130" t="s">
        <v>373</v>
      </c>
      <c r="D995" s="125">
        <v>23000</v>
      </c>
      <c r="E995" s="126">
        <v>34684</v>
      </c>
      <c r="F995" s="126">
        <v>36071.360000000001</v>
      </c>
      <c r="G995" s="126">
        <v>50450.150399999999</v>
      </c>
      <c r="H995" s="126">
        <v>40360.120320000009</v>
      </c>
      <c r="I995" s="126">
        <v>184565.63072000002</v>
      </c>
      <c r="J995" s="131" t="s">
        <v>374</v>
      </c>
    </row>
    <row r="996" spans="1:10" x14ac:dyDescent="0.3">
      <c r="C996" s="127" t="s">
        <v>367</v>
      </c>
      <c r="D996" s="128">
        <v>23000</v>
      </c>
      <c r="E996" s="128">
        <v>34684</v>
      </c>
      <c r="F996" s="128">
        <v>36071.360000000001</v>
      </c>
      <c r="G996" s="128">
        <v>50450.150399999999</v>
      </c>
      <c r="H996" s="128">
        <v>40360.120320000009</v>
      </c>
      <c r="I996" s="129">
        <v>184565.63072000002</v>
      </c>
      <c r="J996" s="131"/>
    </row>
    <row r="997" spans="1:10" x14ac:dyDescent="0.3">
      <c r="I997" s="159">
        <v>0</v>
      </c>
    </row>
    <row r="999" spans="1:10" x14ac:dyDescent="0.3">
      <c r="A999" s="158" t="s">
        <v>260</v>
      </c>
      <c r="B999" s="138" t="s">
        <v>261</v>
      </c>
      <c r="C999" s="121" t="s">
        <v>23</v>
      </c>
    </row>
    <row r="1001" spans="1:10" x14ac:dyDescent="0.3">
      <c r="C1001" s="124" t="s">
        <v>375</v>
      </c>
      <c r="D1001" s="124" t="s">
        <v>8</v>
      </c>
      <c r="E1001" s="124" t="s">
        <v>9</v>
      </c>
      <c r="F1001" s="124" t="s">
        <v>10</v>
      </c>
      <c r="G1001" s="124" t="s">
        <v>11</v>
      </c>
      <c r="H1001" s="124" t="s">
        <v>12</v>
      </c>
      <c r="I1001" s="124" t="s">
        <v>332</v>
      </c>
      <c r="J1001" s="124" t="s">
        <v>363</v>
      </c>
    </row>
    <row r="1002" spans="1:10" ht="56.25" x14ac:dyDescent="0.3">
      <c r="C1002" s="145" t="s">
        <v>383</v>
      </c>
      <c r="D1002" s="125">
        <v>16099.999999999998</v>
      </c>
      <c r="E1002" s="126"/>
      <c r="F1002" s="126"/>
      <c r="G1002" s="126"/>
      <c r="H1002" s="126"/>
      <c r="I1002" s="126">
        <v>16099.999999999998</v>
      </c>
      <c r="J1002" s="157" t="s">
        <v>384</v>
      </c>
    </row>
    <row r="1003" spans="1:10" x14ac:dyDescent="0.3">
      <c r="C1003" s="127" t="s">
        <v>367</v>
      </c>
      <c r="D1003" s="128">
        <v>16099.999999999998</v>
      </c>
      <c r="E1003" s="128">
        <v>0</v>
      </c>
      <c r="F1003" s="128">
        <v>0</v>
      </c>
      <c r="G1003" s="128">
        <v>0</v>
      </c>
      <c r="H1003" s="128">
        <v>0</v>
      </c>
      <c r="I1003" s="129">
        <v>16099.999999999998</v>
      </c>
      <c r="J1003" s="131"/>
    </row>
    <row r="1004" spans="1:10" x14ac:dyDescent="0.3">
      <c r="C1004" s="132"/>
      <c r="D1004" s="133"/>
      <c r="E1004" s="133"/>
      <c r="F1004" s="133"/>
      <c r="G1004" s="133"/>
      <c r="H1004" s="133"/>
      <c r="I1004" s="134">
        <v>0</v>
      </c>
    </row>
    <row r="1005" spans="1:10" x14ac:dyDescent="0.3">
      <c r="C1005" s="132"/>
      <c r="D1005" s="133"/>
      <c r="E1005" s="133"/>
      <c r="F1005" s="133"/>
      <c r="G1005" s="133"/>
      <c r="H1005" s="133"/>
      <c r="I1005" s="134"/>
    </row>
    <row r="1006" spans="1:10" x14ac:dyDescent="0.3">
      <c r="A1006" s="158" t="s">
        <v>260</v>
      </c>
      <c r="B1006" s="138" t="s">
        <v>262</v>
      </c>
      <c r="C1006" s="121" t="s">
        <v>29</v>
      </c>
      <c r="D1006" s="133"/>
      <c r="E1006" s="133"/>
      <c r="F1006" s="133"/>
      <c r="G1006" s="133"/>
      <c r="H1006" s="133"/>
      <c r="I1006" s="134"/>
    </row>
    <row r="1007" spans="1:10" x14ac:dyDescent="0.3">
      <c r="C1007" s="132"/>
      <c r="D1007" s="133"/>
      <c r="E1007" s="133"/>
      <c r="F1007" s="133"/>
      <c r="G1007" s="133"/>
      <c r="H1007" s="133"/>
      <c r="I1007" s="134"/>
    </row>
    <row r="1008" spans="1:10" x14ac:dyDescent="0.3">
      <c r="C1008" s="124" t="s">
        <v>375</v>
      </c>
      <c r="D1008" s="124" t="s">
        <v>8</v>
      </c>
      <c r="E1008" s="124" t="s">
        <v>9</v>
      </c>
      <c r="F1008" s="124" t="s">
        <v>10</v>
      </c>
      <c r="G1008" s="124" t="s">
        <v>11</v>
      </c>
      <c r="H1008" s="124" t="s">
        <v>12</v>
      </c>
      <c r="I1008" s="124" t="s">
        <v>332</v>
      </c>
      <c r="J1008" s="124" t="s">
        <v>363</v>
      </c>
    </row>
    <row r="1009" spans="1:11" ht="22.5" x14ac:dyDescent="0.3">
      <c r="C1009" s="145" t="s">
        <v>385</v>
      </c>
      <c r="D1009" s="125">
        <v>8625</v>
      </c>
      <c r="E1009" s="126"/>
      <c r="F1009" s="126"/>
      <c r="G1009" s="126"/>
      <c r="H1009" s="126"/>
      <c r="I1009" s="126">
        <v>8625</v>
      </c>
      <c r="J1009" s="131" t="s">
        <v>386</v>
      </c>
      <c r="K1009" s="160" t="s">
        <v>387</v>
      </c>
    </row>
    <row r="1010" spans="1:11" ht="33.75" x14ac:dyDescent="0.3">
      <c r="C1010" s="145" t="s">
        <v>388</v>
      </c>
      <c r="D1010" s="125">
        <v>4829.9999999999991</v>
      </c>
      <c r="E1010" s="126"/>
      <c r="F1010" s="126"/>
      <c r="G1010" s="126"/>
      <c r="H1010" s="126"/>
      <c r="I1010" s="126">
        <v>4829.9999999999991</v>
      </c>
      <c r="J1010" s="131" t="s">
        <v>389</v>
      </c>
    </row>
    <row r="1011" spans="1:11" ht="22.5" x14ac:dyDescent="0.3">
      <c r="C1011" s="145" t="s">
        <v>390</v>
      </c>
      <c r="D1011" s="125">
        <v>2875</v>
      </c>
      <c r="E1011" s="126"/>
      <c r="F1011" s="126"/>
      <c r="G1011" s="126"/>
      <c r="H1011" s="126"/>
      <c r="I1011" s="126">
        <v>2875</v>
      </c>
      <c r="J1011" s="131" t="s">
        <v>391</v>
      </c>
    </row>
    <row r="1012" spans="1:11" ht="22.5" x14ac:dyDescent="0.3">
      <c r="C1012" s="145" t="s">
        <v>392</v>
      </c>
      <c r="D1012" s="125">
        <v>3219.9999999999995</v>
      </c>
      <c r="E1012" s="126"/>
      <c r="F1012" s="126"/>
      <c r="G1012" s="126"/>
      <c r="H1012" s="126"/>
      <c r="I1012" s="126">
        <v>3219.9999999999995</v>
      </c>
      <c r="J1012" s="131" t="s">
        <v>389</v>
      </c>
    </row>
    <row r="1013" spans="1:11" ht="67.5" x14ac:dyDescent="0.3">
      <c r="C1013" s="145" t="s">
        <v>393</v>
      </c>
      <c r="D1013" s="125">
        <v>28750</v>
      </c>
      <c r="E1013" s="126"/>
      <c r="F1013" s="126"/>
      <c r="G1013" s="126"/>
      <c r="H1013" s="126"/>
      <c r="I1013" s="126">
        <v>28750</v>
      </c>
      <c r="J1013" s="131"/>
    </row>
    <row r="1014" spans="1:11" ht="33.75" x14ac:dyDescent="0.3">
      <c r="C1014" s="145" t="s">
        <v>394</v>
      </c>
      <c r="D1014" s="125">
        <v>16905</v>
      </c>
      <c r="E1014" s="126"/>
      <c r="F1014" s="126"/>
      <c r="G1014" s="126"/>
      <c r="H1014" s="126"/>
      <c r="I1014" s="126">
        <v>16905</v>
      </c>
      <c r="J1014" s="131" t="s">
        <v>395</v>
      </c>
    </row>
    <row r="1015" spans="1:11" ht="45" x14ac:dyDescent="0.3">
      <c r="C1015" s="145" t="s">
        <v>396</v>
      </c>
      <c r="D1015" s="125">
        <v>9016</v>
      </c>
      <c r="E1015" s="126"/>
      <c r="F1015" s="126"/>
      <c r="G1015" s="126"/>
      <c r="H1015" s="126"/>
      <c r="I1015" s="126">
        <v>9016</v>
      </c>
      <c r="J1015" s="131" t="s">
        <v>395</v>
      </c>
    </row>
    <row r="1016" spans="1:11" x14ac:dyDescent="0.3">
      <c r="C1016" s="127" t="s">
        <v>367</v>
      </c>
      <c r="D1016" s="128">
        <v>74221</v>
      </c>
      <c r="E1016" s="128">
        <v>0</v>
      </c>
      <c r="F1016" s="128">
        <v>0</v>
      </c>
      <c r="G1016" s="128">
        <v>0</v>
      </c>
      <c r="H1016" s="128">
        <v>0</v>
      </c>
      <c r="I1016" s="128">
        <v>74221</v>
      </c>
      <c r="J1016" s="131"/>
    </row>
    <row r="1017" spans="1:11" x14ac:dyDescent="0.3">
      <c r="C1017" s="132"/>
      <c r="D1017" s="133"/>
      <c r="E1017" s="133"/>
      <c r="F1017" s="133"/>
      <c r="G1017" s="133"/>
      <c r="H1017" s="133"/>
      <c r="I1017" s="133">
        <v>0</v>
      </c>
    </row>
    <row r="1018" spans="1:11" x14ac:dyDescent="0.3">
      <c r="C1018" s="132"/>
      <c r="D1018" s="133"/>
      <c r="E1018" s="133"/>
      <c r="F1018" s="133"/>
      <c r="G1018" s="133"/>
      <c r="H1018" s="133"/>
      <c r="I1018" s="134"/>
    </row>
    <row r="1019" spans="1:11" x14ac:dyDescent="0.3">
      <c r="A1019" s="158" t="s">
        <v>260</v>
      </c>
      <c r="B1019" s="138" t="s">
        <v>263</v>
      </c>
      <c r="C1019" s="121" t="s">
        <v>27</v>
      </c>
      <c r="D1019" s="133"/>
      <c r="E1019" s="133"/>
      <c r="F1019" s="133"/>
      <c r="G1019" s="133"/>
      <c r="H1019" s="133"/>
      <c r="I1019" s="134"/>
    </row>
    <row r="1020" spans="1:11" x14ac:dyDescent="0.3">
      <c r="D1020" s="123"/>
    </row>
    <row r="1021" spans="1:11" x14ac:dyDescent="0.3">
      <c r="C1021" s="124" t="s">
        <v>375</v>
      </c>
      <c r="D1021" s="124" t="s">
        <v>8</v>
      </c>
      <c r="E1021" s="124" t="s">
        <v>9</v>
      </c>
      <c r="F1021" s="124" t="s">
        <v>10</v>
      </c>
      <c r="G1021" s="124" t="s">
        <v>11</v>
      </c>
      <c r="H1021" s="124" t="s">
        <v>12</v>
      </c>
      <c r="I1021" s="124" t="s">
        <v>332</v>
      </c>
      <c r="J1021" s="124" t="s">
        <v>363</v>
      </c>
    </row>
    <row r="1022" spans="1:11" x14ac:dyDescent="0.3">
      <c r="C1022" s="145" t="s">
        <v>397</v>
      </c>
      <c r="D1022" s="125">
        <v>2875</v>
      </c>
      <c r="E1022" s="125"/>
      <c r="F1022" s="125"/>
      <c r="G1022" s="126"/>
      <c r="H1022" s="126"/>
      <c r="I1022" s="126">
        <v>2875</v>
      </c>
      <c r="J1022" s="131"/>
    </row>
    <row r="1023" spans="1:11" x14ac:dyDescent="0.3">
      <c r="C1023" s="127" t="s">
        <v>367</v>
      </c>
      <c r="D1023" s="128">
        <v>2875</v>
      </c>
      <c r="E1023" s="128">
        <v>0</v>
      </c>
      <c r="F1023" s="128">
        <v>0</v>
      </c>
      <c r="G1023" s="128">
        <v>0</v>
      </c>
      <c r="H1023" s="128">
        <v>0</v>
      </c>
      <c r="I1023" s="129">
        <v>2875</v>
      </c>
      <c r="J1023" s="131"/>
    </row>
    <row r="1024" spans="1:11" x14ac:dyDescent="0.3">
      <c r="I1024" s="159">
        <v>0</v>
      </c>
    </row>
    <row r="1026" spans="1:18" x14ac:dyDescent="0.3">
      <c r="A1026" s="158" t="s">
        <v>260</v>
      </c>
      <c r="B1026" s="138" t="s">
        <v>264</v>
      </c>
      <c r="C1026" s="294" t="s">
        <v>368</v>
      </c>
      <c r="D1026" s="294"/>
      <c r="E1026" s="294"/>
      <c r="F1026" s="294"/>
      <c r="G1026" s="294"/>
      <c r="H1026" s="294"/>
      <c r="I1026" s="294"/>
      <c r="J1026" s="294"/>
      <c r="K1026" s="294"/>
      <c r="L1026" s="294"/>
      <c r="M1026" s="294"/>
      <c r="N1026" s="294"/>
      <c r="O1026" s="294"/>
      <c r="P1026" s="294"/>
      <c r="Q1026" s="294"/>
      <c r="R1026" s="294"/>
    </row>
    <row r="1029" spans="1:18" x14ac:dyDescent="0.3">
      <c r="A1029" s="158" t="s">
        <v>268</v>
      </c>
      <c r="B1029" s="138" t="s">
        <v>267</v>
      </c>
      <c r="C1029" s="121" t="s">
        <v>378</v>
      </c>
    </row>
    <row r="1031" spans="1:18" x14ac:dyDescent="0.3">
      <c r="C1031" s="124" t="s">
        <v>362</v>
      </c>
      <c r="D1031" s="124" t="s">
        <v>8</v>
      </c>
      <c r="E1031" s="124" t="s">
        <v>9</v>
      </c>
      <c r="F1031" s="124" t="s">
        <v>10</v>
      </c>
      <c r="G1031" s="124" t="s">
        <v>11</v>
      </c>
      <c r="H1031" s="124" t="s">
        <v>12</v>
      </c>
      <c r="I1031" s="124" t="s">
        <v>332</v>
      </c>
      <c r="J1031" s="124" t="s">
        <v>363</v>
      </c>
    </row>
    <row r="1032" spans="1:18" x14ac:dyDescent="0.3">
      <c r="C1032" s="130" t="s">
        <v>373</v>
      </c>
      <c r="D1032" s="125">
        <v>11500</v>
      </c>
      <c r="E1032" s="126">
        <v>60756.800000000003</v>
      </c>
      <c r="F1032" s="126">
        <v>60699.392000000007</v>
      </c>
      <c r="G1032" s="126">
        <v>11383.623680000001</v>
      </c>
      <c r="H1032" s="126">
        <v>10762.698752000002</v>
      </c>
      <c r="I1032" s="126">
        <v>155102.514432</v>
      </c>
      <c r="J1032" s="131" t="s">
        <v>374</v>
      </c>
    </row>
    <row r="1033" spans="1:18" x14ac:dyDescent="0.3">
      <c r="C1033" s="127" t="s">
        <v>367</v>
      </c>
      <c r="D1033" s="128">
        <v>11500</v>
      </c>
      <c r="E1033" s="128">
        <v>60756.800000000003</v>
      </c>
      <c r="F1033" s="128">
        <v>60699.392000000007</v>
      </c>
      <c r="G1033" s="128">
        <v>11383.623680000001</v>
      </c>
      <c r="H1033" s="128">
        <v>10762.698752000002</v>
      </c>
      <c r="I1033" s="129">
        <v>155102.514432</v>
      </c>
      <c r="J1033" s="131"/>
    </row>
    <row r="1034" spans="1:18" x14ac:dyDescent="0.3">
      <c r="I1034" s="159">
        <v>0</v>
      </c>
    </row>
    <row r="1035" spans="1:18" x14ac:dyDescent="0.3">
      <c r="A1035" s="158" t="s">
        <v>268</v>
      </c>
      <c r="B1035" s="138" t="s">
        <v>269</v>
      </c>
      <c r="C1035" s="121" t="s">
        <v>31</v>
      </c>
    </row>
    <row r="1037" spans="1:18" x14ac:dyDescent="0.3">
      <c r="C1037" s="124" t="s">
        <v>375</v>
      </c>
      <c r="D1037" s="124" t="s">
        <v>8</v>
      </c>
      <c r="E1037" s="124" t="s">
        <v>9</v>
      </c>
      <c r="F1037" s="124" t="s">
        <v>10</v>
      </c>
      <c r="G1037" s="124" t="s">
        <v>11</v>
      </c>
      <c r="H1037" s="124" t="s">
        <v>12</v>
      </c>
      <c r="I1037" s="124" t="s">
        <v>332</v>
      </c>
      <c r="J1037" s="124" t="s">
        <v>363</v>
      </c>
    </row>
    <row r="1038" spans="1:18" ht="22.5" x14ac:dyDescent="0.3">
      <c r="C1038" s="145" t="s">
        <v>398</v>
      </c>
      <c r="D1038" s="125"/>
      <c r="E1038" s="126"/>
      <c r="F1038" s="126">
        <v>11500</v>
      </c>
      <c r="G1038" s="126">
        <v>11500</v>
      </c>
      <c r="H1038" s="126"/>
      <c r="I1038" s="126">
        <v>23000</v>
      </c>
      <c r="J1038" s="131"/>
    </row>
    <row r="1039" spans="1:18" x14ac:dyDescent="0.3">
      <c r="C1039" s="127" t="s">
        <v>367</v>
      </c>
      <c r="D1039" s="128">
        <v>0</v>
      </c>
      <c r="E1039" s="128">
        <v>0</v>
      </c>
      <c r="F1039" s="128">
        <v>11500</v>
      </c>
      <c r="G1039" s="128">
        <v>11500</v>
      </c>
      <c r="H1039" s="128">
        <v>0</v>
      </c>
      <c r="I1039" s="129">
        <v>23000</v>
      </c>
      <c r="J1039" s="131"/>
    </row>
    <row r="1040" spans="1:18" x14ac:dyDescent="0.3">
      <c r="C1040" s="132"/>
      <c r="D1040" s="133"/>
      <c r="E1040" s="133"/>
      <c r="F1040" s="133"/>
      <c r="G1040" s="133"/>
      <c r="H1040" s="133"/>
      <c r="I1040" s="133">
        <v>0</v>
      </c>
    </row>
    <row r="1041" spans="1:18" x14ac:dyDescent="0.3">
      <c r="C1041" s="132"/>
      <c r="D1041" s="133"/>
      <c r="E1041" s="133"/>
      <c r="F1041" s="133"/>
      <c r="G1041" s="133"/>
      <c r="H1041" s="133"/>
      <c r="I1041" s="133"/>
    </row>
    <row r="1042" spans="1:18" x14ac:dyDescent="0.3">
      <c r="A1042" s="158" t="s">
        <v>268</v>
      </c>
      <c r="B1042" s="138" t="s">
        <v>270</v>
      </c>
      <c r="C1042" s="294" t="s">
        <v>368</v>
      </c>
      <c r="D1042" s="294"/>
      <c r="E1042" s="294"/>
      <c r="F1042" s="294"/>
      <c r="G1042" s="294"/>
      <c r="H1042" s="294"/>
      <c r="I1042" s="294"/>
      <c r="J1042" s="294"/>
      <c r="K1042" s="294"/>
      <c r="L1042" s="294"/>
      <c r="M1042" s="294"/>
      <c r="N1042" s="294"/>
      <c r="O1042" s="294"/>
      <c r="P1042" s="294"/>
      <c r="Q1042" s="294"/>
      <c r="R1042" s="294"/>
    </row>
    <row r="1045" spans="1:18" x14ac:dyDescent="0.3">
      <c r="A1045" s="158" t="s">
        <v>274</v>
      </c>
      <c r="B1045" s="138" t="s">
        <v>273</v>
      </c>
      <c r="C1045" s="121" t="s">
        <v>378</v>
      </c>
    </row>
    <row r="1047" spans="1:18" x14ac:dyDescent="0.3">
      <c r="C1047" s="124" t="s">
        <v>362</v>
      </c>
      <c r="D1047" s="124" t="s">
        <v>8</v>
      </c>
      <c r="E1047" s="124" t="s">
        <v>9</v>
      </c>
      <c r="F1047" s="124" t="s">
        <v>10</v>
      </c>
      <c r="G1047" s="124" t="s">
        <v>11</v>
      </c>
      <c r="H1047" s="124" t="s">
        <v>12</v>
      </c>
      <c r="I1047" s="124" t="s">
        <v>332</v>
      </c>
      <c r="J1047" s="124" t="s">
        <v>363</v>
      </c>
    </row>
    <row r="1048" spans="1:18" x14ac:dyDescent="0.3">
      <c r="C1048" s="130" t="s">
        <v>373</v>
      </c>
      <c r="D1048" s="125">
        <v>20700</v>
      </c>
      <c r="E1048" s="126">
        <v>23920</v>
      </c>
      <c r="F1048" s="126">
        <v>24876.800000000003</v>
      </c>
      <c r="G1048" s="126">
        <v>20697.497600000002</v>
      </c>
      <c r="H1048" s="126">
        <v>19372.857753600005</v>
      </c>
      <c r="I1048" s="126">
        <v>109567.15535360001</v>
      </c>
      <c r="J1048" s="131" t="s">
        <v>374</v>
      </c>
    </row>
    <row r="1049" spans="1:18" x14ac:dyDescent="0.3">
      <c r="C1049" s="127" t="s">
        <v>367</v>
      </c>
      <c r="D1049" s="128">
        <v>20700</v>
      </c>
      <c r="E1049" s="128">
        <v>23920</v>
      </c>
      <c r="F1049" s="128">
        <v>24876.800000000003</v>
      </c>
      <c r="G1049" s="128">
        <v>20697.497600000002</v>
      </c>
      <c r="H1049" s="128">
        <v>19372.857753600005</v>
      </c>
      <c r="I1049" s="129">
        <v>109567.15535360001</v>
      </c>
      <c r="J1049" s="131"/>
    </row>
    <row r="1050" spans="1:18" x14ac:dyDescent="0.3">
      <c r="I1050" s="159">
        <v>0</v>
      </c>
    </row>
    <row r="1052" spans="1:18" x14ac:dyDescent="0.3">
      <c r="A1052" s="158" t="s">
        <v>274</v>
      </c>
      <c r="B1052" s="138" t="s">
        <v>275</v>
      </c>
      <c r="C1052" s="121" t="s">
        <v>31</v>
      </c>
    </row>
    <row r="1054" spans="1:18" x14ac:dyDescent="0.3">
      <c r="C1054" s="124" t="s">
        <v>375</v>
      </c>
      <c r="D1054" s="124" t="s">
        <v>8</v>
      </c>
      <c r="E1054" s="124" t="s">
        <v>9</v>
      </c>
      <c r="F1054" s="124" t="s">
        <v>10</v>
      </c>
      <c r="G1054" s="124" t="s">
        <v>11</v>
      </c>
      <c r="H1054" s="124" t="s">
        <v>12</v>
      </c>
      <c r="I1054" s="124" t="s">
        <v>332</v>
      </c>
      <c r="J1054" s="124" t="s">
        <v>363</v>
      </c>
    </row>
    <row r="1055" spans="1:18" ht="33.75" x14ac:dyDescent="0.3">
      <c r="C1055" s="145" t="s">
        <v>399</v>
      </c>
      <c r="D1055" s="125"/>
      <c r="E1055" s="126">
        <v>46000</v>
      </c>
      <c r="F1055" s="126"/>
      <c r="G1055" s="126"/>
      <c r="H1055" s="126"/>
      <c r="I1055" s="126">
        <v>46000</v>
      </c>
      <c r="J1055" s="157" t="s">
        <v>400</v>
      </c>
    </row>
    <row r="1056" spans="1:18" x14ac:dyDescent="0.3">
      <c r="C1056" s="127" t="s">
        <v>367</v>
      </c>
      <c r="D1056" s="128">
        <v>0</v>
      </c>
      <c r="E1056" s="128">
        <v>46000</v>
      </c>
      <c r="F1056" s="128">
        <v>0</v>
      </c>
      <c r="G1056" s="128">
        <v>0</v>
      </c>
      <c r="H1056" s="128">
        <v>0</v>
      </c>
      <c r="I1056" s="129">
        <v>46000</v>
      </c>
      <c r="J1056" s="131"/>
    </row>
    <row r="1057" spans="1:18" x14ac:dyDescent="0.3">
      <c r="I1057" s="159">
        <v>0</v>
      </c>
    </row>
    <row r="1059" spans="1:18" x14ac:dyDescent="0.3">
      <c r="C1059" s="140"/>
      <c r="D1059" s="140"/>
      <c r="E1059" s="140"/>
      <c r="F1059" s="140"/>
      <c r="G1059" s="140"/>
      <c r="H1059" s="140"/>
      <c r="I1059" s="140"/>
      <c r="J1059" s="140"/>
      <c r="K1059" s="161"/>
      <c r="L1059" s="140"/>
      <c r="M1059" s="140"/>
      <c r="N1059" s="140"/>
      <c r="O1059" s="140"/>
      <c r="P1059" s="140"/>
      <c r="Q1059" s="140"/>
      <c r="R1059" s="140"/>
    </row>
    <row r="1061" spans="1:18" x14ac:dyDescent="0.3">
      <c r="A1061" s="158" t="s">
        <v>281</v>
      </c>
      <c r="B1061" s="138" t="s">
        <v>280</v>
      </c>
      <c r="C1061" s="121" t="s">
        <v>378</v>
      </c>
    </row>
    <row r="1063" spans="1:18" x14ac:dyDescent="0.3">
      <c r="C1063" s="124" t="s">
        <v>362</v>
      </c>
      <c r="D1063" s="124" t="s">
        <v>8</v>
      </c>
      <c r="E1063" s="124" t="s">
        <v>9</v>
      </c>
      <c r="F1063" s="124" t="s">
        <v>10</v>
      </c>
      <c r="G1063" s="124" t="s">
        <v>11</v>
      </c>
      <c r="H1063" s="124" t="s">
        <v>12</v>
      </c>
      <c r="I1063" s="124" t="s">
        <v>332</v>
      </c>
      <c r="J1063" s="124" t="s">
        <v>363</v>
      </c>
    </row>
    <row r="1064" spans="1:18" x14ac:dyDescent="0.3">
      <c r="C1064" s="130" t="s">
        <v>373</v>
      </c>
      <c r="D1064" s="125">
        <v>11500</v>
      </c>
      <c r="E1064" s="126">
        <v>11960</v>
      </c>
      <c r="F1064" s="126">
        <v>12438.400000000001</v>
      </c>
      <c r="G1064" s="126">
        <v>12935.936000000002</v>
      </c>
      <c r="H1064" s="126">
        <v>11300.833689600004</v>
      </c>
      <c r="I1064" s="126">
        <v>60135.169689600007</v>
      </c>
      <c r="J1064" s="131" t="s">
        <v>374</v>
      </c>
    </row>
    <row r="1065" spans="1:18" x14ac:dyDescent="0.3">
      <c r="C1065" s="127" t="s">
        <v>367</v>
      </c>
      <c r="D1065" s="128">
        <v>11500</v>
      </c>
      <c r="E1065" s="128">
        <v>11960</v>
      </c>
      <c r="F1065" s="128">
        <v>12438.400000000001</v>
      </c>
      <c r="G1065" s="128">
        <v>12935.936000000002</v>
      </c>
      <c r="H1065" s="128">
        <v>11300.833689600004</v>
      </c>
      <c r="I1065" s="129">
        <v>60135.169689600007</v>
      </c>
      <c r="J1065" s="131"/>
    </row>
    <row r="1066" spans="1:18" x14ac:dyDescent="0.3">
      <c r="I1066" s="159">
        <v>0</v>
      </c>
    </row>
    <row r="1067" spans="1:18" x14ac:dyDescent="0.3">
      <c r="A1067" s="158" t="s">
        <v>281</v>
      </c>
      <c r="B1067" s="138" t="s">
        <v>282</v>
      </c>
      <c r="C1067" s="121" t="s">
        <v>31</v>
      </c>
    </row>
    <row r="1069" spans="1:18" x14ac:dyDescent="0.3">
      <c r="C1069" s="124" t="s">
        <v>375</v>
      </c>
      <c r="D1069" s="124" t="s">
        <v>8</v>
      </c>
      <c r="E1069" s="124" t="s">
        <v>9</v>
      </c>
      <c r="F1069" s="124" t="s">
        <v>10</v>
      </c>
      <c r="G1069" s="124" t="s">
        <v>11</v>
      </c>
      <c r="H1069" s="124" t="s">
        <v>12</v>
      </c>
      <c r="I1069" s="124" t="s">
        <v>332</v>
      </c>
      <c r="J1069" s="124" t="s">
        <v>363</v>
      </c>
    </row>
    <row r="1070" spans="1:18" x14ac:dyDescent="0.3">
      <c r="C1070" s="145" t="s">
        <v>401</v>
      </c>
      <c r="D1070" s="126">
        <v>8280</v>
      </c>
      <c r="E1070" s="126">
        <v>8280</v>
      </c>
      <c r="F1070" s="126">
        <v>8280</v>
      </c>
      <c r="G1070" s="126">
        <v>8280</v>
      </c>
      <c r="H1070" s="126">
        <v>8280</v>
      </c>
      <c r="I1070" s="126">
        <v>41400</v>
      </c>
      <c r="J1070" s="131" t="s">
        <v>402</v>
      </c>
    </row>
    <row r="1071" spans="1:18" x14ac:dyDescent="0.3">
      <c r="C1071" s="145" t="s">
        <v>403</v>
      </c>
      <c r="D1071" s="126">
        <v>24150</v>
      </c>
      <c r="E1071" s="126"/>
      <c r="F1071" s="126"/>
      <c r="G1071" s="126"/>
      <c r="H1071" s="126"/>
      <c r="I1071" s="126">
        <v>24150</v>
      </c>
      <c r="J1071" s="131" t="s">
        <v>404</v>
      </c>
    </row>
    <row r="1072" spans="1:18" ht="22.5" x14ac:dyDescent="0.3">
      <c r="C1072" s="145" t="s">
        <v>405</v>
      </c>
      <c r="D1072" s="126"/>
      <c r="E1072" s="126">
        <v>28980</v>
      </c>
      <c r="F1072" s="126">
        <v>28980</v>
      </c>
      <c r="G1072" s="126">
        <v>28980</v>
      </c>
      <c r="H1072" s="126">
        <v>28980</v>
      </c>
      <c r="I1072" s="126">
        <v>115920</v>
      </c>
      <c r="J1072" s="131" t="s">
        <v>406</v>
      </c>
    </row>
    <row r="1073" spans="1:18" x14ac:dyDescent="0.3">
      <c r="C1073" s="127" t="s">
        <v>367</v>
      </c>
      <c r="D1073" s="128">
        <v>32430</v>
      </c>
      <c r="E1073" s="128">
        <v>37260</v>
      </c>
      <c r="F1073" s="128">
        <v>37260</v>
      </c>
      <c r="G1073" s="128">
        <v>37260</v>
      </c>
      <c r="H1073" s="128">
        <v>37260</v>
      </c>
      <c r="I1073" s="128">
        <v>181470</v>
      </c>
      <c r="J1073" s="131"/>
    </row>
    <row r="1074" spans="1:18" x14ac:dyDescent="0.3">
      <c r="I1074" s="159">
        <v>0</v>
      </c>
    </row>
    <row r="1076" spans="1:18" x14ac:dyDescent="0.3">
      <c r="A1076" s="158" t="s">
        <v>281</v>
      </c>
      <c r="B1076" s="138" t="s">
        <v>283</v>
      </c>
      <c r="C1076" s="294" t="s">
        <v>368</v>
      </c>
      <c r="D1076" s="294"/>
      <c r="E1076" s="294"/>
      <c r="F1076" s="294"/>
      <c r="G1076" s="294"/>
      <c r="H1076" s="294"/>
      <c r="I1076" s="294"/>
      <c r="J1076" s="294"/>
      <c r="K1076" s="294"/>
      <c r="L1076" s="294"/>
      <c r="M1076" s="294"/>
      <c r="N1076" s="294"/>
      <c r="O1076" s="294"/>
      <c r="P1076" s="294"/>
      <c r="Q1076" s="294"/>
      <c r="R1076" s="294"/>
    </row>
    <row r="1077" spans="1:18" x14ac:dyDescent="0.3">
      <c r="C1077" s="140"/>
      <c r="D1077" s="140"/>
      <c r="E1077" s="140"/>
      <c r="F1077" s="140"/>
      <c r="G1077" s="140"/>
      <c r="H1077" s="140"/>
      <c r="I1077" s="140"/>
      <c r="J1077" s="140"/>
      <c r="K1077" s="161"/>
      <c r="L1077" s="140"/>
      <c r="M1077" s="140"/>
      <c r="N1077" s="140"/>
      <c r="O1077" s="140"/>
      <c r="P1077" s="140"/>
      <c r="Q1077" s="140"/>
      <c r="R1077" s="140"/>
    </row>
    <row r="1079" spans="1:18" x14ac:dyDescent="0.3">
      <c r="A1079" s="158" t="s">
        <v>287</v>
      </c>
      <c r="B1079" s="138" t="s">
        <v>286</v>
      </c>
      <c r="C1079" s="121" t="s">
        <v>378</v>
      </c>
    </row>
    <row r="1081" spans="1:18" x14ac:dyDescent="0.3">
      <c r="C1081" s="124" t="s">
        <v>362</v>
      </c>
      <c r="D1081" s="124" t="s">
        <v>8</v>
      </c>
      <c r="E1081" s="124" t="s">
        <v>9</v>
      </c>
      <c r="F1081" s="124" t="s">
        <v>10</v>
      </c>
      <c r="G1081" s="124" t="s">
        <v>11</v>
      </c>
      <c r="H1081" s="124" t="s">
        <v>12</v>
      </c>
      <c r="I1081" s="124" t="s">
        <v>332</v>
      </c>
      <c r="J1081" s="124" t="s">
        <v>363</v>
      </c>
    </row>
    <row r="1082" spans="1:18" x14ac:dyDescent="0.3">
      <c r="C1082" s="130" t="s">
        <v>373</v>
      </c>
      <c r="D1082" s="125">
        <v>11500</v>
      </c>
      <c r="E1082" s="126">
        <v>26312</v>
      </c>
      <c r="F1082" s="126">
        <v>27364.480000000003</v>
      </c>
      <c r="G1082" s="126">
        <v>15523.123200000002</v>
      </c>
      <c r="H1082" s="126">
        <v>9686.4288768000024</v>
      </c>
      <c r="I1082" s="126">
        <v>90386.032076800009</v>
      </c>
      <c r="J1082" s="131" t="s">
        <v>374</v>
      </c>
    </row>
    <row r="1083" spans="1:18" x14ac:dyDescent="0.3">
      <c r="C1083" s="127" t="s">
        <v>367</v>
      </c>
      <c r="D1083" s="128">
        <v>11500</v>
      </c>
      <c r="E1083" s="128">
        <v>26312</v>
      </c>
      <c r="F1083" s="128">
        <v>27364.480000000003</v>
      </c>
      <c r="G1083" s="128">
        <v>15523.123200000002</v>
      </c>
      <c r="H1083" s="128">
        <v>9686.4288768000024</v>
      </c>
      <c r="I1083" s="129">
        <v>90386.032076800009</v>
      </c>
      <c r="J1083" s="131"/>
    </row>
    <row r="1084" spans="1:18" x14ac:dyDescent="0.3">
      <c r="I1084" s="159">
        <v>0</v>
      </c>
    </row>
    <row r="1086" spans="1:18" x14ac:dyDescent="0.3">
      <c r="A1086" s="158" t="s">
        <v>287</v>
      </c>
      <c r="B1086" s="138" t="s">
        <v>288</v>
      </c>
      <c r="C1086" s="121" t="s">
        <v>23</v>
      </c>
    </row>
    <row r="1088" spans="1:18" x14ac:dyDescent="0.3">
      <c r="C1088" s="124" t="s">
        <v>375</v>
      </c>
      <c r="D1088" s="124" t="s">
        <v>8</v>
      </c>
      <c r="E1088" s="124" t="s">
        <v>9</v>
      </c>
      <c r="F1088" s="124" t="s">
        <v>10</v>
      </c>
      <c r="G1088" s="124" t="s">
        <v>11</v>
      </c>
      <c r="H1088" s="124" t="s">
        <v>12</v>
      </c>
      <c r="I1088" s="124" t="s">
        <v>332</v>
      </c>
      <c r="J1088" s="124" t="s">
        <v>363</v>
      </c>
    </row>
    <row r="1089" spans="1:10" ht="45" x14ac:dyDescent="0.3">
      <c r="C1089" s="145" t="s">
        <v>407</v>
      </c>
      <c r="D1089" s="125">
        <v>46000</v>
      </c>
      <c r="E1089" s="126"/>
      <c r="F1089" s="126"/>
      <c r="G1089" s="126"/>
      <c r="H1089" s="126"/>
      <c r="I1089" s="126">
        <v>46000</v>
      </c>
      <c r="J1089" s="157" t="s">
        <v>408</v>
      </c>
    </row>
    <row r="1090" spans="1:10" x14ac:dyDescent="0.3">
      <c r="C1090" s="127" t="s">
        <v>367</v>
      </c>
      <c r="D1090" s="128">
        <v>46000</v>
      </c>
      <c r="E1090" s="128">
        <v>0</v>
      </c>
      <c r="F1090" s="128">
        <v>0</v>
      </c>
      <c r="G1090" s="128">
        <v>0</v>
      </c>
      <c r="H1090" s="128">
        <v>0</v>
      </c>
      <c r="I1090" s="129">
        <v>46000</v>
      </c>
      <c r="J1090" s="131"/>
    </row>
    <row r="1091" spans="1:10" x14ac:dyDescent="0.3">
      <c r="I1091" s="159">
        <v>0</v>
      </c>
    </row>
    <row r="1093" spans="1:10" x14ac:dyDescent="0.3">
      <c r="A1093" s="158" t="s">
        <v>287</v>
      </c>
      <c r="B1093" s="138" t="s">
        <v>289</v>
      </c>
      <c r="C1093" s="121" t="s">
        <v>31</v>
      </c>
    </row>
    <row r="1095" spans="1:10" x14ac:dyDescent="0.3">
      <c r="C1095" s="124" t="s">
        <v>375</v>
      </c>
      <c r="D1095" s="124" t="s">
        <v>8</v>
      </c>
      <c r="E1095" s="124" t="s">
        <v>9</v>
      </c>
      <c r="F1095" s="124" t="s">
        <v>10</v>
      </c>
      <c r="G1095" s="124" t="s">
        <v>11</v>
      </c>
      <c r="H1095" s="124" t="s">
        <v>12</v>
      </c>
      <c r="I1095" s="124" t="s">
        <v>332</v>
      </c>
      <c r="J1095" s="124" t="s">
        <v>363</v>
      </c>
    </row>
    <row r="1096" spans="1:10" ht="45" x14ac:dyDescent="0.3">
      <c r="C1096" s="145" t="s">
        <v>409</v>
      </c>
      <c r="D1096" s="125">
        <v>46000</v>
      </c>
      <c r="E1096" s="126"/>
      <c r="F1096" s="126"/>
      <c r="G1096" s="126"/>
      <c r="H1096" s="126"/>
      <c r="I1096" s="126">
        <v>46000</v>
      </c>
      <c r="J1096" s="131" t="s">
        <v>410</v>
      </c>
    </row>
    <row r="1097" spans="1:10" ht="22.5" x14ac:dyDescent="0.3">
      <c r="C1097" s="145" t="s">
        <v>411</v>
      </c>
      <c r="D1097" s="125">
        <v>6900</v>
      </c>
      <c r="E1097" s="126"/>
      <c r="F1097" s="126"/>
      <c r="G1097" s="126"/>
      <c r="H1097" s="126"/>
      <c r="I1097" s="126">
        <v>6900</v>
      </c>
      <c r="J1097" s="131"/>
    </row>
    <row r="1098" spans="1:10" ht="22.5" x14ac:dyDescent="0.3">
      <c r="C1098" s="145" t="s">
        <v>412</v>
      </c>
      <c r="D1098" s="125">
        <v>10350</v>
      </c>
      <c r="E1098" s="126"/>
      <c r="F1098" s="126"/>
      <c r="G1098" s="126"/>
      <c r="H1098" s="126"/>
      <c r="I1098" s="126">
        <v>10350</v>
      </c>
      <c r="J1098" s="131"/>
    </row>
    <row r="1099" spans="1:10" x14ac:dyDescent="0.3">
      <c r="C1099" s="127" t="s">
        <v>367</v>
      </c>
      <c r="D1099" s="128">
        <v>63250</v>
      </c>
      <c r="E1099" s="128">
        <v>0</v>
      </c>
      <c r="F1099" s="128">
        <v>0</v>
      </c>
      <c r="G1099" s="128">
        <v>0</v>
      </c>
      <c r="H1099" s="128">
        <v>0</v>
      </c>
      <c r="I1099" s="128">
        <v>63250</v>
      </c>
      <c r="J1099" s="131"/>
    </row>
    <row r="1100" spans="1:10" x14ac:dyDescent="0.3">
      <c r="I1100" s="159">
        <v>0</v>
      </c>
    </row>
    <row r="1102" spans="1:10" x14ac:dyDescent="0.3">
      <c r="A1102" s="158" t="s">
        <v>287</v>
      </c>
      <c r="B1102" s="138" t="s">
        <v>290</v>
      </c>
      <c r="C1102" s="121" t="s">
        <v>27</v>
      </c>
    </row>
    <row r="1104" spans="1:10" x14ac:dyDescent="0.3">
      <c r="C1104" s="124" t="s">
        <v>375</v>
      </c>
      <c r="D1104" s="124" t="s">
        <v>8</v>
      </c>
      <c r="E1104" s="124" t="s">
        <v>9</v>
      </c>
      <c r="F1104" s="124" t="s">
        <v>10</v>
      </c>
      <c r="G1104" s="124" t="s">
        <v>11</v>
      </c>
      <c r="H1104" s="124" t="s">
        <v>12</v>
      </c>
      <c r="I1104" s="124" t="s">
        <v>332</v>
      </c>
      <c r="J1104" s="124" t="s">
        <v>363</v>
      </c>
    </row>
    <row r="1105" spans="1:18" x14ac:dyDescent="0.3">
      <c r="C1105" s="145" t="s">
        <v>413</v>
      </c>
      <c r="D1105" s="125">
        <v>2300</v>
      </c>
      <c r="E1105" s="126"/>
      <c r="F1105" s="126"/>
      <c r="G1105" s="126"/>
      <c r="H1105" s="126"/>
      <c r="I1105" s="126">
        <v>2300</v>
      </c>
      <c r="J1105" s="131" t="s">
        <v>414</v>
      </c>
    </row>
    <row r="1106" spans="1:18" x14ac:dyDescent="0.3">
      <c r="C1106" s="127" t="s">
        <v>367</v>
      </c>
      <c r="D1106" s="128">
        <v>2300</v>
      </c>
      <c r="E1106" s="128">
        <v>0</v>
      </c>
      <c r="F1106" s="128">
        <v>0</v>
      </c>
      <c r="G1106" s="128">
        <v>0</v>
      </c>
      <c r="H1106" s="128">
        <v>0</v>
      </c>
      <c r="I1106" s="129">
        <v>2300</v>
      </c>
      <c r="J1106" s="131"/>
    </row>
    <row r="1107" spans="1:18" x14ac:dyDescent="0.3">
      <c r="I1107" s="159">
        <v>0</v>
      </c>
    </row>
    <row r="1109" spans="1:18" x14ac:dyDescent="0.3">
      <c r="A1109" s="158" t="s">
        <v>287</v>
      </c>
      <c r="B1109" s="138" t="s">
        <v>291</v>
      </c>
      <c r="C1109" s="121" t="s">
        <v>415</v>
      </c>
    </row>
    <row r="1111" spans="1:18" x14ac:dyDescent="0.3">
      <c r="C1111" s="124" t="s">
        <v>375</v>
      </c>
      <c r="D1111" s="124" t="s">
        <v>8</v>
      </c>
      <c r="E1111" s="124" t="s">
        <v>9</v>
      </c>
      <c r="F1111" s="124" t="s">
        <v>10</v>
      </c>
      <c r="G1111" s="124" t="s">
        <v>11</v>
      </c>
      <c r="H1111" s="124" t="s">
        <v>12</v>
      </c>
      <c r="I1111" s="124" t="s">
        <v>332</v>
      </c>
      <c r="J1111" s="124" t="s">
        <v>363</v>
      </c>
    </row>
    <row r="1112" spans="1:18" ht="22.5" x14ac:dyDescent="0.3">
      <c r="C1112" s="145" t="s">
        <v>416</v>
      </c>
      <c r="D1112" s="125">
        <v>3450</v>
      </c>
      <c r="E1112" s="126" t="s">
        <v>417</v>
      </c>
      <c r="F1112" s="126" t="s">
        <v>417</v>
      </c>
      <c r="G1112" s="126" t="s">
        <v>417</v>
      </c>
      <c r="H1112" s="126"/>
      <c r="I1112" s="126">
        <v>3450</v>
      </c>
      <c r="J1112" s="131" t="s">
        <v>418</v>
      </c>
    </row>
    <row r="1113" spans="1:18" x14ac:dyDescent="0.3">
      <c r="C1113" s="145" t="s">
        <v>419</v>
      </c>
      <c r="D1113" s="125">
        <v>1380</v>
      </c>
      <c r="E1113" s="126">
        <v>1380</v>
      </c>
      <c r="F1113" s="126">
        <v>2070</v>
      </c>
      <c r="G1113" s="126">
        <v>2070</v>
      </c>
      <c r="H1113" s="126"/>
      <c r="I1113" s="126">
        <v>6900</v>
      </c>
      <c r="J1113" s="131" t="s">
        <v>420</v>
      </c>
    </row>
    <row r="1114" spans="1:18" x14ac:dyDescent="0.3">
      <c r="C1114" s="127" t="s">
        <v>367</v>
      </c>
      <c r="D1114" s="128">
        <v>4830</v>
      </c>
      <c r="E1114" s="128">
        <v>1380</v>
      </c>
      <c r="F1114" s="128">
        <v>2070</v>
      </c>
      <c r="G1114" s="128">
        <v>2070</v>
      </c>
      <c r="H1114" s="128">
        <v>0</v>
      </c>
      <c r="I1114" s="128">
        <v>10350</v>
      </c>
      <c r="J1114" s="131"/>
    </row>
    <row r="1115" spans="1:18" x14ac:dyDescent="0.3">
      <c r="I1115" s="159">
        <v>0</v>
      </c>
    </row>
    <row r="1117" spans="1:18" x14ac:dyDescent="0.3">
      <c r="A1117" s="158" t="s">
        <v>287</v>
      </c>
      <c r="B1117" s="138" t="s">
        <v>292</v>
      </c>
      <c r="C1117" s="294" t="s">
        <v>368</v>
      </c>
      <c r="D1117" s="294"/>
      <c r="E1117" s="294"/>
      <c r="F1117" s="294"/>
      <c r="G1117" s="294"/>
      <c r="H1117" s="294"/>
      <c r="I1117" s="294"/>
      <c r="J1117" s="294"/>
      <c r="K1117" s="294"/>
      <c r="L1117" s="294"/>
      <c r="M1117" s="294"/>
      <c r="N1117" s="294"/>
      <c r="O1117" s="294"/>
      <c r="P1117" s="294"/>
      <c r="Q1117" s="294"/>
      <c r="R1117" s="294"/>
    </row>
    <row r="1118" spans="1:18" x14ac:dyDescent="0.3">
      <c r="C1118" s="140"/>
      <c r="D1118" s="140"/>
      <c r="E1118" s="140"/>
      <c r="F1118" s="140"/>
      <c r="G1118" s="140"/>
      <c r="H1118" s="140"/>
      <c r="I1118" s="140"/>
      <c r="J1118" s="140"/>
      <c r="K1118" s="161"/>
      <c r="L1118" s="140"/>
      <c r="M1118" s="140"/>
      <c r="N1118" s="140"/>
      <c r="O1118" s="140"/>
      <c r="P1118" s="140"/>
      <c r="Q1118" s="140"/>
      <c r="R1118" s="140"/>
    </row>
    <row r="1120" spans="1:18" x14ac:dyDescent="0.3">
      <c r="A1120" s="158" t="s">
        <v>296</v>
      </c>
      <c r="B1120" s="138" t="s">
        <v>295</v>
      </c>
      <c r="C1120" s="121" t="s">
        <v>378</v>
      </c>
    </row>
    <row r="1122" spans="1:10" x14ac:dyDescent="0.3">
      <c r="C1122" s="124" t="s">
        <v>362</v>
      </c>
      <c r="D1122" s="124" t="s">
        <v>8</v>
      </c>
      <c r="E1122" s="124" t="s">
        <v>9</v>
      </c>
      <c r="F1122" s="124" t="s">
        <v>10</v>
      </c>
      <c r="G1122" s="124" t="s">
        <v>11</v>
      </c>
      <c r="H1122" s="124" t="s">
        <v>12</v>
      </c>
      <c r="I1122" s="124" t="s">
        <v>332</v>
      </c>
      <c r="J1122" s="124" t="s">
        <v>363</v>
      </c>
    </row>
    <row r="1123" spans="1:10" x14ac:dyDescent="0.3">
      <c r="C1123" s="130" t="s">
        <v>373</v>
      </c>
      <c r="D1123" s="125">
        <v>15180.000000000002</v>
      </c>
      <c r="E1123" s="126">
        <v>26551.200000000001</v>
      </c>
      <c r="F1123" s="126">
        <v>30100.928000000004</v>
      </c>
      <c r="G1123" s="126">
        <v>17722.232319999999</v>
      </c>
      <c r="H1123" s="126">
        <v>6995.7541888000014</v>
      </c>
      <c r="I1123" s="126">
        <v>96550.114508800005</v>
      </c>
      <c r="J1123" s="131" t="s">
        <v>374</v>
      </c>
    </row>
    <row r="1124" spans="1:10" x14ac:dyDescent="0.3">
      <c r="C1124" s="127" t="s">
        <v>367</v>
      </c>
      <c r="D1124" s="128">
        <v>15180.000000000002</v>
      </c>
      <c r="E1124" s="128">
        <v>26551.200000000001</v>
      </c>
      <c r="F1124" s="128">
        <v>30100.928000000004</v>
      </c>
      <c r="G1124" s="128">
        <v>17722.232319999999</v>
      </c>
      <c r="H1124" s="128">
        <v>6995.7541888000014</v>
      </c>
      <c r="I1124" s="129">
        <v>96550.114508800005</v>
      </c>
      <c r="J1124" s="131"/>
    </row>
    <row r="1125" spans="1:10" x14ac:dyDescent="0.3">
      <c r="I1125" s="159">
        <v>0</v>
      </c>
    </row>
    <row r="1127" spans="1:10" x14ac:dyDescent="0.3">
      <c r="A1127" s="158" t="s">
        <v>296</v>
      </c>
      <c r="B1127" s="138" t="s">
        <v>297</v>
      </c>
      <c r="C1127" s="121" t="s">
        <v>31</v>
      </c>
    </row>
    <row r="1129" spans="1:10" x14ac:dyDescent="0.3">
      <c r="C1129" s="124" t="s">
        <v>375</v>
      </c>
      <c r="D1129" s="124" t="s">
        <v>8</v>
      </c>
      <c r="E1129" s="124" t="s">
        <v>9</v>
      </c>
      <c r="F1129" s="124" t="s">
        <v>10</v>
      </c>
      <c r="G1129" s="124" t="s">
        <v>11</v>
      </c>
      <c r="H1129" s="124" t="s">
        <v>12</v>
      </c>
      <c r="I1129" s="124" t="s">
        <v>332</v>
      </c>
      <c r="J1129" s="124" t="s">
        <v>363</v>
      </c>
    </row>
    <row r="1130" spans="1:10" x14ac:dyDescent="0.3">
      <c r="C1130" s="145" t="s">
        <v>421</v>
      </c>
      <c r="D1130" s="125">
        <v>2300</v>
      </c>
      <c r="E1130" s="126">
        <v>6900</v>
      </c>
      <c r="F1130" s="126">
        <v>6900</v>
      </c>
      <c r="G1130" s="126">
        <v>6900</v>
      </c>
      <c r="H1130" s="126">
        <v>4600</v>
      </c>
      <c r="I1130" s="126">
        <v>27600</v>
      </c>
      <c r="J1130" s="131" t="s">
        <v>422</v>
      </c>
    </row>
    <row r="1131" spans="1:10" x14ac:dyDescent="0.3">
      <c r="C1131" s="127" t="s">
        <v>367</v>
      </c>
      <c r="D1131" s="128">
        <v>2300</v>
      </c>
      <c r="E1131" s="128">
        <v>6900</v>
      </c>
      <c r="F1131" s="128">
        <v>6900</v>
      </c>
      <c r="G1131" s="128">
        <v>6900</v>
      </c>
      <c r="H1131" s="128">
        <v>4600</v>
      </c>
      <c r="I1131" s="129">
        <v>27600</v>
      </c>
      <c r="J1131" s="131"/>
    </row>
    <row r="1132" spans="1:10" x14ac:dyDescent="0.3">
      <c r="I1132" s="159">
        <v>0</v>
      </c>
    </row>
    <row r="1134" spans="1:10" x14ac:dyDescent="0.3">
      <c r="A1134" s="158" t="s">
        <v>296</v>
      </c>
      <c r="B1134" s="138" t="s">
        <v>298</v>
      </c>
      <c r="C1134" s="121" t="s">
        <v>27</v>
      </c>
    </row>
    <row r="1136" spans="1:10" x14ac:dyDescent="0.3">
      <c r="C1136" s="124" t="s">
        <v>375</v>
      </c>
      <c r="D1136" s="124" t="s">
        <v>8</v>
      </c>
      <c r="E1136" s="124" t="s">
        <v>9</v>
      </c>
      <c r="F1136" s="124" t="s">
        <v>10</v>
      </c>
      <c r="G1136" s="124" t="s">
        <v>11</v>
      </c>
      <c r="H1136" s="124" t="s">
        <v>12</v>
      </c>
      <c r="I1136" s="124" t="s">
        <v>332</v>
      </c>
      <c r="J1136" s="124" t="s">
        <v>363</v>
      </c>
    </row>
    <row r="1137" spans="1:18" ht="33.75" x14ac:dyDescent="0.3">
      <c r="C1137" s="145" t="s">
        <v>423</v>
      </c>
      <c r="D1137" s="125">
        <v>11500</v>
      </c>
      <c r="E1137" s="126">
        <v>34500</v>
      </c>
      <c r="F1137" s="126">
        <v>34500</v>
      </c>
      <c r="G1137" s="126">
        <v>34500</v>
      </c>
      <c r="H1137" s="126">
        <v>23000</v>
      </c>
      <c r="I1137" s="126">
        <v>138000</v>
      </c>
      <c r="J1137" s="131"/>
    </row>
    <row r="1138" spans="1:18" x14ac:dyDescent="0.3">
      <c r="C1138" s="127" t="s">
        <v>367</v>
      </c>
      <c r="D1138" s="128">
        <v>11500</v>
      </c>
      <c r="E1138" s="128">
        <v>34500</v>
      </c>
      <c r="F1138" s="128">
        <v>34500</v>
      </c>
      <c r="G1138" s="128">
        <v>34500</v>
      </c>
      <c r="H1138" s="128">
        <v>23000</v>
      </c>
      <c r="I1138" s="129">
        <v>138000</v>
      </c>
      <c r="J1138" s="131"/>
    </row>
    <row r="1139" spans="1:18" x14ac:dyDescent="0.3">
      <c r="I1139" s="159">
        <v>0</v>
      </c>
    </row>
    <row r="1141" spans="1:18" x14ac:dyDescent="0.3">
      <c r="A1141" s="158" t="s">
        <v>296</v>
      </c>
      <c r="B1141" s="138" t="s">
        <v>299</v>
      </c>
      <c r="C1141" s="294" t="s">
        <v>368</v>
      </c>
      <c r="D1141" s="294"/>
      <c r="E1141" s="294"/>
      <c r="F1141" s="294"/>
      <c r="G1141" s="294"/>
      <c r="H1141" s="294"/>
      <c r="I1141" s="294"/>
      <c r="J1141" s="294"/>
      <c r="K1141" s="294"/>
      <c r="L1141" s="294"/>
      <c r="M1141" s="294"/>
      <c r="N1141" s="294"/>
      <c r="O1141" s="294"/>
      <c r="P1141" s="294"/>
      <c r="Q1141" s="294"/>
      <c r="R1141" s="294"/>
    </row>
    <row r="1144" spans="1:18" x14ac:dyDescent="0.3">
      <c r="A1144" s="158" t="s">
        <v>303</v>
      </c>
      <c r="B1144" s="138" t="s">
        <v>302</v>
      </c>
      <c r="C1144" s="121" t="s">
        <v>378</v>
      </c>
    </row>
    <row r="1146" spans="1:18" x14ac:dyDescent="0.3">
      <c r="C1146" s="124" t="s">
        <v>362</v>
      </c>
      <c r="D1146" s="124" t="s">
        <v>8</v>
      </c>
      <c r="E1146" s="124" t="s">
        <v>9</v>
      </c>
      <c r="F1146" s="124" t="s">
        <v>10</v>
      </c>
      <c r="G1146" s="124" t="s">
        <v>11</v>
      </c>
      <c r="H1146" s="124" t="s">
        <v>12</v>
      </c>
      <c r="I1146" s="124" t="s">
        <v>332</v>
      </c>
      <c r="J1146" s="124" t="s">
        <v>363</v>
      </c>
    </row>
    <row r="1147" spans="1:18" x14ac:dyDescent="0.3">
      <c r="C1147" s="130" t="s">
        <v>373</v>
      </c>
      <c r="D1147" s="125">
        <v>13800</v>
      </c>
      <c r="E1147" s="126">
        <v>17581.2</v>
      </c>
      <c r="F1147" s="126">
        <v>18284.448000000004</v>
      </c>
      <c r="G1147" s="126">
        <v>18369.029119999999</v>
      </c>
      <c r="H1147" s="126">
        <v>21525.397504000004</v>
      </c>
      <c r="I1147" s="126">
        <v>89560.074624000015</v>
      </c>
      <c r="J1147" s="131" t="s">
        <v>374</v>
      </c>
    </row>
    <row r="1148" spans="1:18" x14ac:dyDescent="0.3">
      <c r="C1148" s="127" t="s">
        <v>367</v>
      </c>
      <c r="D1148" s="128">
        <v>13800</v>
      </c>
      <c r="E1148" s="128">
        <v>17581.2</v>
      </c>
      <c r="F1148" s="128">
        <v>18284.448000000004</v>
      </c>
      <c r="G1148" s="128">
        <v>18369.029119999999</v>
      </c>
      <c r="H1148" s="128">
        <v>21525.397504000004</v>
      </c>
      <c r="I1148" s="129">
        <v>89560.074624000015</v>
      </c>
      <c r="J1148" s="131"/>
    </row>
    <row r="1149" spans="1:18" x14ac:dyDescent="0.3">
      <c r="I1149" s="159">
        <v>0</v>
      </c>
    </row>
    <row r="1150" spans="1:18" x14ac:dyDescent="0.3">
      <c r="A1150" s="158" t="s">
        <v>303</v>
      </c>
      <c r="B1150" s="138" t="s">
        <v>304</v>
      </c>
      <c r="C1150" s="121" t="s">
        <v>31</v>
      </c>
    </row>
    <row r="1152" spans="1:18" x14ac:dyDescent="0.3">
      <c r="C1152" s="124" t="s">
        <v>375</v>
      </c>
      <c r="D1152" s="124" t="s">
        <v>8</v>
      </c>
      <c r="E1152" s="124" t="s">
        <v>9</v>
      </c>
      <c r="F1152" s="124" t="s">
        <v>10</v>
      </c>
      <c r="G1152" s="124" t="s">
        <v>11</v>
      </c>
      <c r="H1152" s="124" t="s">
        <v>12</v>
      </c>
      <c r="I1152" s="124" t="s">
        <v>332</v>
      </c>
      <c r="J1152" s="124" t="s">
        <v>363</v>
      </c>
    </row>
    <row r="1153" spans="1:18" ht="22.5" x14ac:dyDescent="0.3">
      <c r="C1153" s="145" t="s">
        <v>424</v>
      </c>
      <c r="D1153" s="125">
        <v>32200</v>
      </c>
      <c r="E1153" s="126">
        <v>32200</v>
      </c>
      <c r="F1153" s="126">
        <v>32200</v>
      </c>
      <c r="G1153" s="126">
        <v>32200</v>
      </c>
      <c r="H1153" s="126">
        <v>32200</v>
      </c>
      <c r="I1153" s="126">
        <v>161000</v>
      </c>
      <c r="J1153" s="131" t="s">
        <v>425</v>
      </c>
    </row>
    <row r="1154" spans="1:18" x14ac:dyDescent="0.3">
      <c r="C1154" s="145" t="s">
        <v>426</v>
      </c>
      <c r="D1154" s="125"/>
      <c r="E1154" s="126">
        <v>40250</v>
      </c>
      <c r="F1154" s="126">
        <v>40250</v>
      </c>
      <c r="G1154" s="126">
        <v>40250</v>
      </c>
      <c r="H1154" s="126">
        <v>40250</v>
      </c>
      <c r="I1154" s="126">
        <v>161000</v>
      </c>
      <c r="J1154" s="131" t="s">
        <v>427</v>
      </c>
    </row>
    <row r="1155" spans="1:18" x14ac:dyDescent="0.3">
      <c r="C1155" s="127" t="s">
        <v>367</v>
      </c>
      <c r="D1155" s="128">
        <v>32200</v>
      </c>
      <c r="E1155" s="128">
        <v>72450</v>
      </c>
      <c r="F1155" s="128">
        <v>72450</v>
      </c>
      <c r="G1155" s="128">
        <v>72450</v>
      </c>
      <c r="H1155" s="128">
        <v>72450</v>
      </c>
      <c r="I1155" s="128">
        <v>322000</v>
      </c>
      <c r="J1155" s="131"/>
    </row>
    <row r="1156" spans="1:18" x14ac:dyDescent="0.3">
      <c r="I1156" s="159">
        <v>0</v>
      </c>
    </row>
    <row r="1157" spans="1:18" x14ac:dyDescent="0.3">
      <c r="A1157" s="158" t="s">
        <v>303</v>
      </c>
      <c r="B1157" s="138" t="s">
        <v>305</v>
      </c>
      <c r="C1157" s="121" t="s">
        <v>23</v>
      </c>
    </row>
    <row r="1159" spans="1:18" x14ac:dyDescent="0.3">
      <c r="C1159" s="124" t="s">
        <v>375</v>
      </c>
      <c r="D1159" s="124" t="s">
        <v>8</v>
      </c>
      <c r="E1159" s="124" t="s">
        <v>9</v>
      </c>
      <c r="F1159" s="124" t="s">
        <v>10</v>
      </c>
      <c r="G1159" s="124" t="s">
        <v>11</v>
      </c>
      <c r="H1159" s="124" t="s">
        <v>12</v>
      </c>
      <c r="I1159" s="124" t="s">
        <v>332</v>
      </c>
      <c r="J1159" s="124" t="s">
        <v>363</v>
      </c>
    </row>
    <row r="1160" spans="1:18" ht="22.5" x14ac:dyDescent="0.3">
      <c r="C1160" s="145" t="s">
        <v>428</v>
      </c>
      <c r="D1160" s="125">
        <v>11500</v>
      </c>
      <c r="E1160" s="126"/>
      <c r="F1160" s="126"/>
      <c r="G1160" s="126"/>
      <c r="H1160" s="126"/>
      <c r="I1160" s="126">
        <v>11500</v>
      </c>
      <c r="J1160" s="146" t="s">
        <v>429</v>
      </c>
    </row>
    <row r="1161" spans="1:18" ht="33.75" x14ac:dyDescent="0.3">
      <c r="C1161" s="145" t="s">
        <v>430</v>
      </c>
      <c r="D1161" s="125">
        <v>11500</v>
      </c>
      <c r="E1161" s="126"/>
      <c r="F1161" s="126"/>
      <c r="G1161" s="126"/>
      <c r="H1161" s="126"/>
      <c r="I1161" s="126">
        <v>11500</v>
      </c>
      <c r="J1161" s="146" t="s">
        <v>431</v>
      </c>
    </row>
    <row r="1162" spans="1:18" x14ac:dyDescent="0.3">
      <c r="C1162" s="127" t="s">
        <v>367</v>
      </c>
      <c r="D1162" s="128">
        <v>23000</v>
      </c>
      <c r="E1162" s="128">
        <v>0</v>
      </c>
      <c r="F1162" s="128">
        <v>0</v>
      </c>
      <c r="G1162" s="128">
        <v>0</v>
      </c>
      <c r="H1162" s="128">
        <v>0</v>
      </c>
      <c r="I1162" s="128">
        <v>23000</v>
      </c>
      <c r="J1162" s="131"/>
    </row>
    <row r="1163" spans="1:18" x14ac:dyDescent="0.3">
      <c r="C1163" s="132"/>
      <c r="D1163" s="133"/>
      <c r="E1163" s="133"/>
      <c r="F1163" s="133"/>
      <c r="G1163" s="133"/>
      <c r="H1163" s="133"/>
      <c r="I1163" s="133">
        <v>0</v>
      </c>
    </row>
    <row r="1165" spans="1:18" x14ac:dyDescent="0.3">
      <c r="A1165" s="158" t="s">
        <v>303</v>
      </c>
      <c r="B1165" s="138" t="s">
        <v>306</v>
      </c>
      <c r="C1165" s="294" t="s">
        <v>368</v>
      </c>
      <c r="D1165" s="294"/>
      <c r="E1165" s="294"/>
      <c r="F1165" s="294"/>
      <c r="G1165" s="294"/>
      <c r="H1165" s="294"/>
      <c r="I1165" s="294"/>
      <c r="J1165" s="294"/>
      <c r="K1165" s="294"/>
      <c r="L1165" s="294"/>
      <c r="M1165" s="294"/>
      <c r="N1165" s="294"/>
      <c r="O1165" s="294"/>
      <c r="P1165" s="294"/>
      <c r="Q1165" s="294"/>
      <c r="R1165" s="294"/>
    </row>
    <row r="1167" spans="1:18" x14ac:dyDescent="0.3">
      <c r="J1167" s="121">
        <v>2</v>
      </c>
    </row>
    <row r="1168" spans="1:18" x14ac:dyDescent="0.3">
      <c r="A1168" s="158" t="s">
        <v>312</v>
      </c>
      <c r="B1168" s="138" t="s">
        <v>311</v>
      </c>
      <c r="C1168" s="121" t="s">
        <v>18</v>
      </c>
      <c r="D1168" s="136"/>
      <c r="E1168" s="137"/>
      <c r="F1168" s="137"/>
      <c r="G1168" s="137"/>
      <c r="H1168" s="137"/>
      <c r="I1168" s="137"/>
    </row>
    <row r="1169" spans="1:10" x14ac:dyDescent="0.3">
      <c r="C1169" s="135"/>
      <c r="D1169" s="136"/>
      <c r="E1169" s="137"/>
      <c r="F1169" s="137"/>
      <c r="G1169" s="137"/>
      <c r="H1169" s="137"/>
      <c r="I1169" s="137"/>
    </row>
    <row r="1170" spans="1:10" x14ac:dyDescent="0.3">
      <c r="C1170" s="124" t="s">
        <v>362</v>
      </c>
      <c r="D1170" s="124" t="s">
        <v>8</v>
      </c>
      <c r="E1170" s="124" t="s">
        <v>9</v>
      </c>
      <c r="F1170" s="124" t="s">
        <v>10</v>
      </c>
      <c r="G1170" s="124" t="s">
        <v>11</v>
      </c>
      <c r="H1170" s="124" t="s">
        <v>12</v>
      </c>
      <c r="I1170" s="124" t="s">
        <v>332</v>
      </c>
      <c r="J1170" s="124" t="s">
        <v>363</v>
      </c>
    </row>
    <row r="1171" spans="1:10" x14ac:dyDescent="0.3">
      <c r="C1171" s="130" t="s">
        <v>364</v>
      </c>
      <c r="D1171" s="125">
        <v>74547.442825283826</v>
      </c>
      <c r="E1171" s="126">
        <v>83642.786056631157</v>
      </c>
      <c r="F1171" s="126">
        <v>86859.816289578521</v>
      </c>
      <c r="G1171" s="126">
        <v>90076.84652252587</v>
      </c>
      <c r="H1171" s="126">
        <v>72837.347521041302</v>
      </c>
      <c r="I1171" s="126">
        <v>407964.23921506066</v>
      </c>
      <c r="J1171" s="131" t="s">
        <v>365</v>
      </c>
    </row>
    <row r="1172" spans="1:10" x14ac:dyDescent="0.3">
      <c r="C1172" s="130" t="s">
        <v>366</v>
      </c>
      <c r="D1172" s="125">
        <v>92857.32855646385</v>
      </c>
      <c r="E1172" s="126">
        <v>100410.39519544801</v>
      </c>
      <c r="F1172" s="126">
        <v>104426.81100326592</v>
      </c>
      <c r="G1172" s="126">
        <v>108603.88344339655</v>
      </c>
      <c r="H1172" s="126"/>
      <c r="I1172" s="126">
        <v>406298.41819857433</v>
      </c>
      <c r="J1172" s="131" t="s">
        <v>365</v>
      </c>
    </row>
    <row r="1173" spans="1:10" x14ac:dyDescent="0.3">
      <c r="C1173" s="130" t="s">
        <v>369</v>
      </c>
      <c r="D1173" s="125">
        <v>44721.513944223108</v>
      </c>
      <c r="E1173" s="126">
        <v>46510.374501992032</v>
      </c>
      <c r="F1173" s="126">
        <v>48299.235059760962</v>
      </c>
      <c r="G1173" s="126">
        <v>50088.095617529892</v>
      </c>
      <c r="H1173" s="126">
        <v>51876.956175298808</v>
      </c>
      <c r="I1173" s="126">
        <v>241496.1752988048</v>
      </c>
      <c r="J1173" s="131" t="s">
        <v>365</v>
      </c>
    </row>
    <row r="1174" spans="1:10" ht="34.5" customHeight="1" x14ac:dyDescent="0.3">
      <c r="C1174" s="130" t="s">
        <v>373</v>
      </c>
      <c r="D1174" s="125">
        <v>25280</v>
      </c>
      <c r="E1174" s="126"/>
      <c r="F1174" s="126"/>
      <c r="G1174" s="126"/>
      <c r="H1174" s="126"/>
      <c r="I1174" s="126">
        <v>25280</v>
      </c>
      <c r="J1174" s="146" t="s">
        <v>432</v>
      </c>
    </row>
    <row r="1175" spans="1:10" ht="22.5" x14ac:dyDescent="0.3">
      <c r="C1175" s="130" t="s">
        <v>373</v>
      </c>
      <c r="D1175" s="125">
        <v>8000</v>
      </c>
      <c r="E1175" s="126">
        <v>8000</v>
      </c>
      <c r="F1175" s="126">
        <v>8000</v>
      </c>
      <c r="G1175" s="126">
        <v>8000</v>
      </c>
      <c r="H1175" s="126">
        <v>8000</v>
      </c>
      <c r="I1175" s="126">
        <v>40000</v>
      </c>
      <c r="J1175" s="146" t="s">
        <v>433</v>
      </c>
    </row>
    <row r="1176" spans="1:10" ht="22.5" x14ac:dyDescent="0.3">
      <c r="C1176" s="130" t="s">
        <v>373</v>
      </c>
      <c r="D1176" s="125">
        <v>9480</v>
      </c>
      <c r="E1176" s="126"/>
      <c r="F1176" s="126"/>
      <c r="G1176" s="126"/>
      <c r="H1176" s="126"/>
      <c r="I1176" s="126">
        <v>9480</v>
      </c>
      <c r="J1176" s="146" t="s">
        <v>434</v>
      </c>
    </row>
    <row r="1177" spans="1:10" ht="37.5" customHeight="1" x14ac:dyDescent="0.3">
      <c r="C1177" s="130" t="s">
        <v>373</v>
      </c>
      <c r="D1177" s="125"/>
      <c r="E1177" s="126"/>
      <c r="F1177" s="126">
        <v>9480</v>
      </c>
      <c r="G1177" s="126"/>
      <c r="H1177" s="126"/>
      <c r="I1177" s="126">
        <v>9480</v>
      </c>
      <c r="J1177" s="146" t="s">
        <v>435</v>
      </c>
    </row>
    <row r="1178" spans="1:10" x14ac:dyDescent="0.3">
      <c r="C1178" s="127" t="s">
        <v>367</v>
      </c>
      <c r="D1178" s="128">
        <v>254886.28532597079</v>
      </c>
      <c r="E1178" s="128">
        <v>238563.55575407122</v>
      </c>
      <c r="F1178" s="128">
        <v>257065.86235260539</v>
      </c>
      <c r="G1178" s="128">
        <v>256768.8255834523</v>
      </c>
      <c r="H1178" s="128">
        <v>132714.30369634012</v>
      </c>
      <c r="I1178" s="128">
        <v>1139998.8327124398</v>
      </c>
      <c r="J1178" s="131"/>
    </row>
    <row r="1179" spans="1:10" x14ac:dyDescent="0.3">
      <c r="C1179" s="135"/>
      <c r="D1179" s="136"/>
      <c r="E1179" s="137"/>
      <c r="F1179" s="137"/>
      <c r="G1179" s="137"/>
      <c r="H1179" s="137"/>
      <c r="I1179" s="137">
        <v>0</v>
      </c>
    </row>
    <row r="1180" spans="1:10" x14ac:dyDescent="0.3">
      <c r="C1180" s="135"/>
      <c r="D1180" s="136"/>
      <c r="E1180" s="137"/>
      <c r="F1180" s="137"/>
      <c r="G1180" s="137"/>
      <c r="H1180" s="137"/>
      <c r="I1180" s="137"/>
    </row>
    <row r="1181" spans="1:10" x14ac:dyDescent="0.3">
      <c r="A1181" s="158" t="s">
        <v>312</v>
      </c>
      <c r="B1181" s="138" t="s">
        <v>313</v>
      </c>
      <c r="C1181" s="121" t="s">
        <v>29</v>
      </c>
      <c r="D1181" s="136"/>
      <c r="E1181" s="137"/>
      <c r="F1181" s="137"/>
      <c r="G1181" s="137"/>
      <c r="H1181" s="137"/>
      <c r="I1181" s="137"/>
    </row>
    <row r="1182" spans="1:10" x14ac:dyDescent="0.3">
      <c r="C1182" s="135"/>
      <c r="D1182" s="136"/>
      <c r="E1182" s="137"/>
      <c r="F1182" s="137"/>
      <c r="G1182" s="137"/>
      <c r="H1182" s="137"/>
      <c r="I1182" s="137"/>
    </row>
    <row r="1183" spans="1:10" x14ac:dyDescent="0.3">
      <c r="C1183" s="124" t="s">
        <v>362</v>
      </c>
      <c r="D1183" s="124" t="s">
        <v>8</v>
      </c>
      <c r="E1183" s="124" t="s">
        <v>9</v>
      </c>
      <c r="F1183" s="124" t="s">
        <v>10</v>
      </c>
      <c r="G1183" s="124" t="s">
        <v>11</v>
      </c>
      <c r="H1183" s="124" t="s">
        <v>12</v>
      </c>
      <c r="I1183" s="124" t="s">
        <v>332</v>
      </c>
      <c r="J1183" s="124" t="s">
        <v>363</v>
      </c>
    </row>
    <row r="1184" spans="1:10" x14ac:dyDescent="0.3">
      <c r="C1184" s="130" t="s">
        <v>364</v>
      </c>
      <c r="D1184" s="125">
        <v>12000</v>
      </c>
      <c r="E1184" s="126">
        <v>12000</v>
      </c>
      <c r="F1184" s="126">
        <v>12000</v>
      </c>
      <c r="G1184" s="126">
        <v>12000</v>
      </c>
      <c r="H1184" s="126">
        <v>12000</v>
      </c>
      <c r="I1184" s="126">
        <v>60000</v>
      </c>
      <c r="J1184" s="131" t="s">
        <v>365</v>
      </c>
    </row>
    <row r="1185" spans="1:10" x14ac:dyDescent="0.3">
      <c r="C1185" s="130" t="s">
        <v>369</v>
      </c>
      <c r="D1185" s="125">
        <v>0</v>
      </c>
      <c r="E1185" s="126">
        <v>17125</v>
      </c>
      <c r="F1185" s="126">
        <v>17125</v>
      </c>
      <c r="G1185" s="126">
        <v>28023</v>
      </c>
      <c r="H1185" s="126">
        <v>15735</v>
      </c>
      <c r="I1185" s="126">
        <v>78008</v>
      </c>
      <c r="J1185" s="131" t="s">
        <v>365</v>
      </c>
    </row>
    <row r="1186" spans="1:10" x14ac:dyDescent="0.3">
      <c r="C1186" s="130" t="s">
        <v>373</v>
      </c>
      <c r="D1186" s="125"/>
      <c r="E1186" s="126"/>
      <c r="F1186" s="126">
        <v>18000</v>
      </c>
      <c r="G1186" s="126"/>
      <c r="H1186" s="126"/>
      <c r="I1186" s="126">
        <v>18000</v>
      </c>
      <c r="J1186" s="146" t="s">
        <v>436</v>
      </c>
    </row>
    <row r="1187" spans="1:10" x14ac:dyDescent="0.3">
      <c r="C1187" s="127" t="s">
        <v>367</v>
      </c>
      <c r="D1187" s="128">
        <v>12000</v>
      </c>
      <c r="E1187" s="128">
        <v>29125</v>
      </c>
      <c r="F1187" s="128">
        <v>47125</v>
      </c>
      <c r="G1187" s="128">
        <v>40023</v>
      </c>
      <c r="H1187" s="128">
        <v>27735</v>
      </c>
      <c r="I1187" s="128">
        <v>156008</v>
      </c>
      <c r="J1187" s="131"/>
    </row>
    <row r="1188" spans="1:10" x14ac:dyDescent="0.3">
      <c r="C1188" s="135"/>
      <c r="D1188" s="136"/>
      <c r="E1188" s="137"/>
      <c r="F1188" s="137"/>
      <c r="G1188" s="137"/>
      <c r="H1188" s="137"/>
      <c r="I1188" s="137">
        <v>0.58404890215024352</v>
      </c>
    </row>
    <row r="1189" spans="1:10" x14ac:dyDescent="0.3">
      <c r="C1189" s="135"/>
      <c r="D1189" s="136"/>
      <c r="E1189" s="137"/>
      <c r="F1189" s="137"/>
      <c r="G1189" s="137"/>
      <c r="H1189" s="137"/>
      <c r="I1189" s="137"/>
    </row>
    <row r="1190" spans="1:10" x14ac:dyDescent="0.3">
      <c r="A1190" s="158" t="s">
        <v>312</v>
      </c>
      <c r="B1190" s="138" t="s">
        <v>314</v>
      </c>
      <c r="C1190" s="121" t="s">
        <v>31</v>
      </c>
      <c r="D1190" s="136"/>
      <c r="E1190" s="137"/>
      <c r="F1190" s="137"/>
      <c r="G1190" s="137"/>
      <c r="H1190" s="137"/>
      <c r="I1190" s="137"/>
    </row>
    <row r="1191" spans="1:10" x14ac:dyDescent="0.3">
      <c r="C1191" s="135"/>
      <c r="D1191" s="136"/>
      <c r="E1191" s="137"/>
      <c r="F1191" s="137"/>
      <c r="G1191" s="137"/>
      <c r="H1191" s="137"/>
      <c r="I1191" s="137"/>
    </row>
    <row r="1192" spans="1:10" x14ac:dyDescent="0.3">
      <c r="C1192" s="124" t="s">
        <v>362</v>
      </c>
      <c r="D1192" s="124" t="s">
        <v>8</v>
      </c>
      <c r="E1192" s="124" t="s">
        <v>9</v>
      </c>
      <c r="F1192" s="124" t="s">
        <v>10</v>
      </c>
      <c r="G1192" s="124" t="s">
        <v>11</v>
      </c>
      <c r="H1192" s="124" t="s">
        <v>12</v>
      </c>
      <c r="I1192" s="124" t="s">
        <v>332</v>
      </c>
      <c r="J1192" s="124" t="s">
        <v>363</v>
      </c>
    </row>
    <row r="1193" spans="1:10" x14ac:dyDescent="0.3">
      <c r="C1193" s="130" t="s">
        <v>366</v>
      </c>
      <c r="D1193" s="125">
        <v>31826.666666666664</v>
      </c>
      <c r="E1193" s="126">
        <v>0</v>
      </c>
      <c r="F1193" s="126">
        <v>0</v>
      </c>
      <c r="G1193" s="126">
        <v>0</v>
      </c>
      <c r="H1193" s="126">
        <v>0</v>
      </c>
      <c r="I1193" s="126">
        <v>31826.666666666664</v>
      </c>
      <c r="J1193" s="131" t="s">
        <v>365</v>
      </c>
    </row>
    <row r="1194" spans="1:10" x14ac:dyDescent="0.3">
      <c r="C1194" s="130" t="s">
        <v>373</v>
      </c>
      <c r="D1194" s="125">
        <v>21369</v>
      </c>
      <c r="E1194" s="126"/>
      <c r="F1194" s="126"/>
      <c r="G1194" s="126"/>
      <c r="H1194" s="126"/>
      <c r="I1194" s="126">
        <v>21369</v>
      </c>
      <c r="J1194" s="146" t="s">
        <v>437</v>
      </c>
    </row>
    <row r="1195" spans="1:10" ht="22.5" x14ac:dyDescent="0.3">
      <c r="C1195" s="130" t="s">
        <v>373</v>
      </c>
      <c r="D1195" s="125">
        <v>37500</v>
      </c>
      <c r="E1195" s="126"/>
      <c r="F1195" s="126"/>
      <c r="G1195" s="126"/>
      <c r="H1195" s="126"/>
      <c r="I1195" s="126">
        <v>37500</v>
      </c>
      <c r="J1195" s="146" t="s">
        <v>438</v>
      </c>
    </row>
    <row r="1196" spans="1:10" x14ac:dyDescent="0.3">
      <c r="C1196" s="130" t="s">
        <v>373</v>
      </c>
      <c r="D1196" s="125">
        <v>20491.2</v>
      </c>
      <c r="E1196" s="126">
        <v>20491.2</v>
      </c>
      <c r="F1196" s="126">
        <v>20491.2</v>
      </c>
      <c r="G1196" s="126">
        <v>20491.2</v>
      </c>
      <c r="H1196" s="126">
        <v>20491.2</v>
      </c>
      <c r="I1196" s="126">
        <v>102456</v>
      </c>
      <c r="J1196" s="146" t="s">
        <v>439</v>
      </c>
    </row>
    <row r="1197" spans="1:10" x14ac:dyDescent="0.3">
      <c r="C1197" s="130" t="s">
        <v>373</v>
      </c>
      <c r="D1197" s="125">
        <v>15000</v>
      </c>
      <c r="E1197" s="126"/>
      <c r="F1197" s="126"/>
      <c r="G1197" s="126"/>
      <c r="H1197" s="126"/>
      <c r="I1197" s="126">
        <v>15000</v>
      </c>
      <c r="J1197" s="146" t="s">
        <v>440</v>
      </c>
    </row>
    <row r="1198" spans="1:10" ht="33.75" x14ac:dyDescent="0.3">
      <c r="C1198" s="130" t="s">
        <v>373</v>
      </c>
      <c r="D1198" s="125">
        <v>117303</v>
      </c>
      <c r="E1198" s="126"/>
      <c r="F1198" s="126"/>
      <c r="G1198" s="126"/>
      <c r="H1198" s="126"/>
      <c r="I1198" s="126">
        <v>117303</v>
      </c>
      <c r="J1198" s="146" t="s">
        <v>441</v>
      </c>
    </row>
    <row r="1199" spans="1:10" x14ac:dyDescent="0.3">
      <c r="C1199" s="130" t="s">
        <v>373</v>
      </c>
      <c r="D1199" s="125">
        <v>13056</v>
      </c>
      <c r="E1199" s="126"/>
      <c r="F1199" s="126"/>
      <c r="G1199" s="126"/>
      <c r="H1199" s="126"/>
      <c r="I1199" s="126">
        <v>13056</v>
      </c>
      <c r="J1199" s="146" t="s">
        <v>442</v>
      </c>
    </row>
    <row r="1200" spans="1:10" x14ac:dyDescent="0.3">
      <c r="C1200" s="130" t="s">
        <v>373</v>
      </c>
      <c r="D1200" s="125">
        <v>36000</v>
      </c>
      <c r="E1200" s="126"/>
      <c r="F1200" s="126"/>
      <c r="G1200" s="126"/>
      <c r="H1200" s="126"/>
      <c r="I1200" s="126">
        <v>36000</v>
      </c>
      <c r="J1200" s="146" t="s">
        <v>443</v>
      </c>
    </row>
    <row r="1201" spans="1:18" x14ac:dyDescent="0.3">
      <c r="C1201" s="130" t="s">
        <v>373</v>
      </c>
      <c r="D1201" s="125"/>
      <c r="E1201" s="126"/>
      <c r="F1201" s="126">
        <v>19500</v>
      </c>
      <c r="G1201" s="126"/>
      <c r="H1201" s="126"/>
      <c r="I1201" s="126">
        <v>19500</v>
      </c>
      <c r="J1201" s="146" t="s">
        <v>444</v>
      </c>
    </row>
    <row r="1202" spans="1:18" ht="33.75" x14ac:dyDescent="0.3">
      <c r="C1202" s="130" t="s">
        <v>373</v>
      </c>
      <c r="D1202" s="125"/>
      <c r="E1202" s="126"/>
      <c r="F1202" s="126">
        <v>117303</v>
      </c>
      <c r="G1202" s="126"/>
      <c r="H1202" s="126"/>
      <c r="I1202" s="126">
        <v>117303</v>
      </c>
      <c r="J1202" s="146" t="s">
        <v>445</v>
      </c>
    </row>
    <row r="1203" spans="1:18" ht="33.75" x14ac:dyDescent="0.3">
      <c r="C1203" s="130" t="s">
        <v>373</v>
      </c>
      <c r="D1203" s="125"/>
      <c r="E1203" s="126"/>
      <c r="F1203" s="126">
        <v>44700</v>
      </c>
      <c r="G1203" s="126"/>
      <c r="H1203" s="126"/>
      <c r="I1203" s="126">
        <v>44700</v>
      </c>
      <c r="J1203" s="146" t="s">
        <v>446</v>
      </c>
    </row>
    <row r="1204" spans="1:18" ht="22.5" x14ac:dyDescent="0.3">
      <c r="C1204" s="130" t="s">
        <v>373</v>
      </c>
      <c r="D1204" s="125"/>
      <c r="E1204" s="126"/>
      <c r="F1204" s="126">
        <v>13056</v>
      </c>
      <c r="G1204" s="126"/>
      <c r="H1204" s="126"/>
      <c r="I1204" s="126">
        <v>13056</v>
      </c>
      <c r="J1204" s="146" t="s">
        <v>447</v>
      </c>
    </row>
    <row r="1205" spans="1:18" ht="22.5" x14ac:dyDescent="0.3">
      <c r="C1205" s="130" t="s">
        <v>373</v>
      </c>
      <c r="D1205" s="125"/>
      <c r="E1205" s="126"/>
      <c r="F1205" s="126">
        <v>75000</v>
      </c>
      <c r="G1205" s="126"/>
      <c r="H1205" s="126"/>
      <c r="I1205" s="126">
        <v>75000</v>
      </c>
      <c r="J1205" s="146" t="s">
        <v>448</v>
      </c>
    </row>
    <row r="1206" spans="1:18" x14ac:dyDescent="0.3">
      <c r="C1206" s="127" t="s">
        <v>367</v>
      </c>
      <c r="D1206" s="128">
        <v>292545.86666666664</v>
      </c>
      <c r="E1206" s="128">
        <v>20491.2</v>
      </c>
      <c r="F1206" s="128">
        <v>290050.2</v>
      </c>
      <c r="G1206" s="128">
        <v>20491.2</v>
      </c>
      <c r="H1206" s="128">
        <v>20491.2</v>
      </c>
      <c r="I1206" s="128">
        <v>644069.66666666651</v>
      </c>
      <c r="J1206" s="131"/>
    </row>
    <row r="1207" spans="1:18" x14ac:dyDescent="0.3">
      <c r="C1207" s="132"/>
      <c r="D1207" s="133"/>
      <c r="E1207" s="133"/>
      <c r="F1207" s="133"/>
      <c r="G1207" s="133"/>
      <c r="H1207" s="133"/>
      <c r="I1207" s="133">
        <v>0</v>
      </c>
    </row>
    <row r="1208" spans="1:18" x14ac:dyDescent="0.3">
      <c r="C1208" s="132"/>
      <c r="D1208" s="133"/>
      <c r="E1208" s="133"/>
      <c r="F1208" s="133"/>
      <c r="G1208" s="133"/>
      <c r="H1208" s="133"/>
      <c r="I1208" s="133"/>
    </row>
    <row r="1209" spans="1:18" x14ac:dyDescent="0.3">
      <c r="A1209" s="158" t="s">
        <v>312</v>
      </c>
      <c r="B1209" s="138" t="s">
        <v>315</v>
      </c>
      <c r="C1209" s="121" t="s">
        <v>27</v>
      </c>
      <c r="D1209" s="136"/>
      <c r="E1209" s="137"/>
      <c r="F1209" s="137"/>
      <c r="G1209" s="137"/>
      <c r="H1209" s="137"/>
      <c r="I1209" s="137"/>
    </row>
    <row r="1210" spans="1:18" x14ac:dyDescent="0.3">
      <c r="C1210" s="135"/>
      <c r="D1210" s="136"/>
      <c r="E1210" s="137"/>
      <c r="F1210" s="137"/>
      <c r="G1210" s="137"/>
      <c r="H1210" s="137"/>
      <c r="I1210" s="137"/>
    </row>
    <row r="1211" spans="1:18" x14ac:dyDescent="0.3">
      <c r="C1211" s="124" t="s">
        <v>362</v>
      </c>
      <c r="D1211" s="124" t="s">
        <v>8</v>
      </c>
      <c r="E1211" s="124" t="s">
        <v>9</v>
      </c>
      <c r="F1211" s="124" t="s">
        <v>10</v>
      </c>
      <c r="G1211" s="124" t="s">
        <v>11</v>
      </c>
      <c r="H1211" s="124" t="s">
        <v>12</v>
      </c>
      <c r="I1211" s="124" t="s">
        <v>332</v>
      </c>
      <c r="J1211" s="124" t="s">
        <v>363</v>
      </c>
    </row>
    <row r="1212" spans="1:18" x14ac:dyDescent="0.3">
      <c r="C1212" s="130" t="s">
        <v>373</v>
      </c>
      <c r="D1212" s="125">
        <v>25863</v>
      </c>
      <c r="E1212" s="126"/>
      <c r="F1212" s="126"/>
      <c r="G1212" s="126"/>
      <c r="H1212" s="126"/>
      <c r="I1212" s="126">
        <v>25863</v>
      </c>
      <c r="J1212" s="131" t="s">
        <v>449</v>
      </c>
    </row>
    <row r="1213" spans="1:18" x14ac:dyDescent="0.3">
      <c r="C1213" s="127" t="s">
        <v>367</v>
      </c>
      <c r="D1213" s="128">
        <v>25863</v>
      </c>
      <c r="E1213" s="128">
        <v>0</v>
      </c>
      <c r="F1213" s="128">
        <v>0</v>
      </c>
      <c r="G1213" s="128">
        <v>0</v>
      </c>
      <c r="H1213" s="128">
        <v>0</v>
      </c>
      <c r="I1213" s="129">
        <v>25863</v>
      </c>
      <c r="J1213" s="131"/>
    </row>
    <row r="1214" spans="1:18" x14ac:dyDescent="0.3">
      <c r="C1214" s="135"/>
      <c r="D1214" s="136"/>
      <c r="E1214" s="137"/>
      <c r="F1214" s="137"/>
      <c r="G1214" s="137"/>
      <c r="H1214" s="137"/>
      <c r="I1214" s="137">
        <v>0</v>
      </c>
    </row>
    <row r="1215" spans="1:18" x14ac:dyDescent="0.3">
      <c r="C1215" s="135"/>
      <c r="D1215" s="136"/>
      <c r="E1215" s="137"/>
      <c r="F1215" s="137"/>
      <c r="G1215" s="137"/>
      <c r="H1215" s="137"/>
      <c r="I1215" s="137"/>
    </row>
    <row r="1216" spans="1:18" x14ac:dyDescent="0.3">
      <c r="A1216" s="158" t="s">
        <v>312</v>
      </c>
      <c r="B1216" s="138" t="s">
        <v>316</v>
      </c>
      <c r="C1216" s="294" t="s">
        <v>368</v>
      </c>
      <c r="D1216" s="294"/>
      <c r="E1216" s="294"/>
      <c r="F1216" s="294"/>
      <c r="G1216" s="294"/>
      <c r="H1216" s="294"/>
      <c r="I1216" s="294"/>
      <c r="J1216" s="294"/>
      <c r="K1216" s="294"/>
      <c r="L1216" s="294"/>
      <c r="M1216" s="294"/>
      <c r="N1216" s="294"/>
      <c r="O1216" s="294"/>
      <c r="P1216" s="294"/>
      <c r="Q1216" s="294"/>
      <c r="R1216" s="294"/>
    </row>
    <row r="1217" spans="1:10" x14ac:dyDescent="0.3">
      <c r="C1217" s="135"/>
      <c r="D1217" s="136"/>
      <c r="E1217" s="137"/>
      <c r="F1217" s="137"/>
      <c r="G1217" s="137"/>
      <c r="H1217" s="137"/>
      <c r="I1217" s="137"/>
    </row>
    <row r="1218" spans="1:10" x14ac:dyDescent="0.3">
      <c r="C1218" s="135"/>
      <c r="D1218" s="136"/>
      <c r="E1218" s="137"/>
      <c r="F1218" s="137"/>
      <c r="G1218" s="137"/>
      <c r="H1218" s="137"/>
      <c r="I1218" s="137"/>
    </row>
    <row r="1219" spans="1:10" x14ac:dyDescent="0.3">
      <c r="A1219" s="158" t="s">
        <v>319</v>
      </c>
      <c r="B1219" s="138" t="s">
        <v>320</v>
      </c>
      <c r="C1219" s="121" t="s">
        <v>18</v>
      </c>
      <c r="D1219" s="136"/>
      <c r="E1219" s="137"/>
      <c r="F1219" s="137"/>
      <c r="G1219" s="137"/>
      <c r="H1219" s="137"/>
      <c r="I1219" s="137"/>
    </row>
    <row r="1220" spans="1:10" x14ac:dyDescent="0.3">
      <c r="C1220" s="135"/>
      <c r="D1220" s="136"/>
      <c r="E1220" s="137"/>
      <c r="F1220" s="137"/>
      <c r="G1220" s="137"/>
      <c r="H1220" s="137"/>
      <c r="I1220" s="137"/>
    </row>
    <row r="1221" spans="1:10" x14ac:dyDescent="0.3">
      <c r="C1221" s="124" t="s">
        <v>362</v>
      </c>
      <c r="D1221" s="124" t="s">
        <v>8</v>
      </c>
      <c r="E1221" s="124" t="s">
        <v>9</v>
      </c>
      <c r="F1221" s="124" t="s">
        <v>10</v>
      </c>
      <c r="G1221" s="124" t="s">
        <v>11</v>
      </c>
      <c r="H1221" s="124" t="s">
        <v>12</v>
      </c>
      <c r="I1221" s="124" t="s">
        <v>332</v>
      </c>
      <c r="J1221" s="124" t="s">
        <v>363</v>
      </c>
    </row>
    <row r="1222" spans="1:10" x14ac:dyDescent="0.3">
      <c r="C1222" s="130" t="s">
        <v>364</v>
      </c>
      <c r="D1222" s="125">
        <v>54682.636619288962</v>
      </c>
      <c r="E1222" s="126">
        <v>56869.942084060523</v>
      </c>
      <c r="F1222" s="126">
        <v>59057.247548832063</v>
      </c>
      <c r="G1222" s="126">
        <v>61244.553013603618</v>
      </c>
      <c r="H1222" s="126">
        <v>63431.858478375187</v>
      </c>
      <c r="I1222" s="126">
        <v>295286.23774416035</v>
      </c>
      <c r="J1222" s="131" t="s">
        <v>365</v>
      </c>
    </row>
    <row r="1223" spans="1:10" x14ac:dyDescent="0.3">
      <c r="C1223" s="130" t="s">
        <v>366</v>
      </c>
      <c r="D1223" s="125">
        <v>62230.68161482743</v>
      </c>
      <c r="E1223" s="126">
        <v>64719.908879420531</v>
      </c>
      <c r="F1223" s="126">
        <v>67308.70523459735</v>
      </c>
      <c r="G1223" s="126">
        <v>70001.053443981247</v>
      </c>
      <c r="H1223" s="126">
        <v>0</v>
      </c>
      <c r="I1223" s="126">
        <v>264260.34917282657</v>
      </c>
      <c r="J1223" s="131" t="s">
        <v>365</v>
      </c>
    </row>
    <row r="1224" spans="1:10" x14ac:dyDescent="0.3">
      <c r="C1224" s="130" t="s">
        <v>369</v>
      </c>
      <c r="D1224" s="125">
        <v>49393.596812749005</v>
      </c>
      <c r="E1224" s="126">
        <v>51369.340685258969</v>
      </c>
      <c r="F1224" s="126">
        <v>53345.084557768925</v>
      </c>
      <c r="G1224" s="126">
        <v>55320.828430278896</v>
      </c>
      <c r="H1224" s="126">
        <v>57296.572302788845</v>
      </c>
      <c r="I1224" s="126">
        <v>266725.42278884468</v>
      </c>
      <c r="J1224" s="131" t="s">
        <v>365</v>
      </c>
    </row>
    <row r="1225" spans="1:10" x14ac:dyDescent="0.3">
      <c r="C1225" s="130" t="s">
        <v>373</v>
      </c>
      <c r="D1225" s="125">
        <v>67396.105199999991</v>
      </c>
      <c r="E1225" s="126">
        <v>91542.33254399999</v>
      </c>
      <c r="F1225" s="126">
        <v>95204.025845759985</v>
      </c>
      <c r="G1225" s="126">
        <v>99012.186879590387</v>
      </c>
      <c r="H1225" s="126">
        <v>102972.674354774</v>
      </c>
      <c r="I1225" s="126">
        <v>456127.3248241244</v>
      </c>
      <c r="J1225" s="131" t="s">
        <v>378</v>
      </c>
    </row>
    <row r="1226" spans="1:10" x14ac:dyDescent="0.3">
      <c r="C1226" s="127" t="s">
        <v>367</v>
      </c>
      <c r="D1226" s="128">
        <v>233703.0202468654</v>
      </c>
      <c r="E1226" s="128">
        <v>264501.52419274003</v>
      </c>
      <c r="F1226" s="128">
        <v>274915.06318695832</v>
      </c>
      <c r="G1226" s="128">
        <v>285578.62176745414</v>
      </c>
      <c r="H1226" s="128">
        <v>223701.10513593804</v>
      </c>
      <c r="I1226" s="128">
        <v>1282399.3345299559</v>
      </c>
      <c r="J1226" s="131"/>
    </row>
    <row r="1227" spans="1:10" x14ac:dyDescent="0.3">
      <c r="C1227" s="135"/>
      <c r="D1227" s="136"/>
      <c r="E1227" s="137"/>
      <c r="F1227" s="137"/>
      <c r="G1227" s="137"/>
      <c r="H1227" s="137"/>
      <c r="I1227" s="137">
        <v>0</v>
      </c>
    </row>
    <row r="1228" spans="1:10" x14ac:dyDescent="0.3">
      <c r="C1228" s="135"/>
      <c r="D1228" s="136"/>
      <c r="E1228" s="137"/>
      <c r="F1228" s="137"/>
      <c r="G1228" s="137"/>
      <c r="H1228" s="137"/>
      <c r="I1228" s="137"/>
    </row>
    <row r="1229" spans="1:10" x14ac:dyDescent="0.3">
      <c r="A1229" s="158" t="s">
        <v>319</v>
      </c>
      <c r="B1229" s="138" t="s">
        <v>321</v>
      </c>
      <c r="C1229" s="121" t="s">
        <v>29</v>
      </c>
      <c r="D1229" s="136"/>
      <c r="E1229" s="137"/>
      <c r="F1229" s="137"/>
      <c r="G1229" s="137"/>
      <c r="H1229" s="137"/>
      <c r="I1229" s="137"/>
    </row>
    <row r="1230" spans="1:10" x14ac:dyDescent="0.3">
      <c r="C1230" s="135"/>
      <c r="D1230" s="136"/>
      <c r="E1230" s="137"/>
      <c r="F1230" s="137"/>
      <c r="G1230" s="137"/>
      <c r="H1230" s="137"/>
      <c r="I1230" s="137"/>
    </row>
    <row r="1231" spans="1:10" x14ac:dyDescent="0.3">
      <c r="C1231" s="124" t="s">
        <v>362</v>
      </c>
      <c r="D1231" s="124" t="s">
        <v>8</v>
      </c>
      <c r="E1231" s="124" t="s">
        <v>9</v>
      </c>
      <c r="F1231" s="124" t="s">
        <v>10</v>
      </c>
      <c r="G1231" s="124" t="s">
        <v>11</v>
      </c>
      <c r="H1231" s="124" t="s">
        <v>12</v>
      </c>
      <c r="I1231" s="124" t="s">
        <v>332</v>
      </c>
      <c r="J1231" s="124" t="s">
        <v>363</v>
      </c>
    </row>
    <row r="1232" spans="1:10" x14ac:dyDescent="0.3">
      <c r="C1232" s="130" t="s">
        <v>369</v>
      </c>
      <c r="D1232" s="125">
        <v>9229.6291832669303</v>
      </c>
      <c r="E1232" s="126">
        <v>12303.505577689244</v>
      </c>
      <c r="F1232" s="126">
        <v>12303.505577689244</v>
      </c>
      <c r="G1232" s="126">
        <v>12303.505577689244</v>
      </c>
      <c r="H1232" s="126">
        <v>12303.505577689244</v>
      </c>
      <c r="I1232" s="126">
        <v>58443.651494023899</v>
      </c>
      <c r="J1232" s="131" t="s">
        <v>365</v>
      </c>
    </row>
    <row r="1233" spans="1:10" x14ac:dyDescent="0.3">
      <c r="C1233" s="127" t="s">
        <v>367</v>
      </c>
      <c r="D1233" s="128">
        <v>9229.6291832669303</v>
      </c>
      <c r="E1233" s="128">
        <v>12303.505577689244</v>
      </c>
      <c r="F1233" s="128">
        <v>12303.505577689244</v>
      </c>
      <c r="G1233" s="128">
        <v>12303.505577689244</v>
      </c>
      <c r="H1233" s="128">
        <v>12303.505577689244</v>
      </c>
      <c r="I1233" s="129">
        <v>58443.651494023899</v>
      </c>
      <c r="J1233" s="131"/>
    </row>
    <row r="1234" spans="1:10" x14ac:dyDescent="0.3">
      <c r="C1234" s="135"/>
      <c r="D1234" s="136"/>
      <c r="E1234" s="137"/>
      <c r="F1234" s="137"/>
      <c r="G1234" s="137"/>
      <c r="H1234" s="137"/>
      <c r="I1234" s="137">
        <v>-0.34850597610056866</v>
      </c>
    </row>
    <row r="1235" spans="1:10" x14ac:dyDescent="0.3">
      <c r="C1235" s="135"/>
      <c r="D1235" s="136"/>
      <c r="E1235" s="137"/>
      <c r="F1235" s="137"/>
      <c r="G1235" s="137"/>
      <c r="H1235" s="137"/>
      <c r="I1235" s="137"/>
    </row>
    <row r="1236" spans="1:10" x14ac:dyDescent="0.3">
      <c r="A1236" s="158" t="s">
        <v>319</v>
      </c>
      <c r="B1236" s="138" t="s">
        <v>322</v>
      </c>
      <c r="C1236" s="121" t="s">
        <v>31</v>
      </c>
      <c r="D1236" s="136"/>
      <c r="E1236" s="137"/>
      <c r="F1236" s="137"/>
      <c r="G1236" s="137"/>
      <c r="H1236" s="137"/>
      <c r="I1236" s="137"/>
    </row>
    <row r="1237" spans="1:10" x14ac:dyDescent="0.3">
      <c r="C1237" s="135"/>
      <c r="D1237" s="136"/>
      <c r="E1237" s="137"/>
      <c r="F1237" s="137"/>
      <c r="G1237" s="137"/>
      <c r="H1237" s="137"/>
      <c r="I1237" s="137"/>
    </row>
    <row r="1238" spans="1:10" x14ac:dyDescent="0.3">
      <c r="C1238" s="124" t="s">
        <v>362</v>
      </c>
      <c r="D1238" s="124" t="s">
        <v>8</v>
      </c>
      <c r="E1238" s="124" t="s">
        <v>9</v>
      </c>
      <c r="F1238" s="124" t="s">
        <v>10</v>
      </c>
      <c r="G1238" s="124" t="s">
        <v>11</v>
      </c>
      <c r="H1238" s="124" t="s">
        <v>12</v>
      </c>
      <c r="I1238" s="124" t="s">
        <v>332</v>
      </c>
      <c r="J1238" s="124" t="s">
        <v>363</v>
      </c>
    </row>
    <row r="1239" spans="1:10" x14ac:dyDescent="0.3">
      <c r="C1239" s="130" t="s">
        <v>369</v>
      </c>
      <c r="D1239" s="125">
        <v>24472.799999999999</v>
      </c>
      <c r="E1239" s="126"/>
      <c r="F1239" s="126"/>
      <c r="G1239" s="126"/>
      <c r="H1239" s="126"/>
      <c r="I1239" s="126">
        <v>24472.799999999999</v>
      </c>
      <c r="J1239" s="131" t="s">
        <v>365</v>
      </c>
    </row>
    <row r="1240" spans="1:10" x14ac:dyDescent="0.3">
      <c r="C1240" s="127" t="s">
        <v>367</v>
      </c>
      <c r="D1240" s="128">
        <v>24472.799999999999</v>
      </c>
      <c r="E1240" s="128">
        <v>0</v>
      </c>
      <c r="F1240" s="128">
        <v>0</v>
      </c>
      <c r="G1240" s="128">
        <v>0</v>
      </c>
      <c r="H1240" s="128">
        <v>0</v>
      </c>
      <c r="I1240" s="129">
        <v>24472.799999999999</v>
      </c>
      <c r="J1240" s="131"/>
    </row>
    <row r="1241" spans="1:10" x14ac:dyDescent="0.3">
      <c r="I1241" s="159">
        <v>0</v>
      </c>
    </row>
    <row r="1243" spans="1:10" x14ac:dyDescent="0.3">
      <c r="A1243" s="158" t="s">
        <v>319</v>
      </c>
      <c r="B1243" s="138" t="s">
        <v>324</v>
      </c>
      <c r="C1243" s="121" t="s">
        <v>323</v>
      </c>
    </row>
    <row r="1245" spans="1:10" x14ac:dyDescent="0.3">
      <c r="C1245" s="124" t="s">
        <v>362</v>
      </c>
      <c r="D1245" s="124" t="s">
        <v>8</v>
      </c>
      <c r="E1245" s="124" t="s">
        <v>9</v>
      </c>
      <c r="F1245" s="124" t="s">
        <v>10</v>
      </c>
      <c r="G1245" s="124" t="s">
        <v>11</v>
      </c>
      <c r="H1245" s="124" t="s">
        <v>12</v>
      </c>
      <c r="I1245" s="124" t="s">
        <v>332</v>
      </c>
      <c r="J1245" s="124" t="s">
        <v>363</v>
      </c>
    </row>
    <row r="1246" spans="1:10" x14ac:dyDescent="0.3">
      <c r="C1246" s="130" t="s">
        <v>364</v>
      </c>
      <c r="D1246" s="125">
        <v>40318.400000000023</v>
      </c>
      <c r="E1246" s="126">
        <v>46906.400000000001</v>
      </c>
      <c r="F1246" s="126">
        <v>46798.400000000001</v>
      </c>
      <c r="G1246" s="126">
        <v>46798.400000000001</v>
      </c>
      <c r="H1246" s="126">
        <v>40820.399999999994</v>
      </c>
      <c r="I1246" s="126">
        <v>221642</v>
      </c>
      <c r="J1246" s="131" t="s">
        <v>365</v>
      </c>
    </row>
    <row r="1247" spans="1:10" x14ac:dyDescent="0.3">
      <c r="C1247" s="130" t="s">
        <v>366</v>
      </c>
      <c r="D1247" s="125">
        <v>82000</v>
      </c>
      <c r="E1247" s="126">
        <v>82000</v>
      </c>
      <c r="F1247" s="126">
        <v>82000</v>
      </c>
      <c r="G1247" s="126">
        <v>82000</v>
      </c>
      <c r="H1247" s="126"/>
      <c r="I1247" s="126">
        <v>328000</v>
      </c>
      <c r="J1247" s="131" t="s">
        <v>365</v>
      </c>
    </row>
    <row r="1248" spans="1:10" x14ac:dyDescent="0.3">
      <c r="C1248" s="130" t="s">
        <v>369</v>
      </c>
      <c r="D1248" s="125">
        <v>8275.1183955776905</v>
      </c>
      <c r="E1248" s="126">
        <v>10447.875741035856</v>
      </c>
      <c r="F1248" s="126">
        <v>10447.875741035856</v>
      </c>
      <c r="G1248" s="126">
        <v>10447.875741035856</v>
      </c>
      <c r="H1248" s="126">
        <v>10044.455241035856</v>
      </c>
      <c r="I1248" s="126">
        <v>49663.20085972111</v>
      </c>
      <c r="J1248" s="131" t="s">
        <v>365</v>
      </c>
    </row>
    <row r="1249" spans="1:10" x14ac:dyDescent="0.3">
      <c r="C1249" s="127" t="s">
        <v>367</v>
      </c>
      <c r="D1249" s="128">
        <v>130593.51839557772</v>
      </c>
      <c r="E1249" s="128">
        <v>139354.27574103585</v>
      </c>
      <c r="F1249" s="128">
        <v>139246.27574103585</v>
      </c>
      <c r="G1249" s="128">
        <v>139246.27574103585</v>
      </c>
      <c r="H1249" s="128">
        <v>50864.855241035853</v>
      </c>
      <c r="I1249" s="128">
        <v>599305.20085972105</v>
      </c>
      <c r="J1249" s="131"/>
    </row>
    <row r="1250" spans="1:10" x14ac:dyDescent="0.3">
      <c r="I1250" s="159">
        <v>0</v>
      </c>
    </row>
    <row r="1252" spans="1:10" x14ac:dyDescent="0.3">
      <c r="A1252" s="158" t="s">
        <v>319</v>
      </c>
      <c r="B1252" s="138" t="s">
        <v>325</v>
      </c>
      <c r="C1252" s="121" t="s">
        <v>25</v>
      </c>
    </row>
    <row r="1255" spans="1:10" x14ac:dyDescent="0.3">
      <c r="C1255" s="124" t="s">
        <v>362</v>
      </c>
      <c r="D1255" s="124" t="s">
        <v>8</v>
      </c>
      <c r="E1255" s="124" t="s">
        <v>9</v>
      </c>
      <c r="F1255" s="124" t="s">
        <v>10</v>
      </c>
      <c r="G1255" s="124" t="s">
        <v>11</v>
      </c>
      <c r="H1255" s="124" t="s">
        <v>12</v>
      </c>
      <c r="I1255" s="124" t="s">
        <v>332</v>
      </c>
      <c r="J1255" s="124" t="s">
        <v>363</v>
      </c>
    </row>
    <row r="1256" spans="1:10" x14ac:dyDescent="0.3">
      <c r="C1256" s="130" t="s">
        <v>373</v>
      </c>
      <c r="D1256" s="125">
        <v>11000</v>
      </c>
      <c r="E1256" s="126"/>
      <c r="F1256" s="126"/>
      <c r="G1256" s="126">
        <v>11000</v>
      </c>
      <c r="H1256" s="126"/>
      <c r="I1256" s="126">
        <v>22000</v>
      </c>
      <c r="J1256" s="131" t="s">
        <v>450</v>
      </c>
    </row>
    <row r="1257" spans="1:10" x14ac:dyDescent="0.3">
      <c r="C1257" s="127" t="s">
        <v>367</v>
      </c>
      <c r="D1257" s="128">
        <v>11000</v>
      </c>
      <c r="E1257" s="128">
        <v>0</v>
      </c>
      <c r="F1257" s="128">
        <v>0</v>
      </c>
      <c r="G1257" s="128">
        <v>11000</v>
      </c>
      <c r="H1257" s="128">
        <v>0</v>
      </c>
      <c r="I1257" s="129">
        <v>22000</v>
      </c>
      <c r="J1257" s="131"/>
    </row>
    <row r="1258" spans="1:10" x14ac:dyDescent="0.3">
      <c r="C1258" s="132"/>
      <c r="D1258" s="133"/>
      <c r="E1258" s="133"/>
      <c r="F1258" s="133"/>
      <c r="G1258" s="133"/>
      <c r="H1258" s="133"/>
      <c r="I1258" s="133">
        <v>0</v>
      </c>
    </row>
    <row r="1259" spans="1:10" x14ac:dyDescent="0.3">
      <c r="C1259" s="132"/>
      <c r="D1259" s="133"/>
      <c r="E1259" s="133"/>
      <c r="F1259" s="133"/>
      <c r="G1259" s="133"/>
      <c r="H1259" s="133"/>
      <c r="I1259" s="133"/>
    </row>
    <row r="1260" spans="1:10" x14ac:dyDescent="0.3">
      <c r="A1260" s="158" t="s">
        <v>319</v>
      </c>
      <c r="B1260" s="138" t="s">
        <v>326</v>
      </c>
      <c r="C1260" s="121" t="s">
        <v>368</v>
      </c>
    </row>
    <row r="1261" spans="1:10" x14ac:dyDescent="0.3">
      <c r="C1261" s="135"/>
    </row>
    <row r="1262" spans="1:10" x14ac:dyDescent="0.3">
      <c r="C1262" s="135"/>
    </row>
    <row r="1263" spans="1:10" x14ac:dyDescent="0.3">
      <c r="A1263" s="158" t="s">
        <v>319</v>
      </c>
      <c r="B1263" s="138" t="s">
        <v>327</v>
      </c>
      <c r="C1263" s="121" t="s">
        <v>371</v>
      </c>
    </row>
    <row r="1264" spans="1:10" x14ac:dyDescent="0.3">
      <c r="C1264" s="135"/>
    </row>
    <row r="1265" spans="1:3" x14ac:dyDescent="0.3">
      <c r="C1265" s="135"/>
    </row>
    <row r="1266" spans="1:3" x14ac:dyDescent="0.3">
      <c r="A1266" s="158" t="s">
        <v>319</v>
      </c>
      <c r="B1266" s="138" t="s">
        <v>328</v>
      </c>
      <c r="C1266" s="121" t="s">
        <v>370</v>
      </c>
    </row>
  </sheetData>
  <mergeCells count="11">
    <mergeCell ref="C1216:R1216"/>
    <mergeCell ref="C946:R946"/>
    <mergeCell ref="C956:R956"/>
    <mergeCell ref="C989:R989"/>
    <mergeCell ref="C1026:R1026"/>
    <mergeCell ref="C1042:R1042"/>
    <mergeCell ref="C979:R979"/>
    <mergeCell ref="C1076:R1076"/>
    <mergeCell ref="C1141:R1141"/>
    <mergeCell ref="C1165:R1165"/>
    <mergeCell ref="C1117:R1117"/>
  </mergeCells>
  <pageMargins left="0.7" right="0.7" top="0.75" bottom="0.75" header="0.3" footer="0.3"/>
  <pageSetup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5565b3b-de73-408f-92ec-2a950ff896c8" xsi:nil="true"/>
    <lcf76f155ced4ddcb4097134ff3c332f xmlns="505ccb20-7403-45a6-b481-ca1dd862337d">
      <Terms xmlns="http://schemas.microsoft.com/office/infopath/2007/PartnerControls"/>
    </lcf76f155ced4ddcb4097134ff3c332f>
    <Dateandtime xmlns="505ccb20-7403-45a6-b481-ca1dd862337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7C036A91C4175499EBEF36E3B0FEA2A" ma:contentTypeVersion="14" ma:contentTypeDescription="Create a new document." ma:contentTypeScope="" ma:versionID="dcd3af65d8a10df1b33f9aaa4e0a7927">
  <xsd:schema xmlns:xsd="http://www.w3.org/2001/XMLSchema" xmlns:xs="http://www.w3.org/2001/XMLSchema" xmlns:p="http://schemas.microsoft.com/office/2006/metadata/properties" xmlns:ns2="505ccb20-7403-45a6-b481-ca1dd862337d" xmlns:ns3="e5565b3b-de73-408f-92ec-2a950ff896c8" targetNamespace="http://schemas.microsoft.com/office/2006/metadata/properties" ma:root="true" ma:fieldsID="3c82aef621d8e4eb77d4e0fd2c947e6a" ns2:_="" ns3:_="">
    <xsd:import namespace="505ccb20-7403-45a6-b481-ca1dd862337d"/>
    <xsd:import namespace="e5565b3b-de73-408f-92ec-2a950ff896c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Dateand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5ccb20-7403-45a6-b481-ca1dd86233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Dateandtime" ma:index="21" nillable="true" ma:displayName="Date and time" ma:format="DateOnly" ma:internalName="Dateand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5565b3b-de73-408f-92ec-2a950ff896c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a2e2747-e17c-42bb-aa81-38a2638568af}" ma:internalName="TaxCatchAll" ma:showField="CatchAllData" ma:web="e5565b3b-de73-408f-92ec-2a950ff896c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2DF95C-77DB-460C-99E4-0B9C04E73D43}">
  <ds:schemaRefs>
    <ds:schemaRef ds:uri="http://purl.org/dc/terms/"/>
    <ds:schemaRef ds:uri="http://www.w3.org/XML/1998/namespace"/>
    <ds:schemaRef ds:uri="http://schemas.microsoft.com/office/2006/metadata/properties"/>
    <ds:schemaRef ds:uri="http://purl.org/dc/elements/1.1/"/>
    <ds:schemaRef ds:uri="http://schemas.microsoft.com/office/infopath/2007/PartnerControls"/>
    <ds:schemaRef ds:uri="http://purl.org/dc/dcmitype/"/>
    <ds:schemaRef ds:uri="http://schemas.microsoft.com/office/2006/documentManagement/types"/>
    <ds:schemaRef ds:uri="http://schemas.openxmlformats.org/package/2006/metadata/core-properties"/>
    <ds:schemaRef ds:uri="62712ca7-fe57-46d8-bef9-cec8bfdef0ae"/>
    <ds:schemaRef ds:uri="7b582bd8-9910-4536-87e2-a55655c76d21"/>
  </ds:schemaRefs>
</ds:datastoreItem>
</file>

<file path=customXml/itemProps2.xml><?xml version="1.0" encoding="utf-8"?>
<ds:datastoreItem xmlns:ds="http://schemas.openxmlformats.org/officeDocument/2006/customXml" ds:itemID="{415F97DA-4D0F-492D-A016-44DA376992B7}"/>
</file>

<file path=customXml/itemProps3.xml><?xml version="1.0" encoding="utf-8"?>
<ds:datastoreItem xmlns:ds="http://schemas.openxmlformats.org/officeDocument/2006/customXml" ds:itemID="{F309728F-7508-4972-BC2A-D4663A9382D7}">
  <ds:schemaRefs>
    <ds:schemaRef ds:uri="http://schemas.microsoft.com/sharepoint/v3/contenttype/forms"/>
  </ds:schemaRefs>
</ds:datastoreItem>
</file>

<file path=docMetadata/LabelInfo.xml><?xml version="1.0" encoding="utf-8"?>
<clbl:labelList xmlns:clbl="http://schemas.microsoft.com/office/2020/mipLabelMetadata">
  <clbl:label id="{6875d624-be8e-4279-bc32-cd34c7605b89}" enabled="1" method="Standard" siteId="{e05f907f-5886-4982-8b05-768c4df48a0e}"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Detailed Budget Plan</vt:lpstr>
      <vt:lpstr>Detailed Budget Notes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James Newton</dc:creator>
  <cp:keywords/>
  <dc:description/>
  <cp:lastModifiedBy>Portia Hunt</cp:lastModifiedBy>
  <cp:revision/>
  <dcterms:created xsi:type="dcterms:W3CDTF">2024-10-09T08:04:20Z</dcterms:created>
  <dcterms:modified xsi:type="dcterms:W3CDTF">2025-05-23T08:11:09Z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0x01010067C036A91C4175499EBEF36E3B0FEA2A</vt:lpwstr>
  </property>
  <property fmtid="{D5CDD505-2E9C-101B-9397-08002B2CF9AE}" pid="3" name="MediaServiceImageTags">
    <vt:lpwstr/>
  </property>
  <property fmtid="{D5CDD505-2E9C-101B-9397-08002B2CF9AE}" pid="4" name="MSIP_Label_75681a19-9993-44d0-b8fb-776fc9cac6e1_Enabled">
    <vt:lpwstr>true</vt:lpwstr>
  </property>
  <property fmtid="{D5CDD505-2E9C-101B-9397-08002B2CF9AE}" pid="5" name="MSIP_Label_75681a19-9993-44d0-b8fb-776fc9cac6e1_SetDate">
    <vt:lpwstr>2024-11-01T13:58:08Z</vt:lpwstr>
  </property>
  <property fmtid="{D5CDD505-2E9C-101B-9397-08002B2CF9AE}" pid="6" name="MSIP_Label_75681a19-9993-44d0-b8fb-776fc9cac6e1_Method">
    <vt:lpwstr>Standard</vt:lpwstr>
  </property>
  <property fmtid="{D5CDD505-2E9C-101B-9397-08002B2CF9AE}" pid="7" name="MSIP_Label_75681a19-9993-44d0-b8fb-776fc9cac6e1_Name">
    <vt:lpwstr>75681a19-9993-44d0-b8fb-776fc9cac6e1</vt:lpwstr>
  </property>
  <property fmtid="{D5CDD505-2E9C-101B-9397-08002B2CF9AE}" pid="8" name="MSIP_Label_75681a19-9993-44d0-b8fb-776fc9cac6e1_SiteId">
    <vt:lpwstr>37ef3d19-1651-4452-b761-dc2414bf0416</vt:lpwstr>
  </property>
  <property fmtid="{D5CDD505-2E9C-101B-9397-08002B2CF9AE}" pid="9" name="MSIP_Label_75681a19-9993-44d0-b8fb-776fc9cac6e1_ActionId">
    <vt:lpwstr>b1c63e6d-cbfa-4bb2-acef-e98f21a6d4ef</vt:lpwstr>
  </property>
  <property fmtid="{D5CDD505-2E9C-101B-9397-08002B2CF9AE}" pid="10" name="MSIP_Label_75681a19-9993-44d0-b8fb-776fc9cac6e1_ContentBits">
    <vt:lpwstr>0</vt:lpwstr>
  </property>
  <property fmtid="{D5CDD505-2E9C-101B-9397-08002B2CF9AE}" pid="11" name="Order">
    <vt:r8>81644500</vt:r8>
  </property>
  <property fmtid="{D5CDD505-2E9C-101B-9397-08002B2CF9AE}" pid="12" name="SWCPowerTaggingTag">
    <vt:lpwstr>{"Extraction":2,"Tags":[],"Msg":"The SSL connection could not be established, see inner exception."}</vt:lpwstr>
  </property>
  <property fmtid="{D5CDD505-2E9C-101B-9397-08002B2CF9AE}" pid="13" name="xd_Signature">
    <vt:bool>false</vt:bool>
  </property>
  <property fmtid="{D5CDD505-2E9C-101B-9397-08002B2CF9AE}" pid="14" name="xd_ProgID">
    <vt:lpwstr/>
  </property>
  <property fmtid="{D5CDD505-2E9C-101B-9397-08002B2CF9AE}" pid="15" name="_SourceUrl">
    <vt:lpwstr/>
  </property>
  <property fmtid="{D5CDD505-2E9C-101B-9397-08002B2CF9AE}" pid="16" name="_SharedFileIndex">
    <vt:lpwstr/>
  </property>
  <property fmtid="{D5CDD505-2E9C-101B-9397-08002B2CF9AE}" pid="17" name="ComplianceAssetId">
    <vt:lpwstr/>
  </property>
  <property fmtid="{D5CDD505-2E9C-101B-9397-08002B2CF9AE}" pid="18" name="TemplateUrl">
    <vt:lpwstr/>
  </property>
  <property fmtid="{D5CDD505-2E9C-101B-9397-08002B2CF9AE}" pid="19" name="_ExtendedDescription">
    <vt:lpwstr/>
  </property>
  <property fmtid="{D5CDD505-2E9C-101B-9397-08002B2CF9AE}" pid="20" name="TriggerFlowInfo">
    <vt:lpwstr/>
  </property>
</Properties>
</file>