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19"/>
  <workbookPr/>
  <mc:AlternateContent xmlns:mc="http://schemas.openxmlformats.org/markup-compatibility/2006">
    <mc:Choice Requires="x15">
      <x15ac:absPath xmlns:x15ac="http://schemas.microsoft.com/office/spreadsheetml/2010/11/ac" url="https://unfao-my.sharepoint.com/personal/serena_tofani_fao_org/Documents/Desktop/CAISAR_Final analysis/"/>
    </mc:Choice>
  </mc:AlternateContent>
  <xr:revisionPtr revIDLastSave="2" documentId="13_ncr:1_{0C11630D-DFCD-42DC-92FF-14FE03B572CC}" xr6:coauthVersionLast="47" xr6:coauthVersionMax="47" xr10:uidLastSave="{20F60470-6EDA-4A68-A8C4-5E12C4176D92}"/>
  <bookViews>
    <workbookView xWindow="-120" yWindow="-120" windowWidth="29040" windowHeight="15840" xr2:uid="{00000000-000D-0000-FFFF-FFFF00000000}"/>
  </bookViews>
  <sheets>
    <sheet name="YEAR 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L9" i="1" l="1"/>
  <c r="D41" i="1"/>
  <c r="AU473" i="1" l="1"/>
  <c r="AT473" i="1"/>
  <c r="AS473" i="1"/>
  <c r="AR473" i="1"/>
  <c r="AQ473" i="1"/>
  <c r="AP473" i="1"/>
  <c r="AO473" i="1"/>
  <c r="AN473" i="1"/>
  <c r="AM473" i="1"/>
  <c r="AL473" i="1"/>
  <c r="AK473" i="1"/>
  <c r="AJ473" i="1"/>
  <c r="AI473" i="1"/>
  <c r="AH473" i="1"/>
  <c r="AG473" i="1"/>
  <c r="AF473" i="1"/>
  <c r="AE473" i="1"/>
  <c r="AD473" i="1"/>
  <c r="AC473" i="1"/>
  <c r="AV472" i="1"/>
  <c r="AT451" i="1"/>
  <c r="AS451" i="1"/>
  <c r="AR451" i="1"/>
  <c r="AQ451" i="1"/>
  <c r="AP451" i="1"/>
  <c r="AO451" i="1"/>
  <c r="AN451" i="1"/>
  <c r="AM451" i="1"/>
  <c r="AL451" i="1"/>
  <c r="AK451" i="1"/>
  <c r="AJ451" i="1"/>
  <c r="AI451" i="1"/>
  <c r="AH451" i="1"/>
  <c r="AG451" i="1"/>
  <c r="AF451" i="1"/>
  <c r="AE451" i="1"/>
  <c r="AD451" i="1"/>
  <c r="AC451" i="1"/>
  <c r="AV450" i="1"/>
  <c r="AU450" i="1"/>
  <c r="AU451" i="1" s="1"/>
  <c r="AT429" i="1"/>
  <c r="AS429" i="1"/>
  <c r="AR429" i="1"/>
  <c r="AQ429" i="1"/>
  <c r="AP429" i="1"/>
  <c r="AO429" i="1"/>
  <c r="AN429" i="1"/>
  <c r="AM429" i="1"/>
  <c r="AL429" i="1"/>
  <c r="AK429" i="1"/>
  <c r="AJ429" i="1"/>
  <c r="AI429" i="1"/>
  <c r="AH429" i="1"/>
  <c r="AG429" i="1"/>
  <c r="AF429" i="1"/>
  <c r="AE429" i="1"/>
  <c r="AD429" i="1"/>
  <c r="AC429" i="1"/>
  <c r="AV428" i="1"/>
  <c r="AU428" i="1"/>
  <c r="AT428" i="1"/>
  <c r="AR407" i="1"/>
  <c r="AQ407" i="1"/>
  <c r="AP407" i="1"/>
  <c r="AO407" i="1"/>
  <c r="AN407" i="1"/>
  <c r="AM407" i="1"/>
  <c r="AL407" i="1"/>
  <c r="AK407" i="1"/>
  <c r="AJ407" i="1"/>
  <c r="AI407" i="1"/>
  <c r="AH407" i="1"/>
  <c r="AG407" i="1"/>
  <c r="AF407" i="1"/>
  <c r="AE407" i="1"/>
  <c r="AD407" i="1"/>
  <c r="AC407" i="1"/>
  <c r="AV406" i="1"/>
  <c r="AU406" i="1"/>
  <c r="AT406" i="1"/>
  <c r="AS406" i="1"/>
  <c r="AS407" i="1" s="1"/>
  <c r="AQ385" i="1"/>
  <c r="AP385" i="1"/>
  <c r="AO385" i="1"/>
  <c r="AN385" i="1"/>
  <c r="AM385" i="1"/>
  <c r="AL385" i="1"/>
  <c r="AK385" i="1"/>
  <c r="AJ385" i="1"/>
  <c r="AI385" i="1"/>
  <c r="AH385" i="1"/>
  <c r="AG385" i="1"/>
  <c r="AF385" i="1"/>
  <c r="AE385" i="1"/>
  <c r="AD385" i="1"/>
  <c r="AC385" i="1"/>
  <c r="AV384" i="1"/>
  <c r="AU384" i="1"/>
  <c r="AT384" i="1"/>
  <c r="AS384" i="1"/>
  <c r="AR384" i="1"/>
  <c r="AR385" i="1" s="1"/>
  <c r="AP363" i="1"/>
  <c r="AO363" i="1"/>
  <c r="AN363" i="1"/>
  <c r="AM363" i="1"/>
  <c r="AL363" i="1"/>
  <c r="AK363" i="1"/>
  <c r="AJ363" i="1"/>
  <c r="AI363" i="1"/>
  <c r="AH363" i="1"/>
  <c r="AG363" i="1"/>
  <c r="AF363" i="1"/>
  <c r="AE363" i="1"/>
  <c r="AD363" i="1"/>
  <c r="AC363" i="1"/>
  <c r="AV362" i="1"/>
  <c r="AU362" i="1"/>
  <c r="AT362" i="1"/>
  <c r="AS362" i="1"/>
  <c r="AR362" i="1"/>
  <c r="AQ362" i="1"/>
  <c r="AQ363" i="1" s="1"/>
  <c r="AO340" i="1"/>
  <c r="AN340" i="1"/>
  <c r="AM340" i="1"/>
  <c r="AL340" i="1"/>
  <c r="AK340" i="1"/>
  <c r="AJ340" i="1"/>
  <c r="AI340" i="1"/>
  <c r="AH340" i="1"/>
  <c r="AG340" i="1"/>
  <c r="AF340" i="1"/>
  <c r="AE340" i="1"/>
  <c r="AD340" i="1"/>
  <c r="AC340" i="1"/>
  <c r="AV339" i="1"/>
  <c r="AU339" i="1"/>
  <c r="AT339" i="1"/>
  <c r="AS339" i="1"/>
  <c r="AR339" i="1"/>
  <c r="AQ339" i="1"/>
  <c r="AP339" i="1"/>
  <c r="AP340" i="1" s="1"/>
  <c r="AN318" i="1"/>
  <c r="AM318" i="1"/>
  <c r="AL318" i="1"/>
  <c r="AK318" i="1"/>
  <c r="AJ318" i="1"/>
  <c r="AI318" i="1"/>
  <c r="AH318" i="1"/>
  <c r="AG318" i="1"/>
  <c r="AF318" i="1"/>
  <c r="AE318" i="1"/>
  <c r="AD318" i="1"/>
  <c r="AC318" i="1"/>
  <c r="AV317" i="1"/>
  <c r="AU317" i="1"/>
  <c r="AT317" i="1"/>
  <c r="AS317" i="1"/>
  <c r="AR317" i="1"/>
  <c r="AQ317" i="1"/>
  <c r="AP317" i="1"/>
  <c r="AO317" i="1"/>
  <c r="AO318" i="1" s="1"/>
  <c r="AN296" i="1"/>
  <c r="AM296" i="1"/>
  <c r="AL296" i="1"/>
  <c r="AK296" i="1"/>
  <c r="AJ296" i="1"/>
  <c r="AI296" i="1"/>
  <c r="AH296" i="1"/>
  <c r="AG296" i="1"/>
  <c r="AF296" i="1"/>
  <c r="AE296" i="1"/>
  <c r="AD296" i="1"/>
  <c r="AC296" i="1"/>
  <c r="AV295" i="1"/>
  <c r="AU295" i="1"/>
  <c r="AT295" i="1"/>
  <c r="AS295" i="1"/>
  <c r="AR295" i="1"/>
  <c r="AQ295" i="1"/>
  <c r="AP295" i="1"/>
  <c r="AO295" i="1"/>
  <c r="AN295" i="1"/>
  <c r="AL274" i="1"/>
  <c r="AK274" i="1"/>
  <c r="AJ274" i="1"/>
  <c r="AI274" i="1"/>
  <c r="AH274" i="1"/>
  <c r="AG274" i="1"/>
  <c r="AF274" i="1"/>
  <c r="AE274" i="1"/>
  <c r="AD274" i="1"/>
  <c r="AC274" i="1"/>
  <c r="AV273" i="1"/>
  <c r="AU273" i="1"/>
  <c r="AT273" i="1"/>
  <c r="AS273" i="1"/>
  <c r="AR273" i="1"/>
  <c r="AQ273" i="1"/>
  <c r="AP273" i="1"/>
  <c r="AO273" i="1"/>
  <c r="AN273" i="1"/>
  <c r="AM273" i="1"/>
  <c r="AM274" i="1" s="1"/>
  <c r="AK252" i="1"/>
  <c r="AJ252" i="1"/>
  <c r="AI252" i="1"/>
  <c r="AH252" i="1"/>
  <c r="AG252" i="1"/>
  <c r="AF252" i="1"/>
  <c r="AE252" i="1"/>
  <c r="AD252" i="1"/>
  <c r="AC252" i="1"/>
  <c r="AV251" i="1"/>
  <c r="AU251" i="1"/>
  <c r="AT251" i="1"/>
  <c r="AS251" i="1"/>
  <c r="AR251" i="1"/>
  <c r="AQ251" i="1"/>
  <c r="AP251" i="1"/>
  <c r="AO251" i="1"/>
  <c r="AN251" i="1"/>
  <c r="AM251" i="1"/>
  <c r="AL251" i="1"/>
  <c r="AL252" i="1" s="1"/>
  <c r="AJ230" i="1"/>
  <c r="AI230" i="1"/>
  <c r="AH230" i="1"/>
  <c r="AG230" i="1"/>
  <c r="AF230" i="1"/>
  <c r="AE230" i="1"/>
  <c r="AD230" i="1"/>
  <c r="AC230" i="1"/>
  <c r="AV229" i="1"/>
  <c r="AU229" i="1"/>
  <c r="AT229" i="1"/>
  <c r="AS229" i="1"/>
  <c r="AR229" i="1"/>
  <c r="AQ229" i="1"/>
  <c r="AP229" i="1"/>
  <c r="AO229" i="1"/>
  <c r="AN229" i="1"/>
  <c r="AM229" i="1"/>
  <c r="AL229" i="1"/>
  <c r="AK229" i="1"/>
  <c r="AK230" i="1" s="1"/>
  <c r="AI208" i="1"/>
  <c r="AH208" i="1"/>
  <c r="AG208" i="1"/>
  <c r="AF208" i="1"/>
  <c r="AE208" i="1"/>
  <c r="AD208" i="1"/>
  <c r="AC208" i="1"/>
  <c r="AV207" i="1"/>
  <c r="AU207" i="1"/>
  <c r="AT207" i="1"/>
  <c r="AS207" i="1"/>
  <c r="AR207" i="1"/>
  <c r="AQ207" i="1"/>
  <c r="AP207" i="1"/>
  <c r="AO207" i="1"/>
  <c r="AN207" i="1"/>
  <c r="AM207" i="1"/>
  <c r="AL207" i="1"/>
  <c r="AK207" i="1"/>
  <c r="AJ207" i="1"/>
  <c r="AJ208" i="1" s="1"/>
  <c r="AH186" i="1"/>
  <c r="AG186" i="1"/>
  <c r="AF186" i="1"/>
  <c r="AE186" i="1"/>
  <c r="AD186" i="1"/>
  <c r="AC186" i="1"/>
  <c r="AV185" i="1"/>
  <c r="AU185" i="1"/>
  <c r="AT185" i="1"/>
  <c r="AS185" i="1"/>
  <c r="AR185" i="1"/>
  <c r="AQ185" i="1"/>
  <c r="AP185" i="1"/>
  <c r="AO185" i="1"/>
  <c r="AN185" i="1"/>
  <c r="AM185" i="1"/>
  <c r="AL185" i="1"/>
  <c r="AK185" i="1"/>
  <c r="AJ185" i="1"/>
  <c r="AI185" i="1"/>
  <c r="AI186" i="1" s="1"/>
  <c r="AH164" i="1"/>
  <c r="AG164" i="1"/>
  <c r="AF164" i="1"/>
  <c r="AE164" i="1"/>
  <c r="AD164" i="1"/>
  <c r="AC164" i="1"/>
  <c r="AV163" i="1"/>
  <c r="AU163" i="1"/>
  <c r="AT163" i="1"/>
  <c r="AS163" i="1"/>
  <c r="AR163" i="1"/>
  <c r="AQ163" i="1"/>
  <c r="AP163" i="1"/>
  <c r="AO163" i="1"/>
  <c r="AN163" i="1"/>
  <c r="AM163" i="1"/>
  <c r="AL163" i="1"/>
  <c r="AK163" i="1"/>
  <c r="AJ163" i="1"/>
  <c r="AI163" i="1"/>
  <c r="AH163" i="1"/>
  <c r="AF142" i="1"/>
  <c r="AE142" i="1"/>
  <c r="AD142" i="1"/>
  <c r="AC142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AG141" i="1"/>
  <c r="AG142" i="1" s="1"/>
  <c r="AE119" i="1"/>
  <c r="AD119" i="1"/>
  <c r="AC119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AG118" i="1"/>
  <c r="AF118" i="1"/>
  <c r="AF119" i="1" s="1"/>
  <c r="AD97" i="1"/>
  <c r="AC97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C75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D75" i="1" s="1"/>
  <c r="D50" i="1"/>
  <c r="E50" i="1" s="1"/>
  <c r="F50" i="1" s="1"/>
  <c r="G50" i="1" s="1"/>
  <c r="H50" i="1" s="1"/>
  <c r="I50" i="1" s="1"/>
  <c r="D49" i="1"/>
  <c r="E49" i="1" s="1"/>
  <c r="F49" i="1" s="1"/>
  <c r="G49" i="1" s="1"/>
  <c r="H49" i="1" s="1"/>
  <c r="I49" i="1" s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D26" i="1" s="1"/>
  <c r="D28" i="1" s="1"/>
  <c r="C76" i="1" s="1"/>
  <c r="D48" i="1"/>
  <c r="E48" i="1" s="1"/>
  <c r="F48" i="1" s="1"/>
  <c r="G48" i="1" s="1"/>
  <c r="H48" i="1" s="1"/>
  <c r="I48" i="1" s="1"/>
  <c r="D47" i="1"/>
  <c r="E47" i="1" s="1"/>
  <c r="F47" i="1" s="1"/>
  <c r="G47" i="1" s="1"/>
  <c r="H47" i="1" s="1"/>
  <c r="I47" i="1" s="1"/>
  <c r="D46" i="1"/>
  <c r="E46" i="1" s="1"/>
  <c r="F46" i="1" s="1"/>
  <c r="G46" i="1" s="1"/>
  <c r="H46" i="1" s="1"/>
  <c r="I46" i="1" s="1"/>
  <c r="D45" i="1"/>
  <c r="E45" i="1" s="1"/>
  <c r="F45" i="1" s="1"/>
  <c r="G45" i="1" s="1"/>
  <c r="H45" i="1" s="1"/>
  <c r="I45" i="1" s="1"/>
  <c r="D44" i="1"/>
  <c r="E44" i="1" s="1"/>
  <c r="F44" i="1" s="1"/>
  <c r="G44" i="1" s="1"/>
  <c r="H44" i="1" s="1"/>
  <c r="I44" i="1" s="1"/>
  <c r="D43" i="1"/>
  <c r="E43" i="1" s="1"/>
  <c r="F43" i="1" s="1"/>
  <c r="G43" i="1" s="1"/>
  <c r="H43" i="1" s="1"/>
  <c r="I43" i="1" s="1"/>
  <c r="D42" i="1"/>
  <c r="E42" i="1" s="1"/>
  <c r="F42" i="1" s="1"/>
  <c r="G42" i="1" s="1"/>
  <c r="H42" i="1" s="1"/>
  <c r="I42" i="1" s="1"/>
  <c r="E41" i="1"/>
  <c r="F41" i="1" s="1"/>
  <c r="G41" i="1" s="1"/>
  <c r="H41" i="1" s="1"/>
  <c r="I41" i="1" s="1"/>
  <c r="D40" i="1"/>
  <c r="E40" i="1" s="1"/>
  <c r="D39" i="1"/>
  <c r="E39" i="1" s="1"/>
  <c r="F39" i="1" s="1"/>
  <c r="G39" i="1" s="1"/>
  <c r="H39" i="1" s="1"/>
  <c r="I39" i="1" s="1"/>
  <c r="D38" i="1"/>
  <c r="C15" i="1"/>
  <c r="AP31" i="1"/>
  <c r="AN31" i="1"/>
  <c r="AV30" i="1"/>
  <c r="AV31" i="1" s="1"/>
  <c r="AU30" i="1"/>
  <c r="AU31" i="1" s="1"/>
  <c r="AT30" i="1"/>
  <c r="AT31" i="1" s="1"/>
  <c r="AS30" i="1"/>
  <c r="AS31" i="1" s="1"/>
  <c r="AR30" i="1"/>
  <c r="AR31" i="1" s="1"/>
  <c r="AQ30" i="1"/>
  <c r="AQ31" i="1" s="1"/>
  <c r="AP30" i="1"/>
  <c r="AO30" i="1"/>
  <c r="AO31" i="1" s="1"/>
  <c r="AN30" i="1"/>
  <c r="AM30" i="1"/>
  <c r="AM31" i="1" s="1"/>
  <c r="AL30" i="1"/>
  <c r="AL31" i="1" s="1"/>
  <c r="AK30" i="1"/>
  <c r="AK31" i="1" s="1"/>
  <c r="AJ30" i="1"/>
  <c r="AJ31" i="1" s="1"/>
  <c r="AI30" i="1"/>
  <c r="AI31" i="1" s="1"/>
  <c r="AH30" i="1"/>
  <c r="AH31" i="1" s="1"/>
  <c r="AG30" i="1"/>
  <c r="AG31" i="1" s="1"/>
  <c r="AF30" i="1"/>
  <c r="AF31" i="1" s="1"/>
  <c r="AE30" i="1"/>
  <c r="AE31" i="1" s="1"/>
  <c r="AD30" i="1"/>
  <c r="AD31" i="1" s="1"/>
  <c r="AC30" i="1"/>
  <c r="B9" i="1" s="1"/>
  <c r="AB12" i="1"/>
  <c r="K7" i="1" l="1"/>
  <c r="H9" i="1" s="1"/>
  <c r="AE97" i="1"/>
  <c r="L7" i="1"/>
  <c r="K9" i="1"/>
  <c r="C18" i="1"/>
  <c r="F26" i="1"/>
  <c r="J26" i="1"/>
  <c r="J45" i="1"/>
  <c r="K45" i="1" s="1"/>
  <c r="L45" i="1" s="1"/>
  <c r="M45" i="1" s="1"/>
  <c r="D61" i="1" s="1"/>
  <c r="E61" i="1" s="1"/>
  <c r="F61" i="1" s="1"/>
  <c r="G61" i="1" s="1"/>
  <c r="H61" i="1" s="1"/>
  <c r="I61" i="1" s="1"/>
  <c r="J61" i="1" s="1"/>
  <c r="K61" i="1" s="1"/>
  <c r="L61" i="1" s="1"/>
  <c r="M61" i="1" s="1"/>
  <c r="J47" i="1"/>
  <c r="K47" i="1" s="1"/>
  <c r="L47" i="1" s="1"/>
  <c r="M47" i="1" s="1"/>
  <c r="D63" i="1" s="1"/>
  <c r="E63" i="1" s="1"/>
  <c r="F63" i="1" s="1"/>
  <c r="G63" i="1" s="1"/>
  <c r="H63" i="1" s="1"/>
  <c r="I63" i="1" s="1"/>
  <c r="J63" i="1" s="1"/>
  <c r="K63" i="1" s="1"/>
  <c r="L63" i="1" s="1"/>
  <c r="M63" i="1" s="1"/>
  <c r="J49" i="1"/>
  <c r="K49" i="1" s="1"/>
  <c r="L49" i="1" s="1"/>
  <c r="M49" i="1" s="1"/>
  <c r="D65" i="1" s="1"/>
  <c r="E65" i="1" s="1"/>
  <c r="F65" i="1" s="1"/>
  <c r="G65" i="1" s="1"/>
  <c r="H65" i="1" s="1"/>
  <c r="I65" i="1" s="1"/>
  <c r="J65" i="1" s="1"/>
  <c r="K65" i="1" s="1"/>
  <c r="L65" i="1" s="1"/>
  <c r="M65" i="1" s="1"/>
  <c r="J48" i="1"/>
  <c r="K48" i="1" s="1"/>
  <c r="L48" i="1" s="1"/>
  <c r="M48" i="1" s="1"/>
  <c r="D64" i="1" s="1"/>
  <c r="E64" i="1" s="1"/>
  <c r="F64" i="1" s="1"/>
  <c r="G64" i="1" s="1"/>
  <c r="H64" i="1" s="1"/>
  <c r="I64" i="1" s="1"/>
  <c r="J64" i="1" s="1"/>
  <c r="K64" i="1" s="1"/>
  <c r="L64" i="1" s="1"/>
  <c r="M64" i="1" s="1"/>
  <c r="J46" i="1"/>
  <c r="K46" i="1" s="1"/>
  <c r="L46" i="1" s="1"/>
  <c r="M46" i="1" s="1"/>
  <c r="D62" i="1" s="1"/>
  <c r="E62" i="1" s="1"/>
  <c r="F62" i="1" s="1"/>
  <c r="G62" i="1" s="1"/>
  <c r="H62" i="1" s="1"/>
  <c r="I62" i="1" s="1"/>
  <c r="J62" i="1" s="1"/>
  <c r="K62" i="1" s="1"/>
  <c r="L62" i="1" s="1"/>
  <c r="M62" i="1" s="1"/>
  <c r="J39" i="1"/>
  <c r="K39" i="1" s="1"/>
  <c r="L39" i="1" s="1"/>
  <c r="M39" i="1" s="1"/>
  <c r="D55" i="1" s="1"/>
  <c r="E55" i="1" s="1"/>
  <c r="F55" i="1" s="1"/>
  <c r="G55" i="1" s="1"/>
  <c r="H55" i="1" s="1"/>
  <c r="I55" i="1" s="1"/>
  <c r="J55" i="1" s="1"/>
  <c r="K55" i="1" s="1"/>
  <c r="L55" i="1" s="1"/>
  <c r="M55" i="1" s="1"/>
  <c r="J41" i="1"/>
  <c r="K41" i="1" s="1"/>
  <c r="L41" i="1" s="1"/>
  <c r="M41" i="1" s="1"/>
  <c r="D57" i="1" s="1"/>
  <c r="E57" i="1" s="1"/>
  <c r="F57" i="1" s="1"/>
  <c r="G57" i="1" s="1"/>
  <c r="H57" i="1" s="1"/>
  <c r="I57" i="1" s="1"/>
  <c r="J57" i="1" s="1"/>
  <c r="K57" i="1" s="1"/>
  <c r="L57" i="1" s="1"/>
  <c r="M57" i="1" s="1"/>
  <c r="J50" i="1"/>
  <c r="K50" i="1" s="1"/>
  <c r="L50" i="1" s="1"/>
  <c r="M50" i="1" s="1"/>
  <c r="D66" i="1" s="1"/>
  <c r="E66" i="1" s="1"/>
  <c r="F66" i="1" s="1"/>
  <c r="G66" i="1" s="1"/>
  <c r="H66" i="1" s="1"/>
  <c r="I66" i="1" s="1"/>
  <c r="J66" i="1" s="1"/>
  <c r="K66" i="1" s="1"/>
  <c r="L66" i="1" s="1"/>
  <c r="M66" i="1" s="1"/>
  <c r="J42" i="1"/>
  <c r="K42" i="1" s="1"/>
  <c r="L42" i="1" s="1"/>
  <c r="M42" i="1" s="1"/>
  <c r="D58" i="1" s="1"/>
  <c r="E58" i="1" s="1"/>
  <c r="F58" i="1" s="1"/>
  <c r="G58" i="1" s="1"/>
  <c r="H58" i="1" s="1"/>
  <c r="I58" i="1" s="1"/>
  <c r="J58" i="1" s="1"/>
  <c r="K58" i="1" s="1"/>
  <c r="L58" i="1" s="1"/>
  <c r="M58" i="1" s="1"/>
  <c r="J43" i="1"/>
  <c r="K43" i="1" s="1"/>
  <c r="L43" i="1" s="1"/>
  <c r="M43" i="1" s="1"/>
  <c r="D59" i="1" s="1"/>
  <c r="E59" i="1" s="1"/>
  <c r="F59" i="1" s="1"/>
  <c r="G59" i="1" s="1"/>
  <c r="H59" i="1" s="1"/>
  <c r="I59" i="1" s="1"/>
  <c r="J59" i="1" s="1"/>
  <c r="K59" i="1" s="1"/>
  <c r="L59" i="1" s="1"/>
  <c r="M59" i="1" s="1"/>
  <c r="J44" i="1"/>
  <c r="K44" i="1" s="1"/>
  <c r="L44" i="1" s="1"/>
  <c r="M44" i="1" s="1"/>
  <c r="D60" i="1" s="1"/>
  <c r="E60" i="1" s="1"/>
  <c r="F60" i="1" s="1"/>
  <c r="G60" i="1" s="1"/>
  <c r="H60" i="1" s="1"/>
  <c r="I60" i="1" s="1"/>
  <c r="J60" i="1" s="1"/>
  <c r="K60" i="1" s="1"/>
  <c r="L60" i="1" s="1"/>
  <c r="M60" i="1" s="1"/>
  <c r="K32" i="1"/>
  <c r="AC53" i="1"/>
  <c r="AC31" i="1"/>
  <c r="K5" i="1" s="1"/>
  <c r="AV473" i="1"/>
  <c r="F32" i="1"/>
  <c r="D51" i="1"/>
  <c r="M26" i="1"/>
  <c r="E26" i="1"/>
  <c r="E28" i="1" s="1"/>
  <c r="C77" i="1" s="1"/>
  <c r="I32" i="1"/>
  <c r="G26" i="1"/>
  <c r="L26" i="1"/>
  <c r="I26" i="1"/>
  <c r="K26" i="1"/>
  <c r="H26" i="1"/>
  <c r="J32" i="1"/>
  <c r="E38" i="1"/>
  <c r="F38" i="1" s="1"/>
  <c r="G38" i="1" s="1"/>
  <c r="G32" i="1"/>
  <c r="L32" i="1"/>
  <c r="H32" i="1"/>
  <c r="M32" i="1"/>
  <c r="D32" i="1"/>
  <c r="E32" i="1"/>
  <c r="F40" i="1"/>
  <c r="G40" i="1" s="1"/>
  <c r="H40" i="1" s="1"/>
  <c r="I40" i="1" s="1"/>
  <c r="G18" i="1" l="1"/>
  <c r="E6" i="1"/>
  <c r="H6" i="1" s="1"/>
  <c r="F28" i="1"/>
  <c r="C78" i="1" s="1"/>
  <c r="J40" i="1"/>
  <c r="K40" i="1" s="1"/>
  <c r="L40" i="1" s="1"/>
  <c r="M40" i="1" s="1"/>
  <c r="D56" i="1" s="1"/>
  <c r="E56" i="1" s="1"/>
  <c r="F56" i="1" s="1"/>
  <c r="G56" i="1" s="1"/>
  <c r="H56" i="1" s="1"/>
  <c r="I56" i="1" s="1"/>
  <c r="J56" i="1" s="1"/>
  <c r="K56" i="1" s="1"/>
  <c r="L56" i="1" s="1"/>
  <c r="M56" i="1" s="1"/>
  <c r="E9" i="1"/>
  <c r="E51" i="1"/>
  <c r="H38" i="1"/>
  <c r="G51" i="1"/>
  <c r="F51" i="1"/>
  <c r="G28" i="1" l="1"/>
  <c r="C79" i="1" s="1"/>
  <c r="I38" i="1"/>
  <c r="J38" i="1" s="1"/>
  <c r="K38" i="1" s="1"/>
  <c r="H51" i="1"/>
  <c r="H28" i="1" l="1"/>
  <c r="I28" i="1" s="1"/>
  <c r="I51" i="1"/>
  <c r="C80" i="1" l="1"/>
  <c r="J28" i="1"/>
  <c r="C81" i="1"/>
  <c r="J51" i="1"/>
  <c r="L5" i="1" l="1"/>
  <c r="G15" i="1" s="1"/>
  <c r="K28" i="1"/>
  <c r="C82" i="1"/>
  <c r="L38" i="1"/>
  <c r="K51" i="1"/>
  <c r="L28" i="1" l="1"/>
  <c r="C83" i="1"/>
  <c r="L51" i="1"/>
  <c r="M38" i="1"/>
  <c r="M28" i="1" l="1"/>
  <c r="C84" i="1"/>
  <c r="D54" i="1"/>
  <c r="M51" i="1"/>
  <c r="D34" i="1" l="1"/>
  <c r="C85" i="1"/>
  <c r="D67" i="1"/>
  <c r="E54" i="1"/>
  <c r="E34" i="1" l="1"/>
  <c r="C86" i="1"/>
  <c r="E67" i="1"/>
  <c r="F54" i="1"/>
  <c r="F34" i="1" l="1"/>
  <c r="C87" i="1"/>
  <c r="F67" i="1"/>
  <c r="G54" i="1"/>
  <c r="G34" i="1" l="1"/>
  <c r="C88" i="1"/>
  <c r="G67" i="1"/>
  <c r="H54" i="1"/>
  <c r="H34" i="1" l="1"/>
  <c r="C89" i="1"/>
  <c r="I54" i="1"/>
  <c r="H67" i="1"/>
  <c r="I34" i="1" l="1"/>
  <c r="C90" i="1"/>
  <c r="J54" i="1"/>
  <c r="I67" i="1"/>
  <c r="J34" i="1" l="1"/>
  <c r="C91" i="1"/>
  <c r="K54" i="1"/>
  <c r="J67" i="1"/>
  <c r="K34" i="1" l="1"/>
  <c r="C92" i="1"/>
  <c r="L54" i="1"/>
  <c r="K67" i="1"/>
  <c r="L34" i="1" l="1"/>
  <c r="C93" i="1"/>
  <c r="M54" i="1"/>
  <c r="M67" i="1" s="1"/>
  <c r="L67" i="1"/>
  <c r="M34" i="1" l="1"/>
  <c r="C95" i="1" s="1"/>
  <c r="C94" i="1"/>
</calcChain>
</file>

<file path=xl/sharedStrings.xml><?xml version="1.0" encoding="utf-8"?>
<sst xmlns="http://schemas.openxmlformats.org/spreadsheetml/2006/main" count="885" uniqueCount="121">
  <si>
    <t>Monitoring matrix</t>
  </si>
  <si>
    <t>Summary of Results</t>
  </si>
  <si>
    <t>Step by step guidance:</t>
  </si>
  <si>
    <t>date:</t>
  </si>
  <si>
    <t>20/02/2025</t>
  </si>
  <si>
    <t>EX-ANTE</t>
  </si>
  <si>
    <t>Expected*</t>
  </si>
  <si>
    <t>Perform the EX-ANTE appraisal and copy only the values of the results of the yearly balance in  the matrix in AA10:AV27. Please note that the EX-ANTE appraisal should cover an overall period of 20 years.</t>
  </si>
  <si>
    <t>Year of Reporting:</t>
  </si>
  <si>
    <t>ex-ante</t>
  </si>
  <si>
    <t>→→→→→→</t>
  </si>
  <si>
    <t xml:space="preserve">Make a copy of the file. Save it as "project_name_EX-ANTE". </t>
  </si>
  <si>
    <t>Baseline</t>
  </si>
  <si>
    <t>Annual Value (Reporting year)</t>
  </si>
  <si>
    <t>Cumulative value</t>
  </si>
  <si>
    <t>Target - Iimplementation time</t>
  </si>
  <si>
    <t>tCO2-eq</t>
  </si>
  <si>
    <t xml:space="preserve">During each reporting year, make a new copy of the file and save it as follows: "project_name_year_n". In this file,  introduce information on the activities performed on that year only. 
</t>
  </si>
  <si>
    <t xml:space="preserve">The implementation time should always be =1 (the year you are monitoring), while the capitalization time should be equal to the remaining years to reach the overall period of accounting taken into consideration in the EX-ANTE appraisal. </t>
  </si>
  <si>
    <t>Life-time Target (20 years)</t>
  </si>
  <si>
    <t>E.g. for year 1 --&gt; implementation = 1 and capitalization = 19. For year 2--&gt; implementation = 1 and capitalization = 18. For year 7 --&gt; implementation =1 and capitalization = 13</t>
  </si>
  <si>
    <t>Mid-Term Target</t>
  </si>
  <si>
    <t>Final Target</t>
  </si>
  <si>
    <t>Expected lifetime emission reductions</t>
  </si>
  <si>
    <t>Copy the values of the results of each year in the respective matrix in columns AA:AV</t>
  </si>
  <si>
    <t>Project area (ha)</t>
  </si>
  <si>
    <t>Hectares</t>
  </si>
  <si>
    <t>The monitoring matrix will automatically report the cumulative value of your project's mitigation at the point of reporting and compare it with the estimates of the EX-ANTE appraisal</t>
  </si>
  <si>
    <t xml:space="preserve">Repeat the process for the following years: every year, make a new copy of the tile, save it accordingly, fill it with the achievements for that year and update the monitoring matrix. </t>
  </si>
  <si>
    <t>*Expected mitigation potential considering activities implemented so far</t>
  </si>
  <si>
    <t xml:space="preserve">Measuring Progress </t>
  </si>
  <si>
    <t xml:space="preserve">Current </t>
  </si>
  <si>
    <t>Implementation</t>
  </si>
  <si>
    <t>Capitalization</t>
  </si>
  <si>
    <t>Current</t>
  </si>
  <si>
    <t xml:space="preserve">% completion of Final Target </t>
  </si>
  <si>
    <t>Total area (ha)</t>
  </si>
  <si>
    <t>PROJECT COMPONENTS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</si>
  <si>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</si>
  <si>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</si>
  <si>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</si>
  <si>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</si>
  <si>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</si>
  <si>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</si>
  <si>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</si>
  <si>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</si>
  <si>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</si>
  <si>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</si>
  <si>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</si>
  <si>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</si>
  <si>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</si>
  <si>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</si>
  <si>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</si>
  <si>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Year 16</t>
  </si>
  <si>
    <t>Year 17</t>
  </si>
  <si>
    <t>Year 18</t>
  </si>
  <si>
    <t>Year 19</t>
  </si>
  <si>
    <t>Year 20</t>
  </si>
  <si>
    <t>% completion of Expected Lifetime emission reductions</t>
  </si>
  <si>
    <t>Land use changes</t>
  </si>
  <si>
    <t>Deforestation</t>
  </si>
  <si>
    <t>Afforestation</t>
  </si>
  <si>
    <t>Other land-use</t>
  </si>
  <si>
    <t>Cropland</t>
  </si>
  <si>
    <t>Annual</t>
  </si>
  <si>
    <t>Perennial</t>
  </si>
  <si>
    <t>DETAILED RESULTS  - Yearly</t>
  </si>
  <si>
    <t>Flooded rice</t>
  </si>
  <si>
    <t>Grasslands &amp; Livestock</t>
  </si>
  <si>
    <t xml:space="preserve">Grasslands </t>
  </si>
  <si>
    <t>Livestock</t>
  </si>
  <si>
    <t>Forest mngt.</t>
  </si>
  <si>
    <t>Yearly Carbon Balance tCO2-eq</t>
  </si>
  <si>
    <t>Inland wetlands</t>
  </si>
  <si>
    <t>Coastal wetlands</t>
  </si>
  <si>
    <t>Cumulative Carbon Balance tCO2-eq</t>
  </si>
  <si>
    <t>Fisheries and aquaculture</t>
  </si>
  <si>
    <t>Inputs &amp; Invest.</t>
  </si>
  <si>
    <t>Total emissions, tCO2-e</t>
  </si>
  <si>
    <t>YEAR 1</t>
  </si>
  <si>
    <t>To correctly fill this section, please fill the tool with 19 years of capitalization</t>
  </si>
  <si>
    <t>Overall monitoring results by module -  in tCO2-eq</t>
  </si>
  <si>
    <t>Grasslands &amp;</t>
  </si>
  <si>
    <t>YEAR 2</t>
  </si>
  <si>
    <t>To correctly fill this section, please fill the tool with 18 years of capitalization</t>
  </si>
  <si>
    <t>YEAR 3</t>
  </si>
  <si>
    <t>To correctly fill this section, please fill the tool with 17 years of capitalization</t>
  </si>
  <si>
    <t>YEAR 4</t>
  </si>
  <si>
    <t>To correctly fill this section, please fill the tool with 16 years of capitalization</t>
  </si>
  <si>
    <t>YEAR 5</t>
  </si>
  <si>
    <t>To correctly fill this section, please fill the tool with 15 years of capitalization</t>
  </si>
  <si>
    <t>YEAR 6</t>
  </si>
  <si>
    <t>To correctly fill this section, please fill the tool with 14 years of capitalization</t>
  </si>
  <si>
    <t>YEAR 7</t>
  </si>
  <si>
    <t>To correctly fill this section, please fill the tool with 13 years of capitalization</t>
  </si>
  <si>
    <t>YEAR 8</t>
  </si>
  <si>
    <t>To correctly fill this section, please fill the tool with 12 years of capitalization</t>
  </si>
  <si>
    <t>YEAR 9</t>
  </si>
  <si>
    <t>To correctly fill this section, please fill the tool with 11 years of capitalization</t>
  </si>
  <si>
    <t>YEAR 10</t>
  </si>
  <si>
    <t>To correctly fill this section, please fill the tool with 10 years of capitalization</t>
  </si>
  <si>
    <t>YEAR 11</t>
  </si>
  <si>
    <t>To correctly fill this section, please fill the tool with 9 years of capitalization</t>
  </si>
  <si>
    <t>YEAR 12</t>
  </si>
  <si>
    <t>To correctly fill this section, please fill the tool with 8 years of capitalization</t>
  </si>
  <si>
    <t>YEAR 13</t>
  </si>
  <si>
    <t>To correctly fill this section, please fill the tool with 7 years of capitalization</t>
  </si>
  <si>
    <t>YEAR 14</t>
  </si>
  <si>
    <t>To correctly fill this section, please fill the tool with 6 years of capitalization</t>
  </si>
  <si>
    <t>YEAR 15</t>
  </si>
  <si>
    <t>To correctly fill this section, please fill the tool with 5 years of capitalization</t>
  </si>
  <si>
    <t>YEAR 16</t>
  </si>
  <si>
    <t>To correctly fill this section, please fill the tool with 4 years of capitalization</t>
  </si>
  <si>
    <t>YEAR 17</t>
  </si>
  <si>
    <t>To correctly fill this section, please fill the tool with 3 years of capitalization</t>
  </si>
  <si>
    <t>YEAR 18</t>
  </si>
  <si>
    <t>To correctly fill this section, please fill the tool with 2 years of capitalization</t>
  </si>
  <si>
    <t>YEAR 19</t>
  </si>
  <si>
    <t>To correctly fill this section, please fill the tool with 1 year of capitalization</t>
  </si>
  <si>
    <t>YEAR 20</t>
  </si>
  <si>
    <t>To correctly fill this section, please fill the tool with 0 years of capitalization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</si>
</sst>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36"/>
      <color theme="1"/>
      <name val="Roboto"/>
    </font>
    <font>
      <sz val="14"/>
      <color theme="1"/>
      <name val="Roboto"/>
    </font>
    <font>
      <sz val="28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sz val="26"/>
      <color theme="1"/>
      <name val="Calibri"/>
      <family val="2"/>
    </font>
    <font>
      <b/>
      <sz val="14"/>
      <color theme="1"/>
      <name val="Roboto"/>
    </font>
    <font>
      <sz val="16"/>
      <color theme="1"/>
      <name val="Calibri"/>
      <family val="2"/>
      <scheme val="minor"/>
    </font>
    <font>
      <b/>
      <sz val="14"/>
      <color theme="0"/>
      <name val="Roboto"/>
    </font>
    <font>
      <sz val="14"/>
      <color rgb="FFFF0000"/>
      <name val="Roboto"/>
    </font>
    <font>
      <sz val="18"/>
      <color rgb="FFFF0000"/>
      <name val="Roboto"/>
    </font>
    <font>
      <sz val="14"/>
      <color theme="0"/>
      <name val="Roboto"/>
    </font>
    <font>
      <b/>
      <sz val="14"/>
      <name val="Roboto"/>
    </font>
    <font>
      <sz val="14"/>
      <color rgb="FFEAECE7"/>
      <name val="Roboto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Roboto"/>
    </font>
    <font>
      <sz val="36"/>
      <color rgb="FFFF0000"/>
      <name val="Calibri"/>
      <family val="2"/>
      <scheme val="minor"/>
    </font>
    <font>
      <sz val="14"/>
      <color theme="8" tint="0.59999389629810485"/>
      <name val="Calibri"/>
      <family val="2"/>
      <scheme val="minor"/>
    </font>
    <font>
      <sz val="26"/>
      <color rgb="FFFF0000"/>
      <name val="Roboto"/>
    </font>
    <font>
      <b/>
      <sz val="14"/>
      <color theme="8" tint="0.59999389629810485"/>
      <name val="Roboto"/>
    </font>
    <font>
      <b/>
      <sz val="14"/>
      <color rgb="FFFEFFFF"/>
      <name val="Roboto"/>
    </font>
    <font>
      <b/>
      <sz val="16"/>
      <color theme="1"/>
      <name val="Roboto"/>
    </font>
    <font>
      <b/>
      <sz val="26"/>
      <color theme="0"/>
      <name val="Roboto"/>
    </font>
    <font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17273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2F2F2"/>
        <bgColor theme="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theme="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/>
      <bottom/>
      <diagonal/>
    </border>
    <border>
      <left/>
      <right/>
      <top/>
      <bottom style="thick">
        <color rgb="FFFEFFFF"/>
      </bottom>
      <diagonal/>
    </border>
    <border>
      <left/>
      <right/>
      <top style="thick">
        <color rgb="FFFEFFFF"/>
      </top>
      <bottom/>
      <diagonal/>
    </border>
    <border>
      <left style="thick">
        <color theme="0"/>
      </left>
      <right/>
      <top style="thick">
        <color rgb="FFFEFFFF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5" fillId="0" borderId="0" xfId="0" applyFont="1"/>
    <xf numFmtId="0" fontId="3" fillId="0" borderId="0" xfId="0" applyFont="1"/>
    <xf numFmtId="0" fontId="7" fillId="0" borderId="0" xfId="0" applyFont="1"/>
    <xf numFmtId="0" fontId="9" fillId="0" borderId="0" xfId="0" applyFont="1"/>
    <xf numFmtId="0" fontId="2" fillId="0" borderId="0" xfId="0" applyFont="1"/>
    <xf numFmtId="0" fontId="13" fillId="0" borderId="0" xfId="0" applyFont="1"/>
    <xf numFmtId="0" fontId="16" fillId="4" borderId="0" xfId="0" applyFont="1" applyFill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0" fillId="4" borderId="0" xfId="0" applyFont="1" applyFill="1" applyAlignment="1">
      <alignment horizontal="right" vertical="center"/>
    </xf>
    <xf numFmtId="0" fontId="0" fillId="0" borderId="0" xfId="0" applyAlignment="1">
      <alignment wrapText="1"/>
    </xf>
    <xf numFmtId="0" fontId="16" fillId="4" borderId="0" xfId="0" applyFont="1" applyFill="1" applyProtection="1">
      <protection locked="0"/>
    </xf>
    <xf numFmtId="0" fontId="3" fillId="10" borderId="0" xfId="0" applyFont="1" applyFill="1"/>
    <xf numFmtId="0" fontId="5" fillId="3" borderId="0" xfId="0" applyFont="1" applyFill="1" applyProtection="1">
      <protection locked="0"/>
    </xf>
    <xf numFmtId="0" fontId="29" fillId="0" borderId="0" xfId="0" applyFont="1"/>
    <xf numFmtId="0" fontId="28" fillId="0" borderId="0" xfId="0" applyFont="1"/>
    <xf numFmtId="0" fontId="30" fillId="0" borderId="0" xfId="0" applyFont="1"/>
    <xf numFmtId="4" fontId="7" fillId="0" borderId="0" xfId="0" applyNumberFormat="1" applyFont="1"/>
    <xf numFmtId="0" fontId="4" fillId="9" borderId="8" xfId="0" applyFont="1" applyFill="1" applyBorder="1" applyAlignment="1">
      <alignment vertical="center"/>
    </xf>
    <xf numFmtId="0" fontId="5" fillId="9" borderId="9" xfId="0" applyFont="1" applyFill="1" applyBorder="1"/>
    <xf numFmtId="0" fontId="5" fillId="0" borderId="10" xfId="0" applyFont="1" applyBorder="1" applyAlignment="1">
      <alignment horizontal="right"/>
    </xf>
    <xf numFmtId="0" fontId="15" fillId="9" borderId="0" xfId="0" applyFont="1" applyFill="1"/>
    <xf numFmtId="0" fontId="16" fillId="11" borderId="0" xfId="0" applyFont="1" applyFill="1" applyAlignment="1">
      <alignment horizontal="center" vertical="center" wrapText="1"/>
    </xf>
    <xf numFmtId="0" fontId="5" fillId="9" borderId="11" xfId="0" applyFont="1" applyFill="1" applyBorder="1"/>
    <xf numFmtId="0" fontId="10" fillId="0" borderId="10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/>
    <xf numFmtId="0" fontId="16" fillId="9" borderId="0" xfId="0" applyFont="1" applyFill="1" applyAlignment="1">
      <alignment vertical="top" wrapText="1"/>
    </xf>
    <xf numFmtId="4" fontId="20" fillId="11" borderId="0" xfId="0" applyNumberFormat="1" applyFont="1" applyFill="1" applyAlignment="1">
      <alignment vertical="center" wrapText="1"/>
    </xf>
    <xf numFmtId="0" fontId="11" fillId="0" borderId="0" xfId="0" applyFont="1"/>
    <xf numFmtId="0" fontId="3" fillId="0" borderId="10" xfId="0" applyFont="1" applyBorder="1"/>
    <xf numFmtId="4" fontId="5" fillId="9" borderId="0" xfId="0" applyNumberFormat="1" applyFont="1" applyFill="1" applyAlignment="1">
      <alignment vertical="center"/>
    </xf>
    <xf numFmtId="0" fontId="10" fillId="0" borderId="10" xfId="0" applyFont="1" applyBorder="1"/>
    <xf numFmtId="0" fontId="3" fillId="9" borderId="0" xfId="0" applyFont="1" applyFill="1"/>
    <xf numFmtId="0" fontId="0" fillId="9" borderId="11" xfId="0" applyFill="1" applyBorder="1"/>
    <xf numFmtId="0" fontId="3" fillId="0" borderId="15" xfId="0" applyFont="1" applyBorder="1"/>
    <xf numFmtId="0" fontId="3" fillId="0" borderId="12" xfId="0" applyFont="1" applyBorder="1"/>
    <xf numFmtId="0" fontId="0" fillId="9" borderId="12" xfId="0" applyFill="1" applyBorder="1"/>
    <xf numFmtId="0" fontId="0" fillId="9" borderId="13" xfId="0" applyFill="1" applyBorder="1"/>
    <xf numFmtId="0" fontId="27" fillId="2" borderId="3" xfId="0" applyFont="1" applyFill="1" applyBorder="1"/>
    <xf numFmtId="0" fontId="5" fillId="2" borderId="0" xfId="0" applyFont="1" applyFill="1"/>
    <xf numFmtId="0" fontId="12" fillId="2" borderId="3" xfId="0" applyFont="1" applyFill="1" applyBorder="1"/>
    <xf numFmtId="0" fontId="17" fillId="5" borderId="5" xfId="0" applyFont="1" applyFill="1" applyBorder="1"/>
    <xf numFmtId="0" fontId="17" fillId="5" borderId="4" xfId="0" applyFont="1" applyFill="1" applyBorder="1"/>
    <xf numFmtId="0" fontId="5" fillId="5" borderId="4" xfId="0" applyFont="1" applyFill="1" applyBorder="1"/>
    <xf numFmtId="0" fontId="16" fillId="5" borderId="0" xfId="0" applyFont="1" applyFill="1"/>
    <xf numFmtId="0" fontId="20" fillId="5" borderId="0" xfId="0" applyFont="1" applyFill="1"/>
    <xf numFmtId="0" fontId="16" fillId="5" borderId="2" xfId="0" applyFont="1" applyFill="1" applyBorder="1" applyAlignment="1">
      <alignment horizontal="center" vertical="center" wrapText="1"/>
    </xf>
    <xf numFmtId="0" fontId="5" fillId="5" borderId="0" xfId="0" applyFont="1" applyFill="1"/>
    <xf numFmtId="0" fontId="21" fillId="0" borderId="0" xfId="0" applyFont="1"/>
    <xf numFmtId="0" fontId="16" fillId="5" borderId="0" xfId="0" applyFont="1" applyFill="1" applyAlignment="1">
      <alignment vertical="center" wrapText="1"/>
    </xf>
    <xf numFmtId="0" fontId="16" fillId="5" borderId="0" xfId="0" applyFont="1" applyFill="1" applyAlignment="1">
      <alignment horizontal="center" vertical="center"/>
    </xf>
    <xf numFmtId="9" fontId="16" fillId="5" borderId="0" xfId="1" applyFont="1" applyFill="1" applyBorder="1" applyAlignment="1" applyProtection="1">
      <alignment horizontal="center" vertical="center"/>
    </xf>
    <xf numFmtId="9" fontId="20" fillId="5" borderId="1" xfId="1" applyFont="1" applyFill="1" applyBorder="1" applyProtection="1"/>
    <xf numFmtId="0" fontId="20" fillId="5" borderId="1" xfId="0" applyFont="1" applyFill="1" applyBorder="1"/>
    <xf numFmtId="0" fontId="5" fillId="5" borderId="1" xfId="0" applyFont="1" applyFill="1" applyBorder="1"/>
    <xf numFmtId="0" fontId="20" fillId="5" borderId="2" xfId="0" applyFont="1" applyFill="1" applyBorder="1"/>
    <xf numFmtId="0" fontId="15" fillId="0" borderId="0" xfId="0" applyFont="1"/>
    <xf numFmtId="0" fontId="5" fillId="2" borderId="3" xfId="0" applyFont="1" applyFill="1" applyBorder="1"/>
    <xf numFmtId="0" fontId="15" fillId="9" borderId="4" xfId="0" applyFont="1" applyFill="1" applyBorder="1"/>
    <xf numFmtId="0" fontId="5" fillId="9" borderId="4" xfId="0" applyFont="1" applyFill="1" applyBorder="1"/>
    <xf numFmtId="0" fontId="12" fillId="2" borderId="6" xfId="0" applyFont="1" applyFill="1" applyBorder="1" applyAlignment="1">
      <alignment horizontal="center" vertical="center"/>
    </xf>
    <xf numFmtId="0" fontId="16" fillId="6" borderId="0" xfId="0" applyFont="1" applyFill="1" applyAlignment="1">
      <alignment horizontal="center" vertical="center" wrapText="1"/>
    </xf>
    <xf numFmtId="0" fontId="16" fillId="5" borderId="0" xfId="0" applyFont="1" applyFill="1" applyAlignment="1">
      <alignment vertical="center"/>
    </xf>
    <xf numFmtId="4" fontId="20" fillId="5" borderId="0" xfId="0" applyNumberFormat="1" applyFont="1" applyFill="1" applyAlignment="1">
      <alignment vertical="center"/>
    </xf>
    <xf numFmtId="4" fontId="3" fillId="9" borderId="0" xfId="0" applyNumberFormat="1" applyFont="1" applyFill="1" applyAlignment="1">
      <alignment vertical="center"/>
    </xf>
    <xf numFmtId="0" fontId="16" fillId="5" borderId="0" xfId="0" applyFont="1" applyFill="1" applyAlignment="1">
      <alignment horizontal="center"/>
    </xf>
    <xf numFmtId="0" fontId="25" fillId="2" borderId="3" xfId="0" applyFont="1" applyFill="1" applyBorder="1" applyAlignment="1">
      <alignment vertical="center"/>
    </xf>
    <xf numFmtId="0" fontId="12" fillId="2" borderId="6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center" vertical="center"/>
    </xf>
    <xf numFmtId="0" fontId="16" fillId="5" borderId="0" xfId="0" applyFont="1" applyFill="1" applyAlignment="1">
      <alignment horizontal="center" vertical="center" wrapText="1"/>
    </xf>
    <xf numFmtId="4" fontId="20" fillId="5" borderId="0" xfId="0" applyNumberFormat="1" applyFont="1" applyFill="1" applyAlignment="1">
      <alignment horizontal="center" vertical="center"/>
    </xf>
    <xf numFmtId="0" fontId="16" fillId="5" borderId="0" xfId="0" applyFont="1" applyFill="1" applyAlignment="1">
      <alignment horizontal="right"/>
    </xf>
    <xf numFmtId="0" fontId="10" fillId="7" borderId="0" xfId="0" applyFont="1" applyFill="1" applyAlignment="1">
      <alignment horizontal="center"/>
    </xf>
    <xf numFmtId="0" fontId="26" fillId="7" borderId="0" xfId="0" applyFont="1" applyFill="1" applyAlignment="1">
      <alignment horizontal="center"/>
    </xf>
    <xf numFmtId="4" fontId="26" fillId="7" borderId="0" xfId="0" applyNumberFormat="1" applyFont="1" applyFill="1" applyAlignment="1">
      <alignment horizont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12" fillId="2" borderId="3" xfId="0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0" fontId="15" fillId="2" borderId="3" xfId="0" applyFont="1" applyFill="1" applyBorder="1"/>
    <xf numFmtId="0" fontId="16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16" fillId="7" borderId="0" xfId="0" applyFont="1" applyFill="1" applyAlignment="1">
      <alignment horizontal="left" vertical="center"/>
    </xf>
    <xf numFmtId="0" fontId="18" fillId="7" borderId="0" xfId="0" applyFont="1" applyFill="1"/>
    <xf numFmtId="0" fontId="19" fillId="7" borderId="0" xfId="0" applyFont="1" applyFill="1"/>
    <xf numFmtId="0" fontId="16" fillId="8" borderId="0" xfId="0" applyFont="1" applyFill="1" applyAlignment="1">
      <alignment vertical="center"/>
    </xf>
    <xf numFmtId="0" fontId="18" fillId="8" borderId="0" xfId="0" applyFont="1" applyFill="1"/>
    <xf numFmtId="0" fontId="16" fillId="8" borderId="0" xfId="0" applyFont="1" applyFill="1" applyAlignment="1">
      <alignment horizontal="left" vertical="center"/>
    </xf>
    <xf numFmtId="0" fontId="16" fillId="7" borderId="0" xfId="0" applyFont="1" applyFill="1" applyAlignment="1">
      <alignment horizontal="left"/>
    </xf>
    <xf numFmtId="0" fontId="16" fillId="7" borderId="0" xfId="0" applyFont="1" applyFill="1"/>
    <xf numFmtId="0" fontId="16" fillId="7" borderId="0" xfId="0" applyFont="1" applyFill="1" applyAlignment="1">
      <alignment vertical="top"/>
    </xf>
    <xf numFmtId="0" fontId="16" fillId="8" borderId="0" xfId="0" applyFont="1" applyFill="1" applyAlignment="1">
      <alignment vertical="top"/>
    </xf>
    <xf numFmtId="0" fontId="20" fillId="7" borderId="0" xfId="0" applyFont="1" applyFill="1" applyAlignment="1">
      <alignment horizontal="center" vertical="center" wrapText="1"/>
    </xf>
    <xf numFmtId="0" fontId="20" fillId="7" borderId="0" xfId="0" applyFont="1" applyFill="1" applyAlignment="1">
      <alignment horizontal="right" vertical="center"/>
    </xf>
    <xf numFmtId="0" fontId="20" fillId="7" borderId="0" xfId="0" applyFont="1" applyFill="1" applyAlignment="1">
      <alignment vertical="center"/>
    </xf>
    <xf numFmtId="3" fontId="20" fillId="7" borderId="0" xfId="0" applyNumberFormat="1" applyFont="1" applyFill="1" applyAlignment="1">
      <alignment horizontal="center" vertical="center"/>
    </xf>
    <xf numFmtId="0" fontId="16" fillId="7" borderId="0" xfId="0" applyFont="1" applyFill="1" applyAlignment="1">
      <alignment horizontal="center"/>
    </xf>
    <xf numFmtId="0" fontId="22" fillId="7" borderId="0" xfId="0" applyFont="1" applyFill="1" applyAlignment="1">
      <alignment horizontal="center"/>
    </xf>
    <xf numFmtId="0" fontId="18" fillId="0" borderId="0" xfId="0" applyFont="1"/>
    <xf numFmtId="0" fontId="23" fillId="2" borderId="3" xfId="0" applyFont="1" applyFill="1" applyBorder="1"/>
    <xf numFmtId="0" fontId="24" fillId="7" borderId="0" xfId="0" applyFont="1" applyFill="1" applyAlignment="1">
      <alignment horizontal="left"/>
    </xf>
    <xf numFmtId="0" fontId="22" fillId="7" borderId="0" xfId="0" applyFont="1" applyFill="1"/>
    <xf numFmtId="0" fontId="23" fillId="2" borderId="3" xfId="0" applyFont="1" applyFill="1" applyBorder="1" applyAlignment="1">
      <alignment horizontal="left" vertical="center"/>
    </xf>
    <xf numFmtId="0" fontId="12" fillId="7" borderId="6" xfId="0" applyFont="1" applyFill="1" applyBorder="1" applyAlignment="1">
      <alignment horizontal="center" vertical="center"/>
    </xf>
    <xf numFmtId="0" fontId="7" fillId="7" borderId="0" xfId="0" applyFont="1" applyFill="1"/>
    <xf numFmtId="0" fontId="12" fillId="2" borderId="3" xfId="0" applyFont="1" applyFill="1" applyBorder="1" applyAlignment="1">
      <alignment horizontal="left" vertical="center"/>
    </xf>
    <xf numFmtId="0" fontId="16" fillId="8" borderId="0" xfId="0" applyFont="1" applyFill="1"/>
    <xf numFmtId="0" fontId="20" fillId="7" borderId="0" xfId="0" applyFont="1" applyFill="1"/>
    <xf numFmtId="0" fontId="16" fillId="11" borderId="0" xfId="0" applyFont="1" applyFill="1" applyAlignment="1">
      <alignment horizontal="right" vertical="center" wrapText="1"/>
    </xf>
    <xf numFmtId="0" fontId="16" fillId="9" borderId="11" xfId="0" applyFont="1" applyFill="1" applyBorder="1" applyAlignment="1">
      <alignment vertical="center"/>
    </xf>
    <xf numFmtId="0" fontId="10" fillId="0" borderId="0" xfId="0" applyFont="1" applyAlignment="1">
      <alignment horizontal="center" wrapText="1"/>
    </xf>
    <xf numFmtId="1" fontId="16" fillId="5" borderId="0" xfId="0" applyNumberFormat="1" applyFont="1" applyFill="1" applyAlignment="1">
      <alignment horizontal="right" vertical="center"/>
    </xf>
    <xf numFmtId="0" fontId="31" fillId="0" borderId="0" xfId="0" applyFont="1"/>
    <xf numFmtId="14" fontId="5" fillId="3" borderId="0" xfId="0" applyNumberFormat="1" applyFont="1" applyFill="1" applyProtection="1">
      <protection locked="0"/>
    </xf>
    <xf numFmtId="3" fontId="3" fillId="0" borderId="1" xfId="0" applyNumberFormat="1" applyFont="1" applyBorder="1"/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right"/>
    </xf>
    <xf numFmtId="3" fontId="5" fillId="0" borderId="1" xfId="0" quotePrefix="1" applyNumberFormat="1" applyFont="1" applyBorder="1"/>
    <xf numFmtId="3" fontId="3" fillId="0" borderId="1" xfId="0" applyNumberFormat="1" applyFont="1" applyBorder="1" applyProtection="1">
      <protection locked="0"/>
    </xf>
    <xf numFmtId="0" fontId="16" fillId="5" borderId="2" xfId="0" applyFont="1" applyFill="1" applyBorder="1" applyAlignment="1">
      <alignment horizontal="center" vertical="center" wrapText="1"/>
    </xf>
    <xf numFmtId="9" fontId="16" fillId="5" borderId="0" xfId="1" applyFont="1" applyFill="1" applyAlignment="1" applyProtection="1">
      <alignment horizontal="center" vertical="center"/>
    </xf>
    <xf numFmtId="0" fontId="4" fillId="9" borderId="9" xfId="0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114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theme="4"/>
        </patternFill>
      </fill>
    </dxf>
    <dxf>
      <fill>
        <patternFill>
          <bgColor theme="5"/>
        </patternFill>
      </fill>
    </dxf>
    <dxf>
      <fill>
        <patternFill>
          <bgColor theme="4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4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4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4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4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4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4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4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4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1187080</xdr:colOff>
      <xdr:row>2</xdr:row>
      <xdr:rowOff>129968</xdr:rowOff>
    </xdr:from>
    <xdr:to>
      <xdr:col>15</xdr:col>
      <xdr:colOff>1395046</xdr:colOff>
      <xdr:row>8</xdr:row>
      <xdr:rowOff>110283</xdr:rowOff>
    </xdr:to>
    <xdr:sp macro="" textlink="">
      <xdr:nvSpPr>
        <xdr:cNvPr id="2" name="Rounded Rectangle 91">
          <a:extLst>
            <a:ext uri="{FF2B5EF4-FFF2-40B4-BE49-F238E27FC236}">
              <a16:creationId xmlns:a16="http://schemas.microsoft.com/office/drawing/2014/main" id="{7FD875D4-4A5A-4D91-B487-C39385380426}"/>
            </a:ext>
          </a:extLst>
        </xdr:cNvPr>
        <xdr:cNvSpPr/>
      </xdr:nvSpPr>
      <xdr:spPr>
        <a:xfrm>
          <a:off x="19706401" y="1341004"/>
          <a:ext cx="3446466" cy="2211886"/>
        </a:xfrm>
        <a:prstGeom prst="round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1">
              <a:solidFill>
                <a:schemeClr val="bg1"/>
              </a:solidFill>
              <a:latin typeface="Roboto Light" panose="02000000000000000000" pitchFamily="2" charset="0"/>
              <a:ea typeface="Roboto Light" panose="02000000000000000000" pitchFamily="2" charset="0"/>
            </a:rPr>
            <a:t>COMPLETE THE MONITORING SECTION  ON THE RIGHT TO VISUALIZE THE FINAL RESULTS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1267"/>
  <sheetViews>
    <sheetView showGridLines="0" tabSelected="1" zoomScale="80" zoomScaleNormal="80" workbookViewId="0">
      <selection activeCell="G9" sqref="G9"/>
    </sheetView>
  </sheetViews>
  <sheetFormatPr defaultColWidth="8.7109375" defaultRowHeight="18.75"/>
  <cols>
    <col min="1" max="1" width="7" customWidth="1"/>
    <col min="2" max="2" width="26" style="2" customWidth="1"/>
    <col min="3" max="3" width="28" style="2" customWidth="1"/>
    <col min="4" max="5" width="21.7109375" style="2" customWidth="1"/>
    <col min="6" max="6" width="23.85546875" style="2" customWidth="1"/>
    <col min="7" max="7" width="20.42578125" style="2" customWidth="1"/>
    <col min="8" max="8" width="31.5703125" style="2" customWidth="1"/>
    <col min="9" max="9" width="32.28515625" style="2" customWidth="1"/>
    <col min="10" max="10" width="32.42578125" style="2" customWidth="1"/>
    <col min="11" max="11" width="32" style="2" customWidth="1"/>
    <col min="12" max="12" width="35.140625" style="12" customWidth="1"/>
    <col min="13" max="13" width="24.28515625" customWidth="1"/>
    <col min="14" max="14" width="22" customWidth="1"/>
    <col min="15" max="16" width="26.42578125" bestFit="1" customWidth="1"/>
    <col min="17" max="26" width="22.7109375" customWidth="1"/>
    <col min="27" max="27" width="25.42578125" style="2" customWidth="1"/>
    <col min="28" max="28" width="22.42578125" style="2" customWidth="1"/>
    <col min="29" max="49" width="14.7109375" style="2" customWidth="1"/>
  </cols>
  <sheetData>
    <row r="1" spans="1:53" s="1" customFormat="1"/>
    <row r="2" spans="1:53" ht="77.099999999999994" customHeight="1">
      <c r="B2" s="18" t="s">
        <v>0</v>
      </c>
      <c r="C2" s="19"/>
      <c r="D2" s="19"/>
      <c r="E2" s="19"/>
      <c r="F2" s="19"/>
      <c r="G2" s="19"/>
      <c r="H2" s="19"/>
      <c r="I2" s="19"/>
      <c r="J2" s="124" t="s">
        <v>1</v>
      </c>
      <c r="K2" s="124"/>
      <c r="L2" s="124"/>
      <c r="M2" s="125"/>
      <c r="AA2" s="76" t="s">
        <v>2</v>
      </c>
      <c r="AB2"/>
      <c r="AC2"/>
      <c r="AD2"/>
      <c r="AE2"/>
      <c r="AV2" s="3"/>
      <c r="AW2" s="3"/>
    </row>
    <row r="3" spans="1:53" ht="33.6" customHeight="1">
      <c r="B3" s="20" t="s">
        <v>3</v>
      </c>
      <c r="C3" s="116" t="s">
        <v>4</v>
      </c>
      <c r="E3" s="115"/>
      <c r="G3" s="1"/>
      <c r="H3" s="1"/>
      <c r="I3" s="1"/>
      <c r="J3" s="21"/>
      <c r="K3" s="111" t="s">
        <v>5</v>
      </c>
      <c r="L3" s="111" t="s">
        <v>6</v>
      </c>
      <c r="M3" s="23"/>
      <c r="AA3" s="77">
        <v>1</v>
      </c>
      <c r="AB3" s="78" t="s">
        <v>7</v>
      </c>
      <c r="AC3"/>
      <c r="AE3"/>
      <c r="AV3" s="3"/>
      <c r="AW3" s="3"/>
    </row>
    <row r="4" spans="1:53" ht="29.1" customHeight="1">
      <c r="B4" s="20" t="s">
        <v>8</v>
      </c>
      <c r="C4" s="13" t="s">
        <v>9</v>
      </c>
      <c r="G4" s="1"/>
      <c r="H4" s="1"/>
      <c r="I4" s="1"/>
      <c r="J4" s="21"/>
      <c r="K4" s="22"/>
      <c r="L4" s="22"/>
      <c r="M4" s="23"/>
      <c r="N4" s="4"/>
      <c r="O4" s="4"/>
      <c r="P4" s="4"/>
      <c r="Q4" s="4" t="s">
        <v>10</v>
      </c>
      <c r="R4" s="4" t="s">
        <v>10</v>
      </c>
      <c r="S4" s="4" t="s">
        <v>10</v>
      </c>
      <c r="T4" s="4" t="s">
        <v>10</v>
      </c>
      <c r="U4" s="4" t="s">
        <v>10</v>
      </c>
      <c r="V4" s="4" t="s">
        <v>10</v>
      </c>
      <c r="W4" s="4" t="s">
        <v>10</v>
      </c>
      <c r="X4" s="4" t="s">
        <v>10</v>
      </c>
      <c r="Y4" s="4" t="s">
        <v>10</v>
      </c>
      <c r="AA4" s="77">
        <v>2</v>
      </c>
      <c r="AB4" s="78" t="s">
        <v>11</v>
      </c>
      <c r="AE4"/>
      <c r="AV4"/>
      <c r="AW4"/>
    </row>
    <row r="5" spans="1:53" ht="37.5">
      <c r="B5" s="24" t="s">
        <v>12</v>
      </c>
      <c r="E5" s="25" t="s">
        <v>13</v>
      </c>
      <c r="H5" s="26" t="s">
        <v>14</v>
      </c>
      <c r="J5" s="27" t="s">
        <v>15</v>
      </c>
      <c r="K5" s="28">
        <f>SUM($AC$31:$AV$31)</f>
        <v>-213501.57681885717</v>
      </c>
      <c r="L5" s="28">
        <f>IFERROR(VLOOKUP(AM13,B76:C95,2, FALSE),0)</f>
        <v>0</v>
      </c>
      <c r="M5" s="112" t="s">
        <v>16</v>
      </c>
      <c r="N5" s="4"/>
      <c r="O5" s="4"/>
      <c r="P5" s="4"/>
      <c r="Q5" s="4" t="s">
        <v>10</v>
      </c>
      <c r="R5" s="4" t="s">
        <v>10</v>
      </c>
      <c r="S5" s="4" t="s">
        <v>10</v>
      </c>
      <c r="T5" s="4" t="s">
        <v>10</v>
      </c>
      <c r="U5" s="4" t="s">
        <v>10</v>
      </c>
      <c r="V5" s="4" t="s">
        <v>10</v>
      </c>
      <c r="W5" s="4" t="s">
        <v>10</v>
      </c>
      <c r="X5" s="4" t="s">
        <v>10</v>
      </c>
      <c r="Y5" s="4" t="s">
        <v>10</v>
      </c>
      <c r="AA5" s="77">
        <v>3</v>
      </c>
      <c r="AB5" s="79" t="s">
        <v>17</v>
      </c>
      <c r="AE5"/>
      <c r="AV5"/>
      <c r="AW5"/>
    </row>
    <row r="6" spans="1:53" ht="47.25" customHeight="1">
      <c r="B6" s="121">
        <v>0</v>
      </c>
      <c r="C6" s="29" t="s">
        <v>16</v>
      </c>
      <c r="E6" s="120">
        <f>IF(AV472&lt;&gt;0,M32,IF(AV450&lt;&gt;0,L32,IF(AV428&lt;&gt;0,K32,IF(AV406&lt;&gt;0,J32,IF(AV384&lt;&gt;0, I32, IF(AV362&lt;&gt;0, H32, IF(AV339&lt;&gt;0, G32, IF(AV317&lt;&gt;0, F32,IF(AV295&lt;&gt;0, E32, IF(AV273&lt;&gt;0, D32, IF(AV251&lt;&gt;0, M26, IF(AV229&lt;&gt;0, L26, IF(AV207&lt;&gt;0, K26, IF(AV185&lt;&gt;0, J26, IF(AV163&lt;&gt;0, I26, IF(AV141&lt;&gt;0, H26, IF(AV118&lt;&gt;0, G26, IF(AV96&lt;&gt;0, F26, IF(AV74&lt;&gt;0, E26, IF(AV52&lt;&gt;0, D26, 0))))))))))))))))))))</f>
        <v>0</v>
      </c>
      <c r="F6" s="29" t="s">
        <v>16</v>
      </c>
      <c r="H6" s="119">
        <f>E6+B6</f>
        <v>0</v>
      </c>
      <c r="I6" s="29" t="s">
        <v>16</v>
      </c>
      <c r="J6" s="21"/>
      <c r="K6" s="22"/>
      <c r="L6" s="22"/>
      <c r="M6" s="23"/>
      <c r="N6" s="4"/>
      <c r="O6" s="4"/>
      <c r="P6" s="4"/>
      <c r="Q6" s="4" t="s">
        <v>10</v>
      </c>
      <c r="R6" s="4" t="s">
        <v>10</v>
      </c>
      <c r="S6" s="4" t="s">
        <v>10</v>
      </c>
      <c r="T6" s="4" t="s">
        <v>10</v>
      </c>
      <c r="U6" s="4" t="s">
        <v>10</v>
      </c>
      <c r="V6" s="4" t="s">
        <v>10</v>
      </c>
      <c r="W6" s="4" t="s">
        <v>10</v>
      </c>
      <c r="X6" s="4" t="s">
        <v>10</v>
      </c>
      <c r="Y6" s="4" t="s">
        <v>10</v>
      </c>
      <c r="AA6" s="77"/>
      <c r="AB6" s="78" t="s">
        <v>18</v>
      </c>
      <c r="AE6"/>
      <c r="AV6"/>
      <c r="AW6"/>
    </row>
    <row r="7" spans="1:53" ht="60.75" customHeight="1">
      <c r="B7" s="30"/>
      <c r="G7" s="1"/>
      <c r="H7" s="26"/>
      <c r="J7" s="27" t="s">
        <v>19</v>
      </c>
      <c r="K7" s="31">
        <f>SUM($AC$30:$AV$30)</f>
        <v>-1006507.4335746127</v>
      </c>
      <c r="L7" s="31">
        <f>SUM(AC52:AV52,AC74:AV74,AC96:AV96,AC118:AV118,AC141:AV141,AC163:AV163,AC185:AV185,AC207:AV207,AC229:AV229,AC251:AV251,AC273:AV273,AC295:AV295,AC317:AV317,AC339:AV339,AC362:AV362,AC384:AV384,AC406:AV406,AC428:AV428,AC450:AV450,AC472:AV472,)</f>
        <v>0</v>
      </c>
      <c r="M7" s="112" t="s">
        <v>16</v>
      </c>
      <c r="N7" s="4"/>
      <c r="O7" s="4"/>
      <c r="P7" s="4"/>
      <c r="Q7" s="4" t="s">
        <v>10</v>
      </c>
      <c r="R7" s="4" t="s">
        <v>10</v>
      </c>
      <c r="S7" s="4" t="s">
        <v>10</v>
      </c>
      <c r="T7" s="4" t="s">
        <v>10</v>
      </c>
      <c r="U7" s="4" t="s">
        <v>10</v>
      </c>
      <c r="V7" s="4" t="s">
        <v>10</v>
      </c>
      <c r="W7" s="4" t="s">
        <v>10</v>
      </c>
      <c r="X7" s="4" t="s">
        <v>10</v>
      </c>
      <c r="Y7" s="4" t="s">
        <v>10</v>
      </c>
      <c r="AA7" s="77"/>
      <c r="AB7" s="78" t="s">
        <v>20</v>
      </c>
      <c r="AE7"/>
      <c r="AV7"/>
      <c r="AW7"/>
    </row>
    <row r="8" spans="1:53" ht="48" customHeight="1">
      <c r="B8" s="32" t="s">
        <v>21</v>
      </c>
      <c r="C8" s="1"/>
      <c r="E8" s="26" t="s">
        <v>22</v>
      </c>
      <c r="F8" s="1"/>
      <c r="H8" s="113" t="s">
        <v>23</v>
      </c>
      <c r="J8" s="33"/>
      <c r="K8" s="33"/>
      <c r="L8" s="33"/>
      <c r="M8" s="34"/>
      <c r="N8" s="4"/>
      <c r="O8" s="4"/>
      <c r="P8" s="4"/>
      <c r="Q8" s="4" t="s">
        <v>10</v>
      </c>
      <c r="R8" s="4" t="s">
        <v>10</v>
      </c>
      <c r="S8" s="4" t="s">
        <v>10</v>
      </c>
      <c r="T8" s="4" t="s">
        <v>10</v>
      </c>
      <c r="U8" s="4" t="s">
        <v>10</v>
      </c>
      <c r="V8" s="4" t="s">
        <v>10</v>
      </c>
      <c r="W8" s="4" t="s">
        <v>10</v>
      </c>
      <c r="X8" s="4" t="s">
        <v>10</v>
      </c>
      <c r="Y8" s="4" t="s">
        <v>10</v>
      </c>
      <c r="AA8" s="77">
        <v>4</v>
      </c>
      <c r="AB8" s="78" t="s">
        <v>24</v>
      </c>
      <c r="AC8"/>
      <c r="AE8"/>
      <c r="AV8"/>
      <c r="AW8"/>
    </row>
    <row r="9" spans="1:53" ht="52.35" customHeight="1">
      <c r="B9" s="117">
        <f>SUM(AC30:AE30)</f>
        <v>-45750.337889755101</v>
      </c>
      <c r="C9" s="29" t="s">
        <v>16</v>
      </c>
      <c r="E9" s="118">
        <f>$K$5</f>
        <v>-213501.57681885717</v>
      </c>
      <c r="F9" s="29" t="s">
        <v>16</v>
      </c>
      <c r="H9" s="118">
        <f>$K$7</f>
        <v>-1006507.4335746127</v>
      </c>
      <c r="I9" s="29" t="s">
        <v>16</v>
      </c>
      <c r="J9" s="27" t="s">
        <v>25</v>
      </c>
      <c r="K9" s="31">
        <f>C15</f>
        <v>22045</v>
      </c>
      <c r="L9" s="31">
        <f>D15</f>
        <v>0</v>
      </c>
      <c r="M9" s="112" t="s">
        <v>26</v>
      </c>
      <c r="AA9" s="77">
        <v>5</v>
      </c>
      <c r="AB9" s="78" t="s">
        <v>27</v>
      </c>
      <c r="AC9"/>
      <c r="AE9"/>
      <c r="BA9" s="5"/>
    </row>
    <row r="10" spans="1:53" ht="29.1" customHeight="1">
      <c r="B10" s="35"/>
      <c r="C10" s="36"/>
      <c r="D10" s="36"/>
      <c r="E10" s="36"/>
      <c r="F10" s="36"/>
      <c r="G10" s="36"/>
      <c r="H10" s="36"/>
      <c r="I10" s="36"/>
      <c r="J10" s="37"/>
      <c r="K10" s="37"/>
      <c r="L10" s="37"/>
      <c r="M10" s="38"/>
      <c r="AA10" s="77">
        <v>6</v>
      </c>
      <c r="AB10" s="78" t="s">
        <v>28</v>
      </c>
      <c r="AC10"/>
      <c r="AE10"/>
    </row>
    <row r="11" spans="1:53" ht="23.1" customHeight="1">
      <c r="B11" s="1"/>
      <c r="C11" s="1"/>
      <c r="D11" s="1"/>
      <c r="E11" s="1"/>
      <c r="F11" s="1"/>
      <c r="G11" s="1"/>
      <c r="H11" s="1"/>
      <c r="I11" s="1"/>
      <c r="J11" t="s">
        <v>29</v>
      </c>
      <c r="L11" s="2"/>
    </row>
    <row r="12" spans="1:53" ht="46.35" customHeight="1" thickBot="1">
      <c r="B12" s="39" t="s">
        <v>30</v>
      </c>
      <c r="C12" s="40"/>
      <c r="D12" s="40"/>
      <c r="E12" s="40"/>
      <c r="F12" s="41"/>
      <c r="G12" s="40"/>
      <c r="H12" s="40"/>
      <c r="I12" s="40"/>
      <c r="J12" s="40"/>
      <c r="K12" s="40"/>
      <c r="L12" s="40"/>
      <c r="M12" s="40"/>
      <c r="Z12" s="6"/>
      <c r="AA12" s="80" t="s">
        <v>5</v>
      </c>
      <c r="AB12" s="81" t="str">
        <f>IF(OR($AM$13="",$AP$13="",$AM$15=""),"In order to show the yearly monitoring tables, please fill the table below with the main data from your EX-ANTE appraisal: IMPLEMENTATION, CAPITALIZATION, TOTAL AREA AND YEARLY EX-ANTE CARBON BALANCE", "")</f>
        <v/>
      </c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</row>
    <row r="13" spans="1:53" ht="19.5" thickTop="1">
      <c r="B13" s="42"/>
      <c r="C13" s="43"/>
      <c r="D13" s="43"/>
      <c r="E13" s="44"/>
      <c r="F13" s="42">
        <v>50</v>
      </c>
      <c r="G13" s="43">
        <v>100</v>
      </c>
      <c r="H13" s="43" t="s">
        <v>31</v>
      </c>
      <c r="I13" s="44"/>
      <c r="J13" s="44"/>
      <c r="K13" s="44"/>
      <c r="L13" s="44"/>
      <c r="M13" s="44"/>
      <c r="AA13" s="83"/>
      <c r="AB13" s="83"/>
      <c r="AC13" s="83"/>
      <c r="AD13" s="84"/>
      <c r="AE13" s="85"/>
      <c r="AF13" s="85"/>
      <c r="AG13" s="85"/>
      <c r="AH13" s="86"/>
      <c r="AI13" s="86"/>
      <c r="AJ13" s="87"/>
      <c r="AK13" s="88" t="s">
        <v>32</v>
      </c>
      <c r="AL13" s="89"/>
      <c r="AM13" s="7">
        <v>7</v>
      </c>
      <c r="AN13" s="90" t="s">
        <v>33</v>
      </c>
      <c r="AO13" s="89"/>
      <c r="AP13" s="7">
        <v>13</v>
      </c>
      <c r="AQ13" s="86"/>
      <c r="AR13" s="86"/>
      <c r="AS13" s="86"/>
      <c r="AT13" s="86"/>
      <c r="AU13" s="86"/>
      <c r="AV13" s="86"/>
      <c r="AW13" s="86"/>
    </row>
    <row r="14" spans="1:53" ht="41.1" customHeight="1">
      <c r="B14" s="45"/>
      <c r="C14" s="72" t="s">
        <v>5</v>
      </c>
      <c r="D14" s="72" t="s">
        <v>34</v>
      </c>
      <c r="E14" s="46"/>
      <c r="F14" s="122" t="s">
        <v>35</v>
      </c>
      <c r="G14" s="46"/>
      <c r="H14" s="46"/>
      <c r="I14" s="46"/>
      <c r="J14" s="48"/>
      <c r="K14" s="48"/>
      <c r="L14" s="48"/>
      <c r="M14" s="48"/>
      <c r="AA14" s="91"/>
      <c r="AB14" s="91"/>
      <c r="AC14" s="91"/>
      <c r="AD14" s="92"/>
      <c r="AE14" s="92"/>
      <c r="AF14" s="91"/>
      <c r="AG14" s="91"/>
      <c r="AH14" s="87"/>
      <c r="AI14" s="91"/>
      <c r="AJ14" s="87"/>
      <c r="AK14" s="89"/>
      <c r="AL14" s="89"/>
      <c r="AM14" s="88"/>
      <c r="AN14" s="89"/>
      <c r="AO14" s="89"/>
      <c r="AP14" s="89"/>
      <c r="AQ14" s="86"/>
      <c r="AR14" s="86"/>
      <c r="AS14" s="86"/>
      <c r="AT14" s="86"/>
      <c r="AU14" s="86"/>
      <c r="AV14" s="86"/>
      <c r="AW14" s="86"/>
    </row>
    <row r="15" spans="1:53" ht="53.1" customHeight="1">
      <c r="A15" s="49"/>
      <c r="B15" s="50" t="s">
        <v>25</v>
      </c>
      <c r="C15" s="114">
        <f>AM15</f>
        <v>22045</v>
      </c>
      <c r="D15" s="114">
        <f>AM37+AM59+AM81+AM126+AM148+AM170+AM192+AM214+AM236+AM258+AM280+AM302+AM324+AM347+AM369+AM391+AM413+AM435+AM457+AM103</f>
        <v>0</v>
      </c>
      <c r="E15" s="51"/>
      <c r="F15" s="122"/>
      <c r="G15" s="52">
        <f>IFERROR(L5/K5,0)</f>
        <v>0</v>
      </c>
      <c r="H15" s="53"/>
      <c r="I15" s="54"/>
      <c r="J15" s="55"/>
      <c r="K15" s="55"/>
      <c r="L15" s="55"/>
      <c r="M15" s="48"/>
      <c r="AA15" s="93"/>
      <c r="AB15" s="86"/>
      <c r="AC15" s="93"/>
      <c r="AD15" s="86"/>
      <c r="AE15" s="86"/>
      <c r="AF15" s="86"/>
      <c r="AG15" s="86"/>
      <c r="AH15" s="86"/>
      <c r="AI15" s="86"/>
      <c r="AJ15" s="86"/>
      <c r="AK15" s="94" t="s">
        <v>36</v>
      </c>
      <c r="AL15" s="89"/>
      <c r="AM15" s="7">
        <v>22045</v>
      </c>
      <c r="AN15" s="89"/>
      <c r="AO15" s="89"/>
      <c r="AP15" s="89"/>
      <c r="AQ15" s="86"/>
      <c r="AR15" s="86"/>
      <c r="AS15" s="86"/>
      <c r="AT15" s="86"/>
      <c r="AU15" s="86"/>
      <c r="AV15" s="86"/>
      <c r="AW15" s="86"/>
    </row>
    <row r="16" spans="1:53" ht="51" customHeight="1">
      <c r="B16" s="46"/>
      <c r="C16" s="46"/>
      <c r="D16" s="51"/>
      <c r="E16" s="51"/>
      <c r="F16" s="122"/>
      <c r="G16" s="51"/>
      <c r="H16" s="46"/>
      <c r="I16" s="46"/>
      <c r="J16" s="48"/>
      <c r="K16" s="48"/>
      <c r="L16" s="48"/>
      <c r="M16" s="48"/>
      <c r="AA16" s="68" t="s">
        <v>37</v>
      </c>
      <c r="AB16" s="69"/>
      <c r="AC16" s="61" t="s">
        <v>38</v>
      </c>
      <c r="AD16" s="61" t="s">
        <v>39</v>
      </c>
      <c r="AE16" s="61" t="s">
        <v>40</v>
      </c>
      <c r="AF16" s="61" t="s">
        <v>41</v>
      </c>
      <c r="AG16" s="61" t="s">
        <v>42</v>
      </c>
      <c r="AH16" s="61" t="s">
        <v>43</v>
      </c>
      <c r="AI16" s="61" t="s">
        <v>44</v>
      </c>
      <c r="AJ16" s="61" t="s">
        <v>45</v>
      </c>
      <c r="AK16" s="61" t="s">
        <v>46</v>
      </c>
      <c r="AL16" s="61" t="s">
        <v>47</v>
      </c>
      <c r="AM16" s="61" t="s">
        <v>48</v>
      </c>
      <c r="AN16" s="61" t="s">
        <v>49</v>
      </c>
      <c r="AO16" s="61" t="s">
        <v>50</v>
      </c>
      <c r="AP16" s="61" t="s">
        <v>51</v>
      </c>
      <c r="AQ16" s="61" t="s">
        <v>52</v>
      </c>
      <c r="AR16" s="61" t="s">
        <v>53</v>
      </c>
      <c r="AS16" s="61" t="s">
        <v>54</v>
      </c>
      <c r="AT16" s="61" t="s">
        <v>55</v>
      </c>
      <c r="AU16" s="61" t="s">
        <v>56</v>
      </c>
      <c r="AV16" s="61" t="s">
        <v>57</v>
      </c>
      <c r="AW16" s="86"/>
    </row>
    <row r="17" spans="2:58" ht="51.6" customHeight="1">
      <c r="B17" s="51"/>
      <c r="C17" s="51"/>
      <c r="D17" s="46"/>
      <c r="E17" s="51"/>
      <c r="F17" s="122" t="s">
        <v>58</v>
      </c>
      <c r="G17" s="51"/>
      <c r="H17" s="46"/>
      <c r="I17" s="46"/>
      <c r="J17" s="48"/>
      <c r="K17" s="48"/>
      <c r="L17" s="48"/>
      <c r="M17" s="48"/>
      <c r="AA17" s="95" t="s">
        <v>59</v>
      </c>
      <c r="AB17" s="96" t="s">
        <v>60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  <c r="AH17" s="8">
        <v>0</v>
      </c>
      <c r="AI17" s="8">
        <v>0</v>
      </c>
      <c r="AJ17" s="8">
        <v>0</v>
      </c>
      <c r="AK17" s="8">
        <v>0</v>
      </c>
      <c r="AL17" s="8">
        <v>0</v>
      </c>
      <c r="AM17" s="8">
        <v>0</v>
      </c>
      <c r="AN17" s="8">
        <v>0</v>
      </c>
      <c r="AO17" s="8">
        <v>0</v>
      </c>
      <c r="AP17" s="8">
        <v>0</v>
      </c>
      <c r="AQ17" s="8">
        <v>0</v>
      </c>
      <c r="AR17" s="8">
        <v>0</v>
      </c>
      <c r="AS17" s="8">
        <v>0</v>
      </c>
      <c r="AT17" s="8">
        <v>0</v>
      </c>
      <c r="AU17" s="8">
        <v>0</v>
      </c>
      <c r="AV17" s="8">
        <v>0</v>
      </c>
      <c r="AW17" s="86"/>
    </row>
    <row r="18" spans="2:58" ht="49.35" customHeight="1">
      <c r="B18" s="50" t="s">
        <v>25</v>
      </c>
      <c r="C18" s="123">
        <f>IFERROR(D15/C15,0)</f>
        <v>0</v>
      </c>
      <c r="D18" s="123"/>
      <c r="E18" s="51"/>
      <c r="F18" s="122"/>
      <c r="G18" s="52">
        <f>IFERROR(L7/K7,0)</f>
        <v>0</v>
      </c>
      <c r="H18" s="53"/>
      <c r="I18" s="54"/>
      <c r="J18" s="55"/>
      <c r="K18" s="55"/>
      <c r="L18" s="55"/>
      <c r="M18" s="48"/>
      <c r="AA18" s="95"/>
      <c r="AB18" s="96" t="s">
        <v>61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0</v>
      </c>
      <c r="AR18" s="8">
        <v>0</v>
      </c>
      <c r="AS18" s="8">
        <v>0</v>
      </c>
      <c r="AT18" s="8">
        <v>0</v>
      </c>
      <c r="AU18" s="8">
        <v>0</v>
      </c>
      <c r="AV18" s="8">
        <v>0</v>
      </c>
      <c r="AW18" s="86"/>
    </row>
    <row r="19" spans="2:58" ht="51.6" customHeight="1">
      <c r="B19" s="47"/>
      <c r="C19" s="46"/>
      <c r="D19" s="51"/>
      <c r="E19" s="51"/>
      <c r="F19" s="122"/>
      <c r="G19" s="46"/>
      <c r="H19" s="46"/>
      <c r="I19" s="46"/>
      <c r="J19" s="48"/>
      <c r="K19" s="48"/>
      <c r="L19" s="48"/>
      <c r="M19" s="48"/>
      <c r="AA19" s="95"/>
      <c r="AB19" s="96" t="s">
        <v>62</v>
      </c>
      <c r="AC19" s="8">
        <v>9.3255996666666654</v>
      </c>
      <c r="AD19" s="8">
        <v>18.651199333333331</v>
      </c>
      <c r="AE19" s="8">
        <v>27.976799</v>
      </c>
      <c r="AF19" s="8">
        <v>37.302398666666662</v>
      </c>
      <c r="AG19" s="8">
        <v>46.627998333333331</v>
      </c>
      <c r="AH19" s="8">
        <v>55.953598</v>
      </c>
      <c r="AI19" s="8">
        <v>65.279197666666661</v>
      </c>
      <c r="AJ19" s="8">
        <v>74.604797333333337</v>
      </c>
      <c r="AK19" s="8">
        <v>74.604797333333337</v>
      </c>
      <c r="AL19" s="8">
        <v>74.604797333333337</v>
      </c>
      <c r="AM19" s="8">
        <v>74.604797333333337</v>
      </c>
      <c r="AN19" s="8">
        <v>74.604797333333337</v>
      </c>
      <c r="AO19" s="8">
        <v>74.604797333333337</v>
      </c>
      <c r="AP19" s="8">
        <v>74.604797333333337</v>
      </c>
      <c r="AQ19" s="8">
        <v>74.604797333333337</v>
      </c>
      <c r="AR19" s="8">
        <v>74.604797333333337</v>
      </c>
      <c r="AS19" s="8">
        <v>74.604797333333337</v>
      </c>
      <c r="AT19" s="8">
        <v>74.604797333333337</v>
      </c>
      <c r="AU19" s="8">
        <v>74.604797333333337</v>
      </c>
      <c r="AV19" s="8">
        <v>74.604797333333337</v>
      </c>
      <c r="AW19" s="86"/>
    </row>
    <row r="20" spans="2:58" ht="65.45" customHeight="1">
      <c r="B20" s="56"/>
      <c r="C20" s="46"/>
      <c r="D20" s="46"/>
      <c r="E20" s="46"/>
      <c r="F20" s="56"/>
      <c r="G20" s="46"/>
      <c r="H20" s="46"/>
      <c r="I20" s="46"/>
      <c r="J20" s="48"/>
      <c r="K20" s="48"/>
      <c r="L20" s="48"/>
      <c r="M20" s="48"/>
      <c r="AA20" s="95" t="s">
        <v>63</v>
      </c>
      <c r="AB20" s="96" t="s">
        <v>64</v>
      </c>
      <c r="AC20" s="8">
        <v>309.6656876192211</v>
      </c>
      <c r="AD20" s="8">
        <v>619.33137523844221</v>
      </c>
      <c r="AE20" s="8">
        <v>928.99706285766331</v>
      </c>
      <c r="AF20" s="8">
        <v>1238.6627504768844</v>
      </c>
      <c r="AG20" s="8">
        <v>1548.3284380961054</v>
      </c>
      <c r="AH20" s="8">
        <v>1857.9941257153266</v>
      </c>
      <c r="AI20" s="8">
        <v>2167.6598133345478</v>
      </c>
      <c r="AJ20" s="8">
        <v>2477.3255009537688</v>
      </c>
      <c r="AK20" s="8">
        <v>2477.3255009537688</v>
      </c>
      <c r="AL20" s="8">
        <v>2477.3255009537688</v>
      </c>
      <c r="AM20" s="8">
        <v>2477.3255009537688</v>
      </c>
      <c r="AN20" s="8">
        <v>2477.3255009537688</v>
      </c>
      <c r="AO20" s="8">
        <v>2477.3255009537688</v>
      </c>
      <c r="AP20" s="8">
        <v>2477.3255009537688</v>
      </c>
      <c r="AQ20" s="8">
        <v>2477.3255009537688</v>
      </c>
      <c r="AR20" s="8">
        <v>2477.3255009537688</v>
      </c>
      <c r="AS20" s="8">
        <v>2477.3255009537688</v>
      </c>
      <c r="AT20" s="8">
        <v>2477.3255009537688</v>
      </c>
      <c r="AU20" s="8">
        <v>2477.3255009537688</v>
      </c>
      <c r="AV20" s="8">
        <v>2477.3255009537688</v>
      </c>
      <c r="AW20" s="86"/>
    </row>
    <row r="21" spans="2:58">
      <c r="C21" s="57"/>
      <c r="D21" s="1"/>
      <c r="E21" s="1"/>
      <c r="F21" s="1"/>
      <c r="G21" s="1"/>
      <c r="H21" s="1"/>
      <c r="I21" s="1"/>
      <c r="J21" s="1"/>
      <c r="K21" s="1"/>
      <c r="L21" s="1"/>
      <c r="M21" s="1"/>
      <c r="AA21" s="95"/>
      <c r="AB21" s="96" t="s">
        <v>65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>
        <v>0</v>
      </c>
      <c r="AO21" s="8">
        <v>0</v>
      </c>
      <c r="AP21" s="8">
        <v>0</v>
      </c>
      <c r="AQ21" s="8">
        <v>0</v>
      </c>
      <c r="AR21" s="8">
        <v>0</v>
      </c>
      <c r="AS21" s="8">
        <v>0</v>
      </c>
      <c r="AT21" s="8">
        <v>0</v>
      </c>
      <c r="AU21" s="8">
        <v>0</v>
      </c>
      <c r="AV21" s="8">
        <v>0</v>
      </c>
      <c r="AW21" s="86"/>
    </row>
    <row r="22" spans="2:58" ht="19.5" thickBot="1">
      <c r="B22" s="41" t="s">
        <v>66</v>
      </c>
      <c r="C22" s="41"/>
      <c r="D22" s="58"/>
      <c r="E22" s="58"/>
      <c r="F22" s="58"/>
      <c r="G22" s="58"/>
      <c r="H22" s="58"/>
      <c r="I22" s="58"/>
      <c r="J22" s="58"/>
      <c r="K22" s="58"/>
      <c r="L22" s="58"/>
      <c r="M22" s="58"/>
      <c r="AA22" s="95"/>
      <c r="AB22" s="96" t="s">
        <v>67</v>
      </c>
      <c r="AC22" s="8">
        <v>-8934.9537561072975</v>
      </c>
      <c r="AD22" s="8">
        <v>-17869.907512214595</v>
      </c>
      <c r="AE22" s="8">
        <v>-26804.861268321878</v>
      </c>
      <c r="AF22" s="8">
        <v>-35739.81502442919</v>
      </c>
      <c r="AG22" s="8">
        <v>-44674.768780536477</v>
      </c>
      <c r="AH22" s="8">
        <v>-53609.722536643756</v>
      </c>
      <c r="AI22" s="8">
        <v>-62544.676292751072</v>
      </c>
      <c r="AJ22" s="8">
        <v>-71479.63004885838</v>
      </c>
      <c r="AK22" s="8">
        <v>-71479.63004885838</v>
      </c>
      <c r="AL22" s="8">
        <v>-71479.63004885838</v>
      </c>
      <c r="AM22" s="8">
        <v>-71479.63004885838</v>
      </c>
      <c r="AN22" s="8">
        <v>-71479.63004885838</v>
      </c>
      <c r="AO22" s="8">
        <v>-71479.63004885838</v>
      </c>
      <c r="AP22" s="8">
        <v>-71479.63004885838</v>
      </c>
      <c r="AQ22" s="8">
        <v>-71479.63004885838</v>
      </c>
      <c r="AR22" s="8">
        <v>-71479.63004885838</v>
      </c>
      <c r="AS22" s="8">
        <v>-71479.63004885838</v>
      </c>
      <c r="AT22" s="8">
        <v>-71479.63004885838</v>
      </c>
      <c r="AU22" s="8">
        <v>-71479.63004885838</v>
      </c>
      <c r="AV22" s="8">
        <v>-71479.63004885838</v>
      </c>
      <c r="AW22" s="86"/>
    </row>
    <row r="23" spans="2:58" ht="38.25" thickTop="1">
      <c r="B23" s="59"/>
      <c r="C23" s="59"/>
      <c r="D23" s="60"/>
      <c r="E23" s="60"/>
      <c r="F23" s="60"/>
      <c r="G23" s="60"/>
      <c r="H23" s="60"/>
      <c r="I23" s="60"/>
      <c r="J23" s="60"/>
      <c r="K23" s="60"/>
      <c r="L23" s="60"/>
      <c r="M23" s="60"/>
      <c r="AA23" s="95" t="s">
        <v>68</v>
      </c>
      <c r="AB23" s="96" t="s">
        <v>69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  <c r="AQ23" s="8">
        <v>0</v>
      </c>
      <c r="AR23" s="8">
        <v>0</v>
      </c>
      <c r="AS23" s="8">
        <v>0</v>
      </c>
      <c r="AT23" s="8">
        <v>0</v>
      </c>
      <c r="AU23" s="8">
        <v>0</v>
      </c>
      <c r="AV23" s="8">
        <v>0</v>
      </c>
      <c r="AW23" s="86"/>
    </row>
    <row r="24" spans="2:58">
      <c r="B24" s="46"/>
      <c r="C24" s="46"/>
      <c r="D24" s="61" t="s">
        <v>38</v>
      </c>
      <c r="E24" s="61" t="s">
        <v>39</v>
      </c>
      <c r="F24" s="61" t="s">
        <v>40</v>
      </c>
      <c r="G24" s="61" t="s">
        <v>41</v>
      </c>
      <c r="H24" s="61" t="s">
        <v>42</v>
      </c>
      <c r="I24" s="61" t="s">
        <v>43</v>
      </c>
      <c r="J24" s="61" t="s">
        <v>44</v>
      </c>
      <c r="K24" s="61" t="s">
        <v>45</v>
      </c>
      <c r="L24" s="61" t="s">
        <v>46</v>
      </c>
      <c r="M24" s="61" t="s">
        <v>47</v>
      </c>
      <c r="AA24" s="95"/>
      <c r="AB24" s="96" t="s">
        <v>70</v>
      </c>
      <c r="AC24" s="8">
        <v>538.92632851852056</v>
      </c>
      <c r="AD24" s="8">
        <v>1077.8526570370411</v>
      </c>
      <c r="AE24" s="8">
        <v>1616.7789855555618</v>
      </c>
      <c r="AF24" s="8">
        <v>2155.7053140740823</v>
      </c>
      <c r="AG24" s="8">
        <v>2694.6316425926025</v>
      </c>
      <c r="AH24" s="8">
        <v>3233.5579711111236</v>
      </c>
      <c r="AI24" s="8">
        <v>3772.4842996296443</v>
      </c>
      <c r="AJ24" s="8">
        <v>4311.4106281481645</v>
      </c>
      <c r="AK24" s="8">
        <v>4311.4106281481645</v>
      </c>
      <c r="AL24" s="8">
        <v>4311.4106281481645</v>
      </c>
      <c r="AM24" s="8">
        <v>4311.4106281481645</v>
      </c>
      <c r="AN24" s="8">
        <v>4311.4106281481645</v>
      </c>
      <c r="AO24" s="8">
        <v>4311.4106281481645</v>
      </c>
      <c r="AP24" s="8">
        <v>4311.4106281481645</v>
      </c>
      <c r="AQ24" s="8">
        <v>4311.4106281481645</v>
      </c>
      <c r="AR24" s="8">
        <v>4311.4106281481645</v>
      </c>
      <c r="AS24" s="8">
        <v>4311.4106281481645</v>
      </c>
      <c r="AT24" s="8">
        <v>4311.4106281481645</v>
      </c>
      <c r="AU24" s="8">
        <v>4311.4106281481645</v>
      </c>
      <c r="AV24" s="8">
        <v>4311.4106281481645</v>
      </c>
      <c r="AW24" s="86"/>
    </row>
    <row r="25" spans="2:58">
      <c r="B25" s="45"/>
      <c r="C25" s="45"/>
      <c r="D25" s="62"/>
      <c r="E25" s="62"/>
      <c r="F25" s="62"/>
      <c r="G25" s="62"/>
      <c r="H25" s="62"/>
      <c r="I25" s="62"/>
      <c r="J25" s="62"/>
      <c r="K25" s="62"/>
      <c r="L25" s="62"/>
      <c r="M25" s="62"/>
      <c r="AA25" s="97"/>
      <c r="AB25" s="96" t="s">
        <v>71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8">
        <v>0</v>
      </c>
      <c r="AR25" s="8">
        <v>0</v>
      </c>
      <c r="AS25" s="8">
        <v>0</v>
      </c>
      <c r="AT25" s="8">
        <v>0</v>
      </c>
      <c r="AU25" s="8">
        <v>0</v>
      </c>
      <c r="AV25" s="8">
        <v>0</v>
      </c>
      <c r="AW25" s="86"/>
    </row>
    <row r="26" spans="2:58">
      <c r="B26" s="63" t="s">
        <v>72</v>
      </c>
      <c r="C26" s="63"/>
      <c r="D26" s="64">
        <f>AC52</f>
        <v>0</v>
      </c>
      <c r="E26" s="64">
        <f>AD52+AD74</f>
        <v>0</v>
      </c>
      <c r="F26" s="64">
        <f>AE52+AE74+AE96</f>
        <v>0</v>
      </c>
      <c r="G26" s="64">
        <f>AF52+AF74+AF96+AF118</f>
        <v>0</v>
      </c>
      <c r="H26" s="64">
        <f>AG52+AG74+AG96+AG118+AG141</f>
        <v>0</v>
      </c>
      <c r="I26" s="64">
        <f>AH52+AH74+AH96+AH118+AH141+AH163</f>
        <v>0</v>
      </c>
      <c r="J26" s="65">
        <f>AI52+AI74+AI96+AI118+AI141+AI163+AI185+AI207+AI229+AI251+AI273+AI295+AI317+AI339+AI362+AI384+AI406+AI428+AI450+AI472</f>
        <v>0</v>
      </c>
      <c r="K26" s="65">
        <f>AJ52+AJ74+AJ96+AJ118+AJ141+AJ163+AJ185+AJ207+AJ229+AJ251+AJ273+AJ295+AJ317+AJ339+AJ362+AJ384+AJ406+AJ428+AJ450+AJ472</f>
        <v>0</v>
      </c>
      <c r="L26" s="65">
        <f>AK52+AK74+AK96+AK118+AK141+AK163+AK185+AK207+AK229+AK251+AK273+AK295+AK317+AK339+AK362+AK384+AK406+AK428+AK450+AK472</f>
        <v>0</v>
      </c>
      <c r="M26" s="65">
        <f>AL52+AL74+AL96+AL118+AL141+AL163+AL185+AL207+AL229+AL251+AL273+AL295+AL317+AL339+AL362+AL384+AL406+AL428+AL450+AL472</f>
        <v>0</v>
      </c>
      <c r="AA26" s="98"/>
      <c r="AB26" s="96" t="s">
        <v>73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6"/>
    </row>
    <row r="27" spans="2:58">
      <c r="B27" s="50"/>
      <c r="C27" s="50"/>
      <c r="D27" s="64"/>
      <c r="E27" s="64"/>
      <c r="F27" s="64"/>
      <c r="G27" s="64"/>
      <c r="H27" s="64"/>
      <c r="I27" s="64"/>
      <c r="J27" s="65"/>
      <c r="K27" s="65"/>
      <c r="L27" s="65"/>
      <c r="M27" s="65"/>
      <c r="AA27" s="97"/>
      <c r="AB27" s="96" t="s">
        <v>74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6"/>
    </row>
    <row r="28" spans="2:58">
      <c r="B28" s="63" t="s">
        <v>75</v>
      </c>
      <c r="C28" s="63"/>
      <c r="D28" s="64">
        <f>D26</f>
        <v>0</v>
      </c>
      <c r="E28" s="64">
        <f>E26+D28</f>
        <v>0</v>
      </c>
      <c r="F28" s="64">
        <f>F26+E28</f>
        <v>0</v>
      </c>
      <c r="G28" s="64">
        <f t="shared" ref="G28:M28" si="0">G26+F28</f>
        <v>0</v>
      </c>
      <c r="H28" s="64">
        <f t="shared" si="0"/>
        <v>0</v>
      </c>
      <c r="I28" s="64">
        <f t="shared" si="0"/>
        <v>0</v>
      </c>
      <c r="J28" s="64">
        <f>J26+I28</f>
        <v>0</v>
      </c>
      <c r="K28" s="64">
        <f t="shared" si="0"/>
        <v>0</v>
      </c>
      <c r="L28" s="64">
        <f t="shared" si="0"/>
        <v>0</v>
      </c>
      <c r="M28" s="64">
        <f t="shared" si="0"/>
        <v>0</v>
      </c>
      <c r="AA28" s="97"/>
      <c r="AB28" s="96" t="s">
        <v>76</v>
      </c>
      <c r="AC28" s="8">
        <v>10.523700687499998</v>
      </c>
      <c r="AD28" s="8">
        <v>21.047401374999996</v>
      </c>
      <c r="AE28" s="8">
        <v>31.571102062499996</v>
      </c>
      <c r="AF28" s="8">
        <v>42.094802749999992</v>
      </c>
      <c r="AG28" s="8">
        <v>52.618503437499989</v>
      </c>
      <c r="AH28" s="8">
        <v>63.142204124999992</v>
      </c>
      <c r="AI28" s="8">
        <v>73.665904812499988</v>
      </c>
      <c r="AJ28" s="8">
        <v>84.189605499999985</v>
      </c>
      <c r="AK28" s="8">
        <v>84.189605499999985</v>
      </c>
      <c r="AL28" s="8">
        <v>84.189605499999985</v>
      </c>
      <c r="AM28" s="8">
        <v>84.189605499999985</v>
      </c>
      <c r="AN28" s="8">
        <v>84.189605499999985</v>
      </c>
      <c r="AO28" s="8">
        <v>84.189605499999985</v>
      </c>
      <c r="AP28" s="8">
        <v>84.189605499999985</v>
      </c>
      <c r="AQ28" s="8">
        <v>84.189605499999985</v>
      </c>
      <c r="AR28" s="8">
        <v>84.189605499999985</v>
      </c>
      <c r="AS28" s="8">
        <v>84.189605499999985</v>
      </c>
      <c r="AT28" s="8">
        <v>84.189605499999985</v>
      </c>
      <c r="AU28" s="8">
        <v>84.189605499999985</v>
      </c>
      <c r="AV28" s="8">
        <v>84.189605499999985</v>
      </c>
      <c r="AW28" s="86"/>
    </row>
    <row r="29" spans="2:58">
      <c r="B29" s="50"/>
      <c r="C29" s="50"/>
      <c r="D29" s="64"/>
      <c r="E29" s="64"/>
      <c r="F29" s="64"/>
      <c r="G29" s="64"/>
      <c r="H29" s="64"/>
      <c r="I29" s="64"/>
      <c r="J29" s="65"/>
      <c r="K29" s="65"/>
      <c r="L29" s="65"/>
      <c r="M29" s="65"/>
      <c r="AA29" s="97"/>
      <c r="AB29" s="96" t="s">
        <v>77</v>
      </c>
      <c r="AC29" s="8">
        <v>441.45612465620275</v>
      </c>
      <c r="AD29" s="8">
        <v>882.91224931240549</v>
      </c>
      <c r="AE29" s="8">
        <v>1324.3683739686091</v>
      </c>
      <c r="AF29" s="8">
        <v>1765.824498624811</v>
      </c>
      <c r="AG29" s="8">
        <v>2207.280623281014</v>
      </c>
      <c r="AH29" s="8">
        <v>2648.7367479372183</v>
      </c>
      <c r="AI29" s="8">
        <v>3090.1928725934204</v>
      </c>
      <c r="AJ29" s="8">
        <v>3531.648997249622</v>
      </c>
      <c r="AK29" s="8">
        <v>3531.648997249622</v>
      </c>
      <c r="AL29" s="8">
        <v>3531.648997249622</v>
      </c>
      <c r="AM29" s="8">
        <v>3531.648997249622</v>
      </c>
      <c r="AN29" s="8">
        <v>3531.648997249622</v>
      </c>
      <c r="AO29" s="8">
        <v>3531.648997249622</v>
      </c>
      <c r="AP29" s="8">
        <v>3531.648997249622</v>
      </c>
      <c r="AQ29" s="8">
        <v>3531.648997249622</v>
      </c>
      <c r="AR29" s="8">
        <v>3531.648997249622</v>
      </c>
      <c r="AS29" s="8">
        <v>3531.648997249622</v>
      </c>
      <c r="AT29" s="8">
        <v>3531.648997249622</v>
      </c>
      <c r="AU29" s="8">
        <v>3531.648997249622</v>
      </c>
      <c r="AV29" s="8">
        <v>3531.648997249622</v>
      </c>
      <c r="AW29" s="86"/>
    </row>
    <row r="30" spans="2:58" ht="18" customHeight="1">
      <c r="B30" s="45"/>
      <c r="C30" s="45"/>
      <c r="D30" s="61" t="s">
        <v>48</v>
      </c>
      <c r="E30" s="61" t="s">
        <v>49</v>
      </c>
      <c r="F30" s="61" t="s">
        <v>50</v>
      </c>
      <c r="G30" s="61" t="s">
        <v>51</v>
      </c>
      <c r="H30" s="61" t="s">
        <v>52</v>
      </c>
      <c r="I30" s="61" t="s">
        <v>53</v>
      </c>
      <c r="J30" s="61" t="s">
        <v>54</v>
      </c>
      <c r="K30" s="61" t="s">
        <v>55</v>
      </c>
      <c r="L30" s="61" t="s">
        <v>56</v>
      </c>
      <c r="M30" s="61" t="s">
        <v>57</v>
      </c>
      <c r="AA30" s="87" t="s">
        <v>78</v>
      </c>
      <c r="AB30" s="86"/>
      <c r="AC30" s="99">
        <f>SUM(AC17:AC29)</f>
        <v>-7625.0563149591862</v>
      </c>
      <c r="AD30" s="99">
        <f t="shared" ref="AD30:AV30" si="1">SUM(AD17:AD29)</f>
        <v>-15250.112629918372</v>
      </c>
      <c r="AE30" s="99">
        <f t="shared" si="1"/>
        <v>-22875.168944877547</v>
      </c>
      <c r="AF30" s="99">
        <f t="shared" si="1"/>
        <v>-30500.225259836745</v>
      </c>
      <c r="AG30" s="99">
        <f t="shared" si="1"/>
        <v>-38125.281574795918</v>
      </c>
      <c r="AH30" s="99">
        <f t="shared" si="1"/>
        <v>-45750.337889755094</v>
      </c>
      <c r="AI30" s="99">
        <f t="shared" si="1"/>
        <v>-53375.394204714292</v>
      </c>
      <c r="AJ30" s="99">
        <f t="shared" si="1"/>
        <v>-61000.45051967349</v>
      </c>
      <c r="AK30" s="99">
        <f t="shared" si="1"/>
        <v>-61000.45051967349</v>
      </c>
      <c r="AL30" s="99">
        <f t="shared" si="1"/>
        <v>-61000.45051967349</v>
      </c>
      <c r="AM30" s="99">
        <f t="shared" si="1"/>
        <v>-61000.45051967349</v>
      </c>
      <c r="AN30" s="99">
        <f t="shared" si="1"/>
        <v>-61000.45051967349</v>
      </c>
      <c r="AO30" s="99">
        <f t="shared" si="1"/>
        <v>-61000.45051967349</v>
      </c>
      <c r="AP30" s="99">
        <f t="shared" si="1"/>
        <v>-61000.45051967349</v>
      </c>
      <c r="AQ30" s="99">
        <f t="shared" si="1"/>
        <v>-61000.45051967349</v>
      </c>
      <c r="AR30" s="99">
        <f t="shared" si="1"/>
        <v>-61000.45051967349</v>
      </c>
      <c r="AS30" s="99">
        <f t="shared" si="1"/>
        <v>-61000.45051967349</v>
      </c>
      <c r="AT30" s="99">
        <f t="shared" si="1"/>
        <v>-61000.45051967349</v>
      </c>
      <c r="AU30" s="99">
        <f t="shared" si="1"/>
        <v>-61000.45051967349</v>
      </c>
      <c r="AV30" s="99">
        <f t="shared" si="1"/>
        <v>-61000.45051967349</v>
      </c>
      <c r="AW30" s="86"/>
    </row>
    <row r="31" spans="2:58" ht="20.45" customHeight="1"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AA31" s="86"/>
      <c r="AB31" s="86"/>
      <c r="AC31" s="100">
        <f>IF($AM$13&gt;=1,AC30, " ")</f>
        <v>-7625.0563149591862</v>
      </c>
      <c r="AD31" s="100">
        <f>IF($AM$13&gt;=2,AD30, " ")</f>
        <v>-15250.112629918372</v>
      </c>
      <c r="AE31" s="100">
        <f>IF($AM$13&gt;=3,AE30, " ")</f>
        <v>-22875.168944877547</v>
      </c>
      <c r="AF31" s="100">
        <f>IF($AM$13&gt;=4,AF30, " ")</f>
        <v>-30500.225259836745</v>
      </c>
      <c r="AG31" s="100">
        <f>IF($AM$13&gt;=5,AG30, " ")</f>
        <v>-38125.281574795918</v>
      </c>
      <c r="AH31" s="100">
        <f>IF($AM$13&gt;=6,AH30, " ")</f>
        <v>-45750.337889755094</v>
      </c>
      <c r="AI31" s="100">
        <f>IF($AM$13&gt;=7,AI30, " ")</f>
        <v>-53375.394204714292</v>
      </c>
      <c r="AJ31" s="100" t="str">
        <f>IF($AM$13&gt;=8,AJ30, " ")</f>
        <v xml:space="preserve"> </v>
      </c>
      <c r="AK31" s="100" t="str">
        <f>IF($AM$13&gt;=9,AK30, " ")</f>
        <v xml:space="preserve"> </v>
      </c>
      <c r="AL31" s="100" t="str">
        <f>IF($AM$13&gt;=10,AL30, " ")</f>
        <v xml:space="preserve"> </v>
      </c>
      <c r="AM31" s="100" t="str">
        <f>IF($AM$13&gt;=11,AM30, " ")</f>
        <v xml:space="preserve"> </v>
      </c>
      <c r="AN31" s="100" t="str">
        <f>IF($AM$13&gt;=12,AN30, " ")</f>
        <v xml:space="preserve"> </v>
      </c>
      <c r="AO31" s="100" t="str">
        <f>IF($AM$13&gt;=13,AO30, " ")</f>
        <v xml:space="preserve"> </v>
      </c>
      <c r="AP31" s="100" t="str">
        <f>IF($AM$13&gt;=14,AP30, " ")</f>
        <v xml:space="preserve"> </v>
      </c>
      <c r="AQ31" s="100" t="str">
        <f>IF($AM$13&gt;=15,AQ30, " ")</f>
        <v xml:space="preserve"> </v>
      </c>
      <c r="AR31" s="100" t="str">
        <f>IF($AM$13&gt;=16,AR30, " ")</f>
        <v xml:space="preserve"> </v>
      </c>
      <c r="AS31" s="100" t="str">
        <f>IF($AM$13&gt;=17,AS30, " ")</f>
        <v xml:space="preserve"> </v>
      </c>
      <c r="AT31" s="100" t="str">
        <f>IF($AM$13&gt;=18,AT30, " ")</f>
        <v xml:space="preserve"> </v>
      </c>
      <c r="AU31" s="100" t="str">
        <f>IF($AM$13&gt;=19,AU30, " ")</f>
        <v xml:space="preserve"> </v>
      </c>
      <c r="AV31" s="100" t="str">
        <f>IF($AM$13&gt;=20,AV30, " ")</f>
        <v xml:space="preserve"> </v>
      </c>
      <c r="AW31" s="86"/>
    </row>
    <row r="32" spans="2:58">
      <c r="B32" s="63" t="s">
        <v>72</v>
      </c>
      <c r="C32" s="50"/>
      <c r="D32" s="64">
        <f t="shared" ref="D32:M32" si="2">AM52+AM74+AM96+AM118+AM141+AM163+AM185+AM207+AM229+AM251+AM273+AM295+AM317+AM339+AM362+AM384+AM406+AM428+AM450+AM472</f>
        <v>0</v>
      </c>
      <c r="E32" s="64">
        <f t="shared" si="2"/>
        <v>0</v>
      </c>
      <c r="F32" s="64">
        <f t="shared" si="2"/>
        <v>0</v>
      </c>
      <c r="G32" s="64">
        <f t="shared" si="2"/>
        <v>0</v>
      </c>
      <c r="H32" s="64">
        <f t="shared" si="2"/>
        <v>0</v>
      </c>
      <c r="I32" s="64">
        <f t="shared" si="2"/>
        <v>0</v>
      </c>
      <c r="J32" s="64">
        <f t="shared" si="2"/>
        <v>0</v>
      </c>
      <c r="K32" s="64">
        <f t="shared" si="2"/>
        <v>0</v>
      </c>
      <c r="L32" s="64">
        <f t="shared" si="2"/>
        <v>0</v>
      </c>
      <c r="M32" s="64">
        <f t="shared" si="2"/>
        <v>0</v>
      </c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BC32" s="9"/>
      <c r="BD32" s="9"/>
      <c r="BE32" s="9"/>
      <c r="BF32" s="9"/>
    </row>
    <row r="33" spans="2:58" ht="18" customHeight="1">
      <c r="B33" s="50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BC33" s="9"/>
      <c r="BD33" s="9"/>
      <c r="BE33" s="9"/>
      <c r="BF33" s="9"/>
    </row>
    <row r="34" spans="2:58" ht="54" customHeight="1" thickBot="1">
      <c r="B34" s="63" t="s">
        <v>75</v>
      </c>
      <c r="C34" s="50"/>
      <c r="D34" s="64">
        <f>D32+M28</f>
        <v>0</v>
      </c>
      <c r="E34" s="64">
        <f t="shared" ref="E34:M34" si="3">E32+D34</f>
        <v>0</v>
      </c>
      <c r="F34" s="64">
        <f t="shared" si="3"/>
        <v>0</v>
      </c>
      <c r="G34" s="64">
        <f t="shared" si="3"/>
        <v>0</v>
      </c>
      <c r="H34" s="64">
        <f t="shared" si="3"/>
        <v>0</v>
      </c>
      <c r="I34" s="64">
        <f t="shared" si="3"/>
        <v>0</v>
      </c>
      <c r="J34" s="64">
        <f t="shared" si="3"/>
        <v>0</v>
      </c>
      <c r="K34" s="64">
        <f t="shared" si="3"/>
        <v>0</v>
      </c>
      <c r="L34" s="64">
        <f t="shared" si="3"/>
        <v>0</v>
      </c>
      <c r="M34" s="64">
        <f t="shared" si="3"/>
        <v>0</v>
      </c>
      <c r="AA34" s="80" t="s">
        <v>79</v>
      </c>
      <c r="AB34" s="102" t="s">
        <v>80</v>
      </c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BD34" s="9"/>
      <c r="BE34" s="9"/>
      <c r="BF34" s="9"/>
    </row>
    <row r="35" spans="2:58" ht="50.45" customHeight="1" thickTop="1">
      <c r="L35"/>
      <c r="AA35" s="103">
        <v>1</v>
      </c>
      <c r="AB35" s="83"/>
      <c r="AC35" s="83"/>
      <c r="AD35" s="84"/>
      <c r="AE35" s="85"/>
      <c r="AF35" s="85"/>
      <c r="AG35" s="83"/>
      <c r="AH35" s="85"/>
      <c r="AI35" s="86"/>
      <c r="AJ35" s="87"/>
      <c r="AK35" s="88" t="s">
        <v>32</v>
      </c>
      <c r="AL35" s="89"/>
      <c r="AM35" s="7"/>
      <c r="AN35" s="90" t="s">
        <v>33</v>
      </c>
      <c r="AO35" s="88"/>
      <c r="AP35" s="7"/>
      <c r="AQ35" s="86"/>
      <c r="AR35" s="86"/>
      <c r="AS35" s="86"/>
      <c r="AT35" s="86"/>
      <c r="AU35" s="86"/>
      <c r="AV35" s="86"/>
      <c r="AW35" s="86"/>
      <c r="BD35" s="9"/>
      <c r="BE35" s="9"/>
      <c r="BF35" s="9"/>
    </row>
    <row r="36" spans="2:58" ht="40.35" customHeight="1" thickBot="1">
      <c r="B36" s="67" t="s">
        <v>81</v>
      </c>
      <c r="C36" s="67"/>
      <c r="D36" s="67"/>
      <c r="E36" s="67"/>
      <c r="L36" s="2"/>
      <c r="AA36" s="91"/>
      <c r="AB36" s="91"/>
      <c r="AC36" s="91"/>
      <c r="AD36" s="92"/>
      <c r="AE36" s="92"/>
      <c r="AF36" s="91"/>
      <c r="AG36" s="91"/>
      <c r="AH36" s="87"/>
      <c r="AI36" s="91"/>
      <c r="AJ36" s="87"/>
      <c r="AK36" s="89"/>
      <c r="AL36" s="89"/>
      <c r="AM36" s="88"/>
      <c r="AN36" s="88"/>
      <c r="AO36" s="88"/>
      <c r="AP36" s="88"/>
      <c r="AQ36" s="86"/>
      <c r="AR36" s="86"/>
      <c r="AS36" s="86"/>
      <c r="AT36" s="86"/>
      <c r="AU36" s="86"/>
      <c r="AV36" s="86"/>
      <c r="AW36" s="86"/>
      <c r="BD36" s="9"/>
      <c r="BE36" s="9"/>
      <c r="BF36" s="9"/>
    </row>
    <row r="37" spans="2:58" ht="44.45" customHeight="1" thickTop="1">
      <c r="B37" s="68" t="s">
        <v>37</v>
      </c>
      <c r="C37" s="69"/>
      <c r="D37" s="61" t="s">
        <v>38</v>
      </c>
      <c r="E37" s="61" t="s">
        <v>39</v>
      </c>
      <c r="F37" s="61" t="s">
        <v>40</v>
      </c>
      <c r="G37" s="61" t="s">
        <v>41</v>
      </c>
      <c r="H37" s="61" t="s">
        <v>42</v>
      </c>
      <c r="I37" s="61" t="s">
        <v>43</v>
      </c>
      <c r="J37" s="61" t="s">
        <v>44</v>
      </c>
      <c r="K37" s="61" t="s">
        <v>45</v>
      </c>
      <c r="L37" s="61" t="s">
        <v>46</v>
      </c>
      <c r="M37" s="61" t="s">
        <v>47</v>
      </c>
      <c r="AA37" s="93"/>
      <c r="AB37" s="86"/>
      <c r="AC37" s="93"/>
      <c r="AD37" s="86"/>
      <c r="AE37" s="86"/>
      <c r="AF37" s="86"/>
      <c r="AG37" s="86"/>
      <c r="AH37" s="86"/>
      <c r="AI37" s="86"/>
      <c r="AJ37" s="86"/>
      <c r="AK37" s="94" t="s">
        <v>36</v>
      </c>
      <c r="AL37" s="89"/>
      <c r="AM37" s="7"/>
      <c r="AN37" s="88"/>
      <c r="AO37" s="88"/>
      <c r="AP37" s="88"/>
      <c r="AQ37" s="86"/>
      <c r="AR37" s="86"/>
      <c r="AS37" s="86"/>
      <c r="AT37" s="86"/>
      <c r="AU37" s="86"/>
      <c r="AV37" s="86"/>
      <c r="AW37" s="86"/>
    </row>
    <row r="38" spans="2:58" ht="45" customHeight="1">
      <c r="B38" s="70" t="s">
        <v>59</v>
      </c>
      <c r="C38" s="45" t="s">
        <v>60</v>
      </c>
      <c r="D38" s="71">
        <f t="shared" ref="D38:D50" si="4">AC39</f>
        <v>0</v>
      </c>
      <c r="E38" s="71">
        <f t="shared" ref="E38:E50" si="5">D38+AD39+AD61</f>
        <v>0</v>
      </c>
      <c r="F38" s="71">
        <f t="shared" ref="F38:F50" si="6">E38+AE39+AE61+AE83</f>
        <v>0</v>
      </c>
      <c r="G38" s="71">
        <f t="shared" ref="G38:G50" si="7">F38+AF39+AF61+AF105+AF83</f>
        <v>0</v>
      </c>
      <c r="H38" s="71">
        <f t="shared" ref="H38:H50" si="8">G38+AG39+AG61+AG83+AG105+AG128</f>
        <v>0</v>
      </c>
      <c r="I38" s="71">
        <f t="shared" ref="I38:I50" si="9">H38+AH39+AH61+AH83+AH105+AH128+AH150</f>
        <v>0</v>
      </c>
      <c r="J38" s="71">
        <f t="shared" ref="J38:J50" si="10">I38+AI61+AI83+AI105+AI128+AI150+AI172+AI39</f>
        <v>0</v>
      </c>
      <c r="K38" s="71">
        <f t="shared" ref="K38:K50" si="11">J38+AJ61+AJ83+AJ105+AJ128+AJ150+AJ172+AJ194+AJ39</f>
        <v>0</v>
      </c>
      <c r="L38" s="71">
        <f t="shared" ref="L38:L50" si="12">K38+AK39+AK61+AK83+AK105+AK128+AK172+AK194+AK216</f>
        <v>0</v>
      </c>
      <c r="M38" s="71">
        <f t="shared" ref="M38:M50" si="13">L38+AL39+AL61+AL83+AL105+AL128+AL150+AL172+AL194+AL216+AL238</f>
        <v>0</v>
      </c>
      <c r="AA38" s="68" t="s">
        <v>37</v>
      </c>
      <c r="AB38" s="69"/>
      <c r="AC38" s="61" t="s">
        <v>38</v>
      </c>
      <c r="AD38" s="61" t="s">
        <v>39</v>
      </c>
      <c r="AE38" s="61" t="s">
        <v>40</v>
      </c>
      <c r="AF38" s="61" t="s">
        <v>41</v>
      </c>
      <c r="AG38" s="61" t="s">
        <v>42</v>
      </c>
      <c r="AH38" s="61" t="s">
        <v>43</v>
      </c>
      <c r="AI38" s="61" t="s">
        <v>44</v>
      </c>
      <c r="AJ38" s="61" t="s">
        <v>45</v>
      </c>
      <c r="AK38" s="61" t="s">
        <v>46</v>
      </c>
      <c r="AL38" s="61" t="s">
        <v>47</v>
      </c>
      <c r="AM38" s="61" t="s">
        <v>48</v>
      </c>
      <c r="AN38" s="61" t="s">
        <v>49</v>
      </c>
      <c r="AO38" s="61" t="s">
        <v>50</v>
      </c>
      <c r="AP38" s="61" t="s">
        <v>51</v>
      </c>
      <c r="AQ38" s="61" t="s">
        <v>52</v>
      </c>
      <c r="AR38" s="61" t="s">
        <v>53</v>
      </c>
      <c r="AS38" s="61" t="s">
        <v>54</v>
      </c>
      <c r="AT38" s="61" t="s">
        <v>55</v>
      </c>
      <c r="AU38" s="61" t="s">
        <v>56</v>
      </c>
      <c r="AV38" s="61" t="s">
        <v>57</v>
      </c>
      <c r="AW38" s="86"/>
    </row>
    <row r="39" spans="2:58">
      <c r="B39" s="70"/>
      <c r="C39" s="45" t="s">
        <v>61</v>
      </c>
      <c r="D39" s="71">
        <f t="shared" si="4"/>
        <v>0</v>
      </c>
      <c r="E39" s="71">
        <f t="shared" si="5"/>
        <v>0</v>
      </c>
      <c r="F39" s="71">
        <f t="shared" si="6"/>
        <v>0</v>
      </c>
      <c r="G39" s="71">
        <f t="shared" si="7"/>
        <v>0</v>
      </c>
      <c r="H39" s="71">
        <f t="shared" si="8"/>
        <v>0</v>
      </c>
      <c r="I39" s="71">
        <f t="shared" si="9"/>
        <v>0</v>
      </c>
      <c r="J39" s="71">
        <f t="shared" si="10"/>
        <v>0</v>
      </c>
      <c r="K39" s="71">
        <f t="shared" si="11"/>
        <v>0</v>
      </c>
      <c r="L39" s="71">
        <f t="shared" si="12"/>
        <v>0</v>
      </c>
      <c r="M39" s="71">
        <f t="shared" si="13"/>
        <v>0</v>
      </c>
      <c r="AA39" s="95" t="s">
        <v>59</v>
      </c>
      <c r="AB39" s="96" t="s">
        <v>60</v>
      </c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6"/>
    </row>
    <row r="40" spans="2:58">
      <c r="B40" s="70"/>
      <c r="C40" s="45" t="s">
        <v>62</v>
      </c>
      <c r="D40" s="71">
        <f t="shared" si="4"/>
        <v>0</v>
      </c>
      <c r="E40" s="71">
        <f t="shared" si="5"/>
        <v>0</v>
      </c>
      <c r="F40" s="71">
        <f t="shared" si="6"/>
        <v>0</v>
      </c>
      <c r="G40" s="71">
        <f t="shared" si="7"/>
        <v>0</v>
      </c>
      <c r="H40" s="71">
        <f t="shared" si="8"/>
        <v>0</v>
      </c>
      <c r="I40" s="71">
        <f t="shared" si="9"/>
        <v>0</v>
      </c>
      <c r="J40" s="71">
        <f t="shared" si="10"/>
        <v>0</v>
      </c>
      <c r="K40" s="71">
        <f t="shared" si="11"/>
        <v>0</v>
      </c>
      <c r="L40" s="71">
        <f t="shared" si="12"/>
        <v>0</v>
      </c>
      <c r="M40" s="71">
        <f t="shared" si="13"/>
        <v>0</v>
      </c>
      <c r="AA40" s="95"/>
      <c r="AB40" s="96" t="s">
        <v>61</v>
      </c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6"/>
    </row>
    <row r="41" spans="2:58" s="10" customFormat="1">
      <c r="B41" s="51" t="s">
        <v>63</v>
      </c>
      <c r="C41" s="45" t="s">
        <v>64</v>
      </c>
      <c r="D41" s="71">
        <f t="shared" si="4"/>
        <v>0</v>
      </c>
      <c r="E41" s="71">
        <f t="shared" si="5"/>
        <v>0</v>
      </c>
      <c r="F41" s="71">
        <f t="shared" si="6"/>
        <v>0</v>
      </c>
      <c r="G41" s="71">
        <f t="shared" si="7"/>
        <v>0</v>
      </c>
      <c r="H41" s="71">
        <f t="shared" si="8"/>
        <v>0</v>
      </c>
      <c r="I41" s="71">
        <f t="shared" si="9"/>
        <v>0</v>
      </c>
      <c r="J41" s="71">
        <f>I41+AI64+AI86+AI108+AI131+AI153+AI175+AI42</f>
        <v>0</v>
      </c>
      <c r="K41" s="71">
        <f>J41+AJ64+AJ86+AJ108+AJ131+AJ153+AJ175+AJ197+AJ42</f>
        <v>0</v>
      </c>
      <c r="L41" s="71">
        <f t="shared" si="12"/>
        <v>0</v>
      </c>
      <c r="M41" s="71">
        <f t="shared" si="13"/>
        <v>0</v>
      </c>
      <c r="X41"/>
      <c r="Y41"/>
      <c r="AA41" s="95"/>
      <c r="AB41" s="96" t="s">
        <v>62</v>
      </c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6"/>
      <c r="AX41"/>
      <c r="AY41"/>
      <c r="AZ41"/>
      <c r="BA41"/>
      <c r="BB41"/>
      <c r="BC41"/>
    </row>
    <row r="42" spans="2:58" ht="18.75" customHeight="1">
      <c r="B42" s="51"/>
      <c r="C42" s="45" t="s">
        <v>65</v>
      </c>
      <c r="D42" s="71">
        <f t="shared" si="4"/>
        <v>0</v>
      </c>
      <c r="E42" s="71">
        <f t="shared" si="5"/>
        <v>0</v>
      </c>
      <c r="F42" s="71">
        <f t="shared" si="6"/>
        <v>0</v>
      </c>
      <c r="G42" s="71">
        <f t="shared" si="7"/>
        <v>0</v>
      </c>
      <c r="H42" s="71">
        <f t="shared" si="8"/>
        <v>0</v>
      </c>
      <c r="I42" s="71">
        <f t="shared" si="9"/>
        <v>0</v>
      </c>
      <c r="J42" s="71">
        <f t="shared" si="10"/>
        <v>0</v>
      </c>
      <c r="K42" s="71">
        <f t="shared" si="11"/>
        <v>0</v>
      </c>
      <c r="L42" s="71">
        <f t="shared" si="12"/>
        <v>0</v>
      </c>
      <c r="M42" s="71">
        <f t="shared" si="13"/>
        <v>0</v>
      </c>
      <c r="X42" s="10"/>
      <c r="Y42" s="10"/>
      <c r="AA42" s="95" t="s">
        <v>63</v>
      </c>
      <c r="AB42" s="96" t="s">
        <v>64</v>
      </c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6"/>
    </row>
    <row r="43" spans="2:58">
      <c r="B43" s="51"/>
      <c r="C43" s="45" t="s">
        <v>67</v>
      </c>
      <c r="D43" s="71">
        <f t="shared" si="4"/>
        <v>0</v>
      </c>
      <c r="E43" s="71">
        <f t="shared" si="5"/>
        <v>0</v>
      </c>
      <c r="F43" s="71">
        <f t="shared" si="6"/>
        <v>0</v>
      </c>
      <c r="G43" s="71">
        <f t="shared" si="7"/>
        <v>0</v>
      </c>
      <c r="H43" s="71">
        <f t="shared" si="8"/>
        <v>0</v>
      </c>
      <c r="I43" s="71">
        <f t="shared" si="9"/>
        <v>0</v>
      </c>
      <c r="J43" s="71">
        <f t="shared" si="10"/>
        <v>0</v>
      </c>
      <c r="K43" s="71">
        <f t="shared" si="11"/>
        <v>0</v>
      </c>
      <c r="L43" s="71">
        <f t="shared" si="12"/>
        <v>0</v>
      </c>
      <c r="M43" s="71">
        <f t="shared" si="13"/>
        <v>0</v>
      </c>
      <c r="AA43" s="95"/>
      <c r="AB43" s="96" t="s">
        <v>65</v>
      </c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6"/>
    </row>
    <row r="44" spans="2:58">
      <c r="B44" s="45" t="s">
        <v>82</v>
      </c>
      <c r="C44" s="45" t="s">
        <v>69</v>
      </c>
      <c r="D44" s="71">
        <f t="shared" si="4"/>
        <v>0</v>
      </c>
      <c r="E44" s="71">
        <f t="shared" si="5"/>
        <v>0</v>
      </c>
      <c r="F44" s="71">
        <f t="shared" si="6"/>
        <v>0</v>
      </c>
      <c r="G44" s="71">
        <f t="shared" si="7"/>
        <v>0</v>
      </c>
      <c r="H44" s="71">
        <f t="shared" si="8"/>
        <v>0</v>
      </c>
      <c r="I44" s="71">
        <f t="shared" si="9"/>
        <v>0</v>
      </c>
      <c r="J44" s="71">
        <f t="shared" si="10"/>
        <v>0</v>
      </c>
      <c r="K44" s="71">
        <f t="shared" si="11"/>
        <v>0</v>
      </c>
      <c r="L44" s="71">
        <f t="shared" si="12"/>
        <v>0</v>
      </c>
      <c r="M44" s="71">
        <f t="shared" si="13"/>
        <v>0</v>
      </c>
      <c r="AA44" s="95"/>
      <c r="AB44" s="96" t="s">
        <v>67</v>
      </c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6"/>
    </row>
    <row r="45" spans="2:58" ht="37.5">
      <c r="B45" s="45" t="s">
        <v>70</v>
      </c>
      <c r="C45" s="45" t="s">
        <v>70</v>
      </c>
      <c r="D45" s="71">
        <f t="shared" si="4"/>
        <v>0</v>
      </c>
      <c r="E45" s="71">
        <f t="shared" si="5"/>
        <v>0</v>
      </c>
      <c r="F45" s="71">
        <f t="shared" si="6"/>
        <v>0</v>
      </c>
      <c r="G45" s="71">
        <f t="shared" si="7"/>
        <v>0</v>
      </c>
      <c r="H45" s="71">
        <f t="shared" si="8"/>
        <v>0</v>
      </c>
      <c r="I45" s="71">
        <f t="shared" si="9"/>
        <v>0</v>
      </c>
      <c r="J45" s="71">
        <f t="shared" si="10"/>
        <v>0</v>
      </c>
      <c r="K45" s="71">
        <f t="shared" si="11"/>
        <v>0</v>
      </c>
      <c r="L45" s="71">
        <f t="shared" si="12"/>
        <v>0</v>
      </c>
      <c r="M45" s="71">
        <f t="shared" si="13"/>
        <v>0</v>
      </c>
      <c r="AA45" s="95" t="s">
        <v>68</v>
      </c>
      <c r="AB45" s="96" t="s">
        <v>69</v>
      </c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6"/>
    </row>
    <row r="46" spans="2:58">
      <c r="B46" s="45"/>
      <c r="C46" s="45" t="s">
        <v>71</v>
      </c>
      <c r="D46" s="71">
        <f t="shared" si="4"/>
        <v>0</v>
      </c>
      <c r="E46" s="71">
        <f t="shared" si="5"/>
        <v>0</v>
      </c>
      <c r="F46" s="71">
        <f t="shared" si="6"/>
        <v>0</v>
      </c>
      <c r="G46" s="71">
        <f t="shared" si="7"/>
        <v>0</v>
      </c>
      <c r="H46" s="71">
        <f t="shared" si="8"/>
        <v>0</v>
      </c>
      <c r="I46" s="71">
        <f t="shared" si="9"/>
        <v>0</v>
      </c>
      <c r="J46" s="71">
        <f t="shared" si="10"/>
        <v>0</v>
      </c>
      <c r="K46" s="71">
        <f t="shared" si="11"/>
        <v>0</v>
      </c>
      <c r="L46" s="71">
        <f t="shared" si="12"/>
        <v>0</v>
      </c>
      <c r="M46" s="71">
        <f t="shared" si="13"/>
        <v>0</v>
      </c>
      <c r="AA46" s="95"/>
      <c r="AB46" s="96" t="s">
        <v>70</v>
      </c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6"/>
    </row>
    <row r="47" spans="2:58">
      <c r="B47" s="45"/>
      <c r="C47" s="45" t="s">
        <v>73</v>
      </c>
      <c r="D47" s="71">
        <f t="shared" si="4"/>
        <v>0</v>
      </c>
      <c r="E47" s="71">
        <f t="shared" si="5"/>
        <v>0</v>
      </c>
      <c r="F47" s="71">
        <f t="shared" si="6"/>
        <v>0</v>
      </c>
      <c r="G47" s="71">
        <f t="shared" si="7"/>
        <v>0</v>
      </c>
      <c r="H47" s="71">
        <f t="shared" si="8"/>
        <v>0</v>
      </c>
      <c r="I47" s="71">
        <f t="shared" si="9"/>
        <v>0</v>
      </c>
      <c r="J47" s="71">
        <f t="shared" si="10"/>
        <v>0</v>
      </c>
      <c r="K47" s="71">
        <f t="shared" si="11"/>
        <v>0</v>
      </c>
      <c r="L47" s="71">
        <f t="shared" si="12"/>
        <v>0</v>
      </c>
      <c r="M47" s="71">
        <f t="shared" si="13"/>
        <v>0</v>
      </c>
      <c r="AA47" s="97"/>
      <c r="AB47" s="96" t="s">
        <v>71</v>
      </c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6"/>
    </row>
    <row r="48" spans="2:58">
      <c r="B48" s="45"/>
      <c r="C48" s="72" t="s">
        <v>74</v>
      </c>
      <c r="D48" s="71">
        <f t="shared" si="4"/>
        <v>0</v>
      </c>
      <c r="E48" s="71">
        <f t="shared" si="5"/>
        <v>0</v>
      </c>
      <c r="F48" s="71">
        <f t="shared" si="6"/>
        <v>0</v>
      </c>
      <c r="G48" s="71">
        <f t="shared" si="7"/>
        <v>0</v>
      </c>
      <c r="H48" s="71">
        <f t="shared" si="8"/>
        <v>0</v>
      </c>
      <c r="I48" s="71">
        <f t="shared" si="9"/>
        <v>0</v>
      </c>
      <c r="J48" s="71">
        <f t="shared" si="10"/>
        <v>0</v>
      </c>
      <c r="K48" s="71">
        <f t="shared" si="11"/>
        <v>0</v>
      </c>
      <c r="L48" s="71">
        <f t="shared" si="12"/>
        <v>0</v>
      </c>
      <c r="M48" s="71">
        <f t="shared" si="13"/>
        <v>0</v>
      </c>
      <c r="AA48" s="98"/>
      <c r="AB48" s="96" t="s">
        <v>73</v>
      </c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6"/>
    </row>
    <row r="49" spans="1:49">
      <c r="B49" s="45"/>
      <c r="C49" s="72" t="s">
        <v>76</v>
      </c>
      <c r="D49" s="71">
        <f t="shared" si="4"/>
        <v>0</v>
      </c>
      <c r="E49" s="71">
        <f t="shared" si="5"/>
        <v>0</v>
      </c>
      <c r="F49" s="71">
        <f t="shared" si="6"/>
        <v>0</v>
      </c>
      <c r="G49" s="71">
        <f t="shared" si="7"/>
        <v>0</v>
      </c>
      <c r="H49" s="71">
        <f t="shared" si="8"/>
        <v>0</v>
      </c>
      <c r="I49" s="71">
        <f t="shared" si="9"/>
        <v>0</v>
      </c>
      <c r="J49" s="71">
        <f t="shared" si="10"/>
        <v>0</v>
      </c>
      <c r="K49" s="71">
        <f t="shared" si="11"/>
        <v>0</v>
      </c>
      <c r="L49" s="71">
        <f t="shared" si="12"/>
        <v>0</v>
      </c>
      <c r="M49" s="71">
        <f t="shared" si="13"/>
        <v>0</v>
      </c>
      <c r="AA49" s="97"/>
      <c r="AB49" s="96" t="s">
        <v>74</v>
      </c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6"/>
    </row>
    <row r="50" spans="1:49">
      <c r="B50" s="45"/>
      <c r="C50" s="45" t="s">
        <v>77</v>
      </c>
      <c r="D50" s="71">
        <f t="shared" si="4"/>
        <v>0</v>
      </c>
      <c r="E50" s="71">
        <f t="shared" si="5"/>
        <v>0</v>
      </c>
      <c r="F50" s="71">
        <f t="shared" si="6"/>
        <v>0</v>
      </c>
      <c r="G50" s="71">
        <f t="shared" si="7"/>
        <v>0</v>
      </c>
      <c r="H50" s="71">
        <f t="shared" si="8"/>
        <v>0</v>
      </c>
      <c r="I50" s="71">
        <f t="shared" si="9"/>
        <v>0</v>
      </c>
      <c r="J50" s="71">
        <f t="shared" si="10"/>
        <v>0</v>
      </c>
      <c r="K50" s="71">
        <f t="shared" si="11"/>
        <v>0</v>
      </c>
      <c r="L50" s="71">
        <f t="shared" si="12"/>
        <v>0</v>
      </c>
      <c r="M50" s="71">
        <f t="shared" si="13"/>
        <v>0</v>
      </c>
      <c r="AA50" s="97"/>
      <c r="AB50" s="96" t="s">
        <v>76</v>
      </c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6"/>
    </row>
    <row r="51" spans="1:49" ht="20.25">
      <c r="B51" s="45" t="s">
        <v>78</v>
      </c>
      <c r="C51" s="45"/>
      <c r="D51" s="73">
        <f>SUM(D38:D50)</f>
        <v>0</v>
      </c>
      <c r="E51" s="73">
        <f t="shared" ref="E51:M51" si="14">SUM(E38:E50)</f>
        <v>0</v>
      </c>
      <c r="F51" s="73">
        <f t="shared" si="14"/>
        <v>0</v>
      </c>
      <c r="G51" s="73">
        <f t="shared" si="14"/>
        <v>0</v>
      </c>
      <c r="H51" s="73">
        <f t="shared" si="14"/>
        <v>0</v>
      </c>
      <c r="I51" s="73">
        <f t="shared" si="14"/>
        <v>0</v>
      </c>
      <c r="J51" s="73">
        <f t="shared" si="14"/>
        <v>0</v>
      </c>
      <c r="K51" s="73">
        <f t="shared" si="14"/>
        <v>0</v>
      </c>
      <c r="L51" s="73">
        <f t="shared" si="14"/>
        <v>0</v>
      </c>
      <c r="M51" s="74">
        <f t="shared" si="14"/>
        <v>0</v>
      </c>
      <c r="AA51" s="97"/>
      <c r="AB51" s="96" t="s">
        <v>77</v>
      </c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6"/>
    </row>
    <row r="52" spans="1:49">
      <c r="L52" s="2"/>
      <c r="AA52" s="87" t="s">
        <v>78</v>
      </c>
      <c r="AB52" s="86"/>
      <c r="AC52" s="99">
        <f t="shared" ref="AC52:AV52" si="15">SUM(AC39:AC51)</f>
        <v>0</v>
      </c>
      <c r="AD52" s="99">
        <f t="shared" si="15"/>
        <v>0</v>
      </c>
      <c r="AE52" s="99">
        <f t="shared" si="15"/>
        <v>0</v>
      </c>
      <c r="AF52" s="99">
        <f t="shared" si="15"/>
        <v>0</v>
      </c>
      <c r="AG52" s="99">
        <f t="shared" si="15"/>
        <v>0</v>
      </c>
      <c r="AH52" s="99">
        <f t="shared" si="15"/>
        <v>0</v>
      </c>
      <c r="AI52" s="99">
        <f t="shared" si="15"/>
        <v>0</v>
      </c>
      <c r="AJ52" s="99">
        <f t="shared" si="15"/>
        <v>0</v>
      </c>
      <c r="AK52" s="99">
        <f t="shared" si="15"/>
        <v>0</v>
      </c>
      <c r="AL52" s="99">
        <f t="shared" si="15"/>
        <v>0</v>
      </c>
      <c r="AM52" s="99">
        <f t="shared" si="15"/>
        <v>0</v>
      </c>
      <c r="AN52" s="99">
        <f t="shared" si="15"/>
        <v>0</v>
      </c>
      <c r="AO52" s="99">
        <f t="shared" si="15"/>
        <v>0</v>
      </c>
      <c r="AP52" s="99">
        <f t="shared" si="15"/>
        <v>0</v>
      </c>
      <c r="AQ52" s="99">
        <f t="shared" si="15"/>
        <v>0</v>
      </c>
      <c r="AR52" s="99">
        <f t="shared" si="15"/>
        <v>0</v>
      </c>
      <c r="AS52" s="99">
        <f t="shared" si="15"/>
        <v>0</v>
      </c>
      <c r="AT52" s="99">
        <f t="shared" si="15"/>
        <v>0</v>
      </c>
      <c r="AU52" s="99">
        <f t="shared" si="15"/>
        <v>0</v>
      </c>
      <c r="AV52" s="99">
        <f t="shared" si="15"/>
        <v>0</v>
      </c>
      <c r="AW52" s="86"/>
    </row>
    <row r="53" spans="1:49" ht="49.9" customHeight="1">
      <c r="B53" s="68" t="s">
        <v>37</v>
      </c>
      <c r="C53" s="69"/>
      <c r="D53" s="61" t="s">
        <v>48</v>
      </c>
      <c r="E53" s="61" t="s">
        <v>49</v>
      </c>
      <c r="F53" s="61" t="s">
        <v>50</v>
      </c>
      <c r="G53" s="61" t="s">
        <v>51</v>
      </c>
      <c r="H53" s="61" t="s">
        <v>52</v>
      </c>
      <c r="I53" s="61" t="s">
        <v>53</v>
      </c>
      <c r="J53" s="61" t="s">
        <v>54</v>
      </c>
      <c r="K53" s="61" t="s">
        <v>55</v>
      </c>
      <c r="L53" s="61" t="s">
        <v>56</v>
      </c>
      <c r="M53" s="61" t="s">
        <v>57</v>
      </c>
      <c r="AA53" s="86"/>
      <c r="AB53" s="86"/>
      <c r="AC53" s="104">
        <f>AC52</f>
        <v>0</v>
      </c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</row>
    <row r="54" spans="1:49">
      <c r="B54" s="70" t="s">
        <v>59</v>
      </c>
      <c r="C54" s="45" t="s">
        <v>60</v>
      </c>
      <c r="D54" s="71">
        <f t="shared" ref="D54:D66" si="16">M38+AM39+AM61+AM83+AM105+AM128+AM150+AM172+AM194+AM216+AM238+AM260</f>
        <v>0</v>
      </c>
      <c r="E54" s="71">
        <f t="shared" ref="E54:E66" si="17">D54+AN39+AN61+AN83+AN105+AN128+AN150+AN172+AN194+AN216+AN238+AN260+AN282</f>
        <v>0</v>
      </c>
      <c r="F54" s="71">
        <f t="shared" ref="F54:F66" si="18">E54+AO39+AO61+AO83+AO105+AO128+AO150+AO172+AO194+AO216+AO238+AO260+AO282+AO304</f>
        <v>0</v>
      </c>
      <c r="G54" s="71">
        <f t="shared" ref="G54:G66" si="19">F54+AP39+AP61+AP83+AP105+AP128+AP150+AP172+AP194+AP216+AP238+AP260+AP282+AP304+AP326</f>
        <v>0</v>
      </c>
      <c r="H54" s="71">
        <f t="shared" ref="H54:H66" si="20">G54+AQ39+AQ61+AQ83+AQ105+AQ128+AQ150+AQ172+AQ194+AQ216+AQ238+AQ260+AQ282+AQ304+AQ326+AQ349</f>
        <v>0</v>
      </c>
      <c r="I54" s="71">
        <f t="shared" ref="I54:I66" si="21">H54+AR39+AR61+AR83+AR105+AR128+AR150+AR172+AR194+AR216+AR238+AR260+AR282+AR304+AR326+AR349+AR371</f>
        <v>0</v>
      </c>
      <c r="J54" s="71">
        <f t="shared" ref="J54:J66" si="22">I54+AS39+AS61+AS83+AS105+AS128+AS150+AS172+AS194+AS216+AS238+AS260+AS282+AS304+AS326+AS349+AS371+AS393</f>
        <v>0</v>
      </c>
      <c r="K54" s="71">
        <f t="shared" ref="K54:K66" si="23">J54+AT39+AT61+AT83+AT105+AT128+AT150+AT172+AT194+AT216+AT238+AT260+AT282+AT304+AT326+AT349+AT371+AT393+AT415</f>
        <v>0</v>
      </c>
      <c r="L54" s="71">
        <f t="shared" ref="L54:L66" si="24">K54+AU39+AU61+AU83+AU105+AU128+AU150+AU172+AU194+AU216+AU238+AU260+AU282+AU304+AU326+AU349+AU371+AU393+AU415+AU437</f>
        <v>0</v>
      </c>
      <c r="M54" s="71">
        <f t="shared" ref="M54:M66" si="25">L54+AV39+AV61+AV83+AV105+AV128+AV150+AV172+AV194+AV216+AV238+AV260+AV282+AV304+AV326+AV349+AV371+AV393+AV415+AV437+AV459</f>
        <v>0</v>
      </c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</row>
    <row r="55" spans="1:49" ht="22.35" customHeight="1">
      <c r="B55" s="70"/>
      <c r="C55" s="45" t="s">
        <v>61</v>
      </c>
      <c r="D55" s="71">
        <f t="shared" si="16"/>
        <v>0</v>
      </c>
      <c r="E55" s="71">
        <f t="shared" si="17"/>
        <v>0</v>
      </c>
      <c r="F55" s="71">
        <f t="shared" si="18"/>
        <v>0</v>
      </c>
      <c r="G55" s="71">
        <f t="shared" si="19"/>
        <v>0</v>
      </c>
      <c r="H55" s="71">
        <f t="shared" si="20"/>
        <v>0</v>
      </c>
      <c r="I55" s="71">
        <f t="shared" si="21"/>
        <v>0</v>
      </c>
      <c r="J55" s="71">
        <f t="shared" si="22"/>
        <v>0</v>
      </c>
      <c r="K55" s="71">
        <f t="shared" si="23"/>
        <v>0</v>
      </c>
      <c r="L55" s="71">
        <f t="shared" si="24"/>
        <v>0</v>
      </c>
      <c r="M55" s="71">
        <f t="shared" si="25"/>
        <v>0</v>
      </c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  <c r="AT55" s="101"/>
      <c r="AU55" s="101"/>
      <c r="AV55" s="101"/>
      <c r="AW55" s="101"/>
    </row>
    <row r="56" spans="1:49" ht="48.6" customHeight="1" thickBot="1">
      <c r="B56" s="70"/>
      <c r="C56" s="45" t="s">
        <v>62</v>
      </c>
      <c r="D56" s="71">
        <f t="shared" si="16"/>
        <v>0</v>
      </c>
      <c r="E56" s="71">
        <f t="shared" si="17"/>
        <v>0</v>
      </c>
      <c r="F56" s="71">
        <f t="shared" si="18"/>
        <v>0</v>
      </c>
      <c r="G56" s="71">
        <f t="shared" si="19"/>
        <v>0</v>
      </c>
      <c r="H56" s="71">
        <f t="shared" si="20"/>
        <v>0</v>
      </c>
      <c r="I56" s="71">
        <f t="shared" si="21"/>
        <v>0</v>
      </c>
      <c r="J56" s="71">
        <f t="shared" si="22"/>
        <v>0</v>
      </c>
      <c r="K56" s="71">
        <f t="shared" si="23"/>
        <v>0</v>
      </c>
      <c r="L56" s="71">
        <f t="shared" si="24"/>
        <v>0</v>
      </c>
      <c r="M56" s="71">
        <f t="shared" si="25"/>
        <v>0</v>
      </c>
      <c r="AA56" s="80" t="s">
        <v>83</v>
      </c>
      <c r="AB56" s="105" t="s">
        <v>84</v>
      </c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</row>
    <row r="57" spans="1:49" ht="19.5" thickTop="1">
      <c r="B57" s="51" t="s">
        <v>63</v>
      </c>
      <c r="C57" s="45" t="s">
        <v>64</v>
      </c>
      <c r="D57" s="71">
        <f t="shared" si="16"/>
        <v>0</v>
      </c>
      <c r="E57" s="71">
        <f t="shared" si="17"/>
        <v>0</v>
      </c>
      <c r="F57" s="71">
        <f t="shared" si="18"/>
        <v>0</v>
      </c>
      <c r="G57" s="71">
        <f t="shared" si="19"/>
        <v>0</v>
      </c>
      <c r="H57" s="71">
        <f t="shared" si="20"/>
        <v>0</v>
      </c>
      <c r="I57" s="71">
        <f t="shared" si="21"/>
        <v>0</v>
      </c>
      <c r="J57" s="71">
        <f t="shared" si="22"/>
        <v>0</v>
      </c>
      <c r="K57" s="71">
        <f t="shared" si="23"/>
        <v>0</v>
      </c>
      <c r="L57" s="71">
        <f t="shared" si="24"/>
        <v>0</v>
      </c>
      <c r="M57" s="71">
        <f t="shared" si="25"/>
        <v>0</v>
      </c>
      <c r="AA57" s="103">
        <v>2</v>
      </c>
      <c r="AB57" s="83"/>
      <c r="AC57" s="83"/>
      <c r="AD57" s="83"/>
      <c r="AE57" s="85"/>
      <c r="AF57" s="85"/>
      <c r="AG57" s="83"/>
      <c r="AH57" s="85"/>
      <c r="AI57" s="86"/>
      <c r="AJ57" s="87"/>
      <c r="AK57" s="88" t="s">
        <v>32</v>
      </c>
      <c r="AL57" s="88"/>
      <c r="AM57" s="7"/>
      <c r="AN57" s="90" t="s">
        <v>33</v>
      </c>
      <c r="AO57" s="88"/>
      <c r="AP57" s="7"/>
      <c r="AQ57" s="86"/>
      <c r="AR57" s="86"/>
      <c r="AS57" s="86"/>
      <c r="AT57" s="86"/>
      <c r="AU57" s="86"/>
      <c r="AV57" s="86"/>
      <c r="AW57" s="86"/>
    </row>
    <row r="58" spans="1:49" ht="36.6" customHeight="1">
      <c r="B58" s="51"/>
      <c r="C58" s="45" t="s">
        <v>65</v>
      </c>
      <c r="D58" s="71">
        <f t="shared" si="16"/>
        <v>0</v>
      </c>
      <c r="E58" s="71">
        <f t="shared" si="17"/>
        <v>0</v>
      </c>
      <c r="F58" s="71">
        <f t="shared" si="18"/>
        <v>0</v>
      </c>
      <c r="G58" s="71">
        <f t="shared" si="19"/>
        <v>0</v>
      </c>
      <c r="H58" s="71">
        <f t="shared" si="20"/>
        <v>0</v>
      </c>
      <c r="I58" s="71">
        <f t="shared" si="21"/>
        <v>0</v>
      </c>
      <c r="J58" s="71">
        <f t="shared" si="22"/>
        <v>0</v>
      </c>
      <c r="K58" s="71">
        <f t="shared" si="23"/>
        <v>0</v>
      </c>
      <c r="L58" s="71">
        <f t="shared" si="24"/>
        <v>0</v>
      </c>
      <c r="M58" s="71">
        <f t="shared" si="25"/>
        <v>0</v>
      </c>
      <c r="AA58" s="91"/>
      <c r="AB58" s="91"/>
      <c r="AC58" s="85"/>
      <c r="AD58" s="83"/>
      <c r="AE58" s="83"/>
      <c r="AF58" s="85"/>
      <c r="AG58" s="85"/>
      <c r="AH58" s="87"/>
      <c r="AI58" s="91"/>
      <c r="AJ58" s="87"/>
      <c r="AK58" s="88"/>
      <c r="AL58" s="88"/>
      <c r="AM58" s="88"/>
      <c r="AN58" s="88"/>
      <c r="AO58" s="88"/>
      <c r="AP58" s="88"/>
      <c r="AQ58" s="86"/>
      <c r="AR58" s="86"/>
      <c r="AS58" s="86"/>
      <c r="AT58" s="86"/>
      <c r="AU58" s="86"/>
      <c r="AV58" s="86"/>
      <c r="AW58" s="86"/>
    </row>
    <row r="59" spans="1:49" ht="39.6" customHeight="1">
      <c r="B59" s="51"/>
      <c r="C59" s="45" t="s">
        <v>67</v>
      </c>
      <c r="D59" s="71">
        <f t="shared" si="16"/>
        <v>0</v>
      </c>
      <c r="E59" s="71">
        <f t="shared" si="17"/>
        <v>0</v>
      </c>
      <c r="F59" s="71">
        <f t="shared" si="18"/>
        <v>0</v>
      </c>
      <c r="G59" s="71">
        <f t="shared" si="19"/>
        <v>0</v>
      </c>
      <c r="H59" s="71">
        <f t="shared" si="20"/>
        <v>0</v>
      </c>
      <c r="I59" s="71">
        <f t="shared" si="21"/>
        <v>0</v>
      </c>
      <c r="J59" s="71">
        <f t="shared" si="22"/>
        <v>0</v>
      </c>
      <c r="K59" s="71">
        <f t="shared" si="23"/>
        <v>0</v>
      </c>
      <c r="L59" s="71">
        <f t="shared" si="24"/>
        <v>0</v>
      </c>
      <c r="M59" s="71">
        <f t="shared" si="25"/>
        <v>0</v>
      </c>
      <c r="AA59" s="93"/>
      <c r="AB59" s="86"/>
      <c r="AC59" s="83"/>
      <c r="AD59" s="83"/>
      <c r="AE59" s="83"/>
      <c r="AF59" s="83"/>
      <c r="AG59" s="83"/>
      <c r="AH59" s="86"/>
      <c r="AI59" s="86"/>
      <c r="AJ59" s="86"/>
      <c r="AK59" s="88" t="s">
        <v>36</v>
      </c>
      <c r="AL59" s="88"/>
      <c r="AM59" s="7"/>
      <c r="AN59" s="88"/>
      <c r="AO59" s="88"/>
      <c r="AP59" s="88"/>
      <c r="AQ59" s="86"/>
      <c r="AR59" s="86"/>
      <c r="AS59" s="86"/>
      <c r="AT59" s="86"/>
      <c r="AU59" s="86"/>
      <c r="AV59" s="86"/>
      <c r="AW59" s="86"/>
    </row>
    <row r="60" spans="1:49" ht="42" customHeight="1">
      <c r="B60" s="45" t="s">
        <v>82</v>
      </c>
      <c r="C60" s="45" t="s">
        <v>69</v>
      </c>
      <c r="D60" s="71">
        <f t="shared" si="16"/>
        <v>0</v>
      </c>
      <c r="E60" s="71">
        <f t="shared" si="17"/>
        <v>0</v>
      </c>
      <c r="F60" s="71">
        <f t="shared" si="18"/>
        <v>0</v>
      </c>
      <c r="G60" s="71">
        <f t="shared" si="19"/>
        <v>0</v>
      </c>
      <c r="H60" s="71">
        <f t="shared" si="20"/>
        <v>0</v>
      </c>
      <c r="I60" s="71">
        <f t="shared" si="21"/>
        <v>0</v>
      </c>
      <c r="J60" s="71">
        <f t="shared" si="22"/>
        <v>0</v>
      </c>
      <c r="K60" s="71">
        <f t="shared" si="23"/>
        <v>0</v>
      </c>
      <c r="L60" s="71">
        <f t="shared" si="24"/>
        <v>0</v>
      </c>
      <c r="M60" s="71">
        <f t="shared" si="25"/>
        <v>0</v>
      </c>
      <c r="AA60" s="68" t="s">
        <v>37</v>
      </c>
      <c r="AB60" s="69"/>
      <c r="AC60" s="106"/>
      <c r="AD60" s="61" t="s">
        <v>39</v>
      </c>
      <c r="AE60" s="61" t="s">
        <v>40</v>
      </c>
      <c r="AF60" s="61" t="s">
        <v>41</v>
      </c>
      <c r="AG60" s="61" t="s">
        <v>42</v>
      </c>
      <c r="AH60" s="61" t="s">
        <v>43</v>
      </c>
      <c r="AI60" s="61" t="s">
        <v>44</v>
      </c>
      <c r="AJ60" s="61" t="s">
        <v>45</v>
      </c>
      <c r="AK60" s="61" t="s">
        <v>46</v>
      </c>
      <c r="AL60" s="61" t="s">
        <v>47</v>
      </c>
      <c r="AM60" s="61" t="s">
        <v>48</v>
      </c>
      <c r="AN60" s="61" t="s">
        <v>49</v>
      </c>
      <c r="AO60" s="61" t="s">
        <v>50</v>
      </c>
      <c r="AP60" s="61" t="s">
        <v>51</v>
      </c>
      <c r="AQ60" s="61" t="s">
        <v>52</v>
      </c>
      <c r="AR60" s="61" t="s">
        <v>53</v>
      </c>
      <c r="AS60" s="61" t="s">
        <v>54</v>
      </c>
      <c r="AT60" s="61" t="s">
        <v>55</v>
      </c>
      <c r="AU60" s="61" t="s">
        <v>56</v>
      </c>
      <c r="AV60" s="61" t="s">
        <v>57</v>
      </c>
      <c r="AW60" s="86"/>
    </row>
    <row r="61" spans="1:49">
      <c r="B61" s="45" t="s">
        <v>70</v>
      </c>
      <c r="C61" s="45" t="s">
        <v>70</v>
      </c>
      <c r="D61" s="71">
        <f t="shared" si="16"/>
        <v>0</v>
      </c>
      <c r="E61" s="71">
        <f t="shared" si="17"/>
        <v>0</v>
      </c>
      <c r="F61" s="71">
        <f t="shared" si="18"/>
        <v>0</v>
      </c>
      <c r="G61" s="71">
        <f t="shared" si="19"/>
        <v>0</v>
      </c>
      <c r="H61" s="71">
        <f t="shared" si="20"/>
        <v>0</v>
      </c>
      <c r="I61" s="71">
        <f t="shared" si="21"/>
        <v>0</v>
      </c>
      <c r="J61" s="71">
        <f t="shared" si="22"/>
        <v>0</v>
      </c>
      <c r="K61" s="71">
        <f t="shared" si="23"/>
        <v>0</v>
      </c>
      <c r="L61" s="71">
        <f t="shared" si="24"/>
        <v>0</v>
      </c>
      <c r="M61" s="71">
        <f t="shared" si="25"/>
        <v>0</v>
      </c>
      <c r="AA61" s="95" t="s">
        <v>59</v>
      </c>
      <c r="AB61" s="96" t="s">
        <v>60</v>
      </c>
      <c r="AC61" s="97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6"/>
    </row>
    <row r="62" spans="1:49">
      <c r="B62" s="45"/>
      <c r="C62" s="45" t="s">
        <v>71</v>
      </c>
      <c r="D62" s="71">
        <f t="shared" si="16"/>
        <v>0</v>
      </c>
      <c r="E62" s="71">
        <f t="shared" si="17"/>
        <v>0</v>
      </c>
      <c r="F62" s="71">
        <f t="shared" si="18"/>
        <v>0</v>
      </c>
      <c r="G62" s="71">
        <f t="shared" si="19"/>
        <v>0</v>
      </c>
      <c r="H62" s="71">
        <f t="shared" si="20"/>
        <v>0</v>
      </c>
      <c r="I62" s="71">
        <f t="shared" si="21"/>
        <v>0</v>
      </c>
      <c r="J62" s="71">
        <f t="shared" si="22"/>
        <v>0</v>
      </c>
      <c r="K62" s="71">
        <f t="shared" si="23"/>
        <v>0</v>
      </c>
      <c r="L62" s="71">
        <f t="shared" si="24"/>
        <v>0</v>
      </c>
      <c r="M62" s="71">
        <f t="shared" si="25"/>
        <v>0</v>
      </c>
      <c r="AA62" s="95"/>
      <c r="AB62" s="96" t="s">
        <v>61</v>
      </c>
      <c r="AC62" s="97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6"/>
    </row>
    <row r="63" spans="1:49">
      <c r="B63" s="45"/>
      <c r="C63" s="45" t="s">
        <v>73</v>
      </c>
      <c r="D63" s="71">
        <f t="shared" si="16"/>
        <v>0</v>
      </c>
      <c r="E63" s="71">
        <f t="shared" si="17"/>
        <v>0</v>
      </c>
      <c r="F63" s="71">
        <f t="shared" si="18"/>
        <v>0</v>
      </c>
      <c r="G63" s="71">
        <f t="shared" si="19"/>
        <v>0</v>
      </c>
      <c r="H63" s="71">
        <f t="shared" si="20"/>
        <v>0</v>
      </c>
      <c r="I63" s="71">
        <f t="shared" si="21"/>
        <v>0</v>
      </c>
      <c r="J63" s="71">
        <f t="shared" si="22"/>
        <v>0</v>
      </c>
      <c r="K63" s="71">
        <f t="shared" si="23"/>
        <v>0</v>
      </c>
      <c r="L63" s="71">
        <f t="shared" si="24"/>
        <v>0</v>
      </c>
      <c r="M63" s="71">
        <f t="shared" si="25"/>
        <v>0</v>
      </c>
      <c r="AA63" s="95"/>
      <c r="AB63" s="96" t="s">
        <v>62</v>
      </c>
      <c r="AC63" s="97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6"/>
    </row>
    <row r="64" spans="1:49">
      <c r="A64" s="2"/>
      <c r="B64" s="45"/>
      <c r="C64" s="72" t="s">
        <v>74</v>
      </c>
      <c r="D64" s="71">
        <f t="shared" si="16"/>
        <v>0</v>
      </c>
      <c r="E64" s="71">
        <f t="shared" si="17"/>
        <v>0</v>
      </c>
      <c r="F64" s="71">
        <f t="shared" si="18"/>
        <v>0</v>
      </c>
      <c r="G64" s="71">
        <f t="shared" si="19"/>
        <v>0</v>
      </c>
      <c r="H64" s="71">
        <f t="shared" si="20"/>
        <v>0</v>
      </c>
      <c r="I64" s="71">
        <f t="shared" si="21"/>
        <v>0</v>
      </c>
      <c r="J64" s="71">
        <f t="shared" si="22"/>
        <v>0</v>
      </c>
      <c r="K64" s="71">
        <f t="shared" si="23"/>
        <v>0</v>
      </c>
      <c r="L64" s="71">
        <f t="shared" si="24"/>
        <v>0</v>
      </c>
      <c r="M64" s="71">
        <f t="shared" si="25"/>
        <v>0</v>
      </c>
      <c r="N64" s="2"/>
      <c r="AA64" s="95" t="s">
        <v>63</v>
      </c>
      <c r="AB64" s="96" t="s">
        <v>64</v>
      </c>
      <c r="AC64" s="97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6"/>
    </row>
    <row r="65" spans="1:49">
      <c r="A65" s="2"/>
      <c r="B65" s="45"/>
      <c r="C65" s="72" t="s">
        <v>76</v>
      </c>
      <c r="D65" s="71">
        <f t="shared" si="16"/>
        <v>0</v>
      </c>
      <c r="E65" s="71">
        <f t="shared" si="17"/>
        <v>0</v>
      </c>
      <c r="F65" s="71">
        <f t="shared" si="18"/>
        <v>0</v>
      </c>
      <c r="G65" s="71">
        <f t="shared" si="19"/>
        <v>0</v>
      </c>
      <c r="H65" s="71">
        <f t="shared" si="20"/>
        <v>0</v>
      </c>
      <c r="I65" s="71">
        <f t="shared" si="21"/>
        <v>0</v>
      </c>
      <c r="J65" s="71">
        <f t="shared" si="22"/>
        <v>0</v>
      </c>
      <c r="K65" s="71">
        <f t="shared" si="23"/>
        <v>0</v>
      </c>
      <c r="L65" s="71">
        <f t="shared" si="24"/>
        <v>0</v>
      </c>
      <c r="M65" s="71">
        <f t="shared" si="25"/>
        <v>0</v>
      </c>
      <c r="N65" s="2"/>
      <c r="AA65" s="95"/>
      <c r="AB65" s="96" t="s">
        <v>65</v>
      </c>
      <c r="AC65" s="97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6"/>
    </row>
    <row r="66" spans="1:49">
      <c r="A66" s="2"/>
      <c r="B66" s="45"/>
      <c r="C66" s="45" t="s">
        <v>77</v>
      </c>
      <c r="D66" s="71">
        <f t="shared" si="16"/>
        <v>0</v>
      </c>
      <c r="E66" s="71">
        <f t="shared" si="17"/>
        <v>0</v>
      </c>
      <c r="F66" s="71">
        <f t="shared" si="18"/>
        <v>0</v>
      </c>
      <c r="G66" s="71">
        <f t="shared" si="19"/>
        <v>0</v>
      </c>
      <c r="H66" s="71">
        <f t="shared" si="20"/>
        <v>0</v>
      </c>
      <c r="I66" s="71">
        <f t="shared" si="21"/>
        <v>0</v>
      </c>
      <c r="J66" s="71">
        <f t="shared" si="22"/>
        <v>0</v>
      </c>
      <c r="K66" s="71">
        <f t="shared" si="23"/>
        <v>0</v>
      </c>
      <c r="L66" s="71">
        <f t="shared" si="24"/>
        <v>0</v>
      </c>
      <c r="M66" s="71">
        <f t="shared" si="25"/>
        <v>0</v>
      </c>
      <c r="N66" s="2"/>
      <c r="AA66" s="95"/>
      <c r="AB66" s="96" t="s">
        <v>67</v>
      </c>
      <c r="AC66" s="97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6"/>
    </row>
    <row r="67" spans="1:49" ht="37.5">
      <c r="A67" s="2"/>
      <c r="B67" s="45" t="s">
        <v>78</v>
      </c>
      <c r="C67" s="45"/>
      <c r="D67" s="74">
        <f t="shared" ref="D67:L67" si="26">SUM(D54:D66)</f>
        <v>0</v>
      </c>
      <c r="E67" s="74">
        <f t="shared" si="26"/>
        <v>0</v>
      </c>
      <c r="F67" s="74">
        <f t="shared" si="26"/>
        <v>0</v>
      </c>
      <c r="G67" s="74">
        <f t="shared" si="26"/>
        <v>0</v>
      </c>
      <c r="H67" s="74">
        <f t="shared" si="26"/>
        <v>0</v>
      </c>
      <c r="I67" s="74">
        <f t="shared" si="26"/>
        <v>0</v>
      </c>
      <c r="J67" s="74">
        <f t="shared" si="26"/>
        <v>0</v>
      </c>
      <c r="K67" s="74">
        <f t="shared" si="26"/>
        <v>0</v>
      </c>
      <c r="L67" s="74">
        <f t="shared" si="26"/>
        <v>0</v>
      </c>
      <c r="M67" s="75">
        <f>SUM(M54:M66)</f>
        <v>0</v>
      </c>
      <c r="N67" s="2"/>
      <c r="AA67" s="95" t="s">
        <v>68</v>
      </c>
      <c r="AB67" s="96" t="s">
        <v>69</v>
      </c>
      <c r="AC67" s="97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6"/>
    </row>
    <row r="68" spans="1:49">
      <c r="A68" s="2"/>
      <c r="L68" s="2"/>
      <c r="N68" s="2"/>
      <c r="AA68" s="95"/>
      <c r="AB68" s="96" t="s">
        <v>70</v>
      </c>
      <c r="AC68" s="97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6"/>
    </row>
    <row r="69" spans="1:49">
      <c r="A69" s="2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5"/>
      <c r="N69" s="14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97"/>
      <c r="AB69" s="96" t="s">
        <v>71</v>
      </c>
      <c r="AC69" s="97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6"/>
    </row>
    <row r="70" spans="1:49" ht="26.25">
      <c r="A70" s="2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5"/>
      <c r="N70" s="14"/>
      <c r="O70" s="16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98"/>
      <c r="AB70" s="96" t="s">
        <v>73</v>
      </c>
      <c r="AC70" s="97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6"/>
    </row>
    <row r="71" spans="1:49" ht="19.350000000000001" customHeight="1">
      <c r="A71" s="2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5"/>
      <c r="N71" s="14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97"/>
      <c r="AB71" s="96" t="s">
        <v>74</v>
      </c>
      <c r="AC71" s="97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6"/>
    </row>
    <row r="72" spans="1:49">
      <c r="A72" s="2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97"/>
      <c r="AB72" s="96" t="s">
        <v>76</v>
      </c>
      <c r="AC72" s="97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6"/>
    </row>
    <row r="73" spans="1:49">
      <c r="A73" s="2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97"/>
      <c r="AB73" s="96" t="s">
        <v>77</v>
      </c>
      <c r="AC73" s="97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6"/>
    </row>
    <row r="74" spans="1:49">
      <c r="A74" s="2"/>
      <c r="B74" s="3"/>
      <c r="C74" s="3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87" t="s">
        <v>78</v>
      </c>
      <c r="AB74" s="86"/>
      <c r="AC74" s="99"/>
      <c r="AD74" s="99">
        <f t="shared" ref="AD74:AV74" si="27">SUM(AD61:AD73)</f>
        <v>0</v>
      </c>
      <c r="AE74" s="99">
        <f t="shared" si="27"/>
        <v>0</v>
      </c>
      <c r="AF74" s="99">
        <f t="shared" si="27"/>
        <v>0</v>
      </c>
      <c r="AG74" s="99">
        <f t="shared" si="27"/>
        <v>0</v>
      </c>
      <c r="AH74" s="99">
        <f t="shared" si="27"/>
        <v>0</v>
      </c>
      <c r="AI74" s="99">
        <f t="shared" si="27"/>
        <v>0</v>
      </c>
      <c r="AJ74" s="99">
        <f t="shared" si="27"/>
        <v>0</v>
      </c>
      <c r="AK74" s="99">
        <f t="shared" si="27"/>
        <v>0</v>
      </c>
      <c r="AL74" s="99">
        <f t="shared" si="27"/>
        <v>0</v>
      </c>
      <c r="AM74" s="99">
        <f t="shared" si="27"/>
        <v>0</v>
      </c>
      <c r="AN74" s="99">
        <f t="shared" si="27"/>
        <v>0</v>
      </c>
      <c r="AO74" s="99">
        <f t="shared" si="27"/>
        <v>0</v>
      </c>
      <c r="AP74" s="99">
        <f t="shared" si="27"/>
        <v>0</v>
      </c>
      <c r="AQ74" s="99">
        <f t="shared" si="27"/>
        <v>0</v>
      </c>
      <c r="AR74" s="99">
        <f t="shared" si="27"/>
        <v>0</v>
      </c>
      <c r="AS74" s="99">
        <f t="shared" si="27"/>
        <v>0</v>
      </c>
      <c r="AT74" s="99">
        <f t="shared" si="27"/>
        <v>0</v>
      </c>
      <c r="AU74" s="99">
        <f t="shared" si="27"/>
        <v>0</v>
      </c>
      <c r="AV74" s="99">
        <f t="shared" si="27"/>
        <v>0</v>
      </c>
      <c r="AW74" s="86"/>
    </row>
    <row r="75" spans="1:49">
      <c r="A75" s="2"/>
      <c r="B75" s="3"/>
      <c r="C75" s="3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86"/>
      <c r="AB75" s="86"/>
      <c r="AC75" s="104">
        <f>IF($AM$13&gt;=1,AC74, " ")</f>
        <v>0</v>
      </c>
      <c r="AD75" s="104">
        <f>AD74</f>
        <v>0</v>
      </c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</row>
    <row r="76" spans="1:49">
      <c r="A76" s="2"/>
      <c r="B76" s="3">
        <v>1</v>
      </c>
      <c r="C76" s="17">
        <f>D28</f>
        <v>0</v>
      </c>
      <c r="D76" s="14"/>
      <c r="E76" s="14"/>
      <c r="F76" s="14"/>
      <c r="G76" s="14"/>
      <c r="H76" s="14"/>
      <c r="I76" s="14"/>
      <c r="J76" s="14"/>
      <c r="K76" s="14"/>
      <c r="L76" s="15"/>
      <c r="M76" s="14"/>
      <c r="N76" s="14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  <c r="AT76" s="86"/>
      <c r="AU76" s="86"/>
      <c r="AV76" s="86"/>
      <c r="AW76" s="86"/>
    </row>
    <row r="77" spans="1:49">
      <c r="A77" s="2"/>
      <c r="B77" s="3">
        <v>2</v>
      </c>
      <c r="C77" s="17">
        <f>E28</f>
        <v>0</v>
      </c>
      <c r="D77" s="14"/>
      <c r="E77" s="14"/>
      <c r="F77" s="14"/>
      <c r="G77" s="14"/>
      <c r="H77" s="14"/>
      <c r="I77" s="14"/>
      <c r="J77" s="14"/>
      <c r="K77" s="14"/>
      <c r="L77" s="15"/>
      <c r="M77" s="14"/>
      <c r="N77" s="14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01"/>
      <c r="AB77" s="101"/>
      <c r="AC77" s="101"/>
      <c r="AD77" s="101"/>
      <c r="AE77" s="101"/>
      <c r="AF77" s="101"/>
      <c r="AG77" s="101"/>
      <c r="AH77" s="101"/>
      <c r="AI77" s="101"/>
      <c r="AJ77" s="101"/>
      <c r="AK77" s="101"/>
      <c r="AL77" s="101"/>
      <c r="AM77" s="101"/>
      <c r="AN77" s="101"/>
      <c r="AO77" s="101"/>
      <c r="AP77" s="101"/>
      <c r="AQ77" s="101"/>
      <c r="AR77" s="101"/>
      <c r="AS77" s="101"/>
      <c r="AT77" s="101"/>
      <c r="AU77" s="101"/>
      <c r="AV77" s="101"/>
      <c r="AW77" s="101"/>
    </row>
    <row r="78" spans="1:49" ht="41.1" customHeight="1" thickBot="1">
      <c r="A78" s="2"/>
      <c r="B78" s="3">
        <v>3</v>
      </c>
      <c r="C78" s="17">
        <f>F28</f>
        <v>0</v>
      </c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80" t="s">
        <v>85</v>
      </c>
      <c r="AB78" s="105" t="s">
        <v>86</v>
      </c>
      <c r="AC78" s="82"/>
      <c r="AD78" s="82"/>
      <c r="AE78" s="82"/>
      <c r="AF78" s="82"/>
      <c r="AG78" s="82"/>
      <c r="AH78" s="82"/>
      <c r="AI78" s="82"/>
      <c r="AJ78" s="82"/>
      <c r="AK78" s="82"/>
      <c r="AL78" s="82"/>
      <c r="AM78" s="82"/>
      <c r="AN78" s="82"/>
      <c r="AO78" s="82"/>
      <c r="AP78" s="82"/>
      <c r="AQ78" s="82"/>
      <c r="AR78" s="82"/>
      <c r="AS78" s="82"/>
      <c r="AT78" s="82"/>
      <c r="AU78" s="82"/>
      <c r="AV78" s="82"/>
      <c r="AW78" s="82"/>
    </row>
    <row r="79" spans="1:49" ht="47.1" customHeight="1" thickTop="1">
      <c r="A79" s="2"/>
      <c r="B79" s="3">
        <v>4</v>
      </c>
      <c r="C79" s="17">
        <f>G28</f>
        <v>0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03">
        <v>3</v>
      </c>
      <c r="AB79" s="83"/>
      <c r="AC79" s="83"/>
      <c r="AD79" s="83"/>
      <c r="AE79" s="85"/>
      <c r="AF79" s="85"/>
      <c r="AG79" s="83"/>
      <c r="AH79" s="85"/>
      <c r="AI79" s="83"/>
      <c r="AJ79" s="83"/>
      <c r="AK79" s="88" t="s">
        <v>32</v>
      </c>
      <c r="AL79" s="88"/>
      <c r="AM79" s="7"/>
      <c r="AN79" s="90" t="s">
        <v>33</v>
      </c>
      <c r="AO79" s="88"/>
      <c r="AP79" s="7"/>
      <c r="AQ79" s="86"/>
      <c r="AR79" s="86"/>
      <c r="AS79" s="86"/>
      <c r="AT79" s="86"/>
      <c r="AU79" s="86"/>
      <c r="AV79" s="86"/>
      <c r="AW79" s="86"/>
    </row>
    <row r="80" spans="1:49" ht="42.6" customHeight="1">
      <c r="A80" s="2"/>
      <c r="B80" s="3">
        <v>5</v>
      </c>
      <c r="C80" s="17">
        <f>H28</f>
        <v>0</v>
      </c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91"/>
      <c r="AB80" s="91"/>
      <c r="AC80" s="85"/>
      <c r="AD80" s="83"/>
      <c r="AE80" s="83"/>
      <c r="AF80" s="85"/>
      <c r="AG80" s="85"/>
      <c r="AH80" s="83"/>
      <c r="AI80" s="85"/>
      <c r="AJ80" s="83"/>
      <c r="AK80" s="88"/>
      <c r="AL80" s="88"/>
      <c r="AM80" s="88"/>
      <c r="AN80" s="88"/>
      <c r="AO80" s="88"/>
      <c r="AP80" s="88"/>
      <c r="AQ80" s="86"/>
      <c r="AR80" s="86"/>
      <c r="AS80" s="86"/>
      <c r="AT80" s="86"/>
      <c r="AU80" s="86"/>
      <c r="AV80" s="86"/>
      <c r="AW80" s="86"/>
    </row>
    <row r="81" spans="1:49" ht="41.1" customHeight="1">
      <c r="A81" s="2"/>
      <c r="B81" s="3">
        <v>6</v>
      </c>
      <c r="C81" s="17">
        <f>I28</f>
        <v>0</v>
      </c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93"/>
      <c r="AB81" s="86"/>
      <c r="AC81" s="83"/>
      <c r="AD81" s="83"/>
      <c r="AE81" s="83"/>
      <c r="AF81" s="83"/>
      <c r="AG81" s="83"/>
      <c r="AH81" s="83"/>
      <c r="AI81" s="83"/>
      <c r="AJ81" s="83"/>
      <c r="AK81" s="88" t="s">
        <v>36</v>
      </c>
      <c r="AL81" s="88"/>
      <c r="AM81" s="7"/>
      <c r="AN81" s="88"/>
      <c r="AO81" s="88"/>
      <c r="AP81" s="88"/>
      <c r="AQ81" s="86"/>
      <c r="AR81" s="86"/>
      <c r="AS81" s="86"/>
      <c r="AT81" s="86"/>
      <c r="AU81" s="86"/>
      <c r="AV81" s="86"/>
      <c r="AW81" s="86"/>
    </row>
    <row r="82" spans="1:49" ht="42.6" customHeight="1">
      <c r="A82" s="2"/>
      <c r="B82" s="3">
        <v>7</v>
      </c>
      <c r="C82" s="17">
        <f>J28</f>
        <v>0</v>
      </c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68" t="s">
        <v>37</v>
      </c>
      <c r="AB82" s="69"/>
      <c r="AC82" s="107"/>
      <c r="AD82" s="107"/>
      <c r="AE82" s="61" t="s">
        <v>40</v>
      </c>
      <c r="AF82" s="61" t="s">
        <v>41</v>
      </c>
      <c r="AG82" s="61" t="s">
        <v>42</v>
      </c>
      <c r="AH82" s="61" t="s">
        <v>43</v>
      </c>
      <c r="AI82" s="61" t="s">
        <v>44</v>
      </c>
      <c r="AJ82" s="61" t="s">
        <v>45</v>
      </c>
      <c r="AK82" s="61" t="s">
        <v>46</v>
      </c>
      <c r="AL82" s="61" t="s">
        <v>47</v>
      </c>
      <c r="AM82" s="61" t="s">
        <v>48</v>
      </c>
      <c r="AN82" s="61" t="s">
        <v>49</v>
      </c>
      <c r="AO82" s="61" t="s">
        <v>50</v>
      </c>
      <c r="AP82" s="61" t="s">
        <v>51</v>
      </c>
      <c r="AQ82" s="61" t="s">
        <v>52</v>
      </c>
      <c r="AR82" s="61" t="s">
        <v>53</v>
      </c>
      <c r="AS82" s="61" t="s">
        <v>54</v>
      </c>
      <c r="AT82" s="61" t="s">
        <v>55</v>
      </c>
      <c r="AU82" s="61" t="s">
        <v>56</v>
      </c>
      <c r="AV82" s="61" t="s">
        <v>57</v>
      </c>
      <c r="AW82" s="86"/>
    </row>
    <row r="83" spans="1:49">
      <c r="A83" s="2"/>
      <c r="B83" s="3">
        <v>8</v>
      </c>
      <c r="C83" s="17">
        <f>K28</f>
        <v>0</v>
      </c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95" t="s">
        <v>59</v>
      </c>
      <c r="AB83" s="96" t="s">
        <v>60</v>
      </c>
      <c r="AC83" s="86"/>
      <c r="AD83" s="86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6"/>
    </row>
    <row r="84" spans="1:49">
      <c r="A84" s="2"/>
      <c r="B84" s="3">
        <v>9</v>
      </c>
      <c r="C84" s="17">
        <f>L28</f>
        <v>0</v>
      </c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95"/>
      <c r="AB84" s="96" t="s">
        <v>61</v>
      </c>
      <c r="AC84" s="86"/>
      <c r="AD84" s="86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6"/>
    </row>
    <row r="85" spans="1:49">
      <c r="A85" s="2"/>
      <c r="B85" s="3">
        <v>10</v>
      </c>
      <c r="C85" s="17">
        <f>M28</f>
        <v>0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95"/>
      <c r="AB85" s="96" t="s">
        <v>62</v>
      </c>
      <c r="AC85" s="86"/>
      <c r="AD85" s="86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6"/>
    </row>
    <row r="86" spans="1:49">
      <c r="A86" s="2"/>
      <c r="B86" s="3">
        <v>11</v>
      </c>
      <c r="C86" s="17">
        <f>D34</f>
        <v>0</v>
      </c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95" t="s">
        <v>63</v>
      </c>
      <c r="AB86" s="96" t="s">
        <v>64</v>
      </c>
      <c r="AC86" s="86"/>
      <c r="AD86" s="86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6"/>
    </row>
    <row r="87" spans="1:49">
      <c r="A87" s="2"/>
      <c r="B87" s="3">
        <v>12</v>
      </c>
      <c r="C87" s="17">
        <f>E34</f>
        <v>0</v>
      </c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95"/>
      <c r="AB87" s="96" t="s">
        <v>65</v>
      </c>
      <c r="AC87" s="86"/>
      <c r="AD87" s="86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6"/>
    </row>
    <row r="88" spans="1:49">
      <c r="A88" s="2"/>
      <c r="B88" s="3">
        <v>13</v>
      </c>
      <c r="C88" s="17">
        <f>F34</f>
        <v>0</v>
      </c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95"/>
      <c r="AB88" s="96" t="s">
        <v>67</v>
      </c>
      <c r="AC88" s="86"/>
      <c r="AD88" s="86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6"/>
    </row>
    <row r="89" spans="1:49" ht="37.5">
      <c r="A89" s="2"/>
      <c r="B89" s="3">
        <v>14</v>
      </c>
      <c r="C89" s="17">
        <f>G34</f>
        <v>0</v>
      </c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95" t="s">
        <v>68</v>
      </c>
      <c r="AB89" s="96" t="s">
        <v>69</v>
      </c>
      <c r="AC89" s="86"/>
      <c r="AD89" s="86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6"/>
    </row>
    <row r="90" spans="1:49">
      <c r="A90" s="2"/>
      <c r="B90" s="3">
        <v>15</v>
      </c>
      <c r="C90" s="17">
        <f>H34</f>
        <v>0</v>
      </c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95"/>
      <c r="AB90" s="96" t="s">
        <v>70</v>
      </c>
      <c r="AC90" s="86"/>
      <c r="AD90" s="86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6"/>
    </row>
    <row r="91" spans="1:49">
      <c r="A91" s="2"/>
      <c r="B91" s="3">
        <v>16</v>
      </c>
      <c r="C91" s="17">
        <f>I34</f>
        <v>0</v>
      </c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97"/>
      <c r="AB91" s="96" t="s">
        <v>71</v>
      </c>
      <c r="AC91" s="86"/>
      <c r="AD91" s="86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6"/>
    </row>
    <row r="92" spans="1:49">
      <c r="A92" s="2"/>
      <c r="B92" s="3">
        <v>17</v>
      </c>
      <c r="C92" s="17">
        <f>J34</f>
        <v>0</v>
      </c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98"/>
      <c r="AB92" s="96" t="s">
        <v>73</v>
      </c>
      <c r="AC92" s="86"/>
      <c r="AD92" s="86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6"/>
    </row>
    <row r="93" spans="1:49">
      <c r="A93" s="2"/>
      <c r="B93" s="3">
        <v>18</v>
      </c>
      <c r="C93" s="17">
        <f>K34</f>
        <v>0</v>
      </c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97"/>
      <c r="AB93" s="96" t="s">
        <v>74</v>
      </c>
      <c r="AC93" s="86"/>
      <c r="AD93" s="86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6"/>
    </row>
    <row r="94" spans="1:49">
      <c r="A94" s="2"/>
      <c r="B94" s="3">
        <v>19</v>
      </c>
      <c r="C94" s="17">
        <f>L34</f>
        <v>0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97"/>
      <c r="AB94" s="96" t="s">
        <v>76</v>
      </c>
      <c r="AC94" s="86"/>
      <c r="AD94" s="86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6"/>
    </row>
    <row r="95" spans="1:49">
      <c r="A95" s="2"/>
      <c r="B95" s="3">
        <v>20</v>
      </c>
      <c r="C95" s="17">
        <f>M34</f>
        <v>0</v>
      </c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97"/>
      <c r="AB95" s="96" t="s">
        <v>77</v>
      </c>
      <c r="AC95" s="86"/>
      <c r="AD95" s="86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6"/>
    </row>
    <row r="96" spans="1:49">
      <c r="A96" s="2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87" t="s">
        <v>78</v>
      </c>
      <c r="AB96" s="86"/>
      <c r="AC96" s="86"/>
      <c r="AD96" s="86"/>
      <c r="AE96" s="99">
        <f t="shared" ref="AE96:AV96" si="28">SUM(AE83:AE95)</f>
        <v>0</v>
      </c>
      <c r="AF96" s="99">
        <f t="shared" si="28"/>
        <v>0</v>
      </c>
      <c r="AG96" s="99">
        <f t="shared" si="28"/>
        <v>0</v>
      </c>
      <c r="AH96" s="99">
        <f t="shared" si="28"/>
        <v>0</v>
      </c>
      <c r="AI96" s="99">
        <f t="shared" si="28"/>
        <v>0</v>
      </c>
      <c r="AJ96" s="99">
        <f t="shared" si="28"/>
        <v>0</v>
      </c>
      <c r="AK96" s="99">
        <f t="shared" si="28"/>
        <v>0</v>
      </c>
      <c r="AL96" s="99">
        <f t="shared" si="28"/>
        <v>0</v>
      </c>
      <c r="AM96" s="99">
        <f t="shared" si="28"/>
        <v>0</v>
      </c>
      <c r="AN96" s="99">
        <f t="shared" si="28"/>
        <v>0</v>
      </c>
      <c r="AO96" s="99">
        <f t="shared" si="28"/>
        <v>0</v>
      </c>
      <c r="AP96" s="99">
        <f t="shared" si="28"/>
        <v>0</v>
      </c>
      <c r="AQ96" s="99">
        <f t="shared" si="28"/>
        <v>0</v>
      </c>
      <c r="AR96" s="99">
        <f t="shared" si="28"/>
        <v>0</v>
      </c>
      <c r="AS96" s="99">
        <f t="shared" si="28"/>
        <v>0</v>
      </c>
      <c r="AT96" s="99">
        <f t="shared" si="28"/>
        <v>0</v>
      </c>
      <c r="AU96" s="99">
        <f t="shared" si="28"/>
        <v>0</v>
      </c>
      <c r="AV96" s="99">
        <f t="shared" si="28"/>
        <v>0</v>
      </c>
      <c r="AW96" s="86"/>
    </row>
    <row r="97" spans="1:49">
      <c r="A97" s="2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86"/>
      <c r="AB97" s="86"/>
      <c r="AC97" s="104">
        <f>IF($AM$13&gt;=1,AC96, " ")</f>
        <v>0</v>
      </c>
      <c r="AD97" s="104">
        <f>IF($AM$13&gt;=2,AD96, " ")</f>
        <v>0</v>
      </c>
      <c r="AE97" s="104">
        <f>AE96</f>
        <v>0</v>
      </c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</row>
    <row r="98" spans="1:49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  <c r="AL98" s="86"/>
      <c r="AM98" s="86"/>
      <c r="AN98" s="86"/>
      <c r="AO98" s="86"/>
      <c r="AP98" s="86"/>
      <c r="AQ98" s="86"/>
      <c r="AR98" s="86"/>
      <c r="AS98" s="86"/>
      <c r="AT98" s="86"/>
      <c r="AU98" s="86"/>
      <c r="AV98" s="86"/>
      <c r="AW98" s="86"/>
    </row>
    <row r="99" spans="1:49" ht="26.45" customHeight="1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01"/>
      <c r="AB99" s="101"/>
      <c r="AC99" s="101"/>
      <c r="AD99" s="101"/>
      <c r="AE99" s="101"/>
      <c r="AF99" s="101"/>
      <c r="AG99" s="101"/>
      <c r="AH99" s="101"/>
      <c r="AI99" s="101"/>
      <c r="AJ99" s="101"/>
      <c r="AK99" s="101"/>
      <c r="AL99" s="101"/>
      <c r="AM99" s="101"/>
      <c r="AN99" s="101"/>
      <c r="AO99" s="101"/>
      <c r="AP99" s="101"/>
      <c r="AQ99" s="101"/>
      <c r="AR99" s="101"/>
      <c r="AS99" s="101"/>
      <c r="AT99" s="101"/>
      <c r="AU99" s="101"/>
      <c r="AV99" s="101"/>
      <c r="AW99" s="101"/>
    </row>
    <row r="100" spans="1:49" ht="41.1" customHeight="1" thickBot="1"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80" t="s">
        <v>87</v>
      </c>
      <c r="AB100" s="105" t="s">
        <v>88</v>
      </c>
      <c r="AC100" s="82"/>
      <c r="AD100" s="82"/>
      <c r="AE100" s="82"/>
      <c r="AF100" s="82"/>
      <c r="AG100" s="82"/>
      <c r="AH100" s="82"/>
      <c r="AI100" s="82"/>
      <c r="AJ100" s="82"/>
      <c r="AK100" s="82"/>
      <c r="AL100" s="82"/>
      <c r="AM100" s="82"/>
      <c r="AN100" s="82"/>
      <c r="AO100" s="82"/>
      <c r="AP100" s="82"/>
      <c r="AQ100" s="82"/>
      <c r="AR100" s="82"/>
      <c r="AS100" s="82"/>
      <c r="AT100" s="82"/>
      <c r="AU100" s="82"/>
      <c r="AV100" s="82"/>
      <c r="AW100" s="82"/>
    </row>
    <row r="101" spans="1:49" ht="19.5" thickTop="1"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03">
        <v>4</v>
      </c>
      <c r="AB101" s="83"/>
      <c r="AC101" s="83"/>
      <c r="AD101" s="83"/>
      <c r="AE101" s="85"/>
      <c r="AF101" s="85"/>
      <c r="AG101" s="83"/>
      <c r="AH101" s="85"/>
      <c r="AI101" s="83"/>
      <c r="AJ101" s="83"/>
      <c r="AK101" s="88" t="s">
        <v>32</v>
      </c>
      <c r="AL101" s="88"/>
      <c r="AM101" s="7"/>
      <c r="AN101" s="90" t="s">
        <v>33</v>
      </c>
      <c r="AO101" s="88"/>
      <c r="AP101" s="7"/>
      <c r="AQ101" s="86"/>
      <c r="AR101" s="86"/>
      <c r="AS101" s="86"/>
      <c r="AT101" s="86"/>
      <c r="AU101" s="86"/>
      <c r="AV101" s="86"/>
      <c r="AW101" s="86"/>
    </row>
    <row r="102" spans="1:49" ht="32.450000000000003" customHeight="1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03"/>
      <c r="AB102" s="85"/>
      <c r="AC102" s="85"/>
      <c r="AD102" s="83"/>
      <c r="AE102" s="83"/>
      <c r="AF102" s="85"/>
      <c r="AG102" s="85"/>
      <c r="AH102" s="83"/>
      <c r="AI102" s="85"/>
      <c r="AJ102" s="83"/>
      <c r="AK102" s="88"/>
      <c r="AL102" s="88"/>
      <c r="AM102" s="88"/>
      <c r="AN102" s="88"/>
      <c r="AO102" s="88"/>
      <c r="AP102" s="88"/>
      <c r="AQ102" s="86"/>
      <c r="AR102" s="86"/>
      <c r="AS102" s="86"/>
      <c r="AT102" s="86"/>
      <c r="AU102" s="86"/>
      <c r="AV102" s="86"/>
      <c r="AW102" s="86"/>
    </row>
    <row r="103" spans="1:49" ht="50.45" customHeight="1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83"/>
      <c r="AB103" s="83"/>
      <c r="AC103" s="83"/>
      <c r="AD103" s="83"/>
      <c r="AE103" s="83"/>
      <c r="AF103" s="83"/>
      <c r="AG103" s="83"/>
      <c r="AH103" s="83"/>
      <c r="AI103" s="83"/>
      <c r="AJ103" s="83"/>
      <c r="AK103" s="88" t="s">
        <v>36</v>
      </c>
      <c r="AL103" s="88"/>
      <c r="AM103" s="7"/>
      <c r="AN103" s="88"/>
      <c r="AO103" s="88"/>
      <c r="AP103" s="88"/>
      <c r="AQ103" s="86"/>
      <c r="AR103" s="86"/>
      <c r="AS103" s="86"/>
      <c r="AT103" s="86"/>
      <c r="AU103" s="86"/>
      <c r="AV103" s="86"/>
      <c r="AW103" s="86"/>
    </row>
    <row r="104" spans="1:49" ht="45" customHeight="1"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68" t="s">
        <v>37</v>
      </c>
      <c r="AB104" s="69"/>
      <c r="AC104" s="107"/>
      <c r="AD104" s="107"/>
      <c r="AE104" s="107"/>
      <c r="AF104" s="61" t="s">
        <v>41</v>
      </c>
      <c r="AG104" s="61" t="s">
        <v>42</v>
      </c>
      <c r="AH104" s="61" t="s">
        <v>43</v>
      </c>
      <c r="AI104" s="61" t="s">
        <v>44</v>
      </c>
      <c r="AJ104" s="61" t="s">
        <v>45</v>
      </c>
      <c r="AK104" s="61" t="s">
        <v>46</v>
      </c>
      <c r="AL104" s="61" t="s">
        <v>47</v>
      </c>
      <c r="AM104" s="61" t="s">
        <v>48</v>
      </c>
      <c r="AN104" s="61" t="s">
        <v>49</v>
      </c>
      <c r="AO104" s="61" t="s">
        <v>50</v>
      </c>
      <c r="AP104" s="61" t="s">
        <v>51</v>
      </c>
      <c r="AQ104" s="61" t="s">
        <v>52</v>
      </c>
      <c r="AR104" s="61" t="s">
        <v>53</v>
      </c>
      <c r="AS104" s="61" t="s">
        <v>54</v>
      </c>
      <c r="AT104" s="61" t="s">
        <v>55</v>
      </c>
      <c r="AU104" s="61" t="s">
        <v>56</v>
      </c>
      <c r="AV104" s="61" t="s">
        <v>57</v>
      </c>
      <c r="AW104" s="86"/>
    </row>
    <row r="105" spans="1:49"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95" t="s">
        <v>59</v>
      </c>
      <c r="AB105" s="96" t="s">
        <v>60</v>
      </c>
      <c r="AC105" s="86"/>
      <c r="AD105" s="86"/>
      <c r="AE105" s="86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6"/>
    </row>
    <row r="106" spans="1:49"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95"/>
      <c r="AB106" s="96" t="s">
        <v>61</v>
      </c>
      <c r="AC106" s="86"/>
      <c r="AD106" s="86"/>
      <c r="AE106" s="86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6"/>
    </row>
    <row r="107" spans="1:49"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95"/>
      <c r="AB107" s="96" t="s">
        <v>62</v>
      </c>
      <c r="AC107" s="86"/>
      <c r="AD107" s="86"/>
      <c r="AE107" s="86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6"/>
    </row>
    <row r="108" spans="1:49"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95" t="s">
        <v>63</v>
      </c>
      <c r="AB108" s="96" t="s">
        <v>64</v>
      </c>
      <c r="AC108" s="86"/>
      <c r="AD108" s="86"/>
      <c r="AE108" s="86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6"/>
    </row>
    <row r="109" spans="1:49"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95"/>
      <c r="AB109" s="96" t="s">
        <v>65</v>
      </c>
      <c r="AC109" s="86"/>
      <c r="AD109" s="86"/>
      <c r="AE109" s="86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6"/>
    </row>
    <row r="110" spans="1:49"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95"/>
      <c r="AB110" s="96" t="s">
        <v>67</v>
      </c>
      <c r="AC110" s="86"/>
      <c r="AD110" s="86"/>
      <c r="AE110" s="86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6"/>
    </row>
    <row r="111" spans="1:49" ht="37.5"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95" t="s">
        <v>68</v>
      </c>
      <c r="AB111" s="96" t="s">
        <v>69</v>
      </c>
      <c r="AC111" s="86"/>
      <c r="AD111" s="86"/>
      <c r="AE111" s="86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6"/>
    </row>
    <row r="112" spans="1:49"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95"/>
      <c r="AB112" s="96" t="s">
        <v>70</v>
      </c>
      <c r="AC112" s="86"/>
      <c r="AD112" s="86"/>
      <c r="AE112" s="86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6"/>
    </row>
    <row r="113" spans="1:49"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97"/>
      <c r="AB113" s="96" t="s">
        <v>71</v>
      </c>
      <c r="AC113" s="86"/>
      <c r="AD113" s="86"/>
      <c r="AE113" s="86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6"/>
    </row>
    <row r="114" spans="1:49"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98"/>
      <c r="AB114" s="96" t="s">
        <v>73</v>
      </c>
      <c r="AC114" s="86"/>
      <c r="AD114" s="86"/>
      <c r="AE114" s="86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6"/>
    </row>
    <row r="115" spans="1:49"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97"/>
      <c r="AB115" s="96" t="s">
        <v>74</v>
      </c>
      <c r="AC115" s="86"/>
      <c r="AD115" s="86"/>
      <c r="AE115" s="86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6"/>
    </row>
    <row r="116" spans="1:49"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97"/>
      <c r="AB116" s="96" t="s">
        <v>76</v>
      </c>
      <c r="AC116" s="86"/>
      <c r="AD116" s="86"/>
      <c r="AE116" s="86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6"/>
    </row>
    <row r="117" spans="1:49"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97"/>
      <c r="AB117" s="96" t="s">
        <v>77</v>
      </c>
      <c r="AC117" s="86"/>
      <c r="AD117" s="86"/>
      <c r="AE117" s="86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6"/>
    </row>
    <row r="118" spans="1:49"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87" t="s">
        <v>78</v>
      </c>
      <c r="AB118" s="86"/>
      <c r="AC118" s="86"/>
      <c r="AD118" s="86"/>
      <c r="AE118" s="86"/>
      <c r="AF118" s="99">
        <f t="shared" ref="AF118:AV118" si="29">SUM(AF105:AF117)</f>
        <v>0</v>
      </c>
      <c r="AG118" s="99">
        <f t="shared" si="29"/>
        <v>0</v>
      </c>
      <c r="AH118" s="99">
        <f t="shared" si="29"/>
        <v>0</v>
      </c>
      <c r="AI118" s="99">
        <f t="shared" si="29"/>
        <v>0</v>
      </c>
      <c r="AJ118" s="99">
        <f t="shared" si="29"/>
        <v>0</v>
      </c>
      <c r="AK118" s="99">
        <f t="shared" si="29"/>
        <v>0</v>
      </c>
      <c r="AL118" s="99">
        <f t="shared" si="29"/>
        <v>0</v>
      </c>
      <c r="AM118" s="99">
        <f t="shared" si="29"/>
        <v>0</v>
      </c>
      <c r="AN118" s="99">
        <f t="shared" si="29"/>
        <v>0</v>
      </c>
      <c r="AO118" s="99">
        <f t="shared" si="29"/>
        <v>0</v>
      </c>
      <c r="AP118" s="99">
        <f t="shared" si="29"/>
        <v>0</v>
      </c>
      <c r="AQ118" s="99">
        <f t="shared" si="29"/>
        <v>0</v>
      </c>
      <c r="AR118" s="99">
        <f t="shared" si="29"/>
        <v>0</v>
      </c>
      <c r="AS118" s="99">
        <f t="shared" si="29"/>
        <v>0</v>
      </c>
      <c r="AT118" s="99">
        <f t="shared" si="29"/>
        <v>0</v>
      </c>
      <c r="AU118" s="99">
        <f t="shared" si="29"/>
        <v>0</v>
      </c>
      <c r="AV118" s="99">
        <f t="shared" si="29"/>
        <v>0</v>
      </c>
      <c r="AW118" s="86"/>
    </row>
    <row r="119" spans="1:49"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86"/>
      <c r="AB119" s="86"/>
      <c r="AC119" s="104">
        <f>IF($AM$13&gt;=1,AC118, " ")</f>
        <v>0</v>
      </c>
      <c r="AD119" s="104">
        <f>IF($AM$13&gt;=2,AD118, " ")</f>
        <v>0</v>
      </c>
      <c r="AE119" s="104">
        <f>IF($AM$13&gt;=3,AE118, " ")</f>
        <v>0</v>
      </c>
      <c r="AF119" s="104">
        <f>AF118</f>
        <v>0</v>
      </c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</row>
    <row r="120" spans="1:49"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6"/>
      <c r="AL120" s="86"/>
      <c r="AM120" s="86"/>
      <c r="AN120" s="86"/>
      <c r="AO120" s="86"/>
      <c r="AP120" s="86"/>
      <c r="AQ120" s="86"/>
      <c r="AR120" s="86"/>
      <c r="AS120" s="86"/>
      <c r="AT120" s="86"/>
      <c r="AU120" s="86"/>
      <c r="AV120" s="86"/>
      <c r="AW120" s="86"/>
    </row>
    <row r="121" spans="1:49"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01"/>
      <c r="AB121" s="101"/>
      <c r="AC121" s="101"/>
      <c r="AD121" s="101"/>
      <c r="AE121" s="101"/>
      <c r="AF121" s="101"/>
      <c r="AG121" s="101"/>
      <c r="AH121" s="101"/>
      <c r="AI121" s="101"/>
      <c r="AJ121" s="101"/>
      <c r="AK121" s="101"/>
      <c r="AL121" s="101"/>
      <c r="AM121" s="101"/>
      <c r="AN121" s="101"/>
      <c r="AO121" s="101"/>
      <c r="AP121" s="101"/>
      <c r="AQ121" s="101"/>
      <c r="AR121" s="101"/>
      <c r="AS121" s="101"/>
      <c r="AT121" s="101"/>
      <c r="AU121" s="101"/>
      <c r="AV121" s="101"/>
      <c r="AW121" s="101"/>
    </row>
    <row r="122" spans="1:49"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01"/>
      <c r="AB122" s="101"/>
      <c r="AC122" s="101"/>
      <c r="AD122" s="101"/>
      <c r="AE122" s="101"/>
      <c r="AF122" s="101"/>
      <c r="AG122" s="101"/>
      <c r="AH122" s="101"/>
      <c r="AI122" s="101"/>
      <c r="AJ122" s="101"/>
      <c r="AK122" s="101"/>
      <c r="AL122" s="101"/>
      <c r="AM122" s="101"/>
      <c r="AN122" s="101"/>
      <c r="AO122" s="101"/>
      <c r="AP122" s="101"/>
      <c r="AQ122" s="101"/>
      <c r="AR122" s="101"/>
      <c r="AS122" s="101"/>
      <c r="AT122" s="101"/>
      <c r="AU122" s="101"/>
      <c r="AV122" s="101"/>
      <c r="AW122" s="101"/>
    </row>
    <row r="123" spans="1:49" ht="48.6" customHeight="1" thickBot="1"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80" t="s">
        <v>89</v>
      </c>
      <c r="AB123" s="105" t="s">
        <v>90</v>
      </c>
      <c r="AC123" s="82"/>
      <c r="AD123" s="82"/>
      <c r="AE123" s="82"/>
      <c r="AF123" s="82"/>
      <c r="AG123" s="82"/>
      <c r="AH123" s="82"/>
      <c r="AI123" s="82"/>
      <c r="AJ123" s="82"/>
      <c r="AK123" s="82"/>
      <c r="AL123" s="82"/>
      <c r="AM123" s="82"/>
      <c r="AN123" s="82"/>
      <c r="AO123" s="82"/>
      <c r="AP123" s="82"/>
      <c r="AQ123" s="82"/>
      <c r="AR123" s="82"/>
      <c r="AS123" s="82"/>
      <c r="AT123" s="82"/>
      <c r="AU123" s="82"/>
      <c r="AV123" s="82"/>
      <c r="AW123" s="82"/>
    </row>
    <row r="124" spans="1:49" ht="43.35" customHeight="1" thickTop="1"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03">
        <v>5</v>
      </c>
      <c r="AB124" s="83"/>
      <c r="AC124" s="83"/>
      <c r="AD124" s="83"/>
      <c r="AE124" s="85"/>
      <c r="AF124" s="85"/>
      <c r="AG124" s="83"/>
      <c r="AH124" s="85"/>
      <c r="AI124" s="83"/>
      <c r="AJ124" s="83"/>
      <c r="AK124" s="88" t="s">
        <v>32</v>
      </c>
      <c r="AL124" s="88"/>
      <c r="AM124" s="7"/>
      <c r="AN124" s="90" t="s">
        <v>33</v>
      </c>
      <c r="AO124" s="88"/>
      <c r="AP124" s="7"/>
      <c r="AQ124" s="86"/>
      <c r="AR124" s="86"/>
      <c r="AS124" s="86"/>
      <c r="AT124" s="86"/>
      <c r="AU124" s="86"/>
      <c r="AV124" s="86"/>
      <c r="AW124" s="86"/>
    </row>
    <row r="125" spans="1:49" ht="42.6" customHeight="1"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85"/>
      <c r="AB125" s="85"/>
      <c r="AC125" s="85"/>
      <c r="AD125" s="83"/>
      <c r="AE125" s="83"/>
      <c r="AF125" s="85"/>
      <c r="AG125" s="85"/>
      <c r="AH125" s="83"/>
      <c r="AI125" s="85"/>
      <c r="AJ125" s="83"/>
      <c r="AK125" s="88"/>
      <c r="AL125" s="88"/>
      <c r="AM125" s="88"/>
      <c r="AN125" s="88"/>
      <c r="AO125" s="88"/>
      <c r="AP125" s="88"/>
      <c r="AQ125" s="86"/>
      <c r="AR125" s="86"/>
      <c r="AS125" s="86"/>
      <c r="AT125" s="86"/>
      <c r="AU125" s="86"/>
      <c r="AV125" s="86"/>
      <c r="AW125" s="86"/>
    </row>
    <row r="126" spans="1:49" ht="40.35" customHeight="1">
      <c r="A126" s="2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8" t="s">
        <v>36</v>
      </c>
      <c r="AL126" s="88"/>
      <c r="AM126" s="7"/>
      <c r="AN126" s="88"/>
      <c r="AO126" s="88"/>
      <c r="AP126" s="88"/>
      <c r="AQ126" s="86"/>
      <c r="AR126" s="86"/>
      <c r="AS126" s="86"/>
      <c r="AT126" s="86"/>
      <c r="AU126" s="86"/>
      <c r="AV126" s="86"/>
      <c r="AW126" s="86"/>
    </row>
    <row r="127" spans="1:49" ht="41.1" customHeight="1">
      <c r="A127" s="2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68" t="s">
        <v>37</v>
      </c>
      <c r="AB127" s="69"/>
      <c r="AC127" s="107"/>
      <c r="AD127" s="107"/>
      <c r="AE127" s="107"/>
      <c r="AF127" s="107"/>
      <c r="AG127" s="61" t="s">
        <v>42</v>
      </c>
      <c r="AH127" s="61" t="s">
        <v>43</v>
      </c>
      <c r="AI127" s="61" t="s">
        <v>44</v>
      </c>
      <c r="AJ127" s="61" t="s">
        <v>45</v>
      </c>
      <c r="AK127" s="61" t="s">
        <v>46</v>
      </c>
      <c r="AL127" s="61" t="s">
        <v>47</v>
      </c>
      <c r="AM127" s="61" t="s">
        <v>48</v>
      </c>
      <c r="AN127" s="61" t="s">
        <v>49</v>
      </c>
      <c r="AO127" s="61" t="s">
        <v>50</v>
      </c>
      <c r="AP127" s="61" t="s">
        <v>51</v>
      </c>
      <c r="AQ127" s="61" t="s">
        <v>52</v>
      </c>
      <c r="AR127" s="61" t="s">
        <v>53</v>
      </c>
      <c r="AS127" s="61" t="s">
        <v>54</v>
      </c>
      <c r="AT127" s="61" t="s">
        <v>55</v>
      </c>
      <c r="AU127" s="61" t="s">
        <v>56</v>
      </c>
      <c r="AV127" s="61" t="s">
        <v>57</v>
      </c>
      <c r="AW127" s="86"/>
    </row>
    <row r="128" spans="1:49" ht="31.35" customHeight="1">
      <c r="A128" s="2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95" t="s">
        <v>59</v>
      </c>
      <c r="AB128" s="96" t="s">
        <v>60</v>
      </c>
      <c r="AC128" s="86"/>
      <c r="AD128" s="86"/>
      <c r="AE128" s="86"/>
      <c r="AF128" s="86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6"/>
    </row>
    <row r="129" spans="1:49">
      <c r="A129" s="2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95"/>
      <c r="AB129" s="96" t="s">
        <v>61</v>
      </c>
      <c r="AC129" s="86"/>
      <c r="AD129" s="86"/>
      <c r="AE129" s="86"/>
      <c r="AF129" s="86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6"/>
    </row>
    <row r="130" spans="1:49" ht="18.75" customHeight="1">
      <c r="A130" s="2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95"/>
      <c r="AB130" s="96" t="s">
        <v>62</v>
      </c>
      <c r="AC130" s="86"/>
      <c r="AD130" s="86"/>
      <c r="AE130" s="86"/>
      <c r="AF130" s="86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6"/>
    </row>
    <row r="131" spans="1:49">
      <c r="A131" s="2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95" t="s">
        <v>63</v>
      </c>
      <c r="AB131" s="96" t="s">
        <v>64</v>
      </c>
      <c r="AC131" s="86"/>
      <c r="AD131" s="86"/>
      <c r="AE131" s="86"/>
      <c r="AF131" s="86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6"/>
    </row>
    <row r="132" spans="1:49">
      <c r="A132" s="2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95"/>
      <c r="AB132" s="96" t="s">
        <v>65</v>
      </c>
      <c r="AC132" s="86"/>
      <c r="AD132" s="86"/>
      <c r="AE132" s="86"/>
      <c r="AF132" s="86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6"/>
    </row>
    <row r="133" spans="1:49">
      <c r="A133" s="2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95"/>
      <c r="AB133" s="96" t="s">
        <v>67</v>
      </c>
      <c r="AC133" s="86"/>
      <c r="AD133" s="86"/>
      <c r="AE133" s="86"/>
      <c r="AF133" s="86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6"/>
    </row>
    <row r="134" spans="1:49" ht="37.5">
      <c r="A134" s="2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95" t="s">
        <v>68</v>
      </c>
      <c r="AB134" s="96" t="s">
        <v>69</v>
      </c>
      <c r="AC134" s="86"/>
      <c r="AD134" s="86"/>
      <c r="AE134" s="86"/>
      <c r="AF134" s="86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6"/>
    </row>
    <row r="135" spans="1:49">
      <c r="A135" s="2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95"/>
      <c r="AB135" s="96" t="s">
        <v>70</v>
      </c>
      <c r="AC135" s="86"/>
      <c r="AD135" s="86"/>
      <c r="AE135" s="86"/>
      <c r="AF135" s="86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6"/>
    </row>
    <row r="136" spans="1:49">
      <c r="A136" s="2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97"/>
      <c r="AB136" s="96" t="s">
        <v>71</v>
      </c>
      <c r="AC136" s="86"/>
      <c r="AD136" s="86"/>
      <c r="AE136" s="86"/>
      <c r="AF136" s="86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6"/>
    </row>
    <row r="137" spans="1:49">
      <c r="A137" s="2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98"/>
      <c r="AB137" s="96" t="s">
        <v>73</v>
      </c>
      <c r="AC137" s="86"/>
      <c r="AD137" s="86"/>
      <c r="AE137" s="86"/>
      <c r="AF137" s="86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6"/>
    </row>
    <row r="138" spans="1:49">
      <c r="A138" s="2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97"/>
      <c r="AB138" s="96" t="s">
        <v>74</v>
      </c>
      <c r="AC138" s="86"/>
      <c r="AD138" s="86"/>
      <c r="AE138" s="86"/>
      <c r="AF138" s="86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6"/>
    </row>
    <row r="139" spans="1:49" ht="18" customHeight="1">
      <c r="A139" s="2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97"/>
      <c r="AB139" s="96" t="s">
        <v>76</v>
      </c>
      <c r="AC139" s="86"/>
      <c r="AD139" s="86"/>
      <c r="AE139" s="86"/>
      <c r="AF139" s="86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6"/>
    </row>
    <row r="140" spans="1:49">
      <c r="A140" s="2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97"/>
      <c r="AB140" s="96" t="s">
        <v>77</v>
      </c>
      <c r="AC140" s="86"/>
      <c r="AD140" s="86"/>
      <c r="AE140" s="86"/>
      <c r="AF140" s="86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6"/>
    </row>
    <row r="141" spans="1:49">
      <c r="A141" s="2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87" t="s">
        <v>78</v>
      </c>
      <c r="AB141" s="86"/>
      <c r="AC141" s="86"/>
      <c r="AD141" s="86"/>
      <c r="AE141" s="86"/>
      <c r="AF141" s="86"/>
      <c r="AG141" s="99">
        <f t="shared" ref="AG141:AV141" si="30">SUM(AG128:AG140)</f>
        <v>0</v>
      </c>
      <c r="AH141" s="99">
        <f t="shared" si="30"/>
        <v>0</v>
      </c>
      <c r="AI141" s="99">
        <f t="shared" si="30"/>
        <v>0</v>
      </c>
      <c r="AJ141" s="99">
        <f t="shared" si="30"/>
        <v>0</v>
      </c>
      <c r="AK141" s="99">
        <f t="shared" si="30"/>
        <v>0</v>
      </c>
      <c r="AL141" s="99">
        <f t="shared" si="30"/>
        <v>0</v>
      </c>
      <c r="AM141" s="99">
        <f t="shared" si="30"/>
        <v>0</v>
      </c>
      <c r="AN141" s="99">
        <f t="shared" si="30"/>
        <v>0</v>
      </c>
      <c r="AO141" s="99">
        <f t="shared" si="30"/>
        <v>0</v>
      </c>
      <c r="AP141" s="99">
        <f t="shared" si="30"/>
        <v>0</v>
      </c>
      <c r="AQ141" s="99">
        <f t="shared" si="30"/>
        <v>0</v>
      </c>
      <c r="AR141" s="99">
        <f t="shared" si="30"/>
        <v>0</v>
      </c>
      <c r="AS141" s="99">
        <f t="shared" si="30"/>
        <v>0</v>
      </c>
      <c r="AT141" s="99">
        <f t="shared" si="30"/>
        <v>0</v>
      </c>
      <c r="AU141" s="99">
        <f t="shared" si="30"/>
        <v>0</v>
      </c>
      <c r="AV141" s="99">
        <f t="shared" si="30"/>
        <v>0</v>
      </c>
      <c r="AW141" s="86"/>
    </row>
    <row r="142" spans="1:49">
      <c r="A142" s="2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86"/>
      <c r="AB142" s="86"/>
      <c r="AC142" s="104">
        <f>IF($AM$13&gt;=1,AC141, " ")</f>
        <v>0</v>
      </c>
      <c r="AD142" s="104">
        <f>IF($AM$13&gt;=2,AD141, " ")</f>
        <v>0</v>
      </c>
      <c r="AE142" s="104">
        <f>IF($AM$13&gt;=3,AE141, " ")</f>
        <v>0</v>
      </c>
      <c r="AF142" s="104">
        <f>IF($AM$13&gt;=4,AF141, " ")</f>
        <v>0</v>
      </c>
      <c r="AG142" s="104">
        <f>AG141</f>
        <v>0</v>
      </c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</row>
    <row r="143" spans="1:49">
      <c r="A143" s="2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01"/>
      <c r="AB143" s="101"/>
      <c r="AC143" s="101"/>
      <c r="AD143" s="101"/>
      <c r="AE143" s="101"/>
      <c r="AF143" s="101"/>
      <c r="AG143" s="101"/>
      <c r="AH143" s="101"/>
      <c r="AI143" s="101"/>
      <c r="AJ143" s="101"/>
      <c r="AK143" s="101"/>
      <c r="AL143" s="101"/>
      <c r="AM143" s="101"/>
      <c r="AN143" s="101"/>
      <c r="AO143" s="101"/>
      <c r="AP143" s="101"/>
      <c r="AQ143" s="101"/>
      <c r="AR143" s="101"/>
      <c r="AS143" s="101"/>
      <c r="AT143" s="101"/>
      <c r="AU143" s="101"/>
      <c r="AV143" s="101"/>
      <c r="AW143" s="101"/>
    </row>
    <row r="144" spans="1:49" ht="42" customHeight="1">
      <c r="A144" s="2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01"/>
      <c r="AB144" s="101"/>
      <c r="AC144" s="101"/>
      <c r="AD144" s="101"/>
      <c r="AE144" s="101"/>
      <c r="AF144" s="101"/>
      <c r="AG144" s="101"/>
      <c r="AH144" s="101"/>
      <c r="AI144" s="101"/>
      <c r="AJ144" s="101"/>
      <c r="AK144" s="101"/>
      <c r="AL144" s="101"/>
      <c r="AM144" s="101"/>
      <c r="AN144" s="101"/>
      <c r="AO144" s="101"/>
      <c r="AP144" s="101"/>
      <c r="AQ144" s="101"/>
      <c r="AR144" s="101"/>
      <c r="AS144" s="101"/>
      <c r="AT144" s="101"/>
      <c r="AU144" s="101"/>
      <c r="AV144" s="101"/>
      <c r="AW144" s="101"/>
    </row>
    <row r="145" spans="1:49" ht="47.1" customHeight="1" thickBot="1">
      <c r="A145" s="2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80" t="s">
        <v>91</v>
      </c>
      <c r="AB145" s="105" t="s">
        <v>92</v>
      </c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  <c r="AQ145" s="82"/>
      <c r="AR145" s="82"/>
      <c r="AS145" s="82"/>
      <c r="AT145" s="82"/>
      <c r="AU145" s="82"/>
      <c r="AV145" s="82"/>
      <c r="AW145" s="82"/>
    </row>
    <row r="146" spans="1:49" ht="61.35" customHeight="1" thickTop="1">
      <c r="A146" s="2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03">
        <v>6</v>
      </c>
      <c r="AB146" s="83"/>
      <c r="AC146" s="83"/>
      <c r="AD146" s="83"/>
      <c r="AE146" s="85"/>
      <c r="AF146" s="85"/>
      <c r="AG146" s="83"/>
      <c r="AH146" s="85"/>
      <c r="AI146" s="83"/>
      <c r="AJ146" s="83"/>
      <c r="AK146" s="88" t="s">
        <v>32</v>
      </c>
      <c r="AL146" s="88"/>
      <c r="AM146" s="7"/>
      <c r="AN146" s="90" t="s">
        <v>33</v>
      </c>
      <c r="AO146" s="88"/>
      <c r="AP146" s="7"/>
      <c r="AQ146" s="86"/>
      <c r="AR146" s="86"/>
      <c r="AS146" s="86"/>
      <c r="AT146" s="86"/>
      <c r="AU146" s="86"/>
      <c r="AV146" s="86"/>
      <c r="AW146" s="86"/>
    </row>
    <row r="147" spans="1:49" ht="41.1" customHeight="1">
      <c r="A147" s="2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85"/>
      <c r="AB147" s="85"/>
      <c r="AC147" s="85"/>
      <c r="AD147" s="83"/>
      <c r="AE147" s="83"/>
      <c r="AF147" s="85"/>
      <c r="AG147" s="85"/>
      <c r="AH147" s="83"/>
      <c r="AI147" s="85"/>
      <c r="AJ147" s="83"/>
      <c r="AK147" s="88"/>
      <c r="AL147" s="88"/>
      <c r="AM147" s="88"/>
      <c r="AN147" s="88"/>
      <c r="AO147" s="88"/>
      <c r="AP147" s="88"/>
      <c r="AQ147" s="86"/>
      <c r="AR147" s="86"/>
      <c r="AS147" s="86"/>
      <c r="AT147" s="86"/>
      <c r="AU147" s="86"/>
      <c r="AV147" s="86"/>
      <c r="AW147" s="86"/>
    </row>
    <row r="148" spans="1:49" ht="48.6" customHeight="1">
      <c r="A148" s="2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83"/>
      <c r="AB148" s="83"/>
      <c r="AC148" s="83"/>
      <c r="AD148" s="83"/>
      <c r="AE148" s="83"/>
      <c r="AF148" s="83"/>
      <c r="AG148" s="83"/>
      <c r="AH148" s="83"/>
      <c r="AI148" s="83"/>
      <c r="AJ148" s="83"/>
      <c r="AK148" s="88" t="s">
        <v>36</v>
      </c>
      <c r="AL148" s="88"/>
      <c r="AM148" s="7"/>
      <c r="AN148" s="88"/>
      <c r="AO148" s="88"/>
      <c r="AP148" s="88"/>
      <c r="AQ148" s="86"/>
      <c r="AR148" s="86"/>
      <c r="AS148" s="86"/>
      <c r="AT148" s="86"/>
      <c r="AU148" s="86"/>
      <c r="AV148" s="86"/>
      <c r="AW148" s="86"/>
    </row>
    <row r="149" spans="1:49" ht="37.35" customHeight="1">
      <c r="A149" s="2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68" t="s">
        <v>37</v>
      </c>
      <c r="AB149" s="69"/>
      <c r="AC149" s="107"/>
      <c r="AD149" s="107"/>
      <c r="AE149" s="107"/>
      <c r="AF149" s="107"/>
      <c r="AG149" s="107"/>
      <c r="AH149" s="61" t="s">
        <v>43</v>
      </c>
      <c r="AI149" s="61" t="s">
        <v>44</v>
      </c>
      <c r="AJ149" s="61" t="s">
        <v>45</v>
      </c>
      <c r="AK149" s="61" t="s">
        <v>46</v>
      </c>
      <c r="AL149" s="61" t="s">
        <v>47</v>
      </c>
      <c r="AM149" s="61" t="s">
        <v>48</v>
      </c>
      <c r="AN149" s="61" t="s">
        <v>49</v>
      </c>
      <c r="AO149" s="61" t="s">
        <v>50</v>
      </c>
      <c r="AP149" s="61" t="s">
        <v>51</v>
      </c>
      <c r="AQ149" s="61" t="s">
        <v>52</v>
      </c>
      <c r="AR149" s="61" t="s">
        <v>53</v>
      </c>
      <c r="AS149" s="61" t="s">
        <v>54</v>
      </c>
      <c r="AT149" s="61" t="s">
        <v>55</v>
      </c>
      <c r="AU149" s="61" t="s">
        <v>56</v>
      </c>
      <c r="AV149" s="61" t="s">
        <v>57</v>
      </c>
      <c r="AW149" s="86"/>
    </row>
    <row r="150" spans="1:49">
      <c r="A150" s="2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95" t="s">
        <v>59</v>
      </c>
      <c r="AB150" s="96" t="s">
        <v>60</v>
      </c>
      <c r="AC150" s="86"/>
      <c r="AD150" s="86"/>
      <c r="AE150" s="86"/>
      <c r="AF150" s="86"/>
      <c r="AG150" s="86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6"/>
    </row>
    <row r="151" spans="1:49">
      <c r="A151" s="2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95"/>
      <c r="AB151" s="96" t="s">
        <v>61</v>
      </c>
      <c r="AC151" s="86"/>
      <c r="AD151" s="86"/>
      <c r="AE151" s="86"/>
      <c r="AF151" s="86"/>
      <c r="AG151" s="86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6"/>
    </row>
    <row r="152" spans="1:49">
      <c r="A152" s="2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95"/>
      <c r="AB152" s="96" t="s">
        <v>62</v>
      </c>
      <c r="AC152" s="86"/>
      <c r="AD152" s="86"/>
      <c r="AE152" s="86"/>
      <c r="AF152" s="86"/>
      <c r="AG152" s="86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6"/>
    </row>
    <row r="153" spans="1:49">
      <c r="A153" s="2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95" t="s">
        <v>63</v>
      </c>
      <c r="AB153" s="96" t="s">
        <v>64</v>
      </c>
      <c r="AC153" s="86"/>
      <c r="AD153" s="86"/>
      <c r="AE153" s="86"/>
      <c r="AF153" s="86"/>
      <c r="AG153" s="86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6"/>
    </row>
    <row r="154" spans="1:49">
      <c r="A154" s="2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95"/>
      <c r="AB154" s="96" t="s">
        <v>65</v>
      </c>
      <c r="AC154" s="86"/>
      <c r="AD154" s="86"/>
      <c r="AE154" s="86"/>
      <c r="AF154" s="86"/>
      <c r="AG154" s="86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6"/>
    </row>
    <row r="155" spans="1:49">
      <c r="A155" s="2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95"/>
      <c r="AB155" s="96" t="s">
        <v>67</v>
      </c>
      <c r="AC155" s="86"/>
      <c r="AD155" s="86"/>
      <c r="AE155" s="86"/>
      <c r="AF155" s="86"/>
      <c r="AG155" s="86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6"/>
    </row>
    <row r="156" spans="1:49" ht="37.5">
      <c r="A156" s="2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95" t="s">
        <v>68</v>
      </c>
      <c r="AB156" s="96" t="s">
        <v>69</v>
      </c>
      <c r="AC156" s="86"/>
      <c r="AD156" s="86"/>
      <c r="AE156" s="86"/>
      <c r="AF156" s="86"/>
      <c r="AG156" s="86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6"/>
    </row>
    <row r="157" spans="1:49">
      <c r="A157" s="2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95"/>
      <c r="AB157" s="96" t="s">
        <v>70</v>
      </c>
      <c r="AC157" s="86"/>
      <c r="AD157" s="86"/>
      <c r="AE157" s="86"/>
      <c r="AF157" s="86"/>
      <c r="AG157" s="86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6"/>
    </row>
    <row r="158" spans="1:49" ht="21" customHeight="1">
      <c r="A158" s="2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97"/>
      <c r="AB158" s="96" t="s">
        <v>71</v>
      </c>
      <c r="AC158" s="86"/>
      <c r="AD158" s="86"/>
      <c r="AE158" s="86"/>
      <c r="AF158" s="86"/>
      <c r="AG158" s="86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6"/>
    </row>
    <row r="159" spans="1:49">
      <c r="A159" s="2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98"/>
      <c r="AB159" s="96" t="s">
        <v>73</v>
      </c>
      <c r="AC159" s="86"/>
      <c r="AD159" s="86"/>
      <c r="AE159" s="86"/>
      <c r="AF159" s="86"/>
      <c r="AG159" s="86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6"/>
    </row>
    <row r="160" spans="1:49">
      <c r="A160" s="2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97"/>
      <c r="AB160" s="96" t="s">
        <v>74</v>
      </c>
      <c r="AC160" s="86"/>
      <c r="AD160" s="86"/>
      <c r="AE160" s="86"/>
      <c r="AF160" s="86"/>
      <c r="AG160" s="86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6"/>
    </row>
    <row r="161" spans="1:49" ht="18" customHeight="1">
      <c r="A161" s="2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97"/>
      <c r="AB161" s="96" t="s">
        <v>76</v>
      </c>
      <c r="AC161" s="86"/>
      <c r="AD161" s="86"/>
      <c r="AE161" s="86"/>
      <c r="AF161" s="86"/>
      <c r="AG161" s="86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6"/>
    </row>
    <row r="162" spans="1:49">
      <c r="A162" s="2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97"/>
      <c r="AB162" s="96" t="s">
        <v>77</v>
      </c>
      <c r="AC162" s="86"/>
      <c r="AD162" s="86"/>
      <c r="AE162" s="86"/>
      <c r="AF162" s="86"/>
      <c r="AG162" s="86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6"/>
    </row>
    <row r="163" spans="1:49"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87" t="s">
        <v>78</v>
      </c>
      <c r="AB163" s="86"/>
      <c r="AC163" s="86"/>
      <c r="AD163" s="86"/>
      <c r="AE163" s="86"/>
      <c r="AF163" s="86"/>
      <c r="AG163" s="86"/>
      <c r="AH163" s="99">
        <f t="shared" ref="AH163:AV163" si="31">SUM(AH150:AH162)</f>
        <v>0</v>
      </c>
      <c r="AI163" s="99">
        <f t="shared" si="31"/>
        <v>0</v>
      </c>
      <c r="AJ163" s="99">
        <f t="shared" si="31"/>
        <v>0</v>
      </c>
      <c r="AK163" s="99">
        <f t="shared" si="31"/>
        <v>0</v>
      </c>
      <c r="AL163" s="99">
        <f t="shared" si="31"/>
        <v>0</v>
      </c>
      <c r="AM163" s="99">
        <f t="shared" si="31"/>
        <v>0</v>
      </c>
      <c r="AN163" s="99">
        <f t="shared" si="31"/>
        <v>0</v>
      </c>
      <c r="AO163" s="99">
        <f t="shared" si="31"/>
        <v>0</v>
      </c>
      <c r="AP163" s="99">
        <f t="shared" si="31"/>
        <v>0</v>
      </c>
      <c r="AQ163" s="99">
        <f t="shared" si="31"/>
        <v>0</v>
      </c>
      <c r="AR163" s="99">
        <f t="shared" si="31"/>
        <v>0</v>
      </c>
      <c r="AS163" s="99">
        <f t="shared" si="31"/>
        <v>0</v>
      </c>
      <c r="AT163" s="99">
        <f t="shared" si="31"/>
        <v>0</v>
      </c>
      <c r="AU163" s="99">
        <f t="shared" si="31"/>
        <v>0</v>
      </c>
      <c r="AV163" s="99">
        <f t="shared" si="31"/>
        <v>0</v>
      </c>
      <c r="AW163" s="86"/>
    </row>
    <row r="164" spans="1:49"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86"/>
      <c r="AB164" s="86"/>
      <c r="AC164" s="104">
        <f>IF($AM$13&gt;=1,AC163, " ")</f>
        <v>0</v>
      </c>
      <c r="AD164" s="104">
        <f>IF($AM$13&gt;=2,AD163, " ")</f>
        <v>0</v>
      </c>
      <c r="AE164" s="104">
        <f>IF($AM$13&gt;=3,AE163, " ")</f>
        <v>0</v>
      </c>
      <c r="AF164" s="104">
        <f>IF($AM$13&gt;=4,AF163, " ")</f>
        <v>0</v>
      </c>
      <c r="AG164" s="104">
        <f>IF($AM$13&gt;=5,AG163, " ")</f>
        <v>0</v>
      </c>
      <c r="AH164" s="104">
        <f>AH163</f>
        <v>0</v>
      </c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</row>
    <row r="165" spans="1:49"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86"/>
      <c r="AR165" s="86"/>
      <c r="AS165" s="86"/>
      <c r="AT165" s="86"/>
      <c r="AU165" s="86"/>
      <c r="AV165" s="86"/>
      <c r="AW165" s="86"/>
    </row>
    <row r="166" spans="1:49" ht="38.450000000000003" customHeight="1"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01"/>
      <c r="AB166" s="101"/>
      <c r="AC166" s="101"/>
      <c r="AD166" s="101"/>
      <c r="AE166" s="101"/>
      <c r="AF166" s="101"/>
      <c r="AG166" s="101"/>
      <c r="AH166" s="101"/>
      <c r="AI166" s="101"/>
      <c r="AJ166" s="101"/>
      <c r="AK166" s="101"/>
      <c r="AL166" s="101"/>
      <c r="AM166" s="101"/>
      <c r="AN166" s="101"/>
      <c r="AO166" s="101"/>
      <c r="AP166" s="101"/>
      <c r="AQ166" s="101"/>
      <c r="AR166" s="101"/>
      <c r="AS166" s="101"/>
      <c r="AT166" s="101"/>
      <c r="AU166" s="101"/>
      <c r="AV166" s="101"/>
      <c r="AW166" s="101"/>
    </row>
    <row r="167" spans="1:49" ht="50.45" customHeight="1" thickBot="1"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80" t="s">
        <v>93</v>
      </c>
      <c r="AB167" s="105" t="s">
        <v>94</v>
      </c>
      <c r="AC167" s="82"/>
      <c r="AD167" s="82"/>
      <c r="AE167" s="82"/>
      <c r="AF167" s="82"/>
      <c r="AG167" s="82"/>
      <c r="AH167" s="82"/>
      <c r="AI167" s="82"/>
      <c r="AJ167" s="82"/>
      <c r="AK167" s="82"/>
      <c r="AL167" s="82"/>
      <c r="AM167" s="82"/>
      <c r="AN167" s="82"/>
      <c r="AO167" s="82"/>
      <c r="AP167" s="82"/>
      <c r="AQ167" s="82"/>
      <c r="AR167" s="82"/>
      <c r="AS167" s="82"/>
      <c r="AT167" s="82"/>
      <c r="AU167" s="82"/>
      <c r="AV167" s="82"/>
      <c r="AW167" s="82"/>
    </row>
    <row r="168" spans="1:49" ht="39" customHeight="1" thickTop="1"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03">
        <v>7</v>
      </c>
      <c r="AB168" s="83"/>
      <c r="AC168" s="83"/>
      <c r="AD168" s="83"/>
      <c r="AE168" s="85"/>
      <c r="AF168" s="85"/>
      <c r="AG168" s="83"/>
      <c r="AH168" s="85"/>
      <c r="AI168" s="83"/>
      <c r="AJ168" s="83"/>
      <c r="AK168" s="88" t="s">
        <v>32</v>
      </c>
      <c r="AL168" s="88"/>
      <c r="AM168" s="7"/>
      <c r="AN168" s="90" t="s">
        <v>33</v>
      </c>
      <c r="AO168" s="88"/>
      <c r="AP168" s="7"/>
      <c r="AQ168" s="86"/>
      <c r="AR168" s="86"/>
      <c r="AS168" s="86"/>
      <c r="AT168" s="86"/>
      <c r="AU168" s="86"/>
      <c r="AV168" s="86"/>
      <c r="AW168" s="86"/>
    </row>
    <row r="169" spans="1:49" ht="44.45" customHeight="1"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85"/>
      <c r="AB169" s="85"/>
      <c r="AC169" s="85"/>
      <c r="AD169" s="83"/>
      <c r="AE169" s="83"/>
      <c r="AF169" s="85"/>
      <c r="AG169" s="85"/>
      <c r="AH169" s="83"/>
      <c r="AI169" s="85"/>
      <c r="AJ169" s="83"/>
      <c r="AK169" s="88"/>
      <c r="AL169" s="88"/>
      <c r="AM169" s="88"/>
      <c r="AN169" s="88"/>
      <c r="AO169" s="88"/>
      <c r="AP169" s="88"/>
      <c r="AQ169" s="86"/>
      <c r="AR169" s="86"/>
      <c r="AS169" s="86"/>
      <c r="AT169" s="86"/>
      <c r="AU169" s="86"/>
      <c r="AV169" s="86"/>
      <c r="AW169" s="86"/>
    </row>
    <row r="170" spans="1:49" ht="38.450000000000003" customHeight="1"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83"/>
      <c r="AB170" s="83"/>
      <c r="AC170" s="83"/>
      <c r="AD170" s="83"/>
      <c r="AE170" s="83"/>
      <c r="AF170" s="83"/>
      <c r="AG170" s="83"/>
      <c r="AH170" s="83"/>
      <c r="AI170" s="83"/>
      <c r="AJ170" s="83"/>
      <c r="AK170" s="88" t="s">
        <v>36</v>
      </c>
      <c r="AL170" s="88"/>
      <c r="AM170" s="7"/>
      <c r="AN170" s="88"/>
      <c r="AO170" s="88"/>
      <c r="AP170" s="88"/>
      <c r="AQ170" s="86"/>
      <c r="AR170" s="86"/>
      <c r="AS170" s="86"/>
      <c r="AT170" s="86"/>
      <c r="AU170" s="86"/>
      <c r="AV170" s="86"/>
      <c r="AW170" s="86"/>
    </row>
    <row r="171" spans="1:49" ht="42" customHeight="1"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68" t="s">
        <v>37</v>
      </c>
      <c r="AB171" s="69"/>
      <c r="AC171" s="107"/>
      <c r="AD171" s="107"/>
      <c r="AE171" s="107"/>
      <c r="AF171" s="107"/>
      <c r="AG171" s="107"/>
      <c r="AH171" s="107"/>
      <c r="AI171" s="61" t="s">
        <v>44</v>
      </c>
      <c r="AJ171" s="61" t="s">
        <v>45</v>
      </c>
      <c r="AK171" s="61" t="s">
        <v>46</v>
      </c>
      <c r="AL171" s="61" t="s">
        <v>47</v>
      </c>
      <c r="AM171" s="61" t="s">
        <v>48</v>
      </c>
      <c r="AN171" s="61" t="s">
        <v>49</v>
      </c>
      <c r="AO171" s="61" t="s">
        <v>50</v>
      </c>
      <c r="AP171" s="61" t="s">
        <v>51</v>
      </c>
      <c r="AQ171" s="61" t="s">
        <v>52</v>
      </c>
      <c r="AR171" s="61" t="s">
        <v>53</v>
      </c>
      <c r="AS171" s="61" t="s">
        <v>54</v>
      </c>
      <c r="AT171" s="61" t="s">
        <v>55</v>
      </c>
      <c r="AU171" s="61" t="s">
        <v>56</v>
      </c>
      <c r="AV171" s="61" t="s">
        <v>57</v>
      </c>
      <c r="AW171" s="86"/>
    </row>
    <row r="172" spans="1:49"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95" t="s">
        <v>59</v>
      </c>
      <c r="AB172" s="96" t="s">
        <v>60</v>
      </c>
      <c r="AC172" s="86"/>
      <c r="AD172" s="86"/>
      <c r="AE172" s="86"/>
      <c r="AF172" s="86"/>
      <c r="AG172" s="86"/>
      <c r="AH172" s="86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6"/>
    </row>
    <row r="173" spans="1:49"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95"/>
      <c r="AB173" s="96" t="s">
        <v>61</v>
      </c>
      <c r="AC173" s="86"/>
      <c r="AD173" s="86"/>
      <c r="AE173" s="86"/>
      <c r="AF173" s="86"/>
      <c r="AG173" s="86"/>
      <c r="AH173" s="86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6"/>
    </row>
    <row r="174" spans="1:49"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95"/>
      <c r="AB174" s="96" t="s">
        <v>62</v>
      </c>
      <c r="AC174" s="86"/>
      <c r="AD174" s="86"/>
      <c r="AE174" s="86"/>
      <c r="AF174" s="86"/>
      <c r="AG174" s="86"/>
      <c r="AH174" s="86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6"/>
    </row>
    <row r="175" spans="1:49"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95" t="s">
        <v>63</v>
      </c>
      <c r="AB175" s="96" t="s">
        <v>64</v>
      </c>
      <c r="AC175" s="86"/>
      <c r="AD175" s="86"/>
      <c r="AE175" s="86"/>
      <c r="AF175" s="86"/>
      <c r="AG175" s="86"/>
      <c r="AH175" s="86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6"/>
    </row>
    <row r="176" spans="1:49"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95"/>
      <c r="AB176" s="96" t="s">
        <v>65</v>
      </c>
      <c r="AC176" s="86"/>
      <c r="AD176" s="86"/>
      <c r="AE176" s="86"/>
      <c r="AF176" s="86"/>
      <c r="AG176" s="86"/>
      <c r="AH176" s="86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6"/>
    </row>
    <row r="177" spans="2:49"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95"/>
      <c r="AB177" s="96" t="s">
        <v>67</v>
      </c>
      <c r="AC177" s="86"/>
      <c r="AD177" s="86"/>
      <c r="AE177" s="86"/>
      <c r="AF177" s="86"/>
      <c r="AG177" s="86"/>
      <c r="AH177" s="86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6"/>
    </row>
    <row r="178" spans="2:49" ht="37.5"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95" t="s">
        <v>68</v>
      </c>
      <c r="AB178" s="96" t="s">
        <v>69</v>
      </c>
      <c r="AC178" s="86"/>
      <c r="AD178" s="86"/>
      <c r="AE178" s="86"/>
      <c r="AF178" s="86"/>
      <c r="AG178" s="86"/>
      <c r="AH178" s="86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6"/>
    </row>
    <row r="179" spans="2:49"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95"/>
      <c r="AB179" s="96" t="s">
        <v>70</v>
      </c>
      <c r="AC179" s="86"/>
      <c r="AD179" s="86"/>
      <c r="AE179" s="86"/>
      <c r="AF179" s="86"/>
      <c r="AG179" s="86"/>
      <c r="AH179" s="86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6"/>
    </row>
    <row r="180" spans="2:49"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97"/>
      <c r="AB180" s="96" t="s">
        <v>71</v>
      </c>
      <c r="AC180" s="86"/>
      <c r="AD180" s="86"/>
      <c r="AE180" s="86"/>
      <c r="AF180" s="86"/>
      <c r="AG180" s="86"/>
      <c r="AH180" s="86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6"/>
    </row>
    <row r="181" spans="2:49"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98"/>
      <c r="AB181" s="96" t="s">
        <v>73</v>
      </c>
      <c r="AC181" s="86"/>
      <c r="AD181" s="86"/>
      <c r="AE181" s="86"/>
      <c r="AF181" s="86"/>
      <c r="AG181" s="86"/>
      <c r="AH181" s="86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6"/>
    </row>
    <row r="182" spans="2:49"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97"/>
      <c r="AB182" s="96" t="s">
        <v>74</v>
      </c>
      <c r="AC182" s="86"/>
      <c r="AD182" s="86"/>
      <c r="AE182" s="86"/>
      <c r="AF182" s="86"/>
      <c r="AG182" s="86"/>
      <c r="AH182" s="86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6"/>
    </row>
    <row r="183" spans="2:49"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97"/>
      <c r="AB183" s="96" t="s">
        <v>76</v>
      </c>
      <c r="AC183" s="86"/>
      <c r="AD183" s="86"/>
      <c r="AE183" s="86"/>
      <c r="AF183" s="86"/>
      <c r="AG183" s="86"/>
      <c r="AH183" s="86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6"/>
    </row>
    <row r="184" spans="2:49"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97"/>
      <c r="AB184" s="96" t="s">
        <v>77</v>
      </c>
      <c r="AC184" s="86"/>
      <c r="AD184" s="86"/>
      <c r="AE184" s="86"/>
      <c r="AF184" s="86"/>
      <c r="AG184" s="86"/>
      <c r="AH184" s="86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6"/>
    </row>
    <row r="185" spans="2:49"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87" t="s">
        <v>78</v>
      </c>
      <c r="AB185" s="86"/>
      <c r="AC185" s="86"/>
      <c r="AD185" s="86"/>
      <c r="AE185" s="86"/>
      <c r="AF185" s="86"/>
      <c r="AG185" s="86"/>
      <c r="AH185" s="86"/>
      <c r="AI185" s="99">
        <f t="shared" ref="AI185:AV185" si="32">SUM(AI172:AI184)</f>
        <v>0</v>
      </c>
      <c r="AJ185" s="99">
        <f t="shared" si="32"/>
        <v>0</v>
      </c>
      <c r="AK185" s="99">
        <f t="shared" si="32"/>
        <v>0</v>
      </c>
      <c r="AL185" s="99">
        <f t="shared" si="32"/>
        <v>0</v>
      </c>
      <c r="AM185" s="99">
        <f t="shared" si="32"/>
        <v>0</v>
      </c>
      <c r="AN185" s="99">
        <f t="shared" si="32"/>
        <v>0</v>
      </c>
      <c r="AO185" s="99">
        <f t="shared" si="32"/>
        <v>0</v>
      </c>
      <c r="AP185" s="99">
        <f t="shared" si="32"/>
        <v>0</v>
      </c>
      <c r="AQ185" s="99">
        <f t="shared" si="32"/>
        <v>0</v>
      </c>
      <c r="AR185" s="99">
        <f t="shared" si="32"/>
        <v>0</v>
      </c>
      <c r="AS185" s="99">
        <f t="shared" si="32"/>
        <v>0</v>
      </c>
      <c r="AT185" s="99">
        <f t="shared" si="32"/>
        <v>0</v>
      </c>
      <c r="AU185" s="99">
        <f t="shared" si="32"/>
        <v>0</v>
      </c>
      <c r="AV185" s="99">
        <f t="shared" si="32"/>
        <v>0</v>
      </c>
      <c r="AW185" s="86"/>
    </row>
    <row r="186" spans="2:49"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86"/>
      <c r="AB186" s="86"/>
      <c r="AC186" s="104">
        <f>IF($AM$13&gt;=1,AC185, " ")</f>
        <v>0</v>
      </c>
      <c r="AD186" s="104">
        <f>IF($AM$13&gt;=2,AD185, " ")</f>
        <v>0</v>
      </c>
      <c r="AE186" s="104">
        <f>IF($AM$13&gt;=3,AE185, " ")</f>
        <v>0</v>
      </c>
      <c r="AF186" s="104">
        <f>IF($AM$13&gt;=4,AF185, " ")</f>
        <v>0</v>
      </c>
      <c r="AG186" s="104">
        <f>IF($AM$13&gt;=5,AG185, " ")</f>
        <v>0</v>
      </c>
      <c r="AH186" s="104">
        <f>IF($AM$13&gt;=6,AH185, " ")</f>
        <v>0</v>
      </c>
      <c r="AI186" s="104">
        <f>AI185</f>
        <v>0</v>
      </c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</row>
    <row r="187" spans="2:49" ht="16.350000000000001" customHeight="1"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86"/>
      <c r="AB187" s="86"/>
      <c r="AC187" s="86"/>
      <c r="AD187" s="86"/>
      <c r="AE187" s="86"/>
      <c r="AF187" s="86"/>
      <c r="AG187" s="86"/>
      <c r="AH187" s="86"/>
      <c r="AI187" s="86"/>
      <c r="AJ187" s="86"/>
      <c r="AK187" s="86"/>
      <c r="AL187" s="86"/>
      <c r="AM187" s="86"/>
      <c r="AN187" s="86"/>
      <c r="AO187" s="86"/>
      <c r="AP187" s="86"/>
      <c r="AQ187" s="86"/>
      <c r="AR187" s="86"/>
      <c r="AS187" s="86"/>
      <c r="AT187" s="86"/>
      <c r="AU187" s="86"/>
      <c r="AV187" s="86"/>
      <c r="AW187" s="86"/>
    </row>
    <row r="188" spans="2:49" ht="30.6" customHeight="1"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01"/>
      <c r="AB188" s="101"/>
      <c r="AC188" s="101"/>
      <c r="AD188" s="101"/>
      <c r="AE188" s="101"/>
      <c r="AF188" s="101"/>
      <c r="AG188" s="101"/>
      <c r="AH188" s="101"/>
      <c r="AI188" s="101"/>
      <c r="AJ188" s="101"/>
      <c r="AK188" s="101"/>
      <c r="AL188" s="101"/>
      <c r="AM188" s="101"/>
      <c r="AN188" s="101"/>
      <c r="AO188" s="101"/>
      <c r="AP188" s="101"/>
      <c r="AQ188" s="101"/>
      <c r="AR188" s="101"/>
      <c r="AS188" s="101"/>
      <c r="AT188" s="101"/>
      <c r="AU188" s="101"/>
      <c r="AV188" s="101"/>
      <c r="AW188" s="101"/>
    </row>
    <row r="189" spans="2:49" ht="47.1" customHeight="1" thickBot="1"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08" t="s">
        <v>95</v>
      </c>
      <c r="AB189" s="105" t="s">
        <v>96</v>
      </c>
      <c r="AC189" s="82"/>
      <c r="AD189" s="82"/>
      <c r="AE189" s="82"/>
      <c r="AF189" s="82"/>
      <c r="AG189" s="82"/>
      <c r="AH189" s="82"/>
      <c r="AI189" s="82"/>
      <c r="AJ189" s="82"/>
      <c r="AK189" s="82"/>
      <c r="AL189" s="82"/>
      <c r="AM189" s="82"/>
      <c r="AN189" s="82"/>
      <c r="AO189" s="82"/>
      <c r="AP189" s="82"/>
      <c r="AQ189" s="82"/>
      <c r="AR189" s="82"/>
      <c r="AS189" s="82"/>
      <c r="AT189" s="82"/>
      <c r="AU189" s="82"/>
      <c r="AV189" s="82"/>
      <c r="AW189" s="82"/>
    </row>
    <row r="190" spans="2:49" ht="45" customHeight="1" thickTop="1"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03">
        <v>8</v>
      </c>
      <c r="AB190" s="83"/>
      <c r="AC190" s="83"/>
      <c r="AD190" s="83"/>
      <c r="AE190" s="85"/>
      <c r="AF190" s="85"/>
      <c r="AG190" s="83"/>
      <c r="AH190" s="85"/>
      <c r="AI190" s="83"/>
      <c r="AJ190" s="83"/>
      <c r="AK190" s="88" t="s">
        <v>32</v>
      </c>
      <c r="AL190" s="88"/>
      <c r="AM190" s="7"/>
      <c r="AN190" s="90" t="s">
        <v>33</v>
      </c>
      <c r="AO190" s="88"/>
      <c r="AP190" s="7"/>
      <c r="AQ190" s="86"/>
      <c r="AR190" s="86"/>
      <c r="AS190" s="86"/>
      <c r="AT190" s="86"/>
      <c r="AU190" s="86"/>
      <c r="AV190" s="86"/>
      <c r="AW190" s="86"/>
    </row>
    <row r="191" spans="2:49"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85"/>
      <c r="AB191" s="85"/>
      <c r="AC191" s="85"/>
      <c r="AD191" s="83"/>
      <c r="AE191" s="83"/>
      <c r="AF191" s="85"/>
      <c r="AG191" s="85"/>
      <c r="AH191" s="83"/>
      <c r="AI191" s="85"/>
      <c r="AJ191" s="83"/>
      <c r="AK191" s="88"/>
      <c r="AL191" s="88"/>
      <c r="AM191" s="88"/>
      <c r="AN191" s="88"/>
      <c r="AO191" s="88"/>
      <c r="AP191" s="88"/>
      <c r="AQ191" s="86"/>
      <c r="AR191" s="86"/>
      <c r="AS191" s="86"/>
      <c r="AT191" s="86"/>
      <c r="AU191" s="86"/>
      <c r="AV191" s="86"/>
      <c r="AW191" s="86"/>
    </row>
    <row r="192" spans="2:49" ht="48.6" customHeight="1"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83"/>
      <c r="AB192" s="83"/>
      <c r="AC192" s="83"/>
      <c r="AD192" s="83"/>
      <c r="AE192" s="83"/>
      <c r="AF192" s="83"/>
      <c r="AG192" s="83"/>
      <c r="AH192" s="83"/>
      <c r="AI192" s="83"/>
      <c r="AJ192" s="83"/>
      <c r="AK192" s="88" t="s">
        <v>36</v>
      </c>
      <c r="AL192" s="88"/>
      <c r="AM192" s="7"/>
      <c r="AN192" s="88"/>
      <c r="AO192" s="88"/>
      <c r="AP192" s="88"/>
      <c r="AQ192" s="86"/>
      <c r="AR192" s="86"/>
      <c r="AS192" s="86"/>
      <c r="AT192" s="86"/>
      <c r="AU192" s="86"/>
      <c r="AV192" s="86"/>
      <c r="AW192" s="86"/>
    </row>
    <row r="193" spans="2:49" ht="43.35" customHeight="1"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68" t="s">
        <v>37</v>
      </c>
      <c r="AB193" s="69"/>
      <c r="AC193" s="107"/>
      <c r="AD193" s="107"/>
      <c r="AE193" s="107"/>
      <c r="AF193" s="107"/>
      <c r="AG193" s="107"/>
      <c r="AH193" s="107"/>
      <c r="AI193" s="107"/>
      <c r="AJ193" s="61" t="s">
        <v>45</v>
      </c>
      <c r="AK193" s="61" t="s">
        <v>46</v>
      </c>
      <c r="AL193" s="61" t="s">
        <v>47</v>
      </c>
      <c r="AM193" s="61" t="s">
        <v>48</v>
      </c>
      <c r="AN193" s="61" t="s">
        <v>49</v>
      </c>
      <c r="AO193" s="61" t="s">
        <v>50</v>
      </c>
      <c r="AP193" s="61" t="s">
        <v>51</v>
      </c>
      <c r="AQ193" s="61" t="s">
        <v>52</v>
      </c>
      <c r="AR193" s="61" t="s">
        <v>53</v>
      </c>
      <c r="AS193" s="61" t="s">
        <v>54</v>
      </c>
      <c r="AT193" s="61" t="s">
        <v>55</v>
      </c>
      <c r="AU193" s="61" t="s">
        <v>56</v>
      </c>
      <c r="AV193" s="61" t="s">
        <v>57</v>
      </c>
      <c r="AW193" s="86"/>
    </row>
    <row r="194" spans="2:49"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95" t="s">
        <v>59</v>
      </c>
      <c r="AB194" s="96" t="s">
        <v>60</v>
      </c>
      <c r="AC194" s="86"/>
      <c r="AD194" s="86"/>
      <c r="AE194" s="86"/>
      <c r="AF194" s="86"/>
      <c r="AG194" s="86"/>
      <c r="AH194" s="86"/>
      <c r="AI194" s="86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6"/>
    </row>
    <row r="195" spans="2:49"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95"/>
      <c r="AB195" s="96" t="s">
        <v>61</v>
      </c>
      <c r="AC195" s="86"/>
      <c r="AD195" s="86"/>
      <c r="AE195" s="86"/>
      <c r="AF195" s="86"/>
      <c r="AG195" s="86"/>
      <c r="AH195" s="86"/>
      <c r="AI195" s="86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6"/>
    </row>
    <row r="196" spans="2:49"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95"/>
      <c r="AB196" s="96" t="s">
        <v>62</v>
      </c>
      <c r="AC196" s="86"/>
      <c r="AD196" s="86"/>
      <c r="AE196" s="86"/>
      <c r="AF196" s="86"/>
      <c r="AG196" s="86"/>
      <c r="AH196" s="86"/>
      <c r="AI196" s="86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6"/>
    </row>
    <row r="197" spans="2:49"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95" t="s">
        <v>63</v>
      </c>
      <c r="AB197" s="96" t="s">
        <v>64</v>
      </c>
      <c r="AC197" s="86"/>
      <c r="AD197" s="86"/>
      <c r="AE197" s="86"/>
      <c r="AF197" s="86"/>
      <c r="AG197" s="86"/>
      <c r="AH197" s="86"/>
      <c r="AI197" s="86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6"/>
    </row>
    <row r="198" spans="2:49"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95"/>
      <c r="AB198" s="96" t="s">
        <v>65</v>
      </c>
      <c r="AC198" s="86"/>
      <c r="AD198" s="86"/>
      <c r="AE198" s="86"/>
      <c r="AF198" s="86"/>
      <c r="AG198" s="86"/>
      <c r="AH198" s="86"/>
      <c r="AI198" s="86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6"/>
    </row>
    <row r="199" spans="2:49"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95"/>
      <c r="AB199" s="96" t="s">
        <v>67</v>
      </c>
      <c r="AC199" s="86"/>
      <c r="AD199" s="86"/>
      <c r="AE199" s="86"/>
      <c r="AF199" s="86"/>
      <c r="AG199" s="86"/>
      <c r="AH199" s="86"/>
      <c r="AI199" s="86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6"/>
    </row>
    <row r="200" spans="2:49" ht="37.5"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95" t="s">
        <v>68</v>
      </c>
      <c r="AB200" s="96" t="s">
        <v>69</v>
      </c>
      <c r="AC200" s="86"/>
      <c r="AD200" s="86"/>
      <c r="AE200" s="86"/>
      <c r="AF200" s="86"/>
      <c r="AG200" s="86"/>
      <c r="AH200" s="86"/>
      <c r="AI200" s="86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6"/>
    </row>
    <row r="201" spans="2:49"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95"/>
      <c r="AB201" s="96" t="s">
        <v>70</v>
      </c>
      <c r="AC201" s="86"/>
      <c r="AD201" s="86"/>
      <c r="AE201" s="86"/>
      <c r="AF201" s="86"/>
      <c r="AG201" s="86"/>
      <c r="AH201" s="86"/>
      <c r="AI201" s="86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6"/>
    </row>
    <row r="202" spans="2:49"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97"/>
      <c r="AB202" s="96" t="s">
        <v>71</v>
      </c>
      <c r="AC202" s="86"/>
      <c r="AD202" s="86"/>
      <c r="AE202" s="86"/>
      <c r="AF202" s="86"/>
      <c r="AG202" s="86"/>
      <c r="AH202" s="86"/>
      <c r="AI202" s="86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6"/>
    </row>
    <row r="203" spans="2:49"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98"/>
      <c r="AB203" s="96" t="s">
        <v>73</v>
      </c>
      <c r="AC203" s="86"/>
      <c r="AD203" s="86"/>
      <c r="AE203" s="86"/>
      <c r="AF203" s="86"/>
      <c r="AG203" s="86"/>
      <c r="AH203" s="86"/>
      <c r="AI203" s="86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6"/>
    </row>
    <row r="204" spans="2:49"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97"/>
      <c r="AB204" s="96" t="s">
        <v>74</v>
      </c>
      <c r="AC204" s="86"/>
      <c r="AD204" s="86"/>
      <c r="AE204" s="86"/>
      <c r="AF204" s="86"/>
      <c r="AG204" s="86"/>
      <c r="AH204" s="86"/>
      <c r="AI204" s="86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6"/>
    </row>
    <row r="205" spans="2:49"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97"/>
      <c r="AB205" s="96" t="s">
        <v>76</v>
      </c>
      <c r="AC205" s="86"/>
      <c r="AD205" s="86"/>
      <c r="AE205" s="86"/>
      <c r="AF205" s="86"/>
      <c r="AG205" s="86"/>
      <c r="AH205" s="86"/>
      <c r="AI205" s="86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6"/>
    </row>
    <row r="206" spans="2:49"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97"/>
      <c r="AB206" s="96" t="s">
        <v>77</v>
      </c>
      <c r="AC206" s="86"/>
      <c r="AD206" s="86"/>
      <c r="AE206" s="86"/>
      <c r="AF206" s="86"/>
      <c r="AG206" s="86"/>
      <c r="AH206" s="86"/>
      <c r="AI206" s="86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6"/>
    </row>
    <row r="207" spans="2:49"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87" t="s">
        <v>78</v>
      </c>
      <c r="AB207" s="86"/>
      <c r="AC207" s="86"/>
      <c r="AD207" s="86"/>
      <c r="AE207" s="86"/>
      <c r="AF207" s="86"/>
      <c r="AG207" s="86"/>
      <c r="AH207" s="86"/>
      <c r="AI207" s="86"/>
      <c r="AJ207" s="99">
        <f t="shared" ref="AJ207:AV207" si="33">SUM(AJ194:AJ206)</f>
        <v>0</v>
      </c>
      <c r="AK207" s="99">
        <f t="shared" si="33"/>
        <v>0</v>
      </c>
      <c r="AL207" s="99">
        <f t="shared" si="33"/>
        <v>0</v>
      </c>
      <c r="AM207" s="99">
        <f t="shared" si="33"/>
        <v>0</v>
      </c>
      <c r="AN207" s="99">
        <f t="shared" si="33"/>
        <v>0</v>
      </c>
      <c r="AO207" s="99">
        <f t="shared" si="33"/>
        <v>0</v>
      </c>
      <c r="AP207" s="99">
        <f t="shared" si="33"/>
        <v>0</v>
      </c>
      <c r="AQ207" s="99">
        <f t="shared" si="33"/>
        <v>0</v>
      </c>
      <c r="AR207" s="99">
        <f t="shared" si="33"/>
        <v>0</v>
      </c>
      <c r="AS207" s="99">
        <f t="shared" si="33"/>
        <v>0</v>
      </c>
      <c r="AT207" s="99">
        <f t="shared" si="33"/>
        <v>0</v>
      </c>
      <c r="AU207" s="99">
        <f t="shared" si="33"/>
        <v>0</v>
      </c>
      <c r="AV207" s="99">
        <f t="shared" si="33"/>
        <v>0</v>
      </c>
      <c r="AW207" s="86"/>
    </row>
    <row r="208" spans="2:49"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86"/>
      <c r="AB208" s="86"/>
      <c r="AC208" s="104">
        <f>IF($AM$13&gt;=1,AC207, " ")</f>
        <v>0</v>
      </c>
      <c r="AD208" s="104">
        <f>IF($AM$13&gt;=2,AD207, " ")</f>
        <v>0</v>
      </c>
      <c r="AE208" s="104">
        <f>IF($AM$13&gt;=3,AE207, " ")</f>
        <v>0</v>
      </c>
      <c r="AF208" s="104">
        <f>IF($AM$13&gt;=4,AF207, " ")</f>
        <v>0</v>
      </c>
      <c r="AG208" s="104">
        <f>IF($AM$13&gt;=5,AG207, " ")</f>
        <v>0</v>
      </c>
      <c r="AH208" s="104">
        <f>IF($AM$13&gt;=6,AH207, " ")</f>
        <v>0</v>
      </c>
      <c r="AI208" s="104">
        <f>IF($AM$13&gt;=7,AI207, " ")</f>
        <v>0</v>
      </c>
      <c r="AJ208" s="104">
        <f>AJ207</f>
        <v>0</v>
      </c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</row>
    <row r="209" spans="2:49"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86"/>
      <c r="AB209" s="86"/>
      <c r="AC209" s="86"/>
      <c r="AD209" s="86"/>
      <c r="AE209" s="86"/>
      <c r="AF209" s="86"/>
      <c r="AG209" s="86"/>
      <c r="AH209" s="86"/>
      <c r="AI209" s="86"/>
      <c r="AJ209" s="86"/>
      <c r="AK209" s="86"/>
      <c r="AL209" s="86"/>
      <c r="AM209" s="86"/>
      <c r="AN209" s="86"/>
      <c r="AO209" s="86"/>
      <c r="AP209" s="86"/>
      <c r="AQ209" s="86"/>
      <c r="AR209" s="86"/>
      <c r="AS209" s="86"/>
      <c r="AT209" s="86"/>
      <c r="AU209" s="86"/>
      <c r="AV209" s="86"/>
      <c r="AW209" s="86"/>
    </row>
    <row r="210" spans="2:49" ht="46.35" customHeight="1"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01"/>
      <c r="AB210" s="101"/>
      <c r="AC210" s="101"/>
      <c r="AD210" s="101"/>
      <c r="AE210" s="101"/>
      <c r="AF210" s="101"/>
      <c r="AG210" s="101"/>
      <c r="AH210" s="101"/>
      <c r="AI210" s="101"/>
      <c r="AJ210" s="101"/>
      <c r="AK210" s="101"/>
      <c r="AL210" s="101"/>
      <c r="AM210" s="101"/>
      <c r="AN210" s="101"/>
      <c r="AO210" s="101"/>
      <c r="AP210" s="101"/>
      <c r="AQ210" s="101"/>
      <c r="AR210" s="101"/>
      <c r="AS210" s="101"/>
      <c r="AT210" s="101"/>
      <c r="AU210" s="101"/>
      <c r="AV210" s="101"/>
      <c r="AW210" s="101"/>
    </row>
    <row r="211" spans="2:49" ht="48.6" customHeight="1" thickBot="1"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80" t="s">
        <v>97</v>
      </c>
      <c r="AB211" s="105" t="s">
        <v>98</v>
      </c>
      <c r="AC211" s="82"/>
      <c r="AD211" s="82"/>
      <c r="AE211" s="82"/>
      <c r="AF211" s="82"/>
      <c r="AG211" s="82"/>
      <c r="AH211" s="82"/>
      <c r="AI211" s="82"/>
      <c r="AJ211" s="82"/>
      <c r="AK211" s="82"/>
      <c r="AL211" s="82"/>
      <c r="AM211" s="82"/>
      <c r="AN211" s="82"/>
      <c r="AO211" s="82"/>
      <c r="AP211" s="82"/>
      <c r="AQ211" s="82"/>
      <c r="AR211" s="82"/>
      <c r="AS211" s="82"/>
      <c r="AT211" s="82"/>
      <c r="AU211" s="82"/>
      <c r="AV211" s="82"/>
      <c r="AW211" s="82"/>
    </row>
    <row r="212" spans="2:49" ht="49.35" customHeight="1" thickTop="1"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03">
        <v>9</v>
      </c>
      <c r="AB212" s="83"/>
      <c r="AC212" s="83"/>
      <c r="AD212" s="83"/>
      <c r="AE212" s="85"/>
      <c r="AF212" s="85"/>
      <c r="AG212" s="83"/>
      <c r="AH212" s="85"/>
      <c r="AI212" s="83"/>
      <c r="AJ212" s="83"/>
      <c r="AK212" s="88" t="s">
        <v>32</v>
      </c>
      <c r="AL212" s="88"/>
      <c r="AM212" s="7"/>
      <c r="AN212" s="90" t="s">
        <v>33</v>
      </c>
      <c r="AO212" s="88"/>
      <c r="AP212" s="7"/>
      <c r="AQ212" s="86"/>
      <c r="AR212" s="86"/>
      <c r="AS212" s="86"/>
      <c r="AT212" s="86"/>
      <c r="AU212" s="86"/>
      <c r="AV212" s="86"/>
      <c r="AW212" s="86"/>
    </row>
    <row r="213" spans="2:49" ht="38.450000000000003" customHeight="1"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85"/>
      <c r="AB213" s="85"/>
      <c r="AC213" s="85"/>
      <c r="AD213" s="83"/>
      <c r="AE213" s="83"/>
      <c r="AF213" s="85"/>
      <c r="AG213" s="85"/>
      <c r="AH213" s="83"/>
      <c r="AI213" s="85"/>
      <c r="AJ213" s="83"/>
      <c r="AK213" s="88"/>
      <c r="AL213" s="88"/>
      <c r="AM213" s="88"/>
      <c r="AN213" s="88"/>
      <c r="AO213" s="88"/>
      <c r="AP213" s="88"/>
      <c r="AQ213" s="86"/>
      <c r="AR213" s="86"/>
      <c r="AS213" s="86"/>
      <c r="AT213" s="86"/>
      <c r="AU213" s="86"/>
      <c r="AV213" s="86"/>
      <c r="AW213" s="86"/>
    </row>
    <row r="214" spans="2:49" ht="44.45" customHeight="1"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83"/>
      <c r="AB214" s="83"/>
      <c r="AC214" s="83"/>
      <c r="AD214" s="83"/>
      <c r="AE214" s="83"/>
      <c r="AF214" s="83"/>
      <c r="AG214" s="83"/>
      <c r="AH214" s="83"/>
      <c r="AI214" s="83"/>
      <c r="AJ214" s="83"/>
      <c r="AK214" s="88" t="s">
        <v>36</v>
      </c>
      <c r="AL214" s="88"/>
      <c r="AM214" s="7"/>
      <c r="AN214" s="88"/>
      <c r="AO214" s="88"/>
      <c r="AP214" s="88"/>
      <c r="AQ214" s="86"/>
      <c r="AR214" s="86"/>
      <c r="AS214" s="86"/>
      <c r="AT214" s="86"/>
      <c r="AU214" s="86"/>
      <c r="AV214" s="86"/>
      <c r="AW214" s="86"/>
    </row>
    <row r="215" spans="2:49" ht="41.45" customHeight="1"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68" t="s">
        <v>37</v>
      </c>
      <c r="AB215" s="69"/>
      <c r="AC215" s="107"/>
      <c r="AD215" s="107"/>
      <c r="AE215" s="107"/>
      <c r="AF215" s="107"/>
      <c r="AG215" s="107"/>
      <c r="AH215" s="107"/>
      <c r="AI215" s="107"/>
      <c r="AJ215" s="107"/>
      <c r="AK215" s="61" t="s">
        <v>46</v>
      </c>
      <c r="AL215" s="61" t="s">
        <v>47</v>
      </c>
      <c r="AM215" s="61" t="s">
        <v>48</v>
      </c>
      <c r="AN215" s="61" t="s">
        <v>49</v>
      </c>
      <c r="AO215" s="61" t="s">
        <v>50</v>
      </c>
      <c r="AP215" s="61" t="s">
        <v>51</v>
      </c>
      <c r="AQ215" s="61" t="s">
        <v>52</v>
      </c>
      <c r="AR215" s="61" t="s">
        <v>53</v>
      </c>
      <c r="AS215" s="61" t="s">
        <v>54</v>
      </c>
      <c r="AT215" s="61" t="s">
        <v>55</v>
      </c>
      <c r="AU215" s="61" t="s">
        <v>56</v>
      </c>
      <c r="AV215" s="61" t="s">
        <v>57</v>
      </c>
      <c r="AW215" s="86"/>
    </row>
    <row r="216" spans="2:49"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95" t="s">
        <v>59</v>
      </c>
      <c r="AB216" s="96" t="s">
        <v>60</v>
      </c>
      <c r="AC216" s="86"/>
      <c r="AD216" s="86"/>
      <c r="AE216" s="86"/>
      <c r="AF216" s="86"/>
      <c r="AG216" s="86"/>
      <c r="AH216" s="86"/>
      <c r="AI216" s="86"/>
      <c r="AJ216" s="86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6"/>
    </row>
    <row r="217" spans="2:49"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95"/>
      <c r="AB217" s="96" t="s">
        <v>61</v>
      </c>
      <c r="AC217" s="86"/>
      <c r="AD217" s="86"/>
      <c r="AE217" s="86"/>
      <c r="AF217" s="86"/>
      <c r="AG217" s="86"/>
      <c r="AH217" s="86"/>
      <c r="AI217" s="86"/>
      <c r="AJ217" s="86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6"/>
    </row>
    <row r="218" spans="2:49"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95"/>
      <c r="AB218" s="96" t="s">
        <v>62</v>
      </c>
      <c r="AC218" s="86"/>
      <c r="AD218" s="86"/>
      <c r="AE218" s="86"/>
      <c r="AF218" s="86"/>
      <c r="AG218" s="86"/>
      <c r="AH218" s="86"/>
      <c r="AI218" s="86"/>
      <c r="AJ218" s="86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6"/>
    </row>
    <row r="219" spans="2:49"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95" t="s">
        <v>63</v>
      </c>
      <c r="AB219" s="96" t="s">
        <v>64</v>
      </c>
      <c r="AC219" s="86"/>
      <c r="AD219" s="86"/>
      <c r="AE219" s="86"/>
      <c r="AF219" s="86"/>
      <c r="AG219" s="86"/>
      <c r="AH219" s="86"/>
      <c r="AI219" s="86"/>
      <c r="AJ219" s="86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6"/>
    </row>
    <row r="220" spans="2:49"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95"/>
      <c r="AB220" s="96" t="s">
        <v>65</v>
      </c>
      <c r="AC220" s="86"/>
      <c r="AD220" s="86"/>
      <c r="AE220" s="86"/>
      <c r="AF220" s="86"/>
      <c r="AG220" s="86"/>
      <c r="AH220" s="86"/>
      <c r="AI220" s="86"/>
      <c r="AJ220" s="86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6"/>
    </row>
    <row r="221" spans="2:49"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95"/>
      <c r="AB221" s="96" t="s">
        <v>67</v>
      </c>
      <c r="AC221" s="86"/>
      <c r="AD221" s="86"/>
      <c r="AE221" s="86"/>
      <c r="AF221" s="86"/>
      <c r="AG221" s="86"/>
      <c r="AH221" s="86"/>
      <c r="AI221" s="86"/>
      <c r="AJ221" s="86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6"/>
    </row>
    <row r="222" spans="2:49" ht="37.5"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95" t="s">
        <v>68</v>
      </c>
      <c r="AB222" s="96" t="s">
        <v>69</v>
      </c>
      <c r="AC222" s="86"/>
      <c r="AD222" s="86"/>
      <c r="AE222" s="86"/>
      <c r="AF222" s="86"/>
      <c r="AG222" s="86"/>
      <c r="AH222" s="86"/>
      <c r="AI222" s="86"/>
      <c r="AJ222" s="86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6"/>
    </row>
    <row r="223" spans="2:49"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95"/>
      <c r="AB223" s="96" t="s">
        <v>70</v>
      </c>
      <c r="AC223" s="86"/>
      <c r="AD223" s="86"/>
      <c r="AE223" s="86"/>
      <c r="AF223" s="86"/>
      <c r="AG223" s="86"/>
      <c r="AH223" s="86"/>
      <c r="AI223" s="86"/>
      <c r="AJ223" s="86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6"/>
    </row>
    <row r="224" spans="2:49"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97"/>
      <c r="AB224" s="96" t="s">
        <v>71</v>
      </c>
      <c r="AC224" s="86"/>
      <c r="AD224" s="86"/>
      <c r="AE224" s="86"/>
      <c r="AF224" s="86"/>
      <c r="AG224" s="86"/>
      <c r="AH224" s="86"/>
      <c r="AI224" s="86"/>
      <c r="AJ224" s="86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6"/>
    </row>
    <row r="225" spans="2:49"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98"/>
      <c r="AB225" s="96" t="s">
        <v>73</v>
      </c>
      <c r="AC225" s="86"/>
      <c r="AD225" s="86"/>
      <c r="AE225" s="86"/>
      <c r="AF225" s="86"/>
      <c r="AG225" s="86"/>
      <c r="AH225" s="86"/>
      <c r="AI225" s="86"/>
      <c r="AJ225" s="86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6"/>
    </row>
    <row r="226" spans="2:49"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97"/>
      <c r="AB226" s="96" t="s">
        <v>74</v>
      </c>
      <c r="AC226" s="86"/>
      <c r="AD226" s="86"/>
      <c r="AE226" s="86"/>
      <c r="AF226" s="86"/>
      <c r="AG226" s="86"/>
      <c r="AH226" s="86"/>
      <c r="AI226" s="86"/>
      <c r="AJ226" s="86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6"/>
    </row>
    <row r="227" spans="2:49"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97"/>
      <c r="AB227" s="96" t="s">
        <v>76</v>
      </c>
      <c r="AC227" s="86"/>
      <c r="AD227" s="86"/>
      <c r="AE227" s="86"/>
      <c r="AF227" s="86"/>
      <c r="AG227" s="86"/>
      <c r="AH227" s="86"/>
      <c r="AI227" s="86"/>
      <c r="AJ227" s="86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6"/>
    </row>
    <row r="228" spans="2:49"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97"/>
      <c r="AB228" s="96" t="s">
        <v>77</v>
      </c>
      <c r="AC228" s="86"/>
      <c r="AD228" s="86"/>
      <c r="AE228" s="86"/>
      <c r="AF228" s="86"/>
      <c r="AG228" s="86"/>
      <c r="AH228" s="86"/>
      <c r="AI228" s="86"/>
      <c r="AJ228" s="86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6"/>
    </row>
    <row r="229" spans="2:49"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87" t="s">
        <v>78</v>
      </c>
      <c r="AB229" s="86"/>
      <c r="AC229" s="86"/>
      <c r="AD229" s="86"/>
      <c r="AE229" s="86"/>
      <c r="AF229" s="86"/>
      <c r="AG229" s="86"/>
      <c r="AH229" s="86"/>
      <c r="AI229" s="86"/>
      <c r="AJ229" s="86"/>
      <c r="AK229" s="99">
        <f t="shared" ref="AK229:AV229" si="34">SUM(AK216:AK228)</f>
        <v>0</v>
      </c>
      <c r="AL229" s="99">
        <f t="shared" si="34"/>
        <v>0</v>
      </c>
      <c r="AM229" s="99">
        <f t="shared" si="34"/>
        <v>0</v>
      </c>
      <c r="AN229" s="99">
        <f t="shared" si="34"/>
        <v>0</v>
      </c>
      <c r="AO229" s="99">
        <f t="shared" si="34"/>
        <v>0</v>
      </c>
      <c r="AP229" s="99">
        <f t="shared" si="34"/>
        <v>0</v>
      </c>
      <c r="AQ229" s="99">
        <f t="shared" si="34"/>
        <v>0</v>
      </c>
      <c r="AR229" s="99">
        <f t="shared" si="34"/>
        <v>0</v>
      </c>
      <c r="AS229" s="99">
        <f t="shared" si="34"/>
        <v>0</v>
      </c>
      <c r="AT229" s="99">
        <f t="shared" si="34"/>
        <v>0</v>
      </c>
      <c r="AU229" s="99">
        <f t="shared" si="34"/>
        <v>0</v>
      </c>
      <c r="AV229" s="99">
        <f t="shared" si="34"/>
        <v>0</v>
      </c>
      <c r="AW229" s="86"/>
    </row>
    <row r="230" spans="2:49"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86"/>
      <c r="AB230" s="86"/>
      <c r="AC230" s="104">
        <f>IF($AM$13&gt;=1,AC229, " ")</f>
        <v>0</v>
      </c>
      <c r="AD230" s="104">
        <f>IF($AM$13&gt;=2,AD229, " ")</f>
        <v>0</v>
      </c>
      <c r="AE230" s="104">
        <f>IF($AM$13&gt;=3,AE229, " ")</f>
        <v>0</v>
      </c>
      <c r="AF230" s="104">
        <f>IF($AM$13&gt;=4,AF229, " ")</f>
        <v>0</v>
      </c>
      <c r="AG230" s="104">
        <f>IF($AM$13&gt;=5,AG229, " ")</f>
        <v>0</v>
      </c>
      <c r="AH230" s="104">
        <f>IF($AM$13&gt;=6,AH229, " ")</f>
        <v>0</v>
      </c>
      <c r="AI230" s="104">
        <f>IF($AM$13&gt;=7,AI229, " ")</f>
        <v>0</v>
      </c>
      <c r="AJ230" s="104" t="str">
        <f>IF($AM$13&gt;=8,AJ229, " ")</f>
        <v xml:space="preserve"> </v>
      </c>
      <c r="AK230" s="104">
        <f>AK229</f>
        <v>0</v>
      </c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</row>
    <row r="231" spans="2:49"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86"/>
      <c r="AB231" s="86"/>
      <c r="AC231" s="86"/>
      <c r="AD231" s="86"/>
      <c r="AE231" s="86"/>
      <c r="AF231" s="86"/>
      <c r="AG231" s="86"/>
      <c r="AH231" s="86"/>
      <c r="AI231" s="86"/>
      <c r="AJ231" s="86"/>
      <c r="AK231" s="86"/>
      <c r="AL231" s="86"/>
      <c r="AM231" s="86"/>
      <c r="AN231" s="86"/>
      <c r="AO231" s="86"/>
      <c r="AP231" s="86"/>
      <c r="AQ231" s="86"/>
      <c r="AR231" s="86"/>
      <c r="AS231" s="86"/>
      <c r="AT231" s="86"/>
      <c r="AU231" s="86"/>
      <c r="AV231" s="86"/>
      <c r="AW231" s="86"/>
    </row>
    <row r="232" spans="2:49" ht="40.35" customHeight="1"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01"/>
      <c r="AB232" s="101"/>
      <c r="AC232" s="101"/>
      <c r="AD232" s="101"/>
      <c r="AE232" s="101"/>
      <c r="AF232" s="101"/>
      <c r="AG232" s="101"/>
      <c r="AH232" s="101"/>
      <c r="AI232" s="101"/>
      <c r="AJ232" s="101"/>
      <c r="AK232" s="101"/>
      <c r="AL232" s="101"/>
      <c r="AM232" s="101"/>
      <c r="AN232" s="101"/>
      <c r="AO232" s="101"/>
      <c r="AP232" s="101"/>
      <c r="AQ232" s="101"/>
      <c r="AR232" s="101"/>
      <c r="AS232" s="101"/>
      <c r="AT232" s="101"/>
      <c r="AU232" s="101"/>
      <c r="AV232" s="101"/>
      <c r="AW232" s="101"/>
    </row>
    <row r="233" spans="2:49" ht="50.45" customHeight="1" thickBot="1"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80" t="s">
        <v>99</v>
      </c>
      <c r="AB233" s="105" t="s">
        <v>100</v>
      </c>
      <c r="AC233" s="82"/>
      <c r="AD233" s="82"/>
      <c r="AE233" s="82"/>
      <c r="AF233" s="82"/>
      <c r="AG233" s="82"/>
      <c r="AH233" s="82"/>
      <c r="AI233" s="82"/>
      <c r="AJ233" s="82"/>
      <c r="AK233" s="82"/>
      <c r="AL233" s="82"/>
      <c r="AM233" s="82"/>
      <c r="AN233" s="82"/>
      <c r="AO233" s="82"/>
      <c r="AP233" s="82"/>
      <c r="AQ233" s="82"/>
      <c r="AR233" s="82"/>
      <c r="AS233" s="82"/>
      <c r="AT233" s="82"/>
      <c r="AU233" s="82"/>
      <c r="AV233" s="82"/>
      <c r="AW233" s="82"/>
    </row>
    <row r="234" spans="2:49" ht="19.5" thickTop="1">
      <c r="L234" s="2"/>
      <c r="AA234" s="103">
        <v>10</v>
      </c>
      <c r="AB234" s="83"/>
      <c r="AC234" s="83"/>
      <c r="AD234" s="83"/>
      <c r="AE234" s="85"/>
      <c r="AF234" s="85"/>
      <c r="AG234" s="83"/>
      <c r="AH234" s="85"/>
      <c r="AI234" s="92"/>
      <c r="AJ234" s="92"/>
      <c r="AK234" s="88" t="s">
        <v>32</v>
      </c>
      <c r="AL234" s="109"/>
      <c r="AM234" s="11"/>
      <c r="AN234" s="90" t="s">
        <v>33</v>
      </c>
      <c r="AO234" s="109"/>
      <c r="AP234" s="11"/>
      <c r="AQ234" s="86"/>
      <c r="AR234" s="86"/>
      <c r="AS234" s="86"/>
      <c r="AT234" s="86"/>
      <c r="AU234" s="86"/>
      <c r="AV234" s="86"/>
      <c r="AW234" s="86"/>
    </row>
    <row r="235" spans="2:49" ht="44.45" customHeight="1">
      <c r="L235" s="2"/>
      <c r="AA235" s="103"/>
      <c r="AB235" s="91"/>
      <c r="AC235" s="91"/>
      <c r="AD235" s="92"/>
      <c r="AE235" s="92"/>
      <c r="AF235" s="91"/>
      <c r="AG235" s="91"/>
      <c r="AH235" s="92"/>
      <c r="AI235" s="91"/>
      <c r="AJ235" s="92"/>
      <c r="AK235" s="109"/>
      <c r="AL235" s="109"/>
      <c r="AM235" s="109"/>
      <c r="AN235" s="109"/>
      <c r="AO235" s="109"/>
      <c r="AP235" s="109"/>
      <c r="AQ235" s="86"/>
      <c r="AR235" s="86"/>
      <c r="AS235" s="86"/>
      <c r="AT235" s="86"/>
      <c r="AU235" s="86"/>
      <c r="AV235" s="86"/>
      <c r="AW235" s="86"/>
    </row>
    <row r="236" spans="2:49" ht="47.1" customHeight="1">
      <c r="L236" s="2"/>
      <c r="AA236" s="93"/>
      <c r="AB236" s="92"/>
      <c r="AC236" s="92"/>
      <c r="AD236" s="92"/>
      <c r="AE236" s="92"/>
      <c r="AF236" s="92"/>
      <c r="AG236" s="92"/>
      <c r="AH236" s="92"/>
      <c r="AI236" s="92"/>
      <c r="AJ236" s="92"/>
      <c r="AK236" s="94" t="s">
        <v>36</v>
      </c>
      <c r="AL236" s="109"/>
      <c r="AM236" s="11"/>
      <c r="AN236" s="109"/>
      <c r="AO236" s="109"/>
      <c r="AP236" s="109"/>
      <c r="AQ236" s="86"/>
      <c r="AR236" s="86"/>
      <c r="AS236" s="86"/>
      <c r="AT236" s="86"/>
      <c r="AU236" s="86"/>
      <c r="AV236" s="86"/>
      <c r="AW236" s="86"/>
    </row>
    <row r="237" spans="2:49" ht="41.45" customHeight="1">
      <c r="L237" s="2"/>
      <c r="AA237" s="68" t="s">
        <v>37</v>
      </c>
      <c r="AB237" s="69"/>
      <c r="AC237" s="107"/>
      <c r="AD237" s="107"/>
      <c r="AE237" s="107"/>
      <c r="AF237" s="107"/>
      <c r="AG237" s="107"/>
      <c r="AH237" s="107"/>
      <c r="AI237" s="107"/>
      <c r="AJ237" s="107"/>
      <c r="AK237" s="107"/>
      <c r="AL237" s="61" t="s">
        <v>47</v>
      </c>
      <c r="AM237" s="61" t="s">
        <v>48</v>
      </c>
      <c r="AN237" s="61" t="s">
        <v>49</v>
      </c>
      <c r="AO237" s="61" t="s">
        <v>50</v>
      </c>
      <c r="AP237" s="61" t="s">
        <v>51</v>
      </c>
      <c r="AQ237" s="61" t="s">
        <v>52</v>
      </c>
      <c r="AR237" s="61" t="s">
        <v>53</v>
      </c>
      <c r="AS237" s="61" t="s">
        <v>54</v>
      </c>
      <c r="AT237" s="61" t="s">
        <v>55</v>
      </c>
      <c r="AU237" s="61" t="s">
        <v>56</v>
      </c>
      <c r="AV237" s="61" t="s">
        <v>57</v>
      </c>
      <c r="AW237" s="86"/>
    </row>
    <row r="238" spans="2:49">
      <c r="L238" s="2"/>
      <c r="AA238" s="95" t="s">
        <v>59</v>
      </c>
      <c r="AB238" s="96" t="s">
        <v>60</v>
      </c>
      <c r="AC238" s="86"/>
      <c r="AD238" s="86"/>
      <c r="AE238" s="86"/>
      <c r="AF238" s="86"/>
      <c r="AG238" s="86"/>
      <c r="AH238" s="86"/>
      <c r="AI238" s="86"/>
      <c r="AJ238" s="86"/>
      <c r="AK238" s="86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6"/>
    </row>
    <row r="239" spans="2:49">
      <c r="L239" s="2"/>
      <c r="AA239" s="95"/>
      <c r="AB239" s="96" t="s">
        <v>61</v>
      </c>
      <c r="AC239" s="86"/>
      <c r="AD239" s="86"/>
      <c r="AE239" s="86"/>
      <c r="AF239" s="86"/>
      <c r="AG239" s="86"/>
      <c r="AH239" s="86"/>
      <c r="AI239" s="86"/>
      <c r="AJ239" s="86"/>
      <c r="AK239" s="86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6"/>
    </row>
    <row r="240" spans="2:49">
      <c r="L240" s="2"/>
      <c r="AA240" s="95"/>
      <c r="AB240" s="96" t="s">
        <v>62</v>
      </c>
      <c r="AC240" s="86"/>
      <c r="AD240" s="86"/>
      <c r="AE240" s="86"/>
      <c r="AF240" s="86"/>
      <c r="AG240" s="86"/>
      <c r="AH240" s="86"/>
      <c r="AI240" s="86"/>
      <c r="AJ240" s="86"/>
      <c r="AK240" s="86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6"/>
    </row>
    <row r="241" spans="12:49">
      <c r="L241" s="2"/>
      <c r="AA241" s="95" t="s">
        <v>63</v>
      </c>
      <c r="AB241" s="96" t="s">
        <v>64</v>
      </c>
      <c r="AC241" s="86"/>
      <c r="AD241" s="86"/>
      <c r="AE241" s="86"/>
      <c r="AF241" s="86"/>
      <c r="AG241" s="86"/>
      <c r="AH241" s="86"/>
      <c r="AI241" s="86"/>
      <c r="AJ241" s="86"/>
      <c r="AK241" s="86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6"/>
    </row>
    <row r="242" spans="12:49">
      <c r="L242" s="2"/>
      <c r="AA242" s="95"/>
      <c r="AB242" s="96" t="s">
        <v>65</v>
      </c>
      <c r="AC242" s="86"/>
      <c r="AD242" s="86"/>
      <c r="AE242" s="86"/>
      <c r="AF242" s="86"/>
      <c r="AG242" s="86"/>
      <c r="AH242" s="86"/>
      <c r="AI242" s="86"/>
      <c r="AJ242" s="86"/>
      <c r="AK242" s="86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6"/>
    </row>
    <row r="243" spans="12:49">
      <c r="L243" s="2"/>
      <c r="AA243" s="95"/>
      <c r="AB243" s="96" t="s">
        <v>67</v>
      </c>
      <c r="AC243" s="86"/>
      <c r="AD243" s="86"/>
      <c r="AE243" s="86"/>
      <c r="AF243" s="86"/>
      <c r="AG243" s="86"/>
      <c r="AH243" s="86"/>
      <c r="AI243" s="86"/>
      <c r="AJ243" s="86"/>
      <c r="AK243" s="86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6"/>
    </row>
    <row r="244" spans="12:49" ht="37.5">
      <c r="L244" s="2"/>
      <c r="AA244" s="95" t="s">
        <v>68</v>
      </c>
      <c r="AB244" s="96" t="s">
        <v>69</v>
      </c>
      <c r="AC244" s="86"/>
      <c r="AD244" s="86"/>
      <c r="AE244" s="86"/>
      <c r="AF244" s="86"/>
      <c r="AG244" s="86"/>
      <c r="AH244" s="86"/>
      <c r="AI244" s="86"/>
      <c r="AJ244" s="86"/>
      <c r="AK244" s="86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6"/>
    </row>
    <row r="245" spans="12:49">
      <c r="L245" s="2"/>
      <c r="AA245" s="95"/>
      <c r="AB245" s="96" t="s">
        <v>70</v>
      </c>
      <c r="AC245" s="86"/>
      <c r="AD245" s="86"/>
      <c r="AE245" s="86"/>
      <c r="AF245" s="86"/>
      <c r="AG245" s="86"/>
      <c r="AH245" s="86"/>
      <c r="AI245" s="86"/>
      <c r="AJ245" s="86"/>
      <c r="AK245" s="86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6"/>
    </row>
    <row r="246" spans="12:49">
      <c r="L246" s="2"/>
      <c r="AA246" s="97"/>
      <c r="AB246" s="96" t="s">
        <v>71</v>
      </c>
      <c r="AC246" s="86"/>
      <c r="AD246" s="86"/>
      <c r="AE246" s="86"/>
      <c r="AF246" s="86"/>
      <c r="AG246" s="86"/>
      <c r="AH246" s="86"/>
      <c r="AI246" s="86"/>
      <c r="AJ246" s="86"/>
      <c r="AK246" s="86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6"/>
    </row>
    <row r="247" spans="12:49">
      <c r="L247" s="2"/>
      <c r="AA247" s="98"/>
      <c r="AB247" s="96" t="s">
        <v>73</v>
      </c>
      <c r="AC247" s="86"/>
      <c r="AD247" s="86"/>
      <c r="AE247" s="86"/>
      <c r="AF247" s="86"/>
      <c r="AG247" s="86"/>
      <c r="AH247" s="86"/>
      <c r="AI247" s="86"/>
      <c r="AJ247" s="86"/>
      <c r="AK247" s="86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6"/>
    </row>
    <row r="248" spans="12:49">
      <c r="L248" s="2"/>
      <c r="AA248" s="97"/>
      <c r="AB248" s="96" t="s">
        <v>74</v>
      </c>
      <c r="AC248" s="86"/>
      <c r="AD248" s="86"/>
      <c r="AE248" s="86"/>
      <c r="AF248" s="86"/>
      <c r="AG248" s="86"/>
      <c r="AH248" s="86"/>
      <c r="AI248" s="86"/>
      <c r="AJ248" s="86"/>
      <c r="AK248" s="86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6"/>
    </row>
    <row r="249" spans="12:49">
      <c r="L249" s="2"/>
      <c r="AA249" s="97"/>
      <c r="AB249" s="96" t="s">
        <v>76</v>
      </c>
      <c r="AC249" s="86"/>
      <c r="AD249" s="86"/>
      <c r="AE249" s="86"/>
      <c r="AF249" s="86"/>
      <c r="AG249" s="86"/>
      <c r="AH249" s="86"/>
      <c r="AI249" s="86"/>
      <c r="AJ249" s="86"/>
      <c r="AK249" s="86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6"/>
    </row>
    <row r="250" spans="12:49">
      <c r="L250" s="2"/>
      <c r="AA250" s="97"/>
      <c r="AB250" s="96" t="s">
        <v>77</v>
      </c>
      <c r="AC250" s="86"/>
      <c r="AD250" s="86"/>
      <c r="AE250" s="86"/>
      <c r="AF250" s="86"/>
      <c r="AG250" s="86"/>
      <c r="AH250" s="86"/>
      <c r="AI250" s="86"/>
      <c r="AJ250" s="86"/>
      <c r="AK250" s="86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6"/>
    </row>
    <row r="251" spans="12:49">
      <c r="L251" s="2"/>
      <c r="AA251" s="87" t="s">
        <v>78</v>
      </c>
      <c r="AB251" s="86"/>
      <c r="AC251" s="86"/>
      <c r="AD251" s="86"/>
      <c r="AE251" s="86"/>
      <c r="AF251" s="86"/>
      <c r="AG251" s="86"/>
      <c r="AH251" s="86"/>
      <c r="AI251" s="86"/>
      <c r="AJ251" s="86"/>
      <c r="AK251" s="86"/>
      <c r="AL251" s="99">
        <f t="shared" ref="AL251:AV251" si="35">SUM(AL238:AL250)</f>
        <v>0</v>
      </c>
      <c r="AM251" s="99">
        <f t="shared" si="35"/>
        <v>0</v>
      </c>
      <c r="AN251" s="99">
        <f t="shared" si="35"/>
        <v>0</v>
      </c>
      <c r="AO251" s="99">
        <f t="shared" si="35"/>
        <v>0</v>
      </c>
      <c r="AP251" s="99">
        <f t="shared" si="35"/>
        <v>0</v>
      </c>
      <c r="AQ251" s="99">
        <f t="shared" si="35"/>
        <v>0</v>
      </c>
      <c r="AR251" s="99">
        <f t="shared" si="35"/>
        <v>0</v>
      </c>
      <c r="AS251" s="99">
        <f t="shared" si="35"/>
        <v>0</v>
      </c>
      <c r="AT251" s="99">
        <f t="shared" si="35"/>
        <v>0</v>
      </c>
      <c r="AU251" s="99">
        <f t="shared" si="35"/>
        <v>0</v>
      </c>
      <c r="AV251" s="99">
        <f t="shared" si="35"/>
        <v>0</v>
      </c>
      <c r="AW251" s="86"/>
    </row>
    <row r="252" spans="12:49">
      <c r="L252" s="2"/>
      <c r="AA252" s="86"/>
      <c r="AB252" s="86"/>
      <c r="AC252" s="104">
        <f>IF($AM$13&gt;=1,AC251, " ")</f>
        <v>0</v>
      </c>
      <c r="AD252" s="104">
        <f>IF($AM$13&gt;=2,AD251, " ")</f>
        <v>0</v>
      </c>
      <c r="AE252" s="104">
        <f>IF($AM$13&gt;=3,AE251, " ")</f>
        <v>0</v>
      </c>
      <c r="AF252" s="104">
        <f>IF($AM$13&gt;=4,AF251, " ")</f>
        <v>0</v>
      </c>
      <c r="AG252" s="104">
        <f>IF($AM$13&gt;=5,AG251, " ")</f>
        <v>0</v>
      </c>
      <c r="AH252" s="104">
        <f>IF($AM$13&gt;=6,AH251, " ")</f>
        <v>0</v>
      </c>
      <c r="AI252" s="104">
        <f>IF($AM$13&gt;=7,AI251, " ")</f>
        <v>0</v>
      </c>
      <c r="AJ252" s="104" t="str">
        <f>IF($AM$13&gt;=8,AJ251, " ")</f>
        <v xml:space="preserve"> </v>
      </c>
      <c r="AK252" s="104" t="str">
        <f>IF($AM$13&gt;=9,AK251, " ")</f>
        <v xml:space="preserve"> </v>
      </c>
      <c r="AL252" s="104">
        <f>AL251</f>
        <v>0</v>
      </c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</row>
    <row r="253" spans="12:49">
      <c r="L253" s="2"/>
      <c r="AA253" s="86"/>
      <c r="AB253" s="86"/>
      <c r="AC253" s="86"/>
      <c r="AD253" s="86"/>
      <c r="AE253" s="86"/>
      <c r="AF253" s="86"/>
      <c r="AG253" s="86"/>
      <c r="AH253" s="86"/>
      <c r="AI253" s="86"/>
      <c r="AJ253" s="86"/>
      <c r="AK253" s="86"/>
      <c r="AL253" s="86"/>
      <c r="AM253" s="86"/>
      <c r="AN253" s="86"/>
      <c r="AO253" s="86"/>
      <c r="AP253" s="86"/>
      <c r="AQ253" s="86"/>
      <c r="AR253" s="86"/>
      <c r="AS253" s="86"/>
      <c r="AT253" s="86"/>
      <c r="AU253" s="86"/>
      <c r="AV253" s="86"/>
      <c r="AW253" s="86"/>
    </row>
    <row r="254" spans="12:49" ht="48" customHeight="1">
      <c r="L254" s="2"/>
      <c r="AA254" s="101"/>
      <c r="AB254" s="101"/>
      <c r="AC254" s="101"/>
      <c r="AD254" s="101"/>
      <c r="AE254" s="101"/>
      <c r="AF254" s="101"/>
      <c r="AG254" s="101"/>
      <c r="AH254" s="101"/>
      <c r="AI254" s="101"/>
      <c r="AJ254" s="101"/>
      <c r="AK254" s="101"/>
      <c r="AL254" s="101"/>
      <c r="AM254" s="101"/>
      <c r="AN254" s="101"/>
      <c r="AO254" s="101"/>
      <c r="AP254" s="101"/>
      <c r="AQ254" s="101"/>
      <c r="AR254" s="101"/>
      <c r="AS254" s="101"/>
      <c r="AT254" s="101"/>
      <c r="AU254" s="101"/>
      <c r="AV254" s="101"/>
      <c r="AW254" s="101"/>
    </row>
    <row r="255" spans="12:49" ht="48.6" customHeight="1" thickBot="1">
      <c r="L255" s="2"/>
      <c r="AA255" s="80" t="s">
        <v>101</v>
      </c>
      <c r="AB255" s="105" t="s">
        <v>102</v>
      </c>
      <c r="AC255" s="82"/>
      <c r="AD255" s="82"/>
      <c r="AE255" s="82"/>
      <c r="AF255" s="82"/>
      <c r="AG255" s="82"/>
      <c r="AH255" s="82"/>
      <c r="AI255" s="82"/>
      <c r="AJ255" s="82"/>
      <c r="AK255" s="82"/>
      <c r="AL255" s="82"/>
      <c r="AM255" s="82"/>
      <c r="AN255" s="82"/>
      <c r="AO255" s="82"/>
      <c r="AP255" s="82"/>
      <c r="AQ255" s="82"/>
      <c r="AR255" s="82"/>
      <c r="AS255" s="82"/>
      <c r="AT255" s="82"/>
      <c r="AU255" s="82"/>
      <c r="AV255" s="82"/>
      <c r="AW255" s="82"/>
    </row>
    <row r="256" spans="12:49" ht="47.45" customHeight="1" thickTop="1">
      <c r="L256" s="2"/>
      <c r="AA256" s="103">
        <v>11</v>
      </c>
      <c r="AB256" s="83"/>
      <c r="AC256" s="83"/>
      <c r="AD256" s="83"/>
      <c r="AE256" s="85"/>
      <c r="AF256" s="85"/>
      <c r="AG256" s="83"/>
      <c r="AH256" s="85"/>
      <c r="AI256" s="83"/>
      <c r="AJ256" s="83"/>
      <c r="AK256" s="88" t="s">
        <v>32</v>
      </c>
      <c r="AL256" s="88"/>
      <c r="AM256" s="7"/>
      <c r="AN256" s="90" t="s">
        <v>33</v>
      </c>
      <c r="AO256" s="88"/>
      <c r="AP256" s="7"/>
      <c r="AQ256" s="86"/>
      <c r="AR256" s="86"/>
      <c r="AS256" s="86"/>
      <c r="AT256" s="86"/>
      <c r="AU256" s="86"/>
      <c r="AV256" s="86"/>
      <c r="AW256" s="86"/>
    </row>
    <row r="257" spans="12:49" ht="44.45" customHeight="1">
      <c r="L257" s="2"/>
      <c r="AA257" s="85"/>
      <c r="AB257" s="85"/>
      <c r="AC257" s="85"/>
      <c r="AD257" s="83"/>
      <c r="AE257" s="83"/>
      <c r="AF257" s="85"/>
      <c r="AG257" s="85"/>
      <c r="AH257" s="83"/>
      <c r="AI257" s="85"/>
      <c r="AJ257" s="83"/>
      <c r="AK257" s="88"/>
      <c r="AL257" s="88"/>
      <c r="AM257" s="88"/>
      <c r="AN257" s="88"/>
      <c r="AO257" s="88"/>
      <c r="AP257" s="88"/>
      <c r="AQ257" s="86"/>
      <c r="AR257" s="86"/>
      <c r="AS257" s="86"/>
      <c r="AT257" s="86"/>
      <c r="AU257" s="86"/>
      <c r="AV257" s="86"/>
      <c r="AW257" s="86"/>
    </row>
    <row r="258" spans="12:49" ht="40.35" customHeight="1">
      <c r="L258" s="2"/>
      <c r="AA258" s="83"/>
      <c r="AB258" s="83"/>
      <c r="AC258" s="83"/>
      <c r="AD258" s="83"/>
      <c r="AE258" s="83"/>
      <c r="AF258" s="83"/>
      <c r="AG258" s="83"/>
      <c r="AH258" s="83"/>
      <c r="AI258" s="83"/>
      <c r="AJ258" s="83"/>
      <c r="AK258" s="88" t="s">
        <v>36</v>
      </c>
      <c r="AL258" s="88"/>
      <c r="AM258" s="7"/>
      <c r="AN258" s="88"/>
      <c r="AO258" s="88"/>
      <c r="AP258" s="88"/>
      <c r="AQ258" s="86"/>
      <c r="AR258" s="86"/>
      <c r="AS258" s="86"/>
      <c r="AT258" s="86"/>
      <c r="AU258" s="86"/>
      <c r="AV258" s="86"/>
      <c r="AW258" s="86"/>
    </row>
    <row r="259" spans="12:49" ht="39.6" customHeight="1">
      <c r="L259" s="2"/>
      <c r="AA259" s="68" t="s">
        <v>37</v>
      </c>
      <c r="AB259" s="69"/>
      <c r="AC259" s="107"/>
      <c r="AD259" s="107"/>
      <c r="AE259" s="107"/>
      <c r="AF259" s="107"/>
      <c r="AG259" s="107"/>
      <c r="AH259" s="107"/>
      <c r="AI259" s="107"/>
      <c r="AJ259" s="107"/>
      <c r="AK259" s="107"/>
      <c r="AL259" s="107"/>
      <c r="AM259" s="61" t="s">
        <v>48</v>
      </c>
      <c r="AN259" s="61" t="s">
        <v>49</v>
      </c>
      <c r="AO259" s="61" t="s">
        <v>50</v>
      </c>
      <c r="AP259" s="61" t="s">
        <v>51</v>
      </c>
      <c r="AQ259" s="61" t="s">
        <v>52</v>
      </c>
      <c r="AR259" s="61" t="s">
        <v>53</v>
      </c>
      <c r="AS259" s="61" t="s">
        <v>54</v>
      </c>
      <c r="AT259" s="61" t="s">
        <v>55</v>
      </c>
      <c r="AU259" s="61" t="s">
        <v>56</v>
      </c>
      <c r="AV259" s="61" t="s">
        <v>57</v>
      </c>
      <c r="AW259" s="86"/>
    </row>
    <row r="260" spans="12:49">
      <c r="L260" s="2"/>
      <c r="AA260" s="95" t="s">
        <v>59</v>
      </c>
      <c r="AB260" s="96" t="s">
        <v>60</v>
      </c>
      <c r="AC260" s="86"/>
      <c r="AD260" s="86"/>
      <c r="AE260" s="86"/>
      <c r="AF260" s="86"/>
      <c r="AG260" s="86"/>
      <c r="AH260" s="86"/>
      <c r="AI260" s="86"/>
      <c r="AJ260" s="86"/>
      <c r="AK260" s="86"/>
      <c r="AL260" s="86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6"/>
    </row>
    <row r="261" spans="12:49">
      <c r="L261" s="2"/>
      <c r="AA261" s="95"/>
      <c r="AB261" s="96" t="s">
        <v>61</v>
      </c>
      <c r="AC261" s="86"/>
      <c r="AD261" s="86"/>
      <c r="AE261" s="86"/>
      <c r="AF261" s="86"/>
      <c r="AG261" s="86"/>
      <c r="AH261" s="86"/>
      <c r="AI261" s="86"/>
      <c r="AJ261" s="86"/>
      <c r="AK261" s="86"/>
      <c r="AL261" s="86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6"/>
    </row>
    <row r="262" spans="12:49">
      <c r="L262" s="2"/>
      <c r="AA262" s="95"/>
      <c r="AB262" s="96" t="s">
        <v>62</v>
      </c>
      <c r="AC262" s="86"/>
      <c r="AD262" s="86"/>
      <c r="AE262" s="86"/>
      <c r="AF262" s="86"/>
      <c r="AG262" s="86"/>
      <c r="AH262" s="86"/>
      <c r="AI262" s="86"/>
      <c r="AJ262" s="86"/>
      <c r="AK262" s="86"/>
      <c r="AL262" s="86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6"/>
    </row>
    <row r="263" spans="12:49">
      <c r="L263" s="2"/>
      <c r="AA263" s="95" t="s">
        <v>63</v>
      </c>
      <c r="AB263" s="96" t="s">
        <v>64</v>
      </c>
      <c r="AC263" s="86"/>
      <c r="AD263" s="86"/>
      <c r="AE263" s="86"/>
      <c r="AF263" s="86"/>
      <c r="AG263" s="86"/>
      <c r="AH263" s="86"/>
      <c r="AI263" s="86"/>
      <c r="AJ263" s="86"/>
      <c r="AK263" s="86"/>
      <c r="AL263" s="86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6"/>
    </row>
    <row r="264" spans="12:49">
      <c r="L264" s="2"/>
      <c r="AA264" s="95"/>
      <c r="AB264" s="96" t="s">
        <v>65</v>
      </c>
      <c r="AC264" s="86"/>
      <c r="AD264" s="86"/>
      <c r="AE264" s="86"/>
      <c r="AF264" s="86"/>
      <c r="AG264" s="86"/>
      <c r="AH264" s="86"/>
      <c r="AI264" s="86"/>
      <c r="AJ264" s="86"/>
      <c r="AK264" s="86"/>
      <c r="AL264" s="86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6"/>
    </row>
    <row r="265" spans="12:49">
      <c r="L265" s="2"/>
      <c r="AA265" s="95"/>
      <c r="AB265" s="96" t="s">
        <v>67</v>
      </c>
      <c r="AC265" s="86"/>
      <c r="AD265" s="86"/>
      <c r="AE265" s="86"/>
      <c r="AF265" s="86"/>
      <c r="AG265" s="86"/>
      <c r="AH265" s="86"/>
      <c r="AI265" s="86"/>
      <c r="AJ265" s="86"/>
      <c r="AK265" s="86"/>
      <c r="AL265" s="86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6"/>
    </row>
    <row r="266" spans="12:49" ht="37.5">
      <c r="L266" s="2"/>
      <c r="AA266" s="95" t="s">
        <v>68</v>
      </c>
      <c r="AB266" s="96" t="s">
        <v>69</v>
      </c>
      <c r="AC266" s="86"/>
      <c r="AD266" s="86"/>
      <c r="AE266" s="86"/>
      <c r="AF266" s="86"/>
      <c r="AG266" s="86"/>
      <c r="AH266" s="86"/>
      <c r="AI266" s="86"/>
      <c r="AJ266" s="86"/>
      <c r="AK266" s="86"/>
      <c r="AL266" s="86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6"/>
    </row>
    <row r="267" spans="12:49">
      <c r="L267" s="2"/>
      <c r="AA267" s="95"/>
      <c r="AB267" s="96" t="s">
        <v>70</v>
      </c>
      <c r="AC267" s="86"/>
      <c r="AD267" s="86"/>
      <c r="AE267" s="86"/>
      <c r="AF267" s="86"/>
      <c r="AG267" s="86"/>
      <c r="AH267" s="86"/>
      <c r="AI267" s="86"/>
      <c r="AJ267" s="86"/>
      <c r="AK267" s="86"/>
      <c r="AL267" s="86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6"/>
    </row>
    <row r="268" spans="12:49">
      <c r="L268" s="2"/>
      <c r="AA268" s="97"/>
      <c r="AB268" s="96" t="s">
        <v>71</v>
      </c>
      <c r="AC268" s="86"/>
      <c r="AD268" s="86"/>
      <c r="AE268" s="86"/>
      <c r="AF268" s="86"/>
      <c r="AG268" s="86"/>
      <c r="AH268" s="86"/>
      <c r="AI268" s="86"/>
      <c r="AJ268" s="86"/>
      <c r="AK268" s="86"/>
      <c r="AL268" s="86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6"/>
    </row>
    <row r="269" spans="12:49">
      <c r="L269" s="2"/>
      <c r="AA269" s="98"/>
      <c r="AB269" s="96" t="s">
        <v>73</v>
      </c>
      <c r="AC269" s="86"/>
      <c r="AD269" s="86"/>
      <c r="AE269" s="86"/>
      <c r="AF269" s="86"/>
      <c r="AG269" s="86"/>
      <c r="AH269" s="86"/>
      <c r="AI269" s="86"/>
      <c r="AJ269" s="86"/>
      <c r="AK269" s="86"/>
      <c r="AL269" s="86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6"/>
    </row>
    <row r="270" spans="12:49">
      <c r="L270" s="2"/>
      <c r="AA270" s="97"/>
      <c r="AB270" s="96" t="s">
        <v>74</v>
      </c>
      <c r="AC270" s="86"/>
      <c r="AD270" s="86"/>
      <c r="AE270" s="86"/>
      <c r="AF270" s="86"/>
      <c r="AG270" s="86"/>
      <c r="AH270" s="86"/>
      <c r="AI270" s="86"/>
      <c r="AJ270" s="86"/>
      <c r="AK270" s="86"/>
      <c r="AL270" s="86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6"/>
    </row>
    <row r="271" spans="12:49">
      <c r="L271" s="2"/>
      <c r="AA271" s="97"/>
      <c r="AB271" s="96" t="s">
        <v>76</v>
      </c>
      <c r="AC271" s="86"/>
      <c r="AD271" s="86"/>
      <c r="AE271" s="86"/>
      <c r="AF271" s="86"/>
      <c r="AG271" s="86"/>
      <c r="AH271" s="86"/>
      <c r="AI271" s="86"/>
      <c r="AJ271" s="86"/>
      <c r="AK271" s="86"/>
      <c r="AL271" s="86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6"/>
    </row>
    <row r="272" spans="12:49">
      <c r="L272" s="2"/>
      <c r="AA272" s="97"/>
      <c r="AB272" s="96" t="s">
        <v>77</v>
      </c>
      <c r="AC272" s="86"/>
      <c r="AD272" s="86"/>
      <c r="AE272" s="86"/>
      <c r="AF272" s="86"/>
      <c r="AG272" s="86"/>
      <c r="AH272" s="86"/>
      <c r="AI272" s="86"/>
      <c r="AJ272" s="86"/>
      <c r="AK272" s="86"/>
      <c r="AL272" s="86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6"/>
    </row>
    <row r="273" spans="12:49">
      <c r="L273" s="2"/>
      <c r="AA273" s="87" t="s">
        <v>78</v>
      </c>
      <c r="AB273" s="86"/>
      <c r="AC273" s="86"/>
      <c r="AD273" s="86"/>
      <c r="AE273" s="86"/>
      <c r="AF273" s="86"/>
      <c r="AG273" s="86"/>
      <c r="AH273" s="86"/>
      <c r="AI273" s="86"/>
      <c r="AJ273" s="86"/>
      <c r="AK273" s="86"/>
      <c r="AL273" s="86"/>
      <c r="AM273" s="99">
        <f t="shared" ref="AM273:AV273" si="36">SUM(AM260:AM272)</f>
        <v>0</v>
      </c>
      <c r="AN273" s="99">
        <f t="shared" si="36"/>
        <v>0</v>
      </c>
      <c r="AO273" s="99">
        <f t="shared" si="36"/>
        <v>0</v>
      </c>
      <c r="AP273" s="99">
        <f t="shared" si="36"/>
        <v>0</v>
      </c>
      <c r="AQ273" s="99">
        <f t="shared" si="36"/>
        <v>0</v>
      </c>
      <c r="AR273" s="99">
        <f t="shared" si="36"/>
        <v>0</v>
      </c>
      <c r="AS273" s="99">
        <f t="shared" si="36"/>
        <v>0</v>
      </c>
      <c r="AT273" s="99">
        <f t="shared" si="36"/>
        <v>0</v>
      </c>
      <c r="AU273" s="99">
        <f t="shared" si="36"/>
        <v>0</v>
      </c>
      <c r="AV273" s="99">
        <f t="shared" si="36"/>
        <v>0</v>
      </c>
      <c r="AW273" s="86"/>
    </row>
    <row r="274" spans="12:49">
      <c r="L274" s="2"/>
      <c r="AA274" s="86"/>
      <c r="AB274" s="86"/>
      <c r="AC274" s="104">
        <f>IF($AM$13&gt;=1,AC273, " ")</f>
        <v>0</v>
      </c>
      <c r="AD274" s="104">
        <f>IF($AM$13&gt;=2,AD273, " ")</f>
        <v>0</v>
      </c>
      <c r="AE274" s="104">
        <f>IF($AM$13&gt;=3,AE273, " ")</f>
        <v>0</v>
      </c>
      <c r="AF274" s="104">
        <f>IF($AM$13&gt;=4,AF273, " ")</f>
        <v>0</v>
      </c>
      <c r="AG274" s="104">
        <f>IF($AM$13&gt;=5,AG273, " ")</f>
        <v>0</v>
      </c>
      <c r="AH274" s="104">
        <f>IF($AM$13&gt;=6,AH273, " ")</f>
        <v>0</v>
      </c>
      <c r="AI274" s="104">
        <f>IF($AM$13&gt;=7,AI273, " ")</f>
        <v>0</v>
      </c>
      <c r="AJ274" s="104" t="str">
        <f>IF($AM$13&gt;=8,AJ273, " ")</f>
        <v xml:space="preserve"> </v>
      </c>
      <c r="AK274" s="104" t="str">
        <f>IF($AM$13&gt;=9,AK273, " ")</f>
        <v xml:space="preserve"> </v>
      </c>
      <c r="AL274" s="104" t="str">
        <f>IF($AM$13&gt;=10,AL273, " ")</f>
        <v xml:space="preserve"> </v>
      </c>
      <c r="AM274" s="104">
        <f>AM273</f>
        <v>0</v>
      </c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</row>
    <row r="275" spans="12:49">
      <c r="L275" s="2"/>
      <c r="AA275" s="86"/>
      <c r="AB275" s="86"/>
      <c r="AC275" s="86"/>
      <c r="AD275" s="86"/>
      <c r="AE275" s="86"/>
      <c r="AF275" s="86"/>
      <c r="AG275" s="86"/>
      <c r="AH275" s="86"/>
      <c r="AI275" s="86"/>
      <c r="AJ275" s="86"/>
      <c r="AK275" s="86"/>
      <c r="AL275" s="86"/>
      <c r="AM275" s="86"/>
      <c r="AN275" s="86"/>
      <c r="AO275" s="86"/>
      <c r="AP275" s="86"/>
      <c r="AQ275" s="86"/>
      <c r="AR275" s="86"/>
      <c r="AS275" s="86"/>
      <c r="AT275" s="86"/>
      <c r="AU275" s="86"/>
      <c r="AV275" s="86"/>
      <c r="AW275" s="86"/>
    </row>
    <row r="276" spans="12:49" ht="30.6" customHeight="1">
      <c r="L276" s="2"/>
      <c r="AA276" s="101"/>
      <c r="AB276" s="101"/>
      <c r="AC276" s="101"/>
      <c r="AD276" s="101"/>
      <c r="AE276" s="101"/>
      <c r="AF276" s="101"/>
      <c r="AG276" s="101"/>
      <c r="AH276" s="101"/>
      <c r="AI276" s="101"/>
      <c r="AJ276" s="101"/>
      <c r="AK276" s="101"/>
      <c r="AL276" s="101"/>
      <c r="AM276" s="101"/>
      <c r="AN276" s="101"/>
      <c r="AO276" s="101"/>
      <c r="AP276" s="101"/>
      <c r="AQ276" s="101"/>
      <c r="AR276" s="101"/>
      <c r="AS276" s="101"/>
      <c r="AT276" s="101"/>
      <c r="AU276" s="101"/>
      <c r="AV276" s="101"/>
      <c r="AW276" s="101"/>
    </row>
    <row r="277" spans="12:49" ht="54.6" customHeight="1" thickBot="1">
      <c r="L277" s="2"/>
      <c r="AA277" s="80" t="s">
        <v>103</v>
      </c>
      <c r="AB277" s="105" t="s">
        <v>104</v>
      </c>
      <c r="AC277" s="82"/>
      <c r="AD277" s="82"/>
      <c r="AE277" s="82"/>
      <c r="AF277" s="82"/>
      <c r="AG277" s="82"/>
      <c r="AH277" s="82"/>
      <c r="AI277" s="82"/>
      <c r="AJ277" s="82"/>
      <c r="AK277" s="82"/>
      <c r="AL277" s="82"/>
      <c r="AM277" s="82"/>
      <c r="AN277" s="82"/>
      <c r="AO277" s="82"/>
      <c r="AP277" s="82"/>
      <c r="AQ277" s="82"/>
      <c r="AR277" s="82"/>
      <c r="AS277" s="82"/>
      <c r="AT277" s="82"/>
      <c r="AU277" s="82"/>
      <c r="AV277" s="82"/>
      <c r="AW277" s="82"/>
    </row>
    <row r="278" spans="12:49" ht="43.35" customHeight="1" thickTop="1">
      <c r="L278" s="2"/>
      <c r="AA278" s="103">
        <v>12</v>
      </c>
      <c r="AB278" s="83"/>
      <c r="AC278" s="83"/>
      <c r="AD278" s="83"/>
      <c r="AE278" s="85"/>
      <c r="AF278" s="85"/>
      <c r="AG278" s="83"/>
      <c r="AH278" s="85"/>
      <c r="AI278" s="83"/>
      <c r="AJ278" s="83"/>
      <c r="AK278" s="88" t="s">
        <v>32</v>
      </c>
      <c r="AL278" s="88"/>
      <c r="AM278" s="7"/>
      <c r="AN278" s="90" t="s">
        <v>33</v>
      </c>
      <c r="AO278" s="88"/>
      <c r="AP278" s="7"/>
      <c r="AQ278" s="86"/>
      <c r="AR278" s="86"/>
      <c r="AS278" s="86"/>
      <c r="AT278" s="86"/>
      <c r="AU278" s="86"/>
      <c r="AV278" s="86"/>
      <c r="AW278" s="86"/>
    </row>
    <row r="279" spans="12:49" ht="44.45" customHeight="1">
      <c r="L279" s="2"/>
      <c r="AA279" s="85"/>
      <c r="AB279" s="85"/>
      <c r="AC279" s="85"/>
      <c r="AD279" s="83"/>
      <c r="AE279" s="83"/>
      <c r="AF279" s="85"/>
      <c r="AG279" s="85"/>
      <c r="AH279" s="83"/>
      <c r="AI279" s="85"/>
      <c r="AJ279" s="83"/>
      <c r="AK279" s="88"/>
      <c r="AL279" s="88"/>
      <c r="AM279" s="88"/>
      <c r="AN279" s="88"/>
      <c r="AO279" s="88"/>
      <c r="AP279" s="88"/>
      <c r="AQ279" s="86"/>
      <c r="AR279" s="86"/>
      <c r="AS279" s="86"/>
      <c r="AT279" s="86"/>
      <c r="AU279" s="86"/>
      <c r="AV279" s="86"/>
      <c r="AW279" s="86"/>
    </row>
    <row r="280" spans="12:49" ht="36.6" customHeight="1">
      <c r="L280" s="2"/>
      <c r="AA280" s="83"/>
      <c r="AB280" s="83"/>
      <c r="AC280" s="83"/>
      <c r="AD280" s="83"/>
      <c r="AE280" s="83"/>
      <c r="AF280" s="83"/>
      <c r="AG280" s="83"/>
      <c r="AH280" s="83"/>
      <c r="AI280" s="83"/>
      <c r="AJ280" s="83"/>
      <c r="AK280" s="88" t="s">
        <v>36</v>
      </c>
      <c r="AL280" s="88"/>
      <c r="AM280" s="7"/>
      <c r="AN280" s="88"/>
      <c r="AO280" s="88"/>
      <c r="AP280" s="88"/>
      <c r="AQ280" s="86"/>
      <c r="AR280" s="86"/>
      <c r="AS280" s="86"/>
      <c r="AT280" s="86"/>
      <c r="AU280" s="86"/>
      <c r="AV280" s="86"/>
      <c r="AW280" s="86"/>
    </row>
    <row r="281" spans="12:49" ht="47.45" customHeight="1">
      <c r="L281" s="2"/>
      <c r="AA281" s="68" t="s">
        <v>37</v>
      </c>
      <c r="AB281" s="69"/>
      <c r="AC281" s="107"/>
      <c r="AD281" s="107"/>
      <c r="AE281" s="107"/>
      <c r="AF281" s="107"/>
      <c r="AG281" s="107"/>
      <c r="AH281" s="107"/>
      <c r="AI281" s="107"/>
      <c r="AJ281" s="107"/>
      <c r="AK281" s="107"/>
      <c r="AL281" s="107"/>
      <c r="AM281" s="107"/>
      <c r="AN281" s="61" t="s">
        <v>49</v>
      </c>
      <c r="AO281" s="61" t="s">
        <v>50</v>
      </c>
      <c r="AP281" s="61" t="s">
        <v>51</v>
      </c>
      <c r="AQ281" s="61" t="s">
        <v>52</v>
      </c>
      <c r="AR281" s="61" t="s">
        <v>53</v>
      </c>
      <c r="AS281" s="61" t="s">
        <v>54</v>
      </c>
      <c r="AT281" s="61" t="s">
        <v>55</v>
      </c>
      <c r="AU281" s="61" t="s">
        <v>56</v>
      </c>
      <c r="AV281" s="61" t="s">
        <v>57</v>
      </c>
      <c r="AW281" s="86"/>
    </row>
    <row r="282" spans="12:49">
      <c r="L282" s="2"/>
      <c r="AA282" s="95" t="s">
        <v>59</v>
      </c>
      <c r="AB282" s="96" t="s">
        <v>60</v>
      </c>
      <c r="AC282" s="86"/>
      <c r="AD282" s="86"/>
      <c r="AE282" s="86"/>
      <c r="AF282" s="86"/>
      <c r="AG282" s="86"/>
      <c r="AH282" s="86"/>
      <c r="AI282" s="86"/>
      <c r="AJ282" s="86"/>
      <c r="AK282" s="86"/>
      <c r="AL282" s="86"/>
      <c r="AM282" s="86"/>
      <c r="AN282" s="8"/>
      <c r="AO282" s="8"/>
      <c r="AP282" s="8"/>
      <c r="AQ282" s="8"/>
      <c r="AR282" s="8"/>
      <c r="AS282" s="8"/>
      <c r="AT282" s="8"/>
      <c r="AU282" s="8"/>
      <c r="AV282" s="8"/>
      <c r="AW282" s="86"/>
    </row>
    <row r="283" spans="12:49">
      <c r="L283" s="2"/>
      <c r="AA283" s="95"/>
      <c r="AB283" s="96" t="s">
        <v>61</v>
      </c>
      <c r="AC283" s="86"/>
      <c r="AD283" s="86"/>
      <c r="AE283" s="86"/>
      <c r="AF283" s="86"/>
      <c r="AG283" s="86"/>
      <c r="AH283" s="86"/>
      <c r="AI283" s="86"/>
      <c r="AJ283" s="86"/>
      <c r="AK283" s="86"/>
      <c r="AL283" s="86"/>
      <c r="AM283" s="86"/>
      <c r="AN283" s="8"/>
      <c r="AO283" s="8"/>
      <c r="AP283" s="8"/>
      <c r="AQ283" s="8"/>
      <c r="AR283" s="8"/>
      <c r="AS283" s="8"/>
      <c r="AT283" s="8"/>
      <c r="AU283" s="8"/>
      <c r="AV283" s="8"/>
      <c r="AW283" s="86"/>
    </row>
    <row r="284" spans="12:49">
      <c r="L284" s="2"/>
      <c r="AA284" s="95"/>
      <c r="AB284" s="96" t="s">
        <v>62</v>
      </c>
      <c r="AC284" s="86"/>
      <c r="AD284" s="86"/>
      <c r="AE284" s="86"/>
      <c r="AF284" s="86"/>
      <c r="AG284" s="86"/>
      <c r="AH284" s="86"/>
      <c r="AI284" s="86"/>
      <c r="AJ284" s="86"/>
      <c r="AK284" s="86"/>
      <c r="AL284" s="86"/>
      <c r="AM284" s="86"/>
      <c r="AN284" s="8"/>
      <c r="AO284" s="8"/>
      <c r="AP284" s="8"/>
      <c r="AQ284" s="8"/>
      <c r="AR284" s="8"/>
      <c r="AS284" s="8"/>
      <c r="AT284" s="8"/>
      <c r="AU284" s="8"/>
      <c r="AV284" s="8"/>
      <c r="AW284" s="86"/>
    </row>
    <row r="285" spans="12:49">
      <c r="L285" s="2"/>
      <c r="AA285" s="95" t="s">
        <v>63</v>
      </c>
      <c r="AB285" s="96" t="s">
        <v>64</v>
      </c>
      <c r="AC285" s="86"/>
      <c r="AD285" s="86"/>
      <c r="AE285" s="86"/>
      <c r="AF285" s="86"/>
      <c r="AG285" s="86"/>
      <c r="AH285" s="86"/>
      <c r="AI285" s="86"/>
      <c r="AJ285" s="86"/>
      <c r="AK285" s="86"/>
      <c r="AL285" s="86"/>
      <c r="AM285" s="86"/>
      <c r="AN285" s="8"/>
      <c r="AO285" s="8"/>
      <c r="AP285" s="8"/>
      <c r="AQ285" s="8"/>
      <c r="AR285" s="8"/>
      <c r="AS285" s="8"/>
      <c r="AT285" s="8"/>
      <c r="AU285" s="8"/>
      <c r="AV285" s="8"/>
      <c r="AW285" s="86"/>
    </row>
    <row r="286" spans="12:49">
      <c r="L286" s="2"/>
      <c r="AA286" s="95"/>
      <c r="AB286" s="96" t="s">
        <v>65</v>
      </c>
      <c r="AC286" s="86"/>
      <c r="AD286" s="86"/>
      <c r="AE286" s="86"/>
      <c r="AF286" s="86"/>
      <c r="AG286" s="86"/>
      <c r="AH286" s="86"/>
      <c r="AI286" s="86"/>
      <c r="AJ286" s="86"/>
      <c r="AK286" s="86"/>
      <c r="AL286" s="86"/>
      <c r="AM286" s="86"/>
      <c r="AN286" s="8"/>
      <c r="AO286" s="8"/>
      <c r="AP286" s="8"/>
      <c r="AQ286" s="8"/>
      <c r="AR286" s="8"/>
      <c r="AS286" s="8"/>
      <c r="AT286" s="8"/>
      <c r="AU286" s="8"/>
      <c r="AV286" s="8"/>
      <c r="AW286" s="86"/>
    </row>
    <row r="287" spans="12:49">
      <c r="L287" s="2"/>
      <c r="AA287" s="95"/>
      <c r="AB287" s="96" t="s">
        <v>67</v>
      </c>
      <c r="AC287" s="86"/>
      <c r="AD287" s="86"/>
      <c r="AE287" s="86"/>
      <c r="AF287" s="86"/>
      <c r="AG287" s="86"/>
      <c r="AH287" s="86"/>
      <c r="AI287" s="86"/>
      <c r="AJ287" s="86"/>
      <c r="AK287" s="86"/>
      <c r="AL287" s="86"/>
      <c r="AM287" s="86"/>
      <c r="AN287" s="8"/>
      <c r="AO287" s="8"/>
      <c r="AP287" s="8"/>
      <c r="AQ287" s="8"/>
      <c r="AR287" s="8"/>
      <c r="AS287" s="8"/>
      <c r="AT287" s="8"/>
      <c r="AU287" s="8"/>
      <c r="AV287" s="8"/>
      <c r="AW287" s="86"/>
    </row>
    <row r="288" spans="12:49" ht="37.5">
      <c r="L288" s="2"/>
      <c r="AA288" s="95" t="s">
        <v>68</v>
      </c>
      <c r="AB288" s="96" t="s">
        <v>69</v>
      </c>
      <c r="AC288" s="86"/>
      <c r="AD288" s="86"/>
      <c r="AE288" s="86"/>
      <c r="AF288" s="86"/>
      <c r="AG288" s="86"/>
      <c r="AH288" s="86"/>
      <c r="AI288" s="86"/>
      <c r="AJ288" s="86"/>
      <c r="AK288" s="86"/>
      <c r="AL288" s="86"/>
      <c r="AM288" s="86"/>
      <c r="AN288" s="8"/>
      <c r="AO288" s="8"/>
      <c r="AP288" s="8"/>
      <c r="AQ288" s="8"/>
      <c r="AR288" s="8"/>
      <c r="AS288" s="8"/>
      <c r="AT288" s="8"/>
      <c r="AU288" s="8"/>
      <c r="AV288" s="8"/>
      <c r="AW288" s="86"/>
    </row>
    <row r="289" spans="12:49">
      <c r="L289" s="2"/>
      <c r="AA289" s="95"/>
      <c r="AB289" s="96" t="s">
        <v>70</v>
      </c>
      <c r="AC289" s="86"/>
      <c r="AD289" s="86"/>
      <c r="AE289" s="86"/>
      <c r="AF289" s="86"/>
      <c r="AG289" s="86"/>
      <c r="AH289" s="86"/>
      <c r="AI289" s="86"/>
      <c r="AJ289" s="86"/>
      <c r="AK289" s="86"/>
      <c r="AL289" s="86"/>
      <c r="AM289" s="86"/>
      <c r="AN289" s="8"/>
      <c r="AO289" s="8"/>
      <c r="AP289" s="8"/>
      <c r="AQ289" s="8"/>
      <c r="AR289" s="8"/>
      <c r="AS289" s="8"/>
      <c r="AT289" s="8"/>
      <c r="AU289" s="8"/>
      <c r="AV289" s="8"/>
      <c r="AW289" s="86"/>
    </row>
    <row r="290" spans="12:49">
      <c r="L290" s="2"/>
      <c r="AA290" s="97"/>
      <c r="AB290" s="96" t="s">
        <v>71</v>
      </c>
      <c r="AC290" s="86"/>
      <c r="AD290" s="86"/>
      <c r="AE290" s="86"/>
      <c r="AF290" s="86"/>
      <c r="AG290" s="86"/>
      <c r="AH290" s="86"/>
      <c r="AI290" s="86"/>
      <c r="AJ290" s="86"/>
      <c r="AK290" s="86"/>
      <c r="AL290" s="86"/>
      <c r="AM290" s="86"/>
      <c r="AN290" s="8"/>
      <c r="AO290" s="8"/>
      <c r="AP290" s="8"/>
      <c r="AQ290" s="8"/>
      <c r="AR290" s="8"/>
      <c r="AS290" s="8"/>
      <c r="AT290" s="8"/>
      <c r="AU290" s="8"/>
      <c r="AV290" s="8"/>
      <c r="AW290" s="86"/>
    </row>
    <row r="291" spans="12:49">
      <c r="L291" s="2"/>
      <c r="AA291" s="98"/>
      <c r="AB291" s="96" t="s">
        <v>73</v>
      </c>
      <c r="AC291" s="86"/>
      <c r="AD291" s="86"/>
      <c r="AE291" s="86"/>
      <c r="AF291" s="86"/>
      <c r="AG291" s="86"/>
      <c r="AH291" s="86"/>
      <c r="AI291" s="86"/>
      <c r="AJ291" s="86"/>
      <c r="AK291" s="86"/>
      <c r="AL291" s="86"/>
      <c r="AM291" s="86"/>
      <c r="AN291" s="8"/>
      <c r="AO291" s="8"/>
      <c r="AP291" s="8"/>
      <c r="AQ291" s="8"/>
      <c r="AR291" s="8"/>
      <c r="AS291" s="8"/>
      <c r="AT291" s="8"/>
      <c r="AU291" s="8"/>
      <c r="AV291" s="8"/>
      <c r="AW291" s="86"/>
    </row>
    <row r="292" spans="12:49">
      <c r="L292" s="2"/>
      <c r="AA292" s="97"/>
      <c r="AB292" s="96" t="s">
        <v>74</v>
      </c>
      <c r="AC292" s="86"/>
      <c r="AD292" s="86"/>
      <c r="AE292" s="86"/>
      <c r="AF292" s="86"/>
      <c r="AG292" s="86"/>
      <c r="AH292" s="86"/>
      <c r="AI292" s="86"/>
      <c r="AJ292" s="86"/>
      <c r="AK292" s="86"/>
      <c r="AL292" s="86"/>
      <c r="AM292" s="86"/>
      <c r="AN292" s="8"/>
      <c r="AO292" s="8"/>
      <c r="AP292" s="8"/>
      <c r="AQ292" s="8"/>
      <c r="AR292" s="8"/>
      <c r="AS292" s="8"/>
      <c r="AT292" s="8"/>
      <c r="AU292" s="8"/>
      <c r="AV292" s="8"/>
      <c r="AW292" s="86"/>
    </row>
    <row r="293" spans="12:49">
      <c r="L293" s="2"/>
      <c r="AA293" s="97"/>
      <c r="AB293" s="96" t="s">
        <v>76</v>
      </c>
      <c r="AC293" s="86"/>
      <c r="AD293" s="86"/>
      <c r="AE293" s="86"/>
      <c r="AF293" s="86"/>
      <c r="AG293" s="86"/>
      <c r="AH293" s="86"/>
      <c r="AI293" s="86"/>
      <c r="AJ293" s="86"/>
      <c r="AK293" s="86"/>
      <c r="AL293" s="86"/>
      <c r="AM293" s="86"/>
      <c r="AN293" s="8"/>
      <c r="AO293" s="8"/>
      <c r="AP293" s="8"/>
      <c r="AQ293" s="8"/>
      <c r="AR293" s="8"/>
      <c r="AS293" s="8"/>
      <c r="AT293" s="8"/>
      <c r="AU293" s="8"/>
      <c r="AV293" s="8"/>
      <c r="AW293" s="86"/>
    </row>
    <row r="294" spans="12:49">
      <c r="L294" s="2"/>
      <c r="AA294" s="97"/>
      <c r="AB294" s="96" t="s">
        <v>77</v>
      </c>
      <c r="AC294" s="86"/>
      <c r="AD294" s="86"/>
      <c r="AE294" s="86"/>
      <c r="AF294" s="86"/>
      <c r="AG294" s="86"/>
      <c r="AH294" s="86"/>
      <c r="AI294" s="86"/>
      <c r="AJ294" s="86"/>
      <c r="AK294" s="86"/>
      <c r="AL294" s="86"/>
      <c r="AM294" s="86"/>
      <c r="AN294" s="8"/>
      <c r="AO294" s="8"/>
      <c r="AP294" s="8"/>
      <c r="AQ294" s="8"/>
      <c r="AR294" s="8"/>
      <c r="AS294" s="8"/>
      <c r="AT294" s="8"/>
      <c r="AU294" s="8"/>
      <c r="AV294" s="8"/>
      <c r="AW294" s="86"/>
    </row>
    <row r="295" spans="12:49">
      <c r="L295" s="2"/>
      <c r="AA295" s="87" t="s">
        <v>78</v>
      </c>
      <c r="AB295" s="86"/>
      <c r="AC295" s="86"/>
      <c r="AD295" s="86"/>
      <c r="AE295" s="86"/>
      <c r="AF295" s="86"/>
      <c r="AG295" s="86"/>
      <c r="AH295" s="86"/>
      <c r="AI295" s="86"/>
      <c r="AJ295" s="86"/>
      <c r="AK295" s="86"/>
      <c r="AL295" s="86"/>
      <c r="AM295" s="86"/>
      <c r="AN295" s="99">
        <f t="shared" ref="AN295:AV295" si="37">SUM(AN282:AN294)</f>
        <v>0</v>
      </c>
      <c r="AO295" s="99">
        <f t="shared" si="37"/>
        <v>0</v>
      </c>
      <c r="AP295" s="99">
        <f t="shared" si="37"/>
        <v>0</v>
      </c>
      <c r="AQ295" s="99">
        <f t="shared" si="37"/>
        <v>0</v>
      </c>
      <c r="AR295" s="99">
        <f t="shared" si="37"/>
        <v>0</v>
      </c>
      <c r="AS295" s="99">
        <f t="shared" si="37"/>
        <v>0</v>
      </c>
      <c r="AT295" s="99">
        <f t="shared" si="37"/>
        <v>0</v>
      </c>
      <c r="AU295" s="99">
        <f t="shared" si="37"/>
        <v>0</v>
      </c>
      <c r="AV295" s="99">
        <f t="shared" si="37"/>
        <v>0</v>
      </c>
      <c r="AW295" s="86"/>
    </row>
    <row r="296" spans="12:49">
      <c r="L296" s="2"/>
      <c r="AA296" s="86"/>
      <c r="AB296" s="86"/>
      <c r="AC296" s="104">
        <f>IF($AM$13&gt;=1,AC295, " ")</f>
        <v>0</v>
      </c>
      <c r="AD296" s="104">
        <f>IF($AM$13&gt;=2,AD295, " ")</f>
        <v>0</v>
      </c>
      <c r="AE296" s="104">
        <f>IF($AM$13&gt;=3,AE295, " ")</f>
        <v>0</v>
      </c>
      <c r="AF296" s="104">
        <f>IF($AM$13&gt;=4,AF295, " ")</f>
        <v>0</v>
      </c>
      <c r="AG296" s="104">
        <f>IF($AM$13&gt;=5,AG295, " ")</f>
        <v>0</v>
      </c>
      <c r="AH296" s="104">
        <f>IF($AM$13&gt;=6,AH295, " ")</f>
        <v>0</v>
      </c>
      <c r="AI296" s="104">
        <f>IF($AM$13&gt;=7,AI295, " ")</f>
        <v>0</v>
      </c>
      <c r="AJ296" s="104" t="str">
        <f>IF($AM$13&gt;=8,AJ295, " ")</f>
        <v xml:space="preserve"> </v>
      </c>
      <c r="AK296" s="104" t="str">
        <f>IF($AM$13&gt;=9,AK295, " ")</f>
        <v xml:space="preserve"> </v>
      </c>
      <c r="AL296" s="104" t="str">
        <f>IF($AM$13&gt;=10,AL295, " ")</f>
        <v xml:space="preserve"> </v>
      </c>
      <c r="AM296" s="104" t="str">
        <f>IF($AM$13&gt;=11,AM295, " ")</f>
        <v xml:space="preserve"> </v>
      </c>
      <c r="AN296" s="104">
        <f>AN295</f>
        <v>0</v>
      </c>
      <c r="AO296" s="104"/>
      <c r="AP296" s="104"/>
      <c r="AQ296" s="104"/>
      <c r="AR296" s="104"/>
      <c r="AS296" s="104"/>
      <c r="AT296" s="104"/>
      <c r="AU296" s="104"/>
      <c r="AV296" s="104"/>
      <c r="AW296" s="104"/>
    </row>
    <row r="297" spans="12:49">
      <c r="L297" s="2"/>
      <c r="AA297" s="86"/>
      <c r="AB297" s="86"/>
      <c r="AC297" s="86"/>
      <c r="AD297" s="86"/>
      <c r="AE297" s="86"/>
      <c r="AF297" s="86"/>
      <c r="AG297" s="86"/>
      <c r="AH297" s="86"/>
      <c r="AI297" s="86"/>
      <c r="AJ297" s="86"/>
      <c r="AK297" s="86"/>
      <c r="AL297" s="86"/>
      <c r="AM297" s="86"/>
      <c r="AN297" s="86"/>
      <c r="AO297" s="86"/>
      <c r="AP297" s="86"/>
      <c r="AQ297" s="86"/>
      <c r="AR297" s="86"/>
      <c r="AS297" s="86"/>
      <c r="AT297" s="86"/>
      <c r="AU297" s="86"/>
      <c r="AV297" s="86"/>
      <c r="AW297" s="86"/>
    </row>
    <row r="298" spans="12:49" ht="36.6" customHeight="1">
      <c r="L298" s="2"/>
      <c r="AA298" s="101"/>
      <c r="AB298" s="101"/>
      <c r="AC298" s="101"/>
      <c r="AD298" s="101"/>
      <c r="AE298" s="101"/>
      <c r="AF298" s="101"/>
      <c r="AG298" s="101"/>
      <c r="AH298" s="101"/>
      <c r="AI298" s="101"/>
      <c r="AJ298" s="101"/>
      <c r="AK298" s="101"/>
      <c r="AL298" s="101"/>
      <c r="AM298" s="101"/>
      <c r="AN298" s="101"/>
      <c r="AO298" s="101"/>
      <c r="AP298" s="101"/>
      <c r="AQ298" s="101"/>
      <c r="AR298" s="101"/>
      <c r="AS298" s="101"/>
      <c r="AT298" s="101"/>
      <c r="AU298" s="101"/>
      <c r="AV298" s="101"/>
      <c r="AW298" s="101"/>
    </row>
    <row r="299" spans="12:49" ht="48.6" customHeight="1" thickBot="1">
      <c r="L299" s="2"/>
      <c r="AA299" s="80" t="s">
        <v>105</v>
      </c>
      <c r="AB299" s="105" t="s">
        <v>106</v>
      </c>
      <c r="AC299" s="82"/>
      <c r="AD299" s="82"/>
      <c r="AE299" s="82"/>
      <c r="AF299" s="82"/>
      <c r="AG299" s="82"/>
      <c r="AH299" s="82"/>
      <c r="AI299" s="82"/>
      <c r="AJ299" s="82"/>
      <c r="AK299" s="82"/>
      <c r="AL299" s="82"/>
      <c r="AM299" s="82"/>
      <c r="AN299" s="82"/>
      <c r="AO299" s="82"/>
      <c r="AP299" s="82"/>
      <c r="AQ299" s="82"/>
      <c r="AR299" s="82"/>
      <c r="AS299" s="82"/>
      <c r="AT299" s="82"/>
      <c r="AU299" s="82"/>
      <c r="AV299" s="82"/>
      <c r="AW299" s="82"/>
    </row>
    <row r="300" spans="12:49" ht="55.35" customHeight="1" thickTop="1">
      <c r="L300" s="2"/>
      <c r="AA300" s="103">
        <v>13</v>
      </c>
      <c r="AB300" s="83"/>
      <c r="AC300" s="83"/>
      <c r="AD300" s="83"/>
      <c r="AE300" s="85"/>
      <c r="AF300" s="85"/>
      <c r="AG300" s="83"/>
      <c r="AH300" s="85"/>
      <c r="AI300" s="83"/>
      <c r="AJ300" s="83"/>
      <c r="AK300" s="88" t="s">
        <v>32</v>
      </c>
      <c r="AL300" s="88"/>
      <c r="AM300" s="7"/>
      <c r="AN300" s="90" t="s">
        <v>33</v>
      </c>
      <c r="AO300" s="88"/>
      <c r="AP300" s="7"/>
      <c r="AQ300" s="86"/>
      <c r="AR300" s="86"/>
      <c r="AS300" s="86"/>
      <c r="AT300" s="86"/>
      <c r="AU300" s="86"/>
      <c r="AV300" s="86"/>
      <c r="AW300" s="86"/>
    </row>
    <row r="301" spans="12:49" ht="47.1" customHeight="1">
      <c r="L301" s="2"/>
      <c r="AA301" s="85"/>
      <c r="AB301" s="85"/>
      <c r="AC301" s="85"/>
      <c r="AD301" s="83"/>
      <c r="AE301" s="83"/>
      <c r="AF301" s="85"/>
      <c r="AG301" s="85"/>
      <c r="AH301" s="83"/>
      <c r="AI301" s="85"/>
      <c r="AJ301" s="83"/>
      <c r="AK301" s="88"/>
      <c r="AL301" s="88"/>
      <c r="AM301" s="88"/>
      <c r="AN301" s="88"/>
      <c r="AO301" s="88"/>
      <c r="AP301" s="88"/>
      <c r="AQ301" s="86"/>
      <c r="AR301" s="86"/>
      <c r="AS301" s="86"/>
      <c r="AT301" s="86"/>
      <c r="AU301" s="86"/>
      <c r="AV301" s="86"/>
      <c r="AW301" s="86"/>
    </row>
    <row r="302" spans="12:49" ht="48.6" customHeight="1">
      <c r="L302" s="2"/>
      <c r="AA302" s="83"/>
      <c r="AB302" s="83"/>
      <c r="AC302" s="83"/>
      <c r="AD302" s="83"/>
      <c r="AE302" s="83"/>
      <c r="AF302" s="83"/>
      <c r="AG302" s="83"/>
      <c r="AH302" s="83"/>
      <c r="AI302" s="83"/>
      <c r="AJ302" s="83"/>
      <c r="AK302" s="88" t="s">
        <v>36</v>
      </c>
      <c r="AL302" s="88"/>
      <c r="AM302" s="7"/>
      <c r="AN302" s="88"/>
      <c r="AO302" s="88"/>
      <c r="AP302" s="88"/>
      <c r="AQ302" s="86"/>
      <c r="AR302" s="86"/>
      <c r="AS302" s="86"/>
      <c r="AT302" s="86"/>
      <c r="AU302" s="86"/>
      <c r="AV302" s="86"/>
      <c r="AW302" s="86"/>
    </row>
    <row r="303" spans="12:49" ht="51.6" customHeight="1">
      <c r="L303" s="2"/>
      <c r="AA303" s="68" t="s">
        <v>37</v>
      </c>
      <c r="AB303" s="69"/>
      <c r="AC303" s="107"/>
      <c r="AD303" s="107"/>
      <c r="AE303" s="107"/>
      <c r="AF303" s="107"/>
      <c r="AG303" s="107"/>
      <c r="AH303" s="107"/>
      <c r="AI303" s="107"/>
      <c r="AJ303" s="107"/>
      <c r="AK303" s="107"/>
      <c r="AL303" s="107"/>
      <c r="AM303" s="107"/>
      <c r="AN303" s="107"/>
      <c r="AO303" s="61" t="s">
        <v>50</v>
      </c>
      <c r="AP303" s="61" t="s">
        <v>51</v>
      </c>
      <c r="AQ303" s="61" t="s">
        <v>52</v>
      </c>
      <c r="AR303" s="61" t="s">
        <v>53</v>
      </c>
      <c r="AS303" s="61" t="s">
        <v>54</v>
      </c>
      <c r="AT303" s="61" t="s">
        <v>55</v>
      </c>
      <c r="AU303" s="61" t="s">
        <v>56</v>
      </c>
      <c r="AV303" s="61" t="s">
        <v>57</v>
      </c>
      <c r="AW303" s="86"/>
    </row>
    <row r="304" spans="12:49">
      <c r="L304" s="2"/>
      <c r="AA304" s="95" t="s">
        <v>59</v>
      </c>
      <c r="AB304" s="96" t="s">
        <v>60</v>
      </c>
      <c r="AC304" s="86"/>
      <c r="AD304" s="86"/>
      <c r="AE304" s="86"/>
      <c r="AF304" s="86"/>
      <c r="AG304" s="86"/>
      <c r="AH304" s="86"/>
      <c r="AI304" s="86"/>
      <c r="AJ304" s="86"/>
      <c r="AK304" s="86"/>
      <c r="AL304" s="86"/>
      <c r="AM304" s="86"/>
      <c r="AN304" s="86"/>
      <c r="AO304" s="8"/>
      <c r="AP304" s="8"/>
      <c r="AQ304" s="8"/>
      <c r="AR304" s="8"/>
      <c r="AS304" s="8"/>
      <c r="AT304" s="8"/>
      <c r="AU304" s="8"/>
      <c r="AV304" s="8"/>
      <c r="AW304" s="86"/>
    </row>
    <row r="305" spans="12:49">
      <c r="L305" s="2"/>
      <c r="AA305" s="95"/>
      <c r="AB305" s="96" t="s">
        <v>61</v>
      </c>
      <c r="AC305" s="86"/>
      <c r="AD305" s="86"/>
      <c r="AE305" s="86"/>
      <c r="AF305" s="86"/>
      <c r="AG305" s="86"/>
      <c r="AH305" s="86"/>
      <c r="AI305" s="86"/>
      <c r="AJ305" s="86"/>
      <c r="AK305" s="86"/>
      <c r="AL305" s="86"/>
      <c r="AM305" s="86"/>
      <c r="AN305" s="86"/>
      <c r="AO305" s="8"/>
      <c r="AP305" s="8"/>
      <c r="AQ305" s="8"/>
      <c r="AR305" s="8"/>
      <c r="AS305" s="8"/>
      <c r="AT305" s="8"/>
      <c r="AU305" s="8"/>
      <c r="AV305" s="8"/>
      <c r="AW305" s="86"/>
    </row>
    <row r="306" spans="12:49">
      <c r="L306" s="2"/>
      <c r="AA306" s="95"/>
      <c r="AB306" s="96" t="s">
        <v>62</v>
      </c>
      <c r="AC306" s="86"/>
      <c r="AD306" s="86"/>
      <c r="AE306" s="86"/>
      <c r="AF306" s="86"/>
      <c r="AG306" s="86"/>
      <c r="AH306" s="86"/>
      <c r="AI306" s="86"/>
      <c r="AJ306" s="86"/>
      <c r="AK306" s="86"/>
      <c r="AL306" s="86"/>
      <c r="AM306" s="86"/>
      <c r="AN306" s="86"/>
      <c r="AO306" s="8"/>
      <c r="AP306" s="8"/>
      <c r="AQ306" s="8"/>
      <c r="AR306" s="8"/>
      <c r="AS306" s="8"/>
      <c r="AT306" s="8"/>
      <c r="AU306" s="8"/>
      <c r="AV306" s="8"/>
      <c r="AW306" s="86"/>
    </row>
    <row r="307" spans="12:49">
      <c r="L307" s="2"/>
      <c r="AA307" s="95" t="s">
        <v>63</v>
      </c>
      <c r="AB307" s="96" t="s">
        <v>64</v>
      </c>
      <c r="AC307" s="86"/>
      <c r="AD307" s="86"/>
      <c r="AE307" s="86"/>
      <c r="AF307" s="86"/>
      <c r="AG307" s="86"/>
      <c r="AH307" s="86"/>
      <c r="AI307" s="86"/>
      <c r="AJ307" s="86"/>
      <c r="AK307" s="86"/>
      <c r="AL307" s="86"/>
      <c r="AM307" s="86"/>
      <c r="AN307" s="86"/>
      <c r="AO307" s="8"/>
      <c r="AP307" s="8"/>
      <c r="AQ307" s="8"/>
      <c r="AR307" s="8"/>
      <c r="AS307" s="8"/>
      <c r="AT307" s="8"/>
      <c r="AU307" s="8"/>
      <c r="AV307" s="8"/>
      <c r="AW307" s="86"/>
    </row>
    <row r="308" spans="12:49">
      <c r="L308" s="2"/>
      <c r="AA308" s="95"/>
      <c r="AB308" s="96" t="s">
        <v>65</v>
      </c>
      <c r="AC308" s="86"/>
      <c r="AD308" s="86"/>
      <c r="AE308" s="86"/>
      <c r="AF308" s="86"/>
      <c r="AG308" s="86"/>
      <c r="AH308" s="86"/>
      <c r="AI308" s="86"/>
      <c r="AJ308" s="86"/>
      <c r="AK308" s="86"/>
      <c r="AL308" s="86"/>
      <c r="AM308" s="86"/>
      <c r="AN308" s="86"/>
      <c r="AO308" s="8"/>
      <c r="AP308" s="8"/>
      <c r="AQ308" s="8"/>
      <c r="AR308" s="8"/>
      <c r="AS308" s="8"/>
      <c r="AT308" s="8"/>
      <c r="AU308" s="8"/>
      <c r="AV308" s="8"/>
      <c r="AW308" s="86"/>
    </row>
    <row r="309" spans="12:49">
      <c r="L309" s="2"/>
      <c r="AA309" s="95"/>
      <c r="AB309" s="96" t="s">
        <v>67</v>
      </c>
      <c r="AC309" s="86"/>
      <c r="AD309" s="86"/>
      <c r="AE309" s="86"/>
      <c r="AF309" s="86"/>
      <c r="AG309" s="86"/>
      <c r="AH309" s="86"/>
      <c r="AI309" s="86"/>
      <c r="AJ309" s="86"/>
      <c r="AK309" s="86"/>
      <c r="AL309" s="86"/>
      <c r="AM309" s="86"/>
      <c r="AN309" s="86"/>
      <c r="AO309" s="8"/>
      <c r="AP309" s="8"/>
      <c r="AQ309" s="8"/>
      <c r="AR309" s="8"/>
      <c r="AS309" s="8"/>
      <c r="AT309" s="8"/>
      <c r="AU309" s="8"/>
      <c r="AV309" s="8"/>
      <c r="AW309" s="86"/>
    </row>
    <row r="310" spans="12:49" ht="37.5">
      <c r="L310" s="2"/>
      <c r="AA310" s="95" t="s">
        <v>68</v>
      </c>
      <c r="AB310" s="96" t="s">
        <v>69</v>
      </c>
      <c r="AC310" s="86"/>
      <c r="AD310" s="86"/>
      <c r="AE310" s="86"/>
      <c r="AF310" s="86"/>
      <c r="AG310" s="86"/>
      <c r="AH310" s="86"/>
      <c r="AI310" s="86"/>
      <c r="AJ310" s="86"/>
      <c r="AK310" s="86"/>
      <c r="AL310" s="86"/>
      <c r="AM310" s="86"/>
      <c r="AN310" s="86"/>
      <c r="AO310" s="8"/>
      <c r="AP310" s="8"/>
      <c r="AQ310" s="8"/>
      <c r="AR310" s="8"/>
      <c r="AS310" s="8"/>
      <c r="AT310" s="8"/>
      <c r="AU310" s="8"/>
      <c r="AV310" s="8"/>
      <c r="AW310" s="86"/>
    </row>
    <row r="311" spans="12:49">
      <c r="L311" s="2"/>
      <c r="AA311" s="95"/>
      <c r="AB311" s="96" t="s">
        <v>70</v>
      </c>
      <c r="AC311" s="86"/>
      <c r="AD311" s="86"/>
      <c r="AE311" s="86"/>
      <c r="AF311" s="86"/>
      <c r="AG311" s="86"/>
      <c r="AH311" s="86"/>
      <c r="AI311" s="86"/>
      <c r="AJ311" s="86"/>
      <c r="AK311" s="86"/>
      <c r="AL311" s="86"/>
      <c r="AM311" s="86"/>
      <c r="AN311" s="86"/>
      <c r="AO311" s="8"/>
      <c r="AP311" s="8"/>
      <c r="AQ311" s="8"/>
      <c r="AR311" s="8"/>
      <c r="AS311" s="8"/>
      <c r="AT311" s="8"/>
      <c r="AU311" s="8"/>
      <c r="AV311" s="8"/>
      <c r="AW311" s="86"/>
    </row>
    <row r="312" spans="12:49">
      <c r="L312" s="2"/>
      <c r="AA312" s="97"/>
      <c r="AB312" s="96" t="s">
        <v>71</v>
      </c>
      <c r="AC312" s="86"/>
      <c r="AD312" s="86"/>
      <c r="AE312" s="86"/>
      <c r="AF312" s="86"/>
      <c r="AG312" s="86"/>
      <c r="AH312" s="86"/>
      <c r="AI312" s="86"/>
      <c r="AJ312" s="86"/>
      <c r="AK312" s="86"/>
      <c r="AL312" s="86"/>
      <c r="AM312" s="86"/>
      <c r="AN312" s="86"/>
      <c r="AO312" s="8"/>
      <c r="AP312" s="8"/>
      <c r="AQ312" s="8"/>
      <c r="AR312" s="8"/>
      <c r="AS312" s="8"/>
      <c r="AT312" s="8"/>
      <c r="AU312" s="8"/>
      <c r="AV312" s="8"/>
      <c r="AW312" s="86"/>
    </row>
    <row r="313" spans="12:49">
      <c r="L313" s="2"/>
      <c r="AA313" s="98"/>
      <c r="AB313" s="96" t="s">
        <v>73</v>
      </c>
      <c r="AC313" s="86"/>
      <c r="AD313" s="86"/>
      <c r="AE313" s="86"/>
      <c r="AF313" s="86"/>
      <c r="AG313" s="86"/>
      <c r="AH313" s="86"/>
      <c r="AI313" s="86"/>
      <c r="AJ313" s="86"/>
      <c r="AK313" s="86"/>
      <c r="AL313" s="86"/>
      <c r="AM313" s="86"/>
      <c r="AN313" s="86"/>
      <c r="AO313" s="8"/>
      <c r="AP313" s="8"/>
      <c r="AQ313" s="8"/>
      <c r="AR313" s="8"/>
      <c r="AS313" s="8"/>
      <c r="AT313" s="8"/>
      <c r="AU313" s="8"/>
      <c r="AV313" s="8"/>
      <c r="AW313" s="86"/>
    </row>
    <row r="314" spans="12:49">
      <c r="L314" s="2"/>
      <c r="AA314" s="97"/>
      <c r="AB314" s="96" t="s">
        <v>74</v>
      </c>
      <c r="AC314" s="86"/>
      <c r="AD314" s="86"/>
      <c r="AE314" s="86"/>
      <c r="AF314" s="86"/>
      <c r="AG314" s="86"/>
      <c r="AH314" s="86"/>
      <c r="AI314" s="86"/>
      <c r="AJ314" s="86"/>
      <c r="AK314" s="86"/>
      <c r="AL314" s="86"/>
      <c r="AM314" s="86"/>
      <c r="AN314" s="86"/>
      <c r="AO314" s="8"/>
      <c r="AP314" s="8"/>
      <c r="AQ314" s="8"/>
      <c r="AR314" s="8"/>
      <c r="AS314" s="8"/>
      <c r="AT314" s="8"/>
      <c r="AU314" s="8"/>
      <c r="AV314" s="8"/>
      <c r="AW314" s="86"/>
    </row>
    <row r="315" spans="12:49">
      <c r="L315" s="2"/>
      <c r="AA315" s="97"/>
      <c r="AB315" s="96" t="s">
        <v>76</v>
      </c>
      <c r="AC315" s="86"/>
      <c r="AD315" s="86"/>
      <c r="AE315" s="86"/>
      <c r="AF315" s="86"/>
      <c r="AG315" s="86"/>
      <c r="AH315" s="86"/>
      <c r="AI315" s="86"/>
      <c r="AJ315" s="86"/>
      <c r="AK315" s="86"/>
      <c r="AL315" s="86"/>
      <c r="AM315" s="86"/>
      <c r="AN315" s="86"/>
      <c r="AO315" s="8"/>
      <c r="AP315" s="8"/>
      <c r="AQ315" s="8"/>
      <c r="AR315" s="8"/>
      <c r="AS315" s="8"/>
      <c r="AT315" s="8"/>
      <c r="AU315" s="8"/>
      <c r="AV315" s="8"/>
      <c r="AW315" s="86"/>
    </row>
    <row r="316" spans="12:49">
      <c r="L316" s="2"/>
      <c r="AA316" s="97"/>
      <c r="AB316" s="96" t="s">
        <v>77</v>
      </c>
      <c r="AC316" s="86"/>
      <c r="AD316" s="86"/>
      <c r="AE316" s="86"/>
      <c r="AF316" s="86"/>
      <c r="AG316" s="86"/>
      <c r="AH316" s="86"/>
      <c r="AI316" s="86"/>
      <c r="AJ316" s="86"/>
      <c r="AK316" s="86"/>
      <c r="AL316" s="86"/>
      <c r="AM316" s="86"/>
      <c r="AN316" s="86"/>
      <c r="AO316" s="8"/>
      <c r="AP316" s="8"/>
      <c r="AQ316" s="8"/>
      <c r="AR316" s="8"/>
      <c r="AS316" s="8"/>
      <c r="AT316" s="8"/>
      <c r="AU316" s="8"/>
      <c r="AV316" s="8"/>
      <c r="AW316" s="86"/>
    </row>
    <row r="317" spans="12:49">
      <c r="L317" s="2"/>
      <c r="AA317" s="87" t="s">
        <v>78</v>
      </c>
      <c r="AB317" s="86"/>
      <c r="AC317" s="86"/>
      <c r="AD317" s="86"/>
      <c r="AE317" s="86"/>
      <c r="AF317" s="86"/>
      <c r="AG317" s="86"/>
      <c r="AH317" s="86"/>
      <c r="AI317" s="86"/>
      <c r="AJ317" s="86"/>
      <c r="AK317" s="86"/>
      <c r="AL317" s="86"/>
      <c r="AM317" s="86"/>
      <c r="AN317" s="86"/>
      <c r="AO317" s="99">
        <f t="shared" ref="AO317:AV317" si="38">SUM(AO304:AO316)</f>
        <v>0</v>
      </c>
      <c r="AP317" s="99">
        <f t="shared" si="38"/>
        <v>0</v>
      </c>
      <c r="AQ317" s="99">
        <f t="shared" si="38"/>
        <v>0</v>
      </c>
      <c r="AR317" s="99">
        <f t="shared" si="38"/>
        <v>0</v>
      </c>
      <c r="AS317" s="99">
        <f t="shared" si="38"/>
        <v>0</v>
      </c>
      <c r="AT317" s="99">
        <f t="shared" si="38"/>
        <v>0</v>
      </c>
      <c r="AU317" s="99">
        <f t="shared" si="38"/>
        <v>0</v>
      </c>
      <c r="AV317" s="99">
        <f t="shared" si="38"/>
        <v>0</v>
      </c>
      <c r="AW317" s="86"/>
    </row>
    <row r="318" spans="12:49">
      <c r="L318" s="2"/>
      <c r="AA318" s="86"/>
      <c r="AB318" s="86"/>
      <c r="AC318" s="104">
        <f>IF($AM$13&gt;=1,AC317, " ")</f>
        <v>0</v>
      </c>
      <c r="AD318" s="104">
        <f>IF($AM$13&gt;=2,AD317, " ")</f>
        <v>0</v>
      </c>
      <c r="AE318" s="104">
        <f>IF($AM$13&gt;=3,AE317, " ")</f>
        <v>0</v>
      </c>
      <c r="AF318" s="104">
        <f>IF($AM$13&gt;=4,AF317, " ")</f>
        <v>0</v>
      </c>
      <c r="AG318" s="104">
        <f>IF($AM$13&gt;=5,AG317, " ")</f>
        <v>0</v>
      </c>
      <c r="AH318" s="104">
        <f>IF($AM$13&gt;=6,AH317, " ")</f>
        <v>0</v>
      </c>
      <c r="AI318" s="104">
        <f>IF($AM$13&gt;=7,AI317, " ")</f>
        <v>0</v>
      </c>
      <c r="AJ318" s="104" t="str">
        <f>IF($AM$13&gt;=8,AJ317, " ")</f>
        <v xml:space="preserve"> </v>
      </c>
      <c r="AK318" s="104" t="str">
        <f>IF($AM$13&gt;=9,AK317, " ")</f>
        <v xml:space="preserve"> </v>
      </c>
      <c r="AL318" s="104" t="str">
        <f>IF($AM$13&gt;=10,AL317, " ")</f>
        <v xml:space="preserve"> </v>
      </c>
      <c r="AM318" s="104" t="str">
        <f>IF($AM$13&gt;=11,AM317, " ")</f>
        <v xml:space="preserve"> </v>
      </c>
      <c r="AN318" s="104" t="str">
        <f>IF($AM$13&gt;=12,AN317, " ")</f>
        <v xml:space="preserve"> </v>
      </c>
      <c r="AO318" s="104">
        <f>AO317</f>
        <v>0</v>
      </c>
      <c r="AP318" s="104"/>
      <c r="AQ318" s="104"/>
      <c r="AR318" s="104"/>
      <c r="AS318" s="104"/>
      <c r="AT318" s="104"/>
      <c r="AU318" s="104"/>
      <c r="AV318" s="104"/>
      <c r="AW318" s="104"/>
    </row>
    <row r="319" spans="12:49">
      <c r="L319" s="2"/>
      <c r="AA319" s="86"/>
      <c r="AB319" s="86"/>
      <c r="AC319" s="86"/>
      <c r="AD319" s="86"/>
      <c r="AE319" s="86"/>
      <c r="AF319" s="86"/>
      <c r="AG319" s="86"/>
      <c r="AH319" s="86"/>
      <c r="AI319" s="86"/>
      <c r="AJ319" s="86"/>
      <c r="AK319" s="86"/>
      <c r="AL319" s="86"/>
      <c r="AM319" s="86"/>
      <c r="AN319" s="86"/>
      <c r="AO319" s="86"/>
      <c r="AP319" s="86"/>
      <c r="AQ319" s="86"/>
      <c r="AR319" s="86"/>
      <c r="AS319" s="86"/>
      <c r="AT319" s="86"/>
      <c r="AU319" s="86"/>
      <c r="AV319" s="86"/>
      <c r="AW319" s="86"/>
    </row>
    <row r="320" spans="12:49" ht="40.35" customHeight="1">
      <c r="L320" s="2"/>
      <c r="AA320" s="101"/>
      <c r="AB320" s="101"/>
      <c r="AC320" s="101"/>
      <c r="AD320" s="101"/>
      <c r="AE320" s="101"/>
      <c r="AF320" s="101"/>
      <c r="AG320" s="101"/>
      <c r="AH320" s="101"/>
      <c r="AI320" s="101"/>
      <c r="AJ320" s="101"/>
      <c r="AK320" s="101"/>
      <c r="AL320" s="101"/>
      <c r="AM320" s="101"/>
      <c r="AN320" s="101"/>
      <c r="AO320" s="101"/>
      <c r="AP320" s="101"/>
      <c r="AQ320" s="101"/>
      <c r="AR320" s="101"/>
      <c r="AS320" s="101"/>
      <c r="AT320" s="101"/>
      <c r="AU320" s="101"/>
      <c r="AV320" s="101"/>
      <c r="AW320" s="101"/>
    </row>
    <row r="321" spans="12:49" ht="50.45" customHeight="1" thickBot="1">
      <c r="L321" s="2"/>
      <c r="AA321" s="80" t="s">
        <v>107</v>
      </c>
      <c r="AB321" s="105" t="s">
        <v>108</v>
      </c>
      <c r="AC321" s="82"/>
      <c r="AD321" s="82"/>
      <c r="AE321" s="82"/>
      <c r="AF321" s="82"/>
      <c r="AG321" s="82"/>
      <c r="AH321" s="82"/>
      <c r="AI321" s="82"/>
      <c r="AJ321" s="82"/>
      <c r="AK321" s="82"/>
      <c r="AL321" s="82"/>
      <c r="AM321" s="82"/>
      <c r="AN321" s="82"/>
      <c r="AO321" s="82"/>
      <c r="AP321" s="82"/>
      <c r="AQ321" s="82"/>
      <c r="AR321" s="82"/>
      <c r="AS321" s="82"/>
      <c r="AT321" s="82"/>
      <c r="AU321" s="82"/>
      <c r="AV321" s="82"/>
      <c r="AW321" s="82"/>
    </row>
    <row r="322" spans="12:49" ht="45" customHeight="1" thickTop="1">
      <c r="L322" s="2"/>
      <c r="AA322" s="103">
        <v>14</v>
      </c>
      <c r="AB322" s="83"/>
      <c r="AC322" s="83"/>
      <c r="AD322" s="83"/>
      <c r="AE322" s="85"/>
      <c r="AF322" s="85"/>
      <c r="AG322" s="83"/>
      <c r="AH322" s="85"/>
      <c r="AI322" s="83"/>
      <c r="AJ322" s="83"/>
      <c r="AK322" s="88" t="s">
        <v>32</v>
      </c>
      <c r="AL322" s="88"/>
      <c r="AM322" s="7"/>
      <c r="AN322" s="90" t="s">
        <v>33</v>
      </c>
      <c r="AO322" s="88"/>
      <c r="AP322" s="7"/>
      <c r="AQ322" s="86"/>
      <c r="AR322" s="86"/>
      <c r="AS322" s="86"/>
      <c r="AT322" s="86"/>
      <c r="AU322" s="86"/>
      <c r="AV322" s="86"/>
      <c r="AW322" s="86"/>
    </row>
    <row r="323" spans="12:49" ht="38.450000000000003" customHeight="1">
      <c r="L323" s="2"/>
      <c r="AA323" s="85"/>
      <c r="AB323" s="85"/>
      <c r="AC323" s="85"/>
      <c r="AD323" s="83"/>
      <c r="AE323" s="83"/>
      <c r="AF323" s="85"/>
      <c r="AG323" s="85"/>
      <c r="AH323" s="83"/>
      <c r="AI323" s="85"/>
      <c r="AJ323" s="83"/>
      <c r="AK323" s="88"/>
      <c r="AL323" s="88"/>
      <c r="AM323" s="88"/>
      <c r="AN323" s="88"/>
      <c r="AO323" s="88"/>
      <c r="AP323" s="88"/>
      <c r="AQ323" s="86"/>
      <c r="AR323" s="86"/>
      <c r="AS323" s="86"/>
      <c r="AT323" s="86"/>
      <c r="AU323" s="86"/>
      <c r="AV323" s="86"/>
      <c r="AW323" s="86"/>
    </row>
    <row r="324" spans="12:49" ht="38.450000000000003" customHeight="1">
      <c r="L324" s="2"/>
      <c r="AA324" s="83"/>
      <c r="AB324" s="83"/>
      <c r="AC324" s="83"/>
      <c r="AD324" s="83"/>
      <c r="AE324" s="83"/>
      <c r="AF324" s="83"/>
      <c r="AG324" s="83"/>
      <c r="AH324" s="83"/>
      <c r="AI324" s="83"/>
      <c r="AJ324" s="83"/>
      <c r="AK324" s="88" t="s">
        <v>36</v>
      </c>
      <c r="AL324" s="88"/>
      <c r="AM324" s="7"/>
      <c r="AN324" s="88"/>
      <c r="AO324" s="88"/>
      <c r="AP324" s="88"/>
      <c r="AQ324" s="86"/>
      <c r="AR324" s="86"/>
      <c r="AS324" s="86"/>
      <c r="AT324" s="86"/>
      <c r="AU324" s="86"/>
      <c r="AV324" s="86"/>
      <c r="AW324" s="86"/>
    </row>
    <row r="325" spans="12:49" ht="51.6" customHeight="1">
      <c r="L325" s="2"/>
      <c r="AA325" s="68" t="s">
        <v>37</v>
      </c>
      <c r="AB325" s="69"/>
      <c r="AC325" s="107"/>
      <c r="AD325" s="107"/>
      <c r="AE325" s="107"/>
      <c r="AF325" s="107"/>
      <c r="AG325" s="107"/>
      <c r="AH325" s="107"/>
      <c r="AI325" s="107"/>
      <c r="AJ325" s="107"/>
      <c r="AK325" s="107"/>
      <c r="AL325" s="107"/>
      <c r="AM325" s="107"/>
      <c r="AN325" s="107"/>
      <c r="AO325" s="107"/>
      <c r="AP325" s="61" t="s">
        <v>51</v>
      </c>
      <c r="AQ325" s="61" t="s">
        <v>52</v>
      </c>
      <c r="AR325" s="61" t="s">
        <v>53</v>
      </c>
      <c r="AS325" s="61" t="s">
        <v>54</v>
      </c>
      <c r="AT325" s="61" t="s">
        <v>55</v>
      </c>
      <c r="AU325" s="61" t="s">
        <v>56</v>
      </c>
      <c r="AV325" s="61" t="s">
        <v>57</v>
      </c>
      <c r="AW325" s="86"/>
    </row>
    <row r="326" spans="12:49">
      <c r="L326" s="2"/>
      <c r="AA326" s="95" t="s">
        <v>59</v>
      </c>
      <c r="AB326" s="96" t="s">
        <v>60</v>
      </c>
      <c r="AC326" s="86"/>
      <c r="AD326" s="86"/>
      <c r="AE326" s="86"/>
      <c r="AF326" s="86"/>
      <c r="AG326" s="86"/>
      <c r="AH326" s="86"/>
      <c r="AI326" s="86"/>
      <c r="AJ326" s="86"/>
      <c r="AK326" s="86"/>
      <c r="AL326" s="86"/>
      <c r="AM326" s="86"/>
      <c r="AN326" s="86"/>
      <c r="AO326" s="86"/>
      <c r="AP326" s="8"/>
      <c r="AQ326" s="8"/>
      <c r="AR326" s="8"/>
      <c r="AS326" s="8"/>
      <c r="AT326" s="8"/>
      <c r="AU326" s="8"/>
      <c r="AV326" s="8"/>
      <c r="AW326" s="86"/>
    </row>
    <row r="327" spans="12:49">
      <c r="L327" s="2"/>
      <c r="AA327" s="95"/>
      <c r="AB327" s="96" t="s">
        <v>61</v>
      </c>
      <c r="AC327" s="86"/>
      <c r="AD327" s="86"/>
      <c r="AE327" s="86"/>
      <c r="AF327" s="86"/>
      <c r="AG327" s="86"/>
      <c r="AH327" s="86"/>
      <c r="AI327" s="86"/>
      <c r="AJ327" s="86"/>
      <c r="AK327" s="86"/>
      <c r="AL327" s="86"/>
      <c r="AM327" s="86"/>
      <c r="AN327" s="86"/>
      <c r="AO327" s="86"/>
      <c r="AP327" s="8"/>
      <c r="AQ327" s="8"/>
      <c r="AR327" s="8"/>
      <c r="AS327" s="8"/>
      <c r="AT327" s="8"/>
      <c r="AU327" s="8"/>
      <c r="AV327" s="8"/>
      <c r="AW327" s="86"/>
    </row>
    <row r="328" spans="12:49">
      <c r="L328" s="2"/>
      <c r="AA328" s="95"/>
      <c r="AB328" s="96" t="s">
        <v>62</v>
      </c>
      <c r="AC328" s="86"/>
      <c r="AD328" s="86"/>
      <c r="AE328" s="86"/>
      <c r="AF328" s="86"/>
      <c r="AG328" s="86"/>
      <c r="AH328" s="86"/>
      <c r="AI328" s="86"/>
      <c r="AJ328" s="86"/>
      <c r="AK328" s="86"/>
      <c r="AL328" s="86"/>
      <c r="AM328" s="86"/>
      <c r="AN328" s="86"/>
      <c r="AO328" s="86"/>
      <c r="AP328" s="8"/>
      <c r="AQ328" s="8"/>
      <c r="AR328" s="8"/>
      <c r="AS328" s="8"/>
      <c r="AT328" s="8"/>
      <c r="AU328" s="8"/>
      <c r="AV328" s="8"/>
      <c r="AW328" s="86"/>
    </row>
    <row r="329" spans="12:49">
      <c r="L329" s="2"/>
      <c r="AA329" s="95" t="s">
        <v>63</v>
      </c>
      <c r="AB329" s="96" t="s">
        <v>64</v>
      </c>
      <c r="AC329" s="86"/>
      <c r="AD329" s="86"/>
      <c r="AE329" s="86"/>
      <c r="AF329" s="86"/>
      <c r="AG329" s="86"/>
      <c r="AH329" s="86"/>
      <c r="AI329" s="86"/>
      <c r="AJ329" s="86"/>
      <c r="AK329" s="86"/>
      <c r="AL329" s="86"/>
      <c r="AM329" s="86"/>
      <c r="AN329" s="86"/>
      <c r="AO329" s="86"/>
      <c r="AP329" s="8"/>
      <c r="AQ329" s="8"/>
      <c r="AR329" s="8"/>
      <c r="AS329" s="8"/>
      <c r="AT329" s="8"/>
      <c r="AU329" s="8"/>
      <c r="AV329" s="8"/>
      <c r="AW329" s="86"/>
    </row>
    <row r="330" spans="12:49">
      <c r="L330" s="2"/>
      <c r="AA330" s="95"/>
      <c r="AB330" s="96" t="s">
        <v>65</v>
      </c>
      <c r="AC330" s="86"/>
      <c r="AD330" s="86"/>
      <c r="AE330" s="86"/>
      <c r="AF330" s="86"/>
      <c r="AG330" s="86"/>
      <c r="AH330" s="86"/>
      <c r="AI330" s="86"/>
      <c r="AJ330" s="86"/>
      <c r="AK330" s="86"/>
      <c r="AL330" s="86"/>
      <c r="AM330" s="86"/>
      <c r="AN330" s="86"/>
      <c r="AO330" s="86"/>
      <c r="AP330" s="8"/>
      <c r="AQ330" s="8"/>
      <c r="AR330" s="8"/>
      <c r="AS330" s="8"/>
      <c r="AT330" s="8"/>
      <c r="AU330" s="8"/>
      <c r="AV330" s="8"/>
      <c r="AW330" s="86"/>
    </row>
    <row r="331" spans="12:49">
      <c r="L331" s="2"/>
      <c r="AA331" s="95"/>
      <c r="AB331" s="96" t="s">
        <v>67</v>
      </c>
      <c r="AC331" s="86"/>
      <c r="AD331" s="86"/>
      <c r="AE331" s="86"/>
      <c r="AF331" s="86"/>
      <c r="AG331" s="86"/>
      <c r="AH331" s="86"/>
      <c r="AI331" s="86"/>
      <c r="AJ331" s="86"/>
      <c r="AK331" s="86"/>
      <c r="AL331" s="86"/>
      <c r="AM331" s="86"/>
      <c r="AN331" s="86"/>
      <c r="AO331" s="86"/>
      <c r="AP331" s="8"/>
      <c r="AQ331" s="8"/>
      <c r="AR331" s="8"/>
      <c r="AS331" s="8"/>
      <c r="AT331" s="8"/>
      <c r="AU331" s="8"/>
      <c r="AV331" s="8"/>
      <c r="AW331" s="86"/>
    </row>
    <row r="332" spans="12:49" ht="37.5">
      <c r="L332" s="2"/>
      <c r="AA332" s="95" t="s">
        <v>68</v>
      </c>
      <c r="AB332" s="96" t="s">
        <v>69</v>
      </c>
      <c r="AC332" s="86"/>
      <c r="AD332" s="86"/>
      <c r="AE332" s="86"/>
      <c r="AF332" s="86"/>
      <c r="AG332" s="86"/>
      <c r="AH332" s="86"/>
      <c r="AI332" s="86"/>
      <c r="AJ332" s="86"/>
      <c r="AK332" s="86"/>
      <c r="AL332" s="86"/>
      <c r="AM332" s="86"/>
      <c r="AN332" s="86"/>
      <c r="AO332" s="86"/>
      <c r="AP332" s="8"/>
      <c r="AQ332" s="8"/>
      <c r="AR332" s="8"/>
      <c r="AS332" s="8"/>
      <c r="AT332" s="8"/>
      <c r="AU332" s="8"/>
      <c r="AV332" s="8"/>
      <c r="AW332" s="86"/>
    </row>
    <row r="333" spans="12:49">
      <c r="L333" s="2"/>
      <c r="AA333" s="95"/>
      <c r="AB333" s="96" t="s">
        <v>70</v>
      </c>
      <c r="AC333" s="86"/>
      <c r="AD333" s="86"/>
      <c r="AE333" s="86"/>
      <c r="AF333" s="86"/>
      <c r="AG333" s="86"/>
      <c r="AH333" s="86"/>
      <c r="AI333" s="86"/>
      <c r="AJ333" s="86"/>
      <c r="AK333" s="86"/>
      <c r="AL333" s="86"/>
      <c r="AM333" s="86"/>
      <c r="AN333" s="86"/>
      <c r="AO333" s="86"/>
      <c r="AP333" s="8"/>
      <c r="AQ333" s="8"/>
      <c r="AR333" s="8"/>
      <c r="AS333" s="8"/>
      <c r="AT333" s="8"/>
      <c r="AU333" s="8"/>
      <c r="AV333" s="8"/>
      <c r="AW333" s="86"/>
    </row>
    <row r="334" spans="12:49">
      <c r="L334" s="2"/>
      <c r="AA334" s="97"/>
      <c r="AB334" s="96" t="s">
        <v>71</v>
      </c>
      <c r="AC334" s="86"/>
      <c r="AD334" s="86"/>
      <c r="AE334" s="86"/>
      <c r="AF334" s="86"/>
      <c r="AG334" s="86"/>
      <c r="AH334" s="86"/>
      <c r="AI334" s="86"/>
      <c r="AJ334" s="86"/>
      <c r="AK334" s="86"/>
      <c r="AL334" s="86"/>
      <c r="AM334" s="86"/>
      <c r="AN334" s="86"/>
      <c r="AO334" s="86"/>
      <c r="AP334" s="8"/>
      <c r="AQ334" s="8"/>
      <c r="AR334" s="8"/>
      <c r="AS334" s="8"/>
      <c r="AT334" s="8"/>
      <c r="AU334" s="8"/>
      <c r="AV334" s="8"/>
      <c r="AW334" s="86"/>
    </row>
    <row r="335" spans="12:49">
      <c r="L335" s="2"/>
      <c r="AA335" s="98"/>
      <c r="AB335" s="96" t="s">
        <v>73</v>
      </c>
      <c r="AC335" s="86"/>
      <c r="AD335" s="86"/>
      <c r="AE335" s="86"/>
      <c r="AF335" s="86"/>
      <c r="AG335" s="86"/>
      <c r="AH335" s="86"/>
      <c r="AI335" s="86"/>
      <c r="AJ335" s="86"/>
      <c r="AK335" s="86"/>
      <c r="AL335" s="86"/>
      <c r="AM335" s="86"/>
      <c r="AN335" s="86"/>
      <c r="AO335" s="86"/>
      <c r="AP335" s="8"/>
      <c r="AQ335" s="8"/>
      <c r="AR335" s="8"/>
      <c r="AS335" s="8"/>
      <c r="AT335" s="8"/>
      <c r="AU335" s="8"/>
      <c r="AV335" s="8"/>
      <c r="AW335" s="86"/>
    </row>
    <row r="336" spans="12:49">
      <c r="L336" s="2"/>
      <c r="AA336" s="97"/>
      <c r="AB336" s="96" t="s">
        <v>74</v>
      </c>
      <c r="AC336" s="86"/>
      <c r="AD336" s="86"/>
      <c r="AE336" s="86"/>
      <c r="AF336" s="86"/>
      <c r="AG336" s="86"/>
      <c r="AH336" s="86"/>
      <c r="AI336" s="86"/>
      <c r="AJ336" s="86"/>
      <c r="AK336" s="86"/>
      <c r="AL336" s="86"/>
      <c r="AM336" s="86"/>
      <c r="AN336" s="86"/>
      <c r="AO336" s="86"/>
      <c r="AP336" s="8"/>
      <c r="AQ336" s="8"/>
      <c r="AR336" s="8"/>
      <c r="AS336" s="8"/>
      <c r="AT336" s="8"/>
      <c r="AU336" s="8"/>
      <c r="AV336" s="8"/>
      <c r="AW336" s="86"/>
    </row>
    <row r="337" spans="12:49">
      <c r="L337" s="2"/>
      <c r="AA337" s="97"/>
      <c r="AB337" s="96" t="s">
        <v>76</v>
      </c>
      <c r="AC337" s="86"/>
      <c r="AD337" s="86"/>
      <c r="AE337" s="86"/>
      <c r="AF337" s="86"/>
      <c r="AG337" s="86"/>
      <c r="AH337" s="86"/>
      <c r="AI337" s="86"/>
      <c r="AJ337" s="86"/>
      <c r="AK337" s="86"/>
      <c r="AL337" s="86"/>
      <c r="AM337" s="86"/>
      <c r="AN337" s="86"/>
      <c r="AO337" s="86"/>
      <c r="AP337" s="8"/>
      <c r="AQ337" s="8"/>
      <c r="AR337" s="8"/>
      <c r="AS337" s="8"/>
      <c r="AT337" s="8"/>
      <c r="AU337" s="8"/>
      <c r="AV337" s="8"/>
      <c r="AW337" s="86"/>
    </row>
    <row r="338" spans="12:49">
      <c r="L338" s="2"/>
      <c r="AA338" s="97"/>
      <c r="AB338" s="96" t="s">
        <v>77</v>
      </c>
      <c r="AC338" s="86"/>
      <c r="AD338" s="86"/>
      <c r="AE338" s="86"/>
      <c r="AF338" s="86"/>
      <c r="AG338" s="86"/>
      <c r="AH338" s="86"/>
      <c r="AI338" s="86"/>
      <c r="AJ338" s="86"/>
      <c r="AK338" s="86"/>
      <c r="AL338" s="86"/>
      <c r="AM338" s="86"/>
      <c r="AN338" s="86"/>
      <c r="AO338" s="86"/>
      <c r="AP338" s="8"/>
      <c r="AQ338" s="8"/>
      <c r="AR338" s="8"/>
      <c r="AS338" s="8"/>
      <c r="AT338" s="8"/>
      <c r="AU338" s="8"/>
      <c r="AV338" s="8"/>
      <c r="AW338" s="86"/>
    </row>
    <row r="339" spans="12:49">
      <c r="L339" s="2"/>
      <c r="AA339" s="87" t="s">
        <v>78</v>
      </c>
      <c r="AB339" s="86"/>
      <c r="AC339" s="86"/>
      <c r="AD339" s="86"/>
      <c r="AE339" s="86"/>
      <c r="AF339" s="86"/>
      <c r="AG339" s="86"/>
      <c r="AH339" s="86"/>
      <c r="AI339" s="86"/>
      <c r="AJ339" s="86"/>
      <c r="AK339" s="86"/>
      <c r="AL339" s="86"/>
      <c r="AM339" s="86"/>
      <c r="AN339" s="86"/>
      <c r="AO339" s="86"/>
      <c r="AP339" s="99">
        <f t="shared" ref="AP339:AV339" si="39">SUM(AP326:AP338)</f>
        <v>0</v>
      </c>
      <c r="AQ339" s="99">
        <f t="shared" si="39"/>
        <v>0</v>
      </c>
      <c r="AR339" s="99">
        <f t="shared" si="39"/>
        <v>0</v>
      </c>
      <c r="AS339" s="99">
        <f t="shared" si="39"/>
        <v>0</v>
      </c>
      <c r="AT339" s="99">
        <f t="shared" si="39"/>
        <v>0</v>
      </c>
      <c r="AU339" s="99">
        <f t="shared" si="39"/>
        <v>0</v>
      </c>
      <c r="AV339" s="99">
        <f t="shared" si="39"/>
        <v>0</v>
      </c>
      <c r="AW339" s="86"/>
    </row>
    <row r="340" spans="12:49">
      <c r="L340" s="2"/>
      <c r="AA340" s="86"/>
      <c r="AB340" s="86"/>
      <c r="AC340" s="104">
        <f>IF($AM$13&gt;=1,AC339, " ")</f>
        <v>0</v>
      </c>
      <c r="AD340" s="104">
        <f>IF($AM$13&gt;=2,AD339, " ")</f>
        <v>0</v>
      </c>
      <c r="AE340" s="104">
        <f>IF($AM$13&gt;=3,AE339, " ")</f>
        <v>0</v>
      </c>
      <c r="AF340" s="104">
        <f>IF($AM$13&gt;=4,AF339, " ")</f>
        <v>0</v>
      </c>
      <c r="AG340" s="104">
        <f>IF($AM$13&gt;=5,AG339, " ")</f>
        <v>0</v>
      </c>
      <c r="AH340" s="104">
        <f>IF($AM$13&gt;=6,AH339, " ")</f>
        <v>0</v>
      </c>
      <c r="AI340" s="104">
        <f>IF($AM$13&gt;=7,AI339, " ")</f>
        <v>0</v>
      </c>
      <c r="AJ340" s="104" t="str">
        <f>IF($AM$13&gt;=8,AJ339, " ")</f>
        <v xml:space="preserve"> </v>
      </c>
      <c r="AK340" s="104" t="str">
        <f>IF($AM$13&gt;=9,AK339, " ")</f>
        <v xml:space="preserve"> </v>
      </c>
      <c r="AL340" s="104" t="str">
        <f>IF($AM$13&gt;=10,AL339, " ")</f>
        <v xml:space="preserve"> </v>
      </c>
      <c r="AM340" s="104" t="str">
        <f>IF($AM$13&gt;=11,AM339, " ")</f>
        <v xml:space="preserve"> </v>
      </c>
      <c r="AN340" s="104" t="str">
        <f>IF($AM$13&gt;=12,AN339, " ")</f>
        <v xml:space="preserve"> </v>
      </c>
      <c r="AO340" s="104" t="str">
        <f>IF($AM$13&gt;=13,AO339, " ")</f>
        <v xml:space="preserve"> </v>
      </c>
      <c r="AP340" s="104">
        <f>AP339</f>
        <v>0</v>
      </c>
      <c r="AQ340" s="104"/>
      <c r="AR340" s="104"/>
      <c r="AS340" s="104"/>
      <c r="AT340" s="104"/>
      <c r="AU340" s="104"/>
      <c r="AV340" s="104"/>
      <c r="AW340" s="104"/>
    </row>
    <row r="341" spans="12:49">
      <c r="L341" s="2"/>
      <c r="AA341" s="86"/>
      <c r="AB341" s="86"/>
      <c r="AC341" s="86"/>
      <c r="AD341" s="86"/>
      <c r="AE341" s="86"/>
      <c r="AF341" s="86"/>
      <c r="AG341" s="86"/>
      <c r="AH341" s="86"/>
      <c r="AI341" s="86"/>
      <c r="AJ341" s="86"/>
      <c r="AK341" s="86"/>
      <c r="AL341" s="86"/>
      <c r="AM341" s="86"/>
      <c r="AN341" s="86"/>
      <c r="AO341" s="86"/>
      <c r="AP341" s="86"/>
      <c r="AQ341" s="86"/>
      <c r="AR341" s="86"/>
      <c r="AS341" s="86"/>
      <c r="AT341" s="86"/>
      <c r="AU341" s="86"/>
      <c r="AV341" s="86"/>
      <c r="AW341" s="86"/>
    </row>
    <row r="342" spans="12:49">
      <c r="L342" s="2"/>
      <c r="AA342" s="101"/>
      <c r="AB342" s="101"/>
      <c r="AC342" s="101"/>
      <c r="AD342" s="101"/>
      <c r="AE342" s="101"/>
      <c r="AF342" s="101"/>
      <c r="AG342" s="101"/>
      <c r="AH342" s="101"/>
      <c r="AI342" s="101"/>
      <c r="AJ342" s="101"/>
      <c r="AK342" s="101"/>
      <c r="AL342" s="101"/>
      <c r="AM342" s="101"/>
      <c r="AN342" s="101"/>
      <c r="AO342" s="101"/>
      <c r="AP342" s="101"/>
      <c r="AQ342" s="101"/>
      <c r="AR342" s="101"/>
      <c r="AS342" s="101"/>
      <c r="AT342" s="101"/>
      <c r="AU342" s="101"/>
      <c r="AV342" s="101"/>
      <c r="AW342" s="101"/>
    </row>
    <row r="343" spans="12:49">
      <c r="L343" s="2"/>
      <c r="AA343" s="101"/>
      <c r="AB343" s="101"/>
      <c r="AC343" s="101"/>
      <c r="AD343" s="101"/>
      <c r="AE343" s="101"/>
      <c r="AF343" s="101"/>
      <c r="AG343" s="101"/>
      <c r="AH343" s="101"/>
      <c r="AI343" s="101"/>
      <c r="AJ343" s="101"/>
      <c r="AK343" s="101"/>
      <c r="AL343" s="101"/>
      <c r="AM343" s="101"/>
      <c r="AN343" s="101"/>
      <c r="AO343" s="101"/>
      <c r="AP343" s="101"/>
      <c r="AQ343" s="101"/>
      <c r="AR343" s="101"/>
      <c r="AS343" s="101"/>
      <c r="AT343" s="101"/>
      <c r="AU343" s="101"/>
      <c r="AV343" s="101"/>
      <c r="AW343" s="101"/>
    </row>
    <row r="344" spans="12:49" ht="44.45" customHeight="1" thickBot="1">
      <c r="L344" s="2"/>
      <c r="AA344" s="80" t="s">
        <v>109</v>
      </c>
      <c r="AB344" s="105" t="s">
        <v>110</v>
      </c>
      <c r="AC344" s="82"/>
      <c r="AD344" s="82"/>
      <c r="AE344" s="82"/>
      <c r="AF344" s="82"/>
      <c r="AG344" s="82"/>
      <c r="AH344" s="82"/>
      <c r="AI344" s="82"/>
      <c r="AJ344" s="82"/>
      <c r="AK344" s="82"/>
      <c r="AL344" s="82"/>
      <c r="AM344" s="82"/>
      <c r="AN344" s="82"/>
      <c r="AO344" s="82"/>
      <c r="AP344" s="82"/>
      <c r="AQ344" s="82"/>
      <c r="AR344" s="82"/>
      <c r="AS344" s="82"/>
      <c r="AT344" s="82"/>
      <c r="AU344" s="82"/>
      <c r="AV344" s="82"/>
      <c r="AW344" s="82"/>
    </row>
    <row r="345" spans="12:49" ht="45" customHeight="1" thickTop="1">
      <c r="L345" s="2"/>
      <c r="AA345" s="103">
        <v>15</v>
      </c>
      <c r="AB345" s="83"/>
      <c r="AC345" s="83"/>
      <c r="AD345" s="83"/>
      <c r="AE345" s="85"/>
      <c r="AF345" s="85"/>
      <c r="AG345" s="83"/>
      <c r="AH345" s="85"/>
      <c r="AI345" s="83"/>
      <c r="AJ345" s="83"/>
      <c r="AK345" s="88" t="s">
        <v>32</v>
      </c>
      <c r="AL345" s="88"/>
      <c r="AM345" s="7"/>
      <c r="AN345" s="90" t="s">
        <v>33</v>
      </c>
      <c r="AO345" s="88"/>
      <c r="AP345" s="7"/>
      <c r="AQ345" s="86"/>
      <c r="AR345" s="86"/>
      <c r="AS345" s="86"/>
      <c r="AT345" s="86"/>
      <c r="AU345" s="86"/>
      <c r="AV345" s="86"/>
      <c r="AW345" s="86"/>
    </row>
    <row r="346" spans="12:49" ht="50.45" customHeight="1">
      <c r="L346" s="2"/>
      <c r="AA346" s="85"/>
      <c r="AB346" s="85"/>
      <c r="AC346" s="85"/>
      <c r="AD346" s="83"/>
      <c r="AE346" s="83"/>
      <c r="AF346" s="85"/>
      <c r="AG346" s="85"/>
      <c r="AH346" s="83"/>
      <c r="AI346" s="85"/>
      <c r="AJ346" s="83"/>
      <c r="AK346" s="88"/>
      <c r="AL346" s="88"/>
      <c r="AM346" s="88"/>
      <c r="AN346" s="88"/>
      <c r="AO346" s="88"/>
      <c r="AP346" s="88"/>
      <c r="AQ346" s="86"/>
      <c r="AR346" s="86"/>
      <c r="AS346" s="86"/>
      <c r="AT346" s="86"/>
      <c r="AU346" s="86"/>
      <c r="AV346" s="86"/>
      <c r="AW346" s="86"/>
    </row>
    <row r="347" spans="12:49" ht="44.45" customHeight="1">
      <c r="L347" s="2"/>
      <c r="AA347" s="83"/>
      <c r="AB347" s="83"/>
      <c r="AC347" s="83"/>
      <c r="AD347" s="83"/>
      <c r="AE347" s="83"/>
      <c r="AF347" s="83"/>
      <c r="AG347" s="83"/>
      <c r="AH347" s="83"/>
      <c r="AI347" s="83"/>
      <c r="AJ347" s="83"/>
      <c r="AK347" s="88" t="s">
        <v>36</v>
      </c>
      <c r="AL347" s="88"/>
      <c r="AM347" s="7"/>
      <c r="AN347" s="88"/>
      <c r="AO347" s="88"/>
      <c r="AP347" s="88"/>
      <c r="AQ347" s="86"/>
      <c r="AR347" s="86"/>
      <c r="AS347" s="86"/>
      <c r="AT347" s="86"/>
      <c r="AU347" s="86"/>
      <c r="AV347" s="86"/>
      <c r="AW347" s="86"/>
    </row>
    <row r="348" spans="12:49" ht="45.6" customHeight="1">
      <c r="L348" s="2"/>
      <c r="AA348" s="68" t="s">
        <v>37</v>
      </c>
      <c r="AB348" s="69"/>
      <c r="AC348" s="107"/>
      <c r="AD348" s="107"/>
      <c r="AE348" s="107"/>
      <c r="AF348" s="107"/>
      <c r="AG348" s="107"/>
      <c r="AH348" s="107"/>
      <c r="AI348" s="107"/>
      <c r="AJ348" s="107"/>
      <c r="AK348" s="107"/>
      <c r="AL348" s="107"/>
      <c r="AM348" s="107"/>
      <c r="AN348" s="107"/>
      <c r="AO348" s="107"/>
      <c r="AP348" s="107"/>
      <c r="AQ348" s="61" t="s">
        <v>52</v>
      </c>
      <c r="AR348" s="61" t="s">
        <v>53</v>
      </c>
      <c r="AS348" s="61" t="s">
        <v>54</v>
      </c>
      <c r="AT348" s="61" t="s">
        <v>55</v>
      </c>
      <c r="AU348" s="61" t="s">
        <v>56</v>
      </c>
      <c r="AV348" s="61" t="s">
        <v>57</v>
      </c>
      <c r="AW348" s="86"/>
    </row>
    <row r="349" spans="12:49">
      <c r="L349" s="2"/>
      <c r="AA349" s="95" t="s">
        <v>59</v>
      </c>
      <c r="AB349" s="96" t="s">
        <v>60</v>
      </c>
      <c r="AC349" s="86"/>
      <c r="AD349" s="86"/>
      <c r="AE349" s="86"/>
      <c r="AF349" s="86"/>
      <c r="AG349" s="86"/>
      <c r="AH349" s="86"/>
      <c r="AI349" s="86"/>
      <c r="AJ349" s="86"/>
      <c r="AK349" s="86"/>
      <c r="AL349" s="86"/>
      <c r="AM349" s="86"/>
      <c r="AN349" s="86"/>
      <c r="AO349" s="86"/>
      <c r="AP349" s="86"/>
      <c r="AQ349" s="8"/>
      <c r="AR349" s="8"/>
      <c r="AS349" s="8"/>
      <c r="AT349" s="8"/>
      <c r="AU349" s="8"/>
      <c r="AV349" s="8"/>
      <c r="AW349" s="86"/>
    </row>
    <row r="350" spans="12:49">
      <c r="L350" s="2"/>
      <c r="AA350" s="95"/>
      <c r="AB350" s="96" t="s">
        <v>61</v>
      </c>
      <c r="AC350" s="86"/>
      <c r="AD350" s="86"/>
      <c r="AE350" s="86"/>
      <c r="AF350" s="86"/>
      <c r="AG350" s="86"/>
      <c r="AH350" s="86"/>
      <c r="AI350" s="86"/>
      <c r="AJ350" s="86"/>
      <c r="AK350" s="86"/>
      <c r="AL350" s="86"/>
      <c r="AM350" s="86"/>
      <c r="AN350" s="86"/>
      <c r="AO350" s="86"/>
      <c r="AP350" s="86"/>
      <c r="AQ350" s="8"/>
      <c r="AR350" s="8"/>
      <c r="AS350" s="8"/>
      <c r="AT350" s="8"/>
      <c r="AU350" s="8"/>
      <c r="AV350" s="8"/>
      <c r="AW350" s="86"/>
    </row>
    <row r="351" spans="12:49">
      <c r="L351" s="2"/>
      <c r="AA351" s="95"/>
      <c r="AB351" s="96" t="s">
        <v>62</v>
      </c>
      <c r="AC351" s="86"/>
      <c r="AD351" s="86"/>
      <c r="AE351" s="86"/>
      <c r="AF351" s="86"/>
      <c r="AG351" s="86"/>
      <c r="AH351" s="86"/>
      <c r="AI351" s="86"/>
      <c r="AJ351" s="86"/>
      <c r="AK351" s="86"/>
      <c r="AL351" s="86"/>
      <c r="AM351" s="86"/>
      <c r="AN351" s="86"/>
      <c r="AO351" s="86"/>
      <c r="AP351" s="86"/>
      <c r="AQ351" s="8"/>
      <c r="AR351" s="8"/>
      <c r="AS351" s="8"/>
      <c r="AT351" s="8"/>
      <c r="AU351" s="8"/>
      <c r="AV351" s="8"/>
      <c r="AW351" s="86"/>
    </row>
    <row r="352" spans="12:49">
      <c r="L352" s="2"/>
      <c r="AA352" s="95" t="s">
        <v>63</v>
      </c>
      <c r="AB352" s="96" t="s">
        <v>64</v>
      </c>
      <c r="AC352" s="86"/>
      <c r="AD352" s="86"/>
      <c r="AE352" s="86"/>
      <c r="AF352" s="86"/>
      <c r="AG352" s="86"/>
      <c r="AH352" s="86"/>
      <c r="AI352" s="86"/>
      <c r="AJ352" s="86"/>
      <c r="AK352" s="86"/>
      <c r="AL352" s="86"/>
      <c r="AM352" s="86"/>
      <c r="AN352" s="86"/>
      <c r="AO352" s="86"/>
      <c r="AP352" s="86"/>
      <c r="AQ352" s="8"/>
      <c r="AR352" s="8"/>
      <c r="AS352" s="8"/>
      <c r="AT352" s="8"/>
      <c r="AU352" s="8"/>
      <c r="AV352" s="8"/>
      <c r="AW352" s="86"/>
    </row>
    <row r="353" spans="12:49">
      <c r="L353" s="2"/>
      <c r="AA353" s="95"/>
      <c r="AB353" s="96" t="s">
        <v>65</v>
      </c>
      <c r="AC353" s="86"/>
      <c r="AD353" s="86"/>
      <c r="AE353" s="86"/>
      <c r="AF353" s="86"/>
      <c r="AG353" s="86"/>
      <c r="AH353" s="86"/>
      <c r="AI353" s="86"/>
      <c r="AJ353" s="86"/>
      <c r="AK353" s="86"/>
      <c r="AL353" s="86"/>
      <c r="AM353" s="86"/>
      <c r="AN353" s="86"/>
      <c r="AO353" s="86"/>
      <c r="AP353" s="86"/>
      <c r="AQ353" s="8"/>
      <c r="AR353" s="8"/>
      <c r="AS353" s="8"/>
      <c r="AT353" s="8"/>
      <c r="AU353" s="8"/>
      <c r="AV353" s="8"/>
      <c r="AW353" s="86"/>
    </row>
    <row r="354" spans="12:49">
      <c r="L354" s="2"/>
      <c r="AA354" s="95"/>
      <c r="AB354" s="96" t="s">
        <v>67</v>
      </c>
      <c r="AC354" s="86"/>
      <c r="AD354" s="86"/>
      <c r="AE354" s="86"/>
      <c r="AF354" s="86"/>
      <c r="AG354" s="86"/>
      <c r="AH354" s="86"/>
      <c r="AI354" s="86"/>
      <c r="AJ354" s="86"/>
      <c r="AK354" s="86"/>
      <c r="AL354" s="86"/>
      <c r="AM354" s="86"/>
      <c r="AN354" s="86"/>
      <c r="AO354" s="86"/>
      <c r="AP354" s="86"/>
      <c r="AQ354" s="8"/>
      <c r="AR354" s="8"/>
      <c r="AS354" s="8"/>
      <c r="AT354" s="8"/>
      <c r="AU354" s="8"/>
      <c r="AV354" s="8"/>
      <c r="AW354" s="86"/>
    </row>
    <row r="355" spans="12:49" ht="37.5">
      <c r="L355" s="2"/>
      <c r="AA355" s="95" t="s">
        <v>68</v>
      </c>
      <c r="AB355" s="96" t="s">
        <v>69</v>
      </c>
      <c r="AC355" s="86"/>
      <c r="AD355" s="86"/>
      <c r="AE355" s="86"/>
      <c r="AF355" s="86"/>
      <c r="AG355" s="86"/>
      <c r="AH355" s="86"/>
      <c r="AI355" s="86"/>
      <c r="AJ355" s="86"/>
      <c r="AK355" s="86"/>
      <c r="AL355" s="86"/>
      <c r="AM355" s="86"/>
      <c r="AN355" s="86"/>
      <c r="AO355" s="86"/>
      <c r="AP355" s="86"/>
      <c r="AQ355" s="8"/>
      <c r="AR355" s="8"/>
      <c r="AS355" s="8"/>
      <c r="AT355" s="8"/>
      <c r="AU355" s="8"/>
      <c r="AV355" s="8"/>
      <c r="AW355" s="86"/>
    </row>
    <row r="356" spans="12:49">
      <c r="L356" s="2"/>
      <c r="AA356" s="95"/>
      <c r="AB356" s="96" t="s">
        <v>70</v>
      </c>
      <c r="AC356" s="86"/>
      <c r="AD356" s="86"/>
      <c r="AE356" s="86"/>
      <c r="AF356" s="86"/>
      <c r="AG356" s="86"/>
      <c r="AH356" s="86"/>
      <c r="AI356" s="86"/>
      <c r="AJ356" s="86"/>
      <c r="AK356" s="86"/>
      <c r="AL356" s="86"/>
      <c r="AM356" s="86"/>
      <c r="AN356" s="86"/>
      <c r="AO356" s="86"/>
      <c r="AP356" s="86"/>
      <c r="AQ356" s="8"/>
      <c r="AR356" s="8"/>
      <c r="AS356" s="8"/>
      <c r="AT356" s="8"/>
      <c r="AU356" s="8"/>
      <c r="AV356" s="8"/>
      <c r="AW356" s="86"/>
    </row>
    <row r="357" spans="12:49">
      <c r="L357" s="2"/>
      <c r="AA357" s="97"/>
      <c r="AB357" s="96" t="s">
        <v>71</v>
      </c>
      <c r="AC357" s="86"/>
      <c r="AD357" s="86"/>
      <c r="AE357" s="86"/>
      <c r="AF357" s="86"/>
      <c r="AG357" s="86"/>
      <c r="AH357" s="86"/>
      <c r="AI357" s="86"/>
      <c r="AJ357" s="86"/>
      <c r="AK357" s="86"/>
      <c r="AL357" s="86"/>
      <c r="AM357" s="86"/>
      <c r="AN357" s="86"/>
      <c r="AO357" s="86"/>
      <c r="AP357" s="86"/>
      <c r="AQ357" s="8"/>
      <c r="AR357" s="8"/>
      <c r="AS357" s="8"/>
      <c r="AT357" s="8"/>
      <c r="AU357" s="8"/>
      <c r="AV357" s="8"/>
      <c r="AW357" s="86"/>
    </row>
    <row r="358" spans="12:49">
      <c r="L358" s="2"/>
      <c r="AA358" s="98"/>
      <c r="AB358" s="96" t="s">
        <v>73</v>
      </c>
      <c r="AC358" s="86"/>
      <c r="AD358" s="86"/>
      <c r="AE358" s="86"/>
      <c r="AF358" s="86"/>
      <c r="AG358" s="86"/>
      <c r="AH358" s="86"/>
      <c r="AI358" s="86"/>
      <c r="AJ358" s="86"/>
      <c r="AK358" s="86"/>
      <c r="AL358" s="86"/>
      <c r="AM358" s="86"/>
      <c r="AN358" s="86"/>
      <c r="AO358" s="86"/>
      <c r="AP358" s="86"/>
      <c r="AQ358" s="8"/>
      <c r="AR358" s="8"/>
      <c r="AS358" s="8"/>
      <c r="AT358" s="8"/>
      <c r="AU358" s="8"/>
      <c r="AV358" s="8"/>
      <c r="AW358" s="86"/>
    </row>
    <row r="359" spans="12:49">
      <c r="L359" s="2"/>
      <c r="AA359" s="97"/>
      <c r="AB359" s="96" t="s">
        <v>74</v>
      </c>
      <c r="AC359" s="86"/>
      <c r="AD359" s="86"/>
      <c r="AE359" s="86"/>
      <c r="AF359" s="86"/>
      <c r="AG359" s="86"/>
      <c r="AH359" s="86"/>
      <c r="AI359" s="86"/>
      <c r="AJ359" s="86"/>
      <c r="AK359" s="86"/>
      <c r="AL359" s="86"/>
      <c r="AM359" s="86"/>
      <c r="AN359" s="86"/>
      <c r="AO359" s="86"/>
      <c r="AP359" s="86"/>
      <c r="AQ359" s="8"/>
      <c r="AR359" s="8"/>
      <c r="AS359" s="8"/>
      <c r="AT359" s="8"/>
      <c r="AU359" s="8"/>
      <c r="AV359" s="8"/>
      <c r="AW359" s="86"/>
    </row>
    <row r="360" spans="12:49">
      <c r="L360" s="2"/>
      <c r="AA360" s="97"/>
      <c r="AB360" s="96" t="s">
        <v>76</v>
      </c>
      <c r="AC360" s="86"/>
      <c r="AD360" s="86"/>
      <c r="AE360" s="86"/>
      <c r="AF360" s="86"/>
      <c r="AG360" s="86"/>
      <c r="AH360" s="86"/>
      <c r="AI360" s="86"/>
      <c r="AJ360" s="86"/>
      <c r="AK360" s="86"/>
      <c r="AL360" s="86"/>
      <c r="AM360" s="86"/>
      <c r="AN360" s="86"/>
      <c r="AO360" s="86"/>
      <c r="AP360" s="86"/>
      <c r="AQ360" s="8"/>
      <c r="AR360" s="8"/>
      <c r="AS360" s="8"/>
      <c r="AT360" s="8"/>
      <c r="AU360" s="8"/>
      <c r="AV360" s="8"/>
      <c r="AW360" s="86"/>
    </row>
    <row r="361" spans="12:49">
      <c r="L361" s="2"/>
      <c r="AA361" s="97"/>
      <c r="AB361" s="96" t="s">
        <v>77</v>
      </c>
      <c r="AC361" s="86"/>
      <c r="AD361" s="86"/>
      <c r="AE361" s="86"/>
      <c r="AF361" s="86"/>
      <c r="AG361" s="86"/>
      <c r="AH361" s="86"/>
      <c r="AI361" s="86"/>
      <c r="AJ361" s="86"/>
      <c r="AK361" s="86"/>
      <c r="AL361" s="86"/>
      <c r="AM361" s="86"/>
      <c r="AN361" s="86"/>
      <c r="AO361" s="86"/>
      <c r="AP361" s="86"/>
      <c r="AQ361" s="8"/>
      <c r="AR361" s="8"/>
      <c r="AS361" s="8"/>
      <c r="AT361" s="8"/>
      <c r="AU361" s="8"/>
      <c r="AV361" s="8"/>
      <c r="AW361" s="86"/>
    </row>
    <row r="362" spans="12:49">
      <c r="L362" s="2"/>
      <c r="AA362" s="87" t="s">
        <v>78</v>
      </c>
      <c r="AB362" s="86"/>
      <c r="AC362" s="86"/>
      <c r="AD362" s="86"/>
      <c r="AE362" s="86"/>
      <c r="AF362" s="86"/>
      <c r="AG362" s="86"/>
      <c r="AH362" s="86"/>
      <c r="AI362" s="86"/>
      <c r="AJ362" s="86"/>
      <c r="AK362" s="86"/>
      <c r="AL362" s="86"/>
      <c r="AM362" s="86"/>
      <c r="AN362" s="86"/>
      <c r="AO362" s="86"/>
      <c r="AP362" s="86"/>
      <c r="AQ362" s="99">
        <f t="shared" ref="AQ362:AV362" si="40">SUM(AQ349:AQ361)</f>
        <v>0</v>
      </c>
      <c r="AR362" s="99">
        <f t="shared" si="40"/>
        <v>0</v>
      </c>
      <c r="AS362" s="99">
        <f t="shared" si="40"/>
        <v>0</v>
      </c>
      <c r="AT362" s="99">
        <f t="shared" si="40"/>
        <v>0</v>
      </c>
      <c r="AU362" s="99">
        <f t="shared" si="40"/>
        <v>0</v>
      </c>
      <c r="AV362" s="99">
        <f t="shared" si="40"/>
        <v>0</v>
      </c>
      <c r="AW362" s="86"/>
    </row>
    <row r="363" spans="12:49">
      <c r="L363" s="2"/>
      <c r="AA363" s="86"/>
      <c r="AB363" s="86"/>
      <c r="AC363" s="104">
        <f>IF($AM$13&gt;=1,AC362, " ")</f>
        <v>0</v>
      </c>
      <c r="AD363" s="104">
        <f>IF($AM$13&gt;=2,AD362, " ")</f>
        <v>0</v>
      </c>
      <c r="AE363" s="104">
        <f>IF($AM$13&gt;=3,AE362, " ")</f>
        <v>0</v>
      </c>
      <c r="AF363" s="104">
        <f>IF($AM$13&gt;=4,AF362, " ")</f>
        <v>0</v>
      </c>
      <c r="AG363" s="104">
        <f>IF($AM$13&gt;=5,AG362, " ")</f>
        <v>0</v>
      </c>
      <c r="AH363" s="104">
        <f>IF($AM$13&gt;=6,AH362, " ")</f>
        <v>0</v>
      </c>
      <c r="AI363" s="104">
        <f>IF($AM$13&gt;=7,AI362, " ")</f>
        <v>0</v>
      </c>
      <c r="AJ363" s="104" t="str">
        <f>IF($AM$13&gt;=8,AJ362, " ")</f>
        <v xml:space="preserve"> </v>
      </c>
      <c r="AK363" s="104" t="str">
        <f>IF($AM$13&gt;=9,AK362, " ")</f>
        <v xml:space="preserve"> </v>
      </c>
      <c r="AL363" s="104" t="str">
        <f>IF($AM$13&gt;=10,AL362, " ")</f>
        <v xml:space="preserve"> </v>
      </c>
      <c r="AM363" s="104" t="str">
        <f>IF($AM$13&gt;=11,AM362, " ")</f>
        <v xml:space="preserve"> </v>
      </c>
      <c r="AN363" s="104" t="str">
        <f>IF($AM$13&gt;=12,AN362, " ")</f>
        <v xml:space="preserve"> </v>
      </c>
      <c r="AO363" s="104" t="str">
        <f>IF($AM$13&gt;=13,AO362, " ")</f>
        <v xml:space="preserve"> </v>
      </c>
      <c r="AP363" s="104" t="str">
        <f>IF($AM$13&gt;=14,AP362, " ")</f>
        <v xml:space="preserve"> </v>
      </c>
      <c r="AQ363" s="104">
        <f>AQ362</f>
        <v>0</v>
      </c>
      <c r="AR363" s="104"/>
      <c r="AS363" s="104"/>
      <c r="AT363" s="104"/>
      <c r="AU363" s="104"/>
      <c r="AV363" s="104"/>
      <c r="AW363" s="104"/>
    </row>
    <row r="364" spans="12:49">
      <c r="L364" s="2"/>
      <c r="AA364" s="86"/>
      <c r="AB364" s="86"/>
      <c r="AC364" s="86"/>
      <c r="AD364" s="86"/>
      <c r="AE364" s="86"/>
      <c r="AF364" s="86"/>
      <c r="AG364" s="86"/>
      <c r="AH364" s="86"/>
      <c r="AI364" s="86"/>
      <c r="AJ364" s="86"/>
      <c r="AK364" s="86"/>
      <c r="AL364" s="86"/>
      <c r="AM364" s="86"/>
      <c r="AN364" s="86"/>
      <c r="AO364" s="86"/>
      <c r="AP364" s="86"/>
      <c r="AQ364" s="86"/>
      <c r="AR364" s="86"/>
      <c r="AS364" s="86"/>
      <c r="AT364" s="86"/>
      <c r="AU364" s="86"/>
      <c r="AV364" s="86"/>
      <c r="AW364" s="86"/>
    </row>
    <row r="365" spans="12:49" ht="38.450000000000003" customHeight="1">
      <c r="L365" s="2"/>
      <c r="AA365" s="101"/>
      <c r="AB365" s="101"/>
      <c r="AC365" s="101"/>
      <c r="AD365" s="101"/>
      <c r="AE365" s="101"/>
      <c r="AF365" s="101"/>
      <c r="AG365" s="101"/>
      <c r="AH365" s="101"/>
      <c r="AI365" s="101"/>
      <c r="AJ365" s="101"/>
      <c r="AK365" s="101"/>
      <c r="AL365" s="101"/>
      <c r="AM365" s="101"/>
      <c r="AN365" s="101"/>
      <c r="AO365" s="101"/>
      <c r="AP365" s="101"/>
      <c r="AQ365" s="101"/>
      <c r="AR365" s="101"/>
      <c r="AS365" s="101"/>
      <c r="AT365" s="101"/>
      <c r="AU365" s="101"/>
      <c r="AV365" s="101"/>
      <c r="AW365" s="101"/>
    </row>
    <row r="366" spans="12:49" ht="53.1" customHeight="1" thickBot="1">
      <c r="L366" s="2"/>
      <c r="AA366" s="80" t="s">
        <v>111</v>
      </c>
      <c r="AB366" s="105" t="s">
        <v>112</v>
      </c>
      <c r="AC366" s="82"/>
      <c r="AD366" s="82"/>
      <c r="AE366" s="82"/>
      <c r="AF366" s="82"/>
      <c r="AG366" s="82"/>
      <c r="AH366" s="82"/>
      <c r="AI366" s="82"/>
      <c r="AJ366" s="82"/>
      <c r="AK366" s="82"/>
      <c r="AL366" s="82"/>
      <c r="AM366" s="82"/>
      <c r="AN366" s="82"/>
      <c r="AO366" s="82"/>
      <c r="AP366" s="82"/>
      <c r="AQ366" s="82"/>
      <c r="AR366" s="82"/>
      <c r="AS366" s="82"/>
      <c r="AT366" s="82"/>
      <c r="AU366" s="82"/>
      <c r="AV366" s="82"/>
      <c r="AW366" s="82"/>
    </row>
    <row r="367" spans="12:49" ht="61.35" customHeight="1" thickTop="1">
      <c r="L367" s="2"/>
      <c r="AA367" s="103">
        <v>16</v>
      </c>
      <c r="AB367" s="83"/>
      <c r="AC367" s="83"/>
      <c r="AD367" s="83"/>
      <c r="AE367" s="85"/>
      <c r="AF367" s="85"/>
      <c r="AG367" s="83"/>
      <c r="AH367" s="85"/>
      <c r="AI367" s="83"/>
      <c r="AJ367" s="83"/>
      <c r="AK367" s="88" t="s">
        <v>32</v>
      </c>
      <c r="AL367" s="88"/>
      <c r="AM367" s="7"/>
      <c r="AN367" s="90" t="s">
        <v>33</v>
      </c>
      <c r="AO367" s="88"/>
      <c r="AP367" s="7"/>
      <c r="AQ367" s="86"/>
      <c r="AR367" s="86"/>
      <c r="AS367" s="86"/>
      <c r="AT367" s="86"/>
      <c r="AU367" s="86"/>
      <c r="AV367" s="86"/>
      <c r="AW367" s="86"/>
    </row>
    <row r="368" spans="12:49" ht="32.450000000000003" customHeight="1">
      <c r="L368" s="2"/>
      <c r="AA368" s="85"/>
      <c r="AB368" s="85"/>
      <c r="AC368" s="85"/>
      <c r="AD368" s="83"/>
      <c r="AE368" s="83"/>
      <c r="AF368" s="85"/>
      <c r="AG368" s="85"/>
      <c r="AH368" s="83"/>
      <c r="AI368" s="85"/>
      <c r="AJ368" s="83"/>
      <c r="AK368" s="88"/>
      <c r="AL368" s="88"/>
      <c r="AM368" s="88"/>
      <c r="AN368" s="88"/>
      <c r="AO368" s="88"/>
      <c r="AP368" s="88"/>
      <c r="AQ368" s="86"/>
      <c r="AR368" s="86"/>
      <c r="AS368" s="86"/>
      <c r="AT368" s="86"/>
      <c r="AU368" s="86"/>
      <c r="AV368" s="86"/>
      <c r="AW368" s="86"/>
    </row>
    <row r="369" spans="12:49" ht="48" customHeight="1">
      <c r="L369" s="2"/>
      <c r="AA369" s="83"/>
      <c r="AB369" s="83"/>
      <c r="AC369" s="83"/>
      <c r="AD369" s="83"/>
      <c r="AE369" s="83"/>
      <c r="AF369" s="83"/>
      <c r="AG369" s="83"/>
      <c r="AH369" s="83"/>
      <c r="AI369" s="83"/>
      <c r="AJ369" s="83"/>
      <c r="AK369" s="88" t="s">
        <v>36</v>
      </c>
      <c r="AL369" s="88"/>
      <c r="AM369" s="7"/>
      <c r="AN369" s="88"/>
      <c r="AO369" s="88"/>
      <c r="AP369" s="88"/>
      <c r="AQ369" s="86"/>
      <c r="AR369" s="86"/>
      <c r="AS369" s="86"/>
      <c r="AT369" s="86"/>
      <c r="AU369" s="86"/>
      <c r="AV369" s="86"/>
      <c r="AW369" s="86"/>
    </row>
    <row r="370" spans="12:49" ht="49.35" customHeight="1">
      <c r="L370" s="2"/>
      <c r="AA370" s="68" t="s">
        <v>37</v>
      </c>
      <c r="AB370" s="69"/>
      <c r="AC370" s="107"/>
      <c r="AD370" s="107"/>
      <c r="AE370" s="107"/>
      <c r="AF370" s="107"/>
      <c r="AG370" s="107"/>
      <c r="AH370" s="107"/>
      <c r="AI370" s="107"/>
      <c r="AJ370" s="107"/>
      <c r="AK370" s="107"/>
      <c r="AL370" s="107"/>
      <c r="AM370" s="107"/>
      <c r="AN370" s="107"/>
      <c r="AO370" s="107"/>
      <c r="AP370" s="107"/>
      <c r="AQ370" s="107"/>
      <c r="AR370" s="61" t="s">
        <v>53</v>
      </c>
      <c r="AS370" s="61" t="s">
        <v>54</v>
      </c>
      <c r="AT370" s="61" t="s">
        <v>55</v>
      </c>
      <c r="AU370" s="61" t="s">
        <v>56</v>
      </c>
      <c r="AV370" s="61" t="s">
        <v>57</v>
      </c>
      <c r="AW370" s="86"/>
    </row>
    <row r="371" spans="12:49">
      <c r="L371" s="2"/>
      <c r="AA371" s="95" t="s">
        <v>59</v>
      </c>
      <c r="AB371" s="96" t="s">
        <v>60</v>
      </c>
      <c r="AC371" s="86"/>
      <c r="AD371" s="86"/>
      <c r="AE371" s="86"/>
      <c r="AF371" s="86"/>
      <c r="AG371" s="86"/>
      <c r="AH371" s="86"/>
      <c r="AI371" s="86"/>
      <c r="AJ371" s="86"/>
      <c r="AK371" s="86"/>
      <c r="AL371" s="86"/>
      <c r="AM371" s="86"/>
      <c r="AN371" s="86"/>
      <c r="AO371" s="86"/>
      <c r="AP371" s="86"/>
      <c r="AQ371" s="86"/>
      <c r="AR371" s="8"/>
      <c r="AS371" s="8"/>
      <c r="AT371" s="8"/>
      <c r="AU371" s="8"/>
      <c r="AV371" s="8"/>
      <c r="AW371" s="86"/>
    </row>
    <row r="372" spans="12:49">
      <c r="L372" s="2"/>
      <c r="AA372" s="95"/>
      <c r="AB372" s="96" t="s">
        <v>61</v>
      </c>
      <c r="AC372" s="86"/>
      <c r="AD372" s="86"/>
      <c r="AE372" s="86"/>
      <c r="AF372" s="86"/>
      <c r="AG372" s="86"/>
      <c r="AH372" s="86"/>
      <c r="AI372" s="86"/>
      <c r="AJ372" s="86"/>
      <c r="AK372" s="86"/>
      <c r="AL372" s="86"/>
      <c r="AM372" s="86"/>
      <c r="AN372" s="86"/>
      <c r="AO372" s="86"/>
      <c r="AP372" s="86"/>
      <c r="AQ372" s="86"/>
      <c r="AR372" s="8"/>
      <c r="AS372" s="8"/>
      <c r="AT372" s="8"/>
      <c r="AU372" s="8"/>
      <c r="AV372" s="8"/>
      <c r="AW372" s="86"/>
    </row>
    <row r="373" spans="12:49">
      <c r="L373" s="2"/>
      <c r="AA373" s="95"/>
      <c r="AB373" s="96" t="s">
        <v>62</v>
      </c>
      <c r="AC373" s="86"/>
      <c r="AD373" s="86"/>
      <c r="AE373" s="86"/>
      <c r="AF373" s="86"/>
      <c r="AG373" s="86"/>
      <c r="AH373" s="86"/>
      <c r="AI373" s="86"/>
      <c r="AJ373" s="86"/>
      <c r="AK373" s="86"/>
      <c r="AL373" s="86"/>
      <c r="AM373" s="86"/>
      <c r="AN373" s="86"/>
      <c r="AO373" s="86"/>
      <c r="AP373" s="86"/>
      <c r="AQ373" s="86"/>
      <c r="AR373" s="8"/>
      <c r="AS373" s="8"/>
      <c r="AT373" s="8"/>
      <c r="AU373" s="8"/>
      <c r="AV373" s="8"/>
      <c r="AW373" s="86"/>
    </row>
    <row r="374" spans="12:49">
      <c r="L374" s="2"/>
      <c r="AA374" s="95" t="s">
        <v>63</v>
      </c>
      <c r="AB374" s="96" t="s">
        <v>64</v>
      </c>
      <c r="AC374" s="86"/>
      <c r="AD374" s="86"/>
      <c r="AE374" s="86"/>
      <c r="AF374" s="86"/>
      <c r="AG374" s="86"/>
      <c r="AH374" s="86"/>
      <c r="AI374" s="86"/>
      <c r="AJ374" s="86"/>
      <c r="AK374" s="86"/>
      <c r="AL374" s="86"/>
      <c r="AM374" s="86"/>
      <c r="AN374" s="86"/>
      <c r="AO374" s="86"/>
      <c r="AP374" s="86"/>
      <c r="AQ374" s="86"/>
      <c r="AR374" s="8"/>
      <c r="AS374" s="8"/>
      <c r="AT374" s="8"/>
      <c r="AU374" s="8"/>
      <c r="AV374" s="8"/>
      <c r="AW374" s="86"/>
    </row>
    <row r="375" spans="12:49">
      <c r="L375" s="2"/>
      <c r="AA375" s="95"/>
      <c r="AB375" s="96" t="s">
        <v>65</v>
      </c>
      <c r="AC375" s="86"/>
      <c r="AD375" s="86"/>
      <c r="AE375" s="86"/>
      <c r="AF375" s="86"/>
      <c r="AG375" s="86"/>
      <c r="AH375" s="86"/>
      <c r="AI375" s="86"/>
      <c r="AJ375" s="86"/>
      <c r="AK375" s="86"/>
      <c r="AL375" s="86"/>
      <c r="AM375" s="86"/>
      <c r="AN375" s="86"/>
      <c r="AO375" s="86"/>
      <c r="AP375" s="86"/>
      <c r="AQ375" s="86"/>
      <c r="AR375" s="8"/>
      <c r="AS375" s="8"/>
      <c r="AT375" s="8"/>
      <c r="AU375" s="8"/>
      <c r="AV375" s="8"/>
      <c r="AW375" s="86"/>
    </row>
    <row r="376" spans="12:49">
      <c r="L376" s="2"/>
      <c r="AA376" s="95"/>
      <c r="AB376" s="96" t="s">
        <v>67</v>
      </c>
      <c r="AC376" s="86"/>
      <c r="AD376" s="86"/>
      <c r="AE376" s="86"/>
      <c r="AF376" s="86"/>
      <c r="AG376" s="86"/>
      <c r="AH376" s="86"/>
      <c r="AI376" s="86"/>
      <c r="AJ376" s="86"/>
      <c r="AK376" s="86"/>
      <c r="AL376" s="86"/>
      <c r="AM376" s="86"/>
      <c r="AN376" s="86"/>
      <c r="AO376" s="86"/>
      <c r="AP376" s="86"/>
      <c r="AQ376" s="86"/>
      <c r="AR376" s="8"/>
      <c r="AS376" s="8"/>
      <c r="AT376" s="8"/>
      <c r="AU376" s="8"/>
      <c r="AV376" s="8"/>
      <c r="AW376" s="86"/>
    </row>
    <row r="377" spans="12:49" ht="37.5">
      <c r="L377" s="2"/>
      <c r="AA377" s="95" t="s">
        <v>68</v>
      </c>
      <c r="AB377" s="96" t="s">
        <v>69</v>
      </c>
      <c r="AC377" s="86"/>
      <c r="AD377" s="86"/>
      <c r="AE377" s="86"/>
      <c r="AF377" s="86"/>
      <c r="AG377" s="86"/>
      <c r="AH377" s="86"/>
      <c r="AI377" s="86"/>
      <c r="AJ377" s="86"/>
      <c r="AK377" s="86"/>
      <c r="AL377" s="86"/>
      <c r="AM377" s="86"/>
      <c r="AN377" s="86"/>
      <c r="AO377" s="86"/>
      <c r="AP377" s="86"/>
      <c r="AQ377" s="86"/>
      <c r="AR377" s="8"/>
      <c r="AS377" s="8"/>
      <c r="AT377" s="8"/>
      <c r="AU377" s="8"/>
      <c r="AV377" s="8"/>
      <c r="AW377" s="86"/>
    </row>
    <row r="378" spans="12:49">
      <c r="L378" s="2"/>
      <c r="AA378" s="95"/>
      <c r="AB378" s="96" t="s">
        <v>70</v>
      </c>
      <c r="AC378" s="86"/>
      <c r="AD378" s="86"/>
      <c r="AE378" s="86"/>
      <c r="AF378" s="86"/>
      <c r="AG378" s="86"/>
      <c r="AH378" s="86"/>
      <c r="AI378" s="86"/>
      <c r="AJ378" s="86"/>
      <c r="AK378" s="86"/>
      <c r="AL378" s="86"/>
      <c r="AM378" s="86"/>
      <c r="AN378" s="86"/>
      <c r="AO378" s="86"/>
      <c r="AP378" s="86"/>
      <c r="AQ378" s="86"/>
      <c r="AR378" s="8"/>
      <c r="AS378" s="8"/>
      <c r="AT378" s="8"/>
      <c r="AU378" s="8"/>
      <c r="AV378" s="8"/>
      <c r="AW378" s="86"/>
    </row>
    <row r="379" spans="12:49">
      <c r="L379" s="2"/>
      <c r="AA379" s="97"/>
      <c r="AB379" s="96" t="s">
        <v>71</v>
      </c>
      <c r="AC379" s="86"/>
      <c r="AD379" s="86"/>
      <c r="AE379" s="86"/>
      <c r="AF379" s="86"/>
      <c r="AG379" s="86"/>
      <c r="AH379" s="86"/>
      <c r="AI379" s="86"/>
      <c r="AJ379" s="86"/>
      <c r="AK379" s="86"/>
      <c r="AL379" s="86"/>
      <c r="AM379" s="86"/>
      <c r="AN379" s="86"/>
      <c r="AO379" s="86"/>
      <c r="AP379" s="86"/>
      <c r="AQ379" s="86"/>
      <c r="AR379" s="8"/>
      <c r="AS379" s="8"/>
      <c r="AT379" s="8"/>
      <c r="AU379" s="8"/>
      <c r="AV379" s="8"/>
      <c r="AW379" s="86"/>
    </row>
    <row r="380" spans="12:49">
      <c r="L380" s="2"/>
      <c r="AA380" s="98"/>
      <c r="AB380" s="96" t="s">
        <v>73</v>
      </c>
      <c r="AC380" s="86"/>
      <c r="AD380" s="86"/>
      <c r="AE380" s="86"/>
      <c r="AF380" s="86"/>
      <c r="AG380" s="86"/>
      <c r="AH380" s="86"/>
      <c r="AI380" s="86"/>
      <c r="AJ380" s="86"/>
      <c r="AK380" s="86"/>
      <c r="AL380" s="86"/>
      <c r="AM380" s="86"/>
      <c r="AN380" s="86"/>
      <c r="AO380" s="86"/>
      <c r="AP380" s="86"/>
      <c r="AQ380" s="86"/>
      <c r="AR380" s="8"/>
      <c r="AS380" s="8"/>
      <c r="AT380" s="8"/>
      <c r="AU380" s="8"/>
      <c r="AV380" s="8"/>
      <c r="AW380" s="86"/>
    </row>
    <row r="381" spans="12:49">
      <c r="L381" s="2"/>
      <c r="AA381" s="97"/>
      <c r="AB381" s="96" t="s">
        <v>74</v>
      </c>
      <c r="AC381" s="86"/>
      <c r="AD381" s="86"/>
      <c r="AE381" s="86"/>
      <c r="AF381" s="86"/>
      <c r="AG381" s="86"/>
      <c r="AH381" s="86"/>
      <c r="AI381" s="86"/>
      <c r="AJ381" s="86"/>
      <c r="AK381" s="86"/>
      <c r="AL381" s="86"/>
      <c r="AM381" s="86"/>
      <c r="AN381" s="86"/>
      <c r="AO381" s="86"/>
      <c r="AP381" s="86"/>
      <c r="AQ381" s="86"/>
      <c r="AR381" s="8"/>
      <c r="AS381" s="8"/>
      <c r="AT381" s="8"/>
      <c r="AU381" s="8"/>
      <c r="AV381" s="8"/>
      <c r="AW381" s="86"/>
    </row>
    <row r="382" spans="12:49">
      <c r="L382" s="2"/>
      <c r="AA382" s="97"/>
      <c r="AB382" s="96" t="s">
        <v>76</v>
      </c>
      <c r="AC382" s="86"/>
      <c r="AD382" s="86"/>
      <c r="AE382" s="86"/>
      <c r="AF382" s="86"/>
      <c r="AG382" s="86"/>
      <c r="AH382" s="86"/>
      <c r="AI382" s="86"/>
      <c r="AJ382" s="86"/>
      <c r="AK382" s="86"/>
      <c r="AL382" s="86"/>
      <c r="AM382" s="86"/>
      <c r="AN382" s="86"/>
      <c r="AO382" s="86"/>
      <c r="AP382" s="86"/>
      <c r="AQ382" s="86"/>
      <c r="AR382" s="8"/>
      <c r="AS382" s="8"/>
      <c r="AT382" s="8"/>
      <c r="AU382" s="8"/>
      <c r="AV382" s="8"/>
      <c r="AW382" s="86"/>
    </row>
    <row r="383" spans="12:49">
      <c r="L383" s="2"/>
      <c r="AA383" s="97"/>
      <c r="AB383" s="96" t="s">
        <v>77</v>
      </c>
      <c r="AC383" s="86"/>
      <c r="AD383" s="86"/>
      <c r="AE383" s="86"/>
      <c r="AF383" s="86"/>
      <c r="AG383" s="86"/>
      <c r="AH383" s="86"/>
      <c r="AI383" s="86"/>
      <c r="AJ383" s="86"/>
      <c r="AK383" s="86"/>
      <c r="AL383" s="86"/>
      <c r="AM383" s="86"/>
      <c r="AN383" s="86"/>
      <c r="AO383" s="86"/>
      <c r="AP383" s="86"/>
      <c r="AQ383" s="86"/>
      <c r="AR383" s="8"/>
      <c r="AS383" s="8"/>
      <c r="AT383" s="8"/>
      <c r="AU383" s="8"/>
      <c r="AV383" s="8"/>
      <c r="AW383" s="86"/>
    </row>
    <row r="384" spans="12:49">
      <c r="L384" s="2"/>
      <c r="AA384" s="87" t="s">
        <v>78</v>
      </c>
      <c r="AB384" s="86"/>
      <c r="AC384" s="86"/>
      <c r="AD384" s="86"/>
      <c r="AE384" s="86"/>
      <c r="AF384" s="86"/>
      <c r="AG384" s="86"/>
      <c r="AH384" s="86"/>
      <c r="AI384" s="86"/>
      <c r="AJ384" s="86"/>
      <c r="AK384" s="86"/>
      <c r="AL384" s="86"/>
      <c r="AM384" s="86"/>
      <c r="AN384" s="86"/>
      <c r="AO384" s="86"/>
      <c r="AP384" s="86"/>
      <c r="AQ384" s="86"/>
      <c r="AR384" s="99">
        <f>SUM(AR371:AR383)</f>
        <v>0</v>
      </c>
      <c r="AS384" s="99">
        <f>SUM(AS371:AS383)</f>
        <v>0</v>
      </c>
      <c r="AT384" s="99">
        <f>SUM(AT371:AT383)</f>
        <v>0</v>
      </c>
      <c r="AU384" s="99">
        <f>SUM(AU371:AU383)</f>
        <v>0</v>
      </c>
      <c r="AV384" s="99">
        <f>SUM(AV371:AV383)</f>
        <v>0</v>
      </c>
      <c r="AW384" s="86"/>
    </row>
    <row r="385" spans="12:49">
      <c r="L385" s="2"/>
      <c r="AA385" s="86"/>
      <c r="AB385" s="86"/>
      <c r="AC385" s="104">
        <f>IF($AM$13&gt;=1,AC384, " ")</f>
        <v>0</v>
      </c>
      <c r="AD385" s="104">
        <f>IF($AM$13&gt;=2,AD384, " ")</f>
        <v>0</v>
      </c>
      <c r="AE385" s="104">
        <f>IF($AM$13&gt;=3,AE384, " ")</f>
        <v>0</v>
      </c>
      <c r="AF385" s="104">
        <f>IF($AM$13&gt;=4,AF384, " ")</f>
        <v>0</v>
      </c>
      <c r="AG385" s="104">
        <f>IF($AM$13&gt;=5,AG384, " ")</f>
        <v>0</v>
      </c>
      <c r="AH385" s="104">
        <f>IF($AM$13&gt;=6,AH384, " ")</f>
        <v>0</v>
      </c>
      <c r="AI385" s="104">
        <f>IF($AM$13&gt;=7,AI384, " ")</f>
        <v>0</v>
      </c>
      <c r="AJ385" s="104" t="str">
        <f>IF($AM$13&gt;=8,AJ384, " ")</f>
        <v xml:space="preserve"> </v>
      </c>
      <c r="AK385" s="104" t="str">
        <f>IF($AM$13&gt;=9,AK384, " ")</f>
        <v xml:space="preserve"> </v>
      </c>
      <c r="AL385" s="104" t="str">
        <f>IF($AM$13&gt;=10,AL384, " ")</f>
        <v xml:space="preserve"> </v>
      </c>
      <c r="AM385" s="104" t="str">
        <f>IF($AM$13&gt;=11,AM384, " ")</f>
        <v xml:space="preserve"> </v>
      </c>
      <c r="AN385" s="104" t="str">
        <f>IF($AM$13&gt;=12,AN384, " ")</f>
        <v xml:space="preserve"> </v>
      </c>
      <c r="AO385" s="104" t="str">
        <f>IF($AM$13&gt;=13,AO384, " ")</f>
        <v xml:space="preserve"> </v>
      </c>
      <c r="AP385" s="104" t="str">
        <f>IF($AM$13&gt;=14,AP384, " ")</f>
        <v xml:space="preserve"> </v>
      </c>
      <c r="AQ385" s="104" t="str">
        <f>IF($AM$13&gt;=15,AQ384, " ")</f>
        <v xml:space="preserve"> </v>
      </c>
      <c r="AR385" s="104">
        <f>AR384</f>
        <v>0</v>
      </c>
      <c r="AS385" s="104"/>
      <c r="AT385" s="104"/>
      <c r="AU385" s="104"/>
      <c r="AV385" s="104"/>
      <c r="AW385" s="104"/>
    </row>
    <row r="386" spans="12:49">
      <c r="L386" s="2"/>
      <c r="AA386" s="86"/>
      <c r="AB386" s="86"/>
      <c r="AC386" s="86"/>
      <c r="AD386" s="86"/>
      <c r="AE386" s="86"/>
      <c r="AF386" s="86"/>
      <c r="AG386" s="86"/>
      <c r="AH386" s="86"/>
      <c r="AI386" s="86"/>
      <c r="AJ386" s="86"/>
      <c r="AK386" s="86"/>
      <c r="AL386" s="86"/>
      <c r="AM386" s="86"/>
      <c r="AN386" s="86"/>
      <c r="AO386" s="86"/>
      <c r="AP386" s="86"/>
      <c r="AQ386" s="86"/>
      <c r="AR386" s="86"/>
      <c r="AS386" s="86"/>
      <c r="AT386" s="86"/>
      <c r="AU386" s="86"/>
      <c r="AV386" s="86"/>
      <c r="AW386" s="86"/>
    </row>
    <row r="387" spans="12:49" ht="44.45" customHeight="1">
      <c r="L387" s="2"/>
      <c r="AA387" s="101"/>
      <c r="AB387" s="101"/>
      <c r="AC387" s="101"/>
      <c r="AD387" s="101"/>
      <c r="AE387" s="101"/>
      <c r="AF387" s="101"/>
      <c r="AG387" s="101"/>
      <c r="AH387" s="101"/>
      <c r="AI387" s="101"/>
      <c r="AJ387" s="101"/>
      <c r="AK387" s="101"/>
      <c r="AL387" s="101"/>
      <c r="AM387" s="101"/>
      <c r="AN387" s="101"/>
      <c r="AO387" s="101"/>
      <c r="AP387" s="101"/>
      <c r="AQ387" s="101"/>
      <c r="AR387" s="101"/>
      <c r="AS387" s="101"/>
      <c r="AT387" s="101"/>
      <c r="AU387" s="101"/>
      <c r="AV387" s="101"/>
      <c r="AW387" s="101"/>
    </row>
    <row r="388" spans="12:49" ht="54.6" customHeight="1" thickBot="1">
      <c r="L388" s="2"/>
      <c r="AA388" s="80" t="s">
        <v>113</v>
      </c>
      <c r="AB388" s="105" t="s">
        <v>114</v>
      </c>
      <c r="AC388" s="82"/>
      <c r="AD388" s="82"/>
      <c r="AE388" s="82"/>
      <c r="AF388" s="82"/>
      <c r="AG388" s="82"/>
      <c r="AH388" s="82"/>
      <c r="AI388" s="82"/>
      <c r="AJ388" s="82"/>
      <c r="AK388" s="82"/>
      <c r="AL388" s="82"/>
      <c r="AM388" s="82"/>
      <c r="AN388" s="82"/>
      <c r="AO388" s="82"/>
      <c r="AP388" s="82"/>
      <c r="AQ388" s="82"/>
      <c r="AR388" s="82"/>
      <c r="AS388" s="82"/>
      <c r="AT388" s="82"/>
      <c r="AU388" s="82"/>
      <c r="AV388" s="82"/>
      <c r="AW388" s="82"/>
    </row>
    <row r="389" spans="12:49" ht="43.35" customHeight="1" thickTop="1">
      <c r="L389" s="2"/>
      <c r="AA389" s="103">
        <v>17</v>
      </c>
      <c r="AB389" s="83"/>
      <c r="AC389" s="83"/>
      <c r="AD389" s="83"/>
      <c r="AE389" s="85"/>
      <c r="AF389" s="85"/>
      <c r="AG389" s="83"/>
      <c r="AH389" s="85"/>
      <c r="AI389" s="83"/>
      <c r="AJ389" s="83"/>
      <c r="AK389" s="88" t="s">
        <v>32</v>
      </c>
      <c r="AL389" s="88"/>
      <c r="AM389" s="7"/>
      <c r="AN389" s="90" t="s">
        <v>33</v>
      </c>
      <c r="AO389" s="88"/>
      <c r="AP389" s="7"/>
      <c r="AQ389" s="86"/>
      <c r="AR389" s="86"/>
      <c r="AS389" s="86"/>
      <c r="AT389" s="86"/>
      <c r="AU389" s="86"/>
      <c r="AV389" s="86"/>
      <c r="AW389" s="86"/>
    </row>
    <row r="390" spans="12:49" ht="47.1" customHeight="1">
      <c r="L390" s="2"/>
      <c r="AA390" s="85"/>
      <c r="AB390" s="85"/>
      <c r="AC390" s="85"/>
      <c r="AD390" s="83"/>
      <c r="AE390" s="83"/>
      <c r="AF390" s="85"/>
      <c r="AG390" s="85"/>
      <c r="AH390" s="83"/>
      <c r="AI390" s="85"/>
      <c r="AJ390" s="83"/>
      <c r="AK390" s="88"/>
      <c r="AL390" s="88"/>
      <c r="AM390" s="88"/>
      <c r="AN390" s="88"/>
      <c r="AO390" s="88"/>
      <c r="AP390" s="88"/>
      <c r="AQ390" s="86"/>
      <c r="AR390" s="86"/>
      <c r="AS390" s="86"/>
      <c r="AT390" s="86"/>
      <c r="AU390" s="86"/>
      <c r="AV390" s="86"/>
      <c r="AW390" s="86"/>
    </row>
    <row r="391" spans="12:49" ht="48.6" customHeight="1">
      <c r="L391" s="2"/>
      <c r="AA391" s="83"/>
      <c r="AB391" s="83"/>
      <c r="AC391" s="83"/>
      <c r="AD391" s="83"/>
      <c r="AE391" s="83"/>
      <c r="AF391" s="83"/>
      <c r="AG391" s="83"/>
      <c r="AH391" s="83"/>
      <c r="AI391" s="83"/>
      <c r="AJ391" s="83"/>
      <c r="AK391" s="88" t="s">
        <v>36</v>
      </c>
      <c r="AL391" s="88"/>
      <c r="AM391" s="7"/>
      <c r="AN391" s="88"/>
      <c r="AO391" s="88"/>
      <c r="AP391" s="88"/>
      <c r="AQ391" s="86"/>
      <c r="AR391" s="86"/>
      <c r="AS391" s="86"/>
      <c r="AT391" s="86"/>
      <c r="AU391" s="86"/>
      <c r="AV391" s="86"/>
      <c r="AW391" s="86"/>
    </row>
    <row r="392" spans="12:49" ht="49.35" customHeight="1">
      <c r="L392" s="2"/>
      <c r="AA392" s="68" t="s">
        <v>37</v>
      </c>
      <c r="AB392" s="69"/>
      <c r="AC392" s="107"/>
      <c r="AD392" s="107"/>
      <c r="AE392" s="107"/>
      <c r="AF392" s="107"/>
      <c r="AG392" s="107"/>
      <c r="AH392" s="107"/>
      <c r="AI392" s="107"/>
      <c r="AJ392" s="107"/>
      <c r="AK392" s="107"/>
      <c r="AL392" s="107"/>
      <c r="AM392" s="107"/>
      <c r="AN392" s="107"/>
      <c r="AO392" s="107"/>
      <c r="AP392" s="107"/>
      <c r="AQ392" s="107"/>
      <c r="AR392" s="107"/>
      <c r="AS392" s="61" t="s">
        <v>54</v>
      </c>
      <c r="AT392" s="61" t="s">
        <v>55</v>
      </c>
      <c r="AU392" s="61" t="s">
        <v>56</v>
      </c>
      <c r="AV392" s="61" t="s">
        <v>57</v>
      </c>
      <c r="AW392" s="86"/>
    </row>
    <row r="393" spans="12:49">
      <c r="L393" s="2"/>
      <c r="AA393" s="95" t="s">
        <v>59</v>
      </c>
      <c r="AB393" s="96" t="s">
        <v>60</v>
      </c>
      <c r="AC393" s="86"/>
      <c r="AD393" s="86"/>
      <c r="AE393" s="86"/>
      <c r="AF393" s="86"/>
      <c r="AG393" s="86"/>
      <c r="AH393" s="86"/>
      <c r="AI393" s="86"/>
      <c r="AJ393" s="86"/>
      <c r="AK393" s="86"/>
      <c r="AL393" s="86"/>
      <c r="AM393" s="86"/>
      <c r="AN393" s="86"/>
      <c r="AO393" s="86"/>
      <c r="AP393" s="86"/>
      <c r="AQ393" s="86"/>
      <c r="AR393" s="86"/>
      <c r="AS393" s="8"/>
      <c r="AT393" s="8"/>
      <c r="AU393" s="8"/>
      <c r="AV393" s="8"/>
      <c r="AW393" s="86"/>
    </row>
    <row r="394" spans="12:49">
      <c r="L394" s="2"/>
      <c r="AA394" s="95"/>
      <c r="AB394" s="96" t="s">
        <v>61</v>
      </c>
      <c r="AC394" s="86"/>
      <c r="AD394" s="86"/>
      <c r="AE394" s="86"/>
      <c r="AF394" s="86"/>
      <c r="AG394" s="86"/>
      <c r="AH394" s="86"/>
      <c r="AI394" s="86"/>
      <c r="AJ394" s="86"/>
      <c r="AK394" s="86"/>
      <c r="AL394" s="86"/>
      <c r="AM394" s="86"/>
      <c r="AN394" s="86"/>
      <c r="AO394" s="86"/>
      <c r="AP394" s="86"/>
      <c r="AQ394" s="86"/>
      <c r="AR394" s="86"/>
      <c r="AS394" s="8"/>
      <c r="AT394" s="8"/>
      <c r="AU394" s="8"/>
      <c r="AV394" s="8"/>
      <c r="AW394" s="86"/>
    </row>
    <row r="395" spans="12:49">
      <c r="L395" s="2"/>
      <c r="AA395" s="95"/>
      <c r="AB395" s="96" t="s">
        <v>62</v>
      </c>
      <c r="AC395" s="86"/>
      <c r="AD395" s="86"/>
      <c r="AE395" s="86"/>
      <c r="AF395" s="86"/>
      <c r="AG395" s="86"/>
      <c r="AH395" s="86"/>
      <c r="AI395" s="86"/>
      <c r="AJ395" s="86"/>
      <c r="AK395" s="86"/>
      <c r="AL395" s="86"/>
      <c r="AM395" s="86"/>
      <c r="AN395" s="86"/>
      <c r="AO395" s="86"/>
      <c r="AP395" s="86"/>
      <c r="AQ395" s="86"/>
      <c r="AR395" s="86"/>
      <c r="AS395" s="8"/>
      <c r="AT395" s="8"/>
      <c r="AU395" s="8"/>
      <c r="AV395" s="8"/>
      <c r="AW395" s="86"/>
    </row>
    <row r="396" spans="12:49">
      <c r="L396" s="2"/>
      <c r="AA396" s="95" t="s">
        <v>63</v>
      </c>
      <c r="AB396" s="96" t="s">
        <v>64</v>
      </c>
      <c r="AC396" s="86"/>
      <c r="AD396" s="86"/>
      <c r="AE396" s="86"/>
      <c r="AF396" s="86"/>
      <c r="AG396" s="86"/>
      <c r="AH396" s="86"/>
      <c r="AI396" s="86"/>
      <c r="AJ396" s="86"/>
      <c r="AK396" s="86"/>
      <c r="AL396" s="86"/>
      <c r="AM396" s="86"/>
      <c r="AN396" s="86"/>
      <c r="AO396" s="86"/>
      <c r="AP396" s="86"/>
      <c r="AQ396" s="86"/>
      <c r="AR396" s="86"/>
      <c r="AS396" s="8"/>
      <c r="AT396" s="8"/>
      <c r="AU396" s="8"/>
      <c r="AV396" s="8"/>
      <c r="AW396" s="86"/>
    </row>
    <row r="397" spans="12:49">
      <c r="L397" s="2"/>
      <c r="AA397" s="95"/>
      <c r="AB397" s="96" t="s">
        <v>65</v>
      </c>
      <c r="AC397" s="86"/>
      <c r="AD397" s="86"/>
      <c r="AE397" s="86"/>
      <c r="AF397" s="86"/>
      <c r="AG397" s="86"/>
      <c r="AH397" s="86"/>
      <c r="AI397" s="86"/>
      <c r="AJ397" s="86"/>
      <c r="AK397" s="86"/>
      <c r="AL397" s="86"/>
      <c r="AM397" s="86"/>
      <c r="AN397" s="86"/>
      <c r="AO397" s="86"/>
      <c r="AP397" s="86"/>
      <c r="AQ397" s="86"/>
      <c r="AR397" s="86"/>
      <c r="AS397" s="8"/>
      <c r="AT397" s="8"/>
      <c r="AU397" s="8"/>
      <c r="AV397" s="8"/>
      <c r="AW397" s="86"/>
    </row>
    <row r="398" spans="12:49">
      <c r="L398" s="2"/>
      <c r="AA398" s="95"/>
      <c r="AB398" s="96" t="s">
        <v>67</v>
      </c>
      <c r="AC398" s="86"/>
      <c r="AD398" s="86"/>
      <c r="AE398" s="86"/>
      <c r="AF398" s="86"/>
      <c r="AG398" s="86"/>
      <c r="AH398" s="86"/>
      <c r="AI398" s="86"/>
      <c r="AJ398" s="86"/>
      <c r="AK398" s="86"/>
      <c r="AL398" s="86"/>
      <c r="AM398" s="86"/>
      <c r="AN398" s="86"/>
      <c r="AO398" s="86"/>
      <c r="AP398" s="86"/>
      <c r="AQ398" s="86"/>
      <c r="AR398" s="86"/>
      <c r="AS398" s="8"/>
      <c r="AT398" s="8"/>
      <c r="AU398" s="8"/>
      <c r="AV398" s="8"/>
      <c r="AW398" s="86"/>
    </row>
    <row r="399" spans="12:49" ht="37.5">
      <c r="L399" s="2"/>
      <c r="AA399" s="95" t="s">
        <v>68</v>
      </c>
      <c r="AB399" s="96" t="s">
        <v>69</v>
      </c>
      <c r="AC399" s="86"/>
      <c r="AD399" s="86"/>
      <c r="AE399" s="86"/>
      <c r="AF399" s="86"/>
      <c r="AG399" s="86"/>
      <c r="AH399" s="86"/>
      <c r="AI399" s="86"/>
      <c r="AJ399" s="86"/>
      <c r="AK399" s="86"/>
      <c r="AL399" s="86"/>
      <c r="AM399" s="86"/>
      <c r="AN399" s="86"/>
      <c r="AO399" s="86"/>
      <c r="AP399" s="86"/>
      <c r="AQ399" s="86"/>
      <c r="AR399" s="86"/>
      <c r="AS399" s="8"/>
      <c r="AT399" s="8"/>
      <c r="AU399" s="8"/>
      <c r="AV399" s="8"/>
      <c r="AW399" s="86"/>
    </row>
    <row r="400" spans="12:49">
      <c r="L400" s="2"/>
      <c r="AA400" s="95"/>
      <c r="AB400" s="96" t="s">
        <v>70</v>
      </c>
      <c r="AC400" s="86"/>
      <c r="AD400" s="86"/>
      <c r="AE400" s="86"/>
      <c r="AF400" s="86"/>
      <c r="AG400" s="86"/>
      <c r="AH400" s="86"/>
      <c r="AI400" s="86"/>
      <c r="AJ400" s="86"/>
      <c r="AK400" s="86"/>
      <c r="AL400" s="86"/>
      <c r="AM400" s="86"/>
      <c r="AN400" s="86"/>
      <c r="AO400" s="86"/>
      <c r="AP400" s="86"/>
      <c r="AQ400" s="86"/>
      <c r="AR400" s="86"/>
      <c r="AS400" s="8"/>
      <c r="AT400" s="8"/>
      <c r="AU400" s="8"/>
      <c r="AV400" s="8"/>
      <c r="AW400" s="86"/>
    </row>
    <row r="401" spans="12:49">
      <c r="L401" s="2"/>
      <c r="AA401" s="97"/>
      <c r="AB401" s="96" t="s">
        <v>71</v>
      </c>
      <c r="AC401" s="86"/>
      <c r="AD401" s="86"/>
      <c r="AE401" s="86"/>
      <c r="AF401" s="86"/>
      <c r="AG401" s="86"/>
      <c r="AH401" s="86"/>
      <c r="AI401" s="86"/>
      <c r="AJ401" s="86"/>
      <c r="AK401" s="86"/>
      <c r="AL401" s="86"/>
      <c r="AM401" s="86"/>
      <c r="AN401" s="86"/>
      <c r="AO401" s="86"/>
      <c r="AP401" s="86"/>
      <c r="AQ401" s="86"/>
      <c r="AR401" s="86"/>
      <c r="AS401" s="8"/>
      <c r="AT401" s="8"/>
      <c r="AU401" s="8"/>
      <c r="AV401" s="8"/>
      <c r="AW401" s="86"/>
    </row>
    <row r="402" spans="12:49">
      <c r="L402" s="2"/>
      <c r="AA402" s="98"/>
      <c r="AB402" s="96" t="s">
        <v>73</v>
      </c>
      <c r="AC402" s="86"/>
      <c r="AD402" s="86"/>
      <c r="AE402" s="86"/>
      <c r="AF402" s="86"/>
      <c r="AG402" s="86"/>
      <c r="AH402" s="86"/>
      <c r="AI402" s="86"/>
      <c r="AJ402" s="86"/>
      <c r="AK402" s="86"/>
      <c r="AL402" s="86"/>
      <c r="AM402" s="86"/>
      <c r="AN402" s="86"/>
      <c r="AO402" s="86"/>
      <c r="AP402" s="86"/>
      <c r="AQ402" s="86"/>
      <c r="AR402" s="86"/>
      <c r="AS402" s="8"/>
      <c r="AT402" s="8"/>
      <c r="AU402" s="8"/>
      <c r="AV402" s="8"/>
      <c r="AW402" s="86"/>
    </row>
    <row r="403" spans="12:49">
      <c r="L403" s="2"/>
      <c r="AA403" s="97"/>
      <c r="AB403" s="96" t="s">
        <v>74</v>
      </c>
      <c r="AC403" s="86"/>
      <c r="AD403" s="86"/>
      <c r="AE403" s="86"/>
      <c r="AF403" s="86"/>
      <c r="AG403" s="86"/>
      <c r="AH403" s="86"/>
      <c r="AI403" s="86"/>
      <c r="AJ403" s="86"/>
      <c r="AK403" s="86"/>
      <c r="AL403" s="86"/>
      <c r="AM403" s="86"/>
      <c r="AN403" s="86"/>
      <c r="AO403" s="86"/>
      <c r="AP403" s="86"/>
      <c r="AQ403" s="86"/>
      <c r="AR403" s="86"/>
      <c r="AS403" s="8"/>
      <c r="AT403" s="8"/>
      <c r="AU403" s="8"/>
      <c r="AV403" s="8"/>
      <c r="AW403" s="86"/>
    </row>
    <row r="404" spans="12:49">
      <c r="L404" s="2"/>
      <c r="AA404" s="97"/>
      <c r="AB404" s="96" t="s">
        <v>76</v>
      </c>
      <c r="AC404" s="86"/>
      <c r="AD404" s="86"/>
      <c r="AE404" s="86"/>
      <c r="AF404" s="86"/>
      <c r="AG404" s="86"/>
      <c r="AH404" s="86"/>
      <c r="AI404" s="86"/>
      <c r="AJ404" s="86"/>
      <c r="AK404" s="86"/>
      <c r="AL404" s="86"/>
      <c r="AM404" s="86"/>
      <c r="AN404" s="86"/>
      <c r="AO404" s="86"/>
      <c r="AP404" s="86"/>
      <c r="AQ404" s="86"/>
      <c r="AR404" s="86"/>
      <c r="AS404" s="8"/>
      <c r="AT404" s="8"/>
      <c r="AU404" s="8"/>
      <c r="AV404" s="8"/>
      <c r="AW404" s="86"/>
    </row>
    <row r="405" spans="12:49">
      <c r="L405" s="2"/>
      <c r="AA405" s="97"/>
      <c r="AB405" s="96" t="s">
        <v>77</v>
      </c>
      <c r="AC405" s="86"/>
      <c r="AD405" s="86"/>
      <c r="AE405" s="86"/>
      <c r="AF405" s="86"/>
      <c r="AG405" s="86"/>
      <c r="AH405" s="86"/>
      <c r="AI405" s="86"/>
      <c r="AJ405" s="86"/>
      <c r="AK405" s="86"/>
      <c r="AL405" s="86"/>
      <c r="AM405" s="86"/>
      <c r="AN405" s="86"/>
      <c r="AO405" s="86"/>
      <c r="AP405" s="86"/>
      <c r="AQ405" s="86"/>
      <c r="AR405" s="86"/>
      <c r="AS405" s="8"/>
      <c r="AT405" s="8"/>
      <c r="AU405" s="8"/>
      <c r="AV405" s="8"/>
      <c r="AW405" s="86"/>
    </row>
    <row r="406" spans="12:49">
      <c r="L406" s="2"/>
      <c r="AA406" s="87" t="s">
        <v>78</v>
      </c>
      <c r="AB406" s="86"/>
      <c r="AC406" s="86"/>
      <c r="AD406" s="86"/>
      <c r="AE406" s="86"/>
      <c r="AF406" s="86"/>
      <c r="AG406" s="86"/>
      <c r="AH406" s="86"/>
      <c r="AI406" s="86"/>
      <c r="AJ406" s="86"/>
      <c r="AK406" s="86"/>
      <c r="AL406" s="86"/>
      <c r="AM406" s="86"/>
      <c r="AN406" s="86"/>
      <c r="AO406" s="86"/>
      <c r="AP406" s="86"/>
      <c r="AQ406" s="86"/>
      <c r="AR406" s="86"/>
      <c r="AS406" s="99">
        <f>SUM(AS393:AS405)</f>
        <v>0</v>
      </c>
      <c r="AT406" s="99">
        <f>SUM(AT393:AT405)</f>
        <v>0</v>
      </c>
      <c r="AU406" s="99">
        <f>SUM(AU393:AU405)</f>
        <v>0</v>
      </c>
      <c r="AV406" s="99">
        <f>SUM(AV393:AV405)</f>
        <v>0</v>
      </c>
      <c r="AW406" s="86"/>
    </row>
    <row r="407" spans="12:49">
      <c r="L407" s="2"/>
      <c r="AA407" s="86"/>
      <c r="AB407" s="86"/>
      <c r="AC407" s="104">
        <f>IF($AM$13&gt;=1,AC406, " ")</f>
        <v>0</v>
      </c>
      <c r="AD407" s="104">
        <f>IF($AM$13&gt;=2,AD406, " ")</f>
        <v>0</v>
      </c>
      <c r="AE407" s="104">
        <f>IF($AM$13&gt;=3,AE406, " ")</f>
        <v>0</v>
      </c>
      <c r="AF407" s="104">
        <f>IF($AM$13&gt;=4,AF406, " ")</f>
        <v>0</v>
      </c>
      <c r="AG407" s="104">
        <f>IF($AM$13&gt;=5,AG406, " ")</f>
        <v>0</v>
      </c>
      <c r="AH407" s="104">
        <f>IF($AM$13&gt;=6,AH406, " ")</f>
        <v>0</v>
      </c>
      <c r="AI407" s="104">
        <f>IF($AM$13&gt;=7,AI406, " ")</f>
        <v>0</v>
      </c>
      <c r="AJ407" s="104" t="str">
        <f>IF($AM$13&gt;=8,AJ406, " ")</f>
        <v xml:space="preserve"> </v>
      </c>
      <c r="AK407" s="104" t="str">
        <f>IF($AM$13&gt;=9,AK406, " ")</f>
        <v xml:space="preserve"> </v>
      </c>
      <c r="AL407" s="104" t="str">
        <f>IF($AM$13&gt;=10,AL406, " ")</f>
        <v xml:space="preserve"> </v>
      </c>
      <c r="AM407" s="104" t="str">
        <f>IF($AM$13&gt;=11,AM406, " ")</f>
        <v xml:space="preserve"> </v>
      </c>
      <c r="AN407" s="104" t="str">
        <f>IF($AM$13&gt;=12,AN406, " ")</f>
        <v xml:space="preserve"> </v>
      </c>
      <c r="AO407" s="104" t="str">
        <f>IF($AM$13&gt;=13,AO406, " ")</f>
        <v xml:space="preserve"> </v>
      </c>
      <c r="AP407" s="104" t="str">
        <f>IF($AM$13&gt;=14,AP406, " ")</f>
        <v xml:space="preserve"> </v>
      </c>
      <c r="AQ407" s="104" t="str">
        <f>IF($AM$13&gt;=15,AQ406, " ")</f>
        <v xml:space="preserve"> </v>
      </c>
      <c r="AR407" s="104" t="str">
        <f>IF($AM$13&gt;=16,AR406, " ")</f>
        <v xml:space="preserve"> </v>
      </c>
      <c r="AS407" s="104">
        <f>AS406</f>
        <v>0</v>
      </c>
      <c r="AT407" s="104"/>
      <c r="AU407" s="104"/>
      <c r="AV407" s="104"/>
      <c r="AW407" s="104"/>
    </row>
    <row r="408" spans="12:49">
      <c r="L408" s="2"/>
      <c r="AA408" s="86"/>
      <c r="AB408" s="86"/>
      <c r="AC408" s="86"/>
      <c r="AD408" s="86"/>
      <c r="AE408" s="86"/>
      <c r="AF408" s="86"/>
      <c r="AG408" s="86"/>
      <c r="AH408" s="86"/>
      <c r="AI408" s="86"/>
      <c r="AJ408" s="86"/>
      <c r="AK408" s="86"/>
      <c r="AL408" s="86"/>
      <c r="AM408" s="86"/>
      <c r="AN408" s="86"/>
      <c r="AO408" s="86"/>
      <c r="AP408" s="86"/>
      <c r="AQ408" s="86"/>
      <c r="AR408" s="86"/>
      <c r="AS408" s="86"/>
      <c r="AT408" s="86"/>
      <c r="AU408" s="86"/>
      <c r="AV408" s="86"/>
      <c r="AW408" s="86"/>
    </row>
    <row r="409" spans="12:49" ht="38.450000000000003" customHeight="1">
      <c r="L409" s="2"/>
      <c r="AA409" s="101"/>
      <c r="AB409" s="101"/>
      <c r="AC409" s="101"/>
      <c r="AD409" s="101"/>
      <c r="AE409" s="101"/>
      <c r="AF409" s="101"/>
      <c r="AG409" s="101"/>
      <c r="AH409" s="101"/>
      <c r="AI409" s="101"/>
      <c r="AJ409" s="101"/>
      <c r="AK409" s="101"/>
      <c r="AL409" s="101"/>
      <c r="AM409" s="101"/>
      <c r="AN409" s="101"/>
      <c r="AO409" s="101"/>
      <c r="AP409" s="101"/>
      <c r="AQ409" s="101"/>
      <c r="AR409" s="101"/>
      <c r="AS409" s="101"/>
      <c r="AT409" s="101"/>
      <c r="AU409" s="101"/>
      <c r="AV409" s="101"/>
      <c r="AW409" s="101"/>
    </row>
    <row r="410" spans="12:49" ht="62.45" customHeight="1" thickBot="1">
      <c r="L410" s="2"/>
      <c r="AA410" s="80" t="s">
        <v>115</v>
      </c>
      <c r="AB410" s="105" t="s">
        <v>116</v>
      </c>
      <c r="AC410" s="82"/>
      <c r="AD410" s="82"/>
      <c r="AE410" s="82"/>
      <c r="AF410" s="82"/>
      <c r="AG410" s="82"/>
      <c r="AH410" s="82"/>
      <c r="AI410" s="82"/>
      <c r="AJ410" s="82"/>
      <c r="AK410" s="82"/>
      <c r="AL410" s="82"/>
      <c r="AM410" s="82"/>
      <c r="AN410" s="82"/>
      <c r="AO410" s="82"/>
      <c r="AP410" s="82"/>
      <c r="AQ410" s="82"/>
      <c r="AR410" s="82"/>
      <c r="AS410" s="82"/>
      <c r="AT410" s="82"/>
      <c r="AU410" s="82"/>
      <c r="AV410" s="82"/>
      <c r="AW410" s="82"/>
    </row>
    <row r="411" spans="12:49" ht="55.35" customHeight="1" thickTop="1">
      <c r="L411" s="2"/>
      <c r="AA411" s="103">
        <v>18</v>
      </c>
      <c r="AB411" s="83"/>
      <c r="AC411" s="83"/>
      <c r="AD411" s="97"/>
      <c r="AE411" s="85"/>
      <c r="AF411" s="85"/>
      <c r="AG411" s="83"/>
      <c r="AH411" s="85"/>
      <c r="AI411" s="110"/>
      <c r="AJ411" s="92"/>
      <c r="AK411" s="88" t="s">
        <v>32</v>
      </c>
      <c r="AL411" s="88"/>
      <c r="AM411" s="7"/>
      <c r="AN411" s="90" t="s">
        <v>33</v>
      </c>
      <c r="AO411" s="88"/>
      <c r="AP411" s="7"/>
      <c r="AQ411" s="86"/>
      <c r="AR411" s="86"/>
      <c r="AS411" s="86"/>
      <c r="AT411" s="86"/>
      <c r="AU411" s="86"/>
      <c r="AV411" s="86"/>
      <c r="AW411" s="86"/>
    </row>
    <row r="412" spans="12:49" ht="46.35" customHeight="1">
      <c r="L412" s="2"/>
      <c r="AA412" s="91"/>
      <c r="AB412" s="91"/>
      <c r="AC412" s="91"/>
      <c r="AD412" s="92"/>
      <c r="AE412" s="92"/>
      <c r="AF412" s="91"/>
      <c r="AG412" s="91"/>
      <c r="AH412" s="92"/>
      <c r="AI412" s="91"/>
      <c r="AJ412" s="92"/>
      <c r="AK412" s="88"/>
      <c r="AL412" s="88"/>
      <c r="AM412" s="88"/>
      <c r="AN412" s="88"/>
      <c r="AO412" s="88"/>
      <c r="AP412" s="88"/>
      <c r="AQ412" s="86"/>
      <c r="AR412" s="86"/>
      <c r="AS412" s="86"/>
      <c r="AT412" s="86"/>
      <c r="AU412" s="86"/>
      <c r="AV412" s="86"/>
      <c r="AW412" s="86"/>
    </row>
    <row r="413" spans="12:49" ht="36.6" customHeight="1">
      <c r="L413" s="2"/>
      <c r="AA413" s="93"/>
      <c r="AB413" s="110"/>
      <c r="AC413" s="110"/>
      <c r="AD413" s="110"/>
      <c r="AE413" s="110"/>
      <c r="AF413" s="110"/>
      <c r="AG413" s="110"/>
      <c r="AH413" s="110"/>
      <c r="AI413" s="110"/>
      <c r="AJ413" s="110"/>
      <c r="AK413" s="88" t="s">
        <v>36</v>
      </c>
      <c r="AL413" s="88"/>
      <c r="AM413" s="7"/>
      <c r="AN413" s="88"/>
      <c r="AO413" s="88"/>
      <c r="AP413" s="88"/>
      <c r="AQ413" s="86"/>
      <c r="AR413" s="86"/>
      <c r="AS413" s="86"/>
      <c r="AT413" s="86"/>
      <c r="AU413" s="86"/>
      <c r="AV413" s="86"/>
      <c r="AW413" s="86"/>
    </row>
    <row r="414" spans="12:49" ht="47.45" customHeight="1">
      <c r="L414" s="2"/>
      <c r="AA414" s="68" t="s">
        <v>37</v>
      </c>
      <c r="AB414" s="69"/>
      <c r="AC414" s="107"/>
      <c r="AD414" s="107"/>
      <c r="AE414" s="107"/>
      <c r="AF414" s="107"/>
      <c r="AG414" s="107"/>
      <c r="AH414" s="107"/>
      <c r="AI414" s="107"/>
      <c r="AJ414" s="107"/>
      <c r="AK414" s="107"/>
      <c r="AL414" s="107"/>
      <c r="AM414" s="107"/>
      <c r="AN414" s="107"/>
      <c r="AO414" s="107"/>
      <c r="AP414" s="107"/>
      <c r="AQ414" s="107"/>
      <c r="AR414" s="107"/>
      <c r="AS414" s="107"/>
      <c r="AT414" s="61" t="s">
        <v>55</v>
      </c>
      <c r="AU414" s="61" t="s">
        <v>56</v>
      </c>
      <c r="AV414" s="61" t="s">
        <v>57</v>
      </c>
      <c r="AW414" s="86"/>
    </row>
    <row r="415" spans="12:49">
      <c r="L415" s="2"/>
      <c r="AA415" s="95" t="s">
        <v>59</v>
      </c>
      <c r="AB415" s="96" t="s">
        <v>60</v>
      </c>
      <c r="AC415" s="86"/>
      <c r="AD415" s="86"/>
      <c r="AE415" s="86"/>
      <c r="AF415" s="86"/>
      <c r="AG415" s="86"/>
      <c r="AH415" s="86"/>
      <c r="AI415" s="86"/>
      <c r="AJ415" s="86"/>
      <c r="AK415" s="86"/>
      <c r="AL415" s="86"/>
      <c r="AM415" s="86"/>
      <c r="AN415" s="86"/>
      <c r="AO415" s="86"/>
      <c r="AP415" s="86"/>
      <c r="AQ415" s="86"/>
      <c r="AR415" s="86"/>
      <c r="AS415" s="86"/>
      <c r="AT415" s="8"/>
      <c r="AU415" s="8"/>
      <c r="AV415" s="8"/>
      <c r="AW415" s="86"/>
    </row>
    <row r="416" spans="12:49">
      <c r="L416" s="2"/>
      <c r="AA416" s="95"/>
      <c r="AB416" s="96" t="s">
        <v>61</v>
      </c>
      <c r="AC416" s="86"/>
      <c r="AD416" s="86"/>
      <c r="AE416" s="86"/>
      <c r="AF416" s="86"/>
      <c r="AG416" s="86"/>
      <c r="AH416" s="86"/>
      <c r="AI416" s="86"/>
      <c r="AJ416" s="86"/>
      <c r="AK416" s="86"/>
      <c r="AL416" s="86"/>
      <c r="AM416" s="86"/>
      <c r="AN416" s="86"/>
      <c r="AO416" s="86"/>
      <c r="AP416" s="86"/>
      <c r="AQ416" s="86"/>
      <c r="AR416" s="86"/>
      <c r="AS416" s="86"/>
      <c r="AT416" s="8"/>
      <c r="AU416" s="8"/>
      <c r="AV416" s="8"/>
      <c r="AW416" s="86"/>
    </row>
    <row r="417" spans="12:49">
      <c r="L417" s="2"/>
      <c r="AA417" s="95"/>
      <c r="AB417" s="96" t="s">
        <v>62</v>
      </c>
      <c r="AC417" s="86"/>
      <c r="AD417" s="86"/>
      <c r="AE417" s="86"/>
      <c r="AF417" s="86"/>
      <c r="AG417" s="86"/>
      <c r="AH417" s="86"/>
      <c r="AI417" s="86"/>
      <c r="AJ417" s="86"/>
      <c r="AK417" s="86"/>
      <c r="AL417" s="86"/>
      <c r="AM417" s="86"/>
      <c r="AN417" s="86"/>
      <c r="AO417" s="86"/>
      <c r="AP417" s="86"/>
      <c r="AQ417" s="86"/>
      <c r="AR417" s="86"/>
      <c r="AS417" s="86"/>
      <c r="AT417" s="8"/>
      <c r="AU417" s="8"/>
      <c r="AV417" s="8"/>
      <c r="AW417" s="86"/>
    </row>
    <row r="418" spans="12:49">
      <c r="L418" s="2"/>
      <c r="AA418" s="95" t="s">
        <v>63</v>
      </c>
      <c r="AB418" s="96" t="s">
        <v>64</v>
      </c>
      <c r="AC418" s="86"/>
      <c r="AD418" s="86"/>
      <c r="AE418" s="86"/>
      <c r="AF418" s="86"/>
      <c r="AG418" s="86"/>
      <c r="AH418" s="86"/>
      <c r="AI418" s="86"/>
      <c r="AJ418" s="86"/>
      <c r="AK418" s="86"/>
      <c r="AL418" s="86"/>
      <c r="AM418" s="86"/>
      <c r="AN418" s="86"/>
      <c r="AO418" s="86"/>
      <c r="AP418" s="86"/>
      <c r="AQ418" s="86"/>
      <c r="AR418" s="86"/>
      <c r="AS418" s="86"/>
      <c r="AT418" s="8"/>
      <c r="AU418" s="8"/>
      <c r="AV418" s="8"/>
      <c r="AW418" s="86"/>
    </row>
    <row r="419" spans="12:49">
      <c r="L419" s="2"/>
      <c r="AA419" s="95"/>
      <c r="AB419" s="96" t="s">
        <v>65</v>
      </c>
      <c r="AC419" s="86"/>
      <c r="AD419" s="86"/>
      <c r="AE419" s="86"/>
      <c r="AF419" s="86"/>
      <c r="AG419" s="86"/>
      <c r="AH419" s="86"/>
      <c r="AI419" s="86"/>
      <c r="AJ419" s="86"/>
      <c r="AK419" s="86"/>
      <c r="AL419" s="86"/>
      <c r="AM419" s="86"/>
      <c r="AN419" s="86"/>
      <c r="AO419" s="86"/>
      <c r="AP419" s="86"/>
      <c r="AQ419" s="86"/>
      <c r="AR419" s="86"/>
      <c r="AS419" s="86"/>
      <c r="AT419" s="8"/>
      <c r="AU419" s="8"/>
      <c r="AV419" s="8"/>
      <c r="AW419" s="86"/>
    </row>
    <row r="420" spans="12:49">
      <c r="L420" s="2"/>
      <c r="AA420" s="95"/>
      <c r="AB420" s="96" t="s">
        <v>67</v>
      </c>
      <c r="AC420" s="86"/>
      <c r="AD420" s="86"/>
      <c r="AE420" s="86"/>
      <c r="AF420" s="86"/>
      <c r="AG420" s="86"/>
      <c r="AH420" s="86"/>
      <c r="AI420" s="86"/>
      <c r="AJ420" s="86"/>
      <c r="AK420" s="86"/>
      <c r="AL420" s="86"/>
      <c r="AM420" s="86"/>
      <c r="AN420" s="86"/>
      <c r="AO420" s="86"/>
      <c r="AP420" s="86"/>
      <c r="AQ420" s="86"/>
      <c r="AR420" s="86"/>
      <c r="AS420" s="86"/>
      <c r="AT420" s="8"/>
      <c r="AU420" s="8"/>
      <c r="AV420" s="8"/>
      <c r="AW420" s="86"/>
    </row>
    <row r="421" spans="12:49" ht="37.5">
      <c r="L421" s="2"/>
      <c r="AA421" s="95" t="s">
        <v>68</v>
      </c>
      <c r="AB421" s="96" t="s">
        <v>69</v>
      </c>
      <c r="AC421" s="86"/>
      <c r="AD421" s="86"/>
      <c r="AE421" s="86"/>
      <c r="AF421" s="86"/>
      <c r="AG421" s="86"/>
      <c r="AH421" s="86"/>
      <c r="AI421" s="86"/>
      <c r="AJ421" s="86"/>
      <c r="AK421" s="86"/>
      <c r="AL421" s="86"/>
      <c r="AM421" s="86"/>
      <c r="AN421" s="86"/>
      <c r="AO421" s="86"/>
      <c r="AP421" s="86"/>
      <c r="AQ421" s="86"/>
      <c r="AR421" s="86"/>
      <c r="AS421" s="86"/>
      <c r="AT421" s="8"/>
      <c r="AU421" s="8"/>
      <c r="AV421" s="8"/>
      <c r="AW421" s="86"/>
    </row>
    <row r="422" spans="12:49">
      <c r="L422" s="2"/>
      <c r="AA422" s="95"/>
      <c r="AB422" s="96" t="s">
        <v>70</v>
      </c>
      <c r="AC422" s="86"/>
      <c r="AD422" s="86"/>
      <c r="AE422" s="86"/>
      <c r="AF422" s="86"/>
      <c r="AG422" s="86"/>
      <c r="AH422" s="86"/>
      <c r="AI422" s="86"/>
      <c r="AJ422" s="86"/>
      <c r="AK422" s="86"/>
      <c r="AL422" s="86"/>
      <c r="AM422" s="86"/>
      <c r="AN422" s="86"/>
      <c r="AO422" s="86"/>
      <c r="AP422" s="86"/>
      <c r="AQ422" s="86"/>
      <c r="AR422" s="86"/>
      <c r="AS422" s="86"/>
      <c r="AT422" s="8"/>
      <c r="AU422" s="8"/>
      <c r="AV422" s="8"/>
      <c r="AW422" s="86"/>
    </row>
    <row r="423" spans="12:49">
      <c r="L423" s="2"/>
      <c r="AA423" s="97"/>
      <c r="AB423" s="96" t="s">
        <v>71</v>
      </c>
      <c r="AC423" s="86"/>
      <c r="AD423" s="86"/>
      <c r="AE423" s="86"/>
      <c r="AF423" s="86"/>
      <c r="AG423" s="86"/>
      <c r="AH423" s="86"/>
      <c r="AI423" s="86"/>
      <c r="AJ423" s="86"/>
      <c r="AK423" s="86"/>
      <c r="AL423" s="86"/>
      <c r="AM423" s="86"/>
      <c r="AN423" s="86"/>
      <c r="AO423" s="86"/>
      <c r="AP423" s="86"/>
      <c r="AQ423" s="86"/>
      <c r="AR423" s="86"/>
      <c r="AS423" s="86"/>
      <c r="AT423" s="8"/>
      <c r="AU423" s="8"/>
      <c r="AV423" s="8"/>
      <c r="AW423" s="86"/>
    </row>
    <row r="424" spans="12:49">
      <c r="L424" s="2"/>
      <c r="AA424" s="98"/>
      <c r="AB424" s="96" t="s">
        <v>73</v>
      </c>
      <c r="AC424" s="86"/>
      <c r="AD424" s="86"/>
      <c r="AE424" s="86"/>
      <c r="AF424" s="86"/>
      <c r="AG424" s="86"/>
      <c r="AH424" s="86"/>
      <c r="AI424" s="86"/>
      <c r="AJ424" s="86"/>
      <c r="AK424" s="86"/>
      <c r="AL424" s="86"/>
      <c r="AM424" s="86"/>
      <c r="AN424" s="86"/>
      <c r="AO424" s="86"/>
      <c r="AP424" s="86"/>
      <c r="AQ424" s="86"/>
      <c r="AR424" s="86"/>
      <c r="AS424" s="86"/>
      <c r="AT424" s="8"/>
      <c r="AU424" s="8"/>
      <c r="AV424" s="8"/>
      <c r="AW424" s="86"/>
    </row>
    <row r="425" spans="12:49">
      <c r="L425" s="2"/>
      <c r="AA425" s="97"/>
      <c r="AB425" s="96" t="s">
        <v>74</v>
      </c>
      <c r="AC425" s="86"/>
      <c r="AD425" s="86"/>
      <c r="AE425" s="86"/>
      <c r="AF425" s="86"/>
      <c r="AG425" s="86"/>
      <c r="AH425" s="86"/>
      <c r="AI425" s="86"/>
      <c r="AJ425" s="86"/>
      <c r="AK425" s="86"/>
      <c r="AL425" s="86"/>
      <c r="AM425" s="86"/>
      <c r="AN425" s="86"/>
      <c r="AO425" s="86"/>
      <c r="AP425" s="86"/>
      <c r="AQ425" s="86"/>
      <c r="AR425" s="86"/>
      <c r="AS425" s="86"/>
      <c r="AT425" s="8"/>
      <c r="AU425" s="8"/>
      <c r="AV425" s="8"/>
      <c r="AW425" s="86"/>
    </row>
    <row r="426" spans="12:49">
      <c r="L426" s="2"/>
      <c r="AA426" s="97"/>
      <c r="AB426" s="96" t="s">
        <v>76</v>
      </c>
      <c r="AC426" s="86"/>
      <c r="AD426" s="86"/>
      <c r="AE426" s="86"/>
      <c r="AF426" s="86"/>
      <c r="AG426" s="86"/>
      <c r="AH426" s="86"/>
      <c r="AI426" s="86"/>
      <c r="AJ426" s="86"/>
      <c r="AK426" s="86"/>
      <c r="AL426" s="86"/>
      <c r="AM426" s="86"/>
      <c r="AN426" s="86"/>
      <c r="AO426" s="86"/>
      <c r="AP426" s="86"/>
      <c r="AQ426" s="86"/>
      <c r="AR426" s="86"/>
      <c r="AS426" s="86"/>
      <c r="AT426" s="8"/>
      <c r="AU426" s="8"/>
      <c r="AV426" s="8"/>
      <c r="AW426" s="86"/>
    </row>
    <row r="427" spans="12:49">
      <c r="L427" s="2"/>
      <c r="AA427" s="97"/>
      <c r="AB427" s="96" t="s">
        <v>77</v>
      </c>
      <c r="AC427" s="86"/>
      <c r="AD427" s="86"/>
      <c r="AE427" s="86"/>
      <c r="AF427" s="86"/>
      <c r="AG427" s="86"/>
      <c r="AH427" s="86"/>
      <c r="AI427" s="86"/>
      <c r="AJ427" s="86"/>
      <c r="AK427" s="86"/>
      <c r="AL427" s="86"/>
      <c r="AM427" s="86"/>
      <c r="AN427" s="86"/>
      <c r="AO427" s="86"/>
      <c r="AP427" s="86"/>
      <c r="AQ427" s="86"/>
      <c r="AR427" s="86"/>
      <c r="AS427" s="86"/>
      <c r="AT427" s="8"/>
      <c r="AU427" s="8"/>
      <c r="AV427" s="8"/>
      <c r="AW427" s="86"/>
    </row>
    <row r="428" spans="12:49">
      <c r="L428" s="2"/>
      <c r="AA428" s="87" t="s">
        <v>78</v>
      </c>
      <c r="AB428" s="86"/>
      <c r="AC428" s="86"/>
      <c r="AD428" s="86"/>
      <c r="AE428" s="86"/>
      <c r="AF428" s="86"/>
      <c r="AG428" s="86"/>
      <c r="AH428" s="86"/>
      <c r="AI428" s="86"/>
      <c r="AJ428" s="86"/>
      <c r="AK428" s="86"/>
      <c r="AL428" s="86"/>
      <c r="AM428" s="86"/>
      <c r="AN428" s="86"/>
      <c r="AO428" s="86"/>
      <c r="AP428" s="86"/>
      <c r="AQ428" s="86"/>
      <c r="AR428" s="86"/>
      <c r="AS428" s="86"/>
      <c r="AT428" s="99">
        <f>SUM(AT415:AT427)</f>
        <v>0</v>
      </c>
      <c r="AU428" s="99">
        <f>SUM(AU415:AU427)</f>
        <v>0</v>
      </c>
      <c r="AV428" s="99">
        <f>SUM(AV415:AV427)</f>
        <v>0</v>
      </c>
      <c r="AW428" s="86"/>
    </row>
    <row r="429" spans="12:49">
      <c r="L429" s="2"/>
      <c r="AA429" s="86"/>
      <c r="AB429" s="86"/>
      <c r="AC429" s="104">
        <f>IF($AM$13&gt;=1,AC428, " ")</f>
        <v>0</v>
      </c>
      <c r="AD429" s="104">
        <f>IF($AM$13&gt;=2,AD428, " ")</f>
        <v>0</v>
      </c>
      <c r="AE429" s="104">
        <f>IF($AM$13&gt;=3,AE428, " ")</f>
        <v>0</v>
      </c>
      <c r="AF429" s="104">
        <f>IF($AM$13&gt;=4,AF428, " ")</f>
        <v>0</v>
      </c>
      <c r="AG429" s="104">
        <f>IF($AM$13&gt;=5,AG428, " ")</f>
        <v>0</v>
      </c>
      <c r="AH429" s="104">
        <f>IF($AM$13&gt;=6,AH428, " ")</f>
        <v>0</v>
      </c>
      <c r="AI429" s="104">
        <f>IF($AM$13&gt;=7,AI428, " ")</f>
        <v>0</v>
      </c>
      <c r="AJ429" s="104" t="str">
        <f>IF($AM$13&gt;=8,AJ428, " ")</f>
        <v xml:space="preserve"> </v>
      </c>
      <c r="AK429" s="104" t="str">
        <f>IF($AM$13&gt;=9,AK428, " ")</f>
        <v xml:space="preserve"> </v>
      </c>
      <c r="AL429" s="104" t="str">
        <f>IF($AM$13&gt;=10,AL428, " ")</f>
        <v xml:space="preserve"> </v>
      </c>
      <c r="AM429" s="104" t="str">
        <f>IF($AM$13&gt;=11,AM428, " ")</f>
        <v xml:space="preserve"> </v>
      </c>
      <c r="AN429" s="104" t="str">
        <f>IF($AM$13&gt;=12,AN428, " ")</f>
        <v xml:space="preserve"> </v>
      </c>
      <c r="AO429" s="104" t="str">
        <f>IF($AM$13&gt;=13,AO428, " ")</f>
        <v xml:space="preserve"> </v>
      </c>
      <c r="AP429" s="104" t="str">
        <f>IF($AM$13&gt;=14,AP428, " ")</f>
        <v xml:space="preserve"> </v>
      </c>
      <c r="AQ429" s="104" t="str">
        <f>IF($AM$13&gt;=15,AQ428, " ")</f>
        <v xml:space="preserve"> </v>
      </c>
      <c r="AR429" s="104" t="str">
        <f>IF($AM$13&gt;=16,AR428, " ")</f>
        <v xml:space="preserve"> </v>
      </c>
      <c r="AS429" s="104" t="str">
        <f>IF($AM$13&gt;=17,AS428, " ")</f>
        <v xml:space="preserve"> </v>
      </c>
      <c r="AT429" s="104">
        <f>AT428</f>
        <v>0</v>
      </c>
      <c r="AU429" s="104"/>
      <c r="AV429" s="104"/>
      <c r="AW429" s="104"/>
    </row>
    <row r="430" spans="12:49">
      <c r="L430" s="2"/>
      <c r="AA430" s="86"/>
      <c r="AB430" s="86"/>
      <c r="AC430" s="86"/>
      <c r="AD430" s="86"/>
      <c r="AE430" s="86"/>
      <c r="AF430" s="86"/>
      <c r="AG430" s="86"/>
      <c r="AH430" s="86"/>
      <c r="AI430" s="86"/>
      <c r="AJ430" s="86"/>
      <c r="AK430" s="86"/>
      <c r="AL430" s="86"/>
      <c r="AM430" s="86"/>
      <c r="AN430" s="86"/>
      <c r="AO430" s="86"/>
      <c r="AP430" s="86"/>
      <c r="AQ430" s="86"/>
      <c r="AR430" s="86"/>
      <c r="AS430" s="86"/>
      <c r="AT430" s="86"/>
      <c r="AU430" s="86"/>
      <c r="AV430" s="86"/>
      <c r="AW430" s="86"/>
    </row>
    <row r="431" spans="12:49" ht="48" customHeight="1">
      <c r="L431" s="2"/>
      <c r="AA431" s="101"/>
      <c r="AB431" s="101"/>
      <c r="AC431" s="101"/>
      <c r="AD431" s="101"/>
      <c r="AE431" s="101"/>
      <c r="AF431" s="101"/>
      <c r="AG431" s="101"/>
      <c r="AH431" s="101"/>
      <c r="AI431" s="101"/>
      <c r="AJ431" s="101"/>
      <c r="AK431" s="101"/>
      <c r="AL431" s="101"/>
      <c r="AM431" s="101"/>
      <c r="AN431" s="101"/>
      <c r="AO431" s="101"/>
      <c r="AP431" s="101"/>
      <c r="AQ431" s="101"/>
      <c r="AR431" s="101"/>
      <c r="AS431" s="101"/>
      <c r="AT431" s="101"/>
      <c r="AU431" s="101"/>
      <c r="AV431" s="101"/>
      <c r="AW431" s="101"/>
    </row>
    <row r="432" spans="12:49" ht="56.45" customHeight="1" thickBot="1">
      <c r="L432" s="2"/>
      <c r="AA432" s="80" t="s">
        <v>117</v>
      </c>
      <c r="AB432" s="105" t="s">
        <v>118</v>
      </c>
      <c r="AC432" s="82"/>
      <c r="AD432" s="82"/>
      <c r="AE432" s="82"/>
      <c r="AF432" s="82"/>
      <c r="AG432" s="82"/>
      <c r="AH432" s="82"/>
      <c r="AI432" s="82"/>
      <c r="AJ432" s="82"/>
      <c r="AK432" s="82"/>
      <c r="AL432" s="82"/>
      <c r="AM432" s="82"/>
      <c r="AN432" s="82"/>
      <c r="AO432" s="82"/>
      <c r="AP432" s="82"/>
      <c r="AQ432" s="82"/>
      <c r="AR432" s="82"/>
      <c r="AS432" s="82"/>
      <c r="AT432" s="82"/>
      <c r="AU432" s="82"/>
      <c r="AV432" s="82"/>
      <c r="AW432" s="82"/>
    </row>
    <row r="433" spans="12:49" ht="63.6" customHeight="1" thickTop="1">
      <c r="L433" s="2"/>
      <c r="AA433" s="103">
        <v>19</v>
      </c>
      <c r="AB433" s="83"/>
      <c r="AC433" s="83"/>
      <c r="AD433" s="83"/>
      <c r="AE433" s="85"/>
      <c r="AF433" s="85"/>
      <c r="AG433" s="83"/>
      <c r="AH433" s="85"/>
      <c r="AI433" s="83"/>
      <c r="AJ433" s="83"/>
      <c r="AK433" s="88" t="s">
        <v>32</v>
      </c>
      <c r="AL433" s="88"/>
      <c r="AM433" s="7"/>
      <c r="AN433" s="90" t="s">
        <v>33</v>
      </c>
      <c r="AO433" s="88"/>
      <c r="AP433" s="7"/>
      <c r="AQ433" s="86"/>
      <c r="AR433" s="86"/>
      <c r="AS433" s="86"/>
      <c r="AT433" s="86"/>
      <c r="AU433" s="86"/>
      <c r="AV433" s="86"/>
      <c r="AW433" s="86"/>
    </row>
    <row r="434" spans="12:49" ht="44.45" customHeight="1">
      <c r="L434" s="2"/>
      <c r="AA434" s="85"/>
      <c r="AB434" s="85"/>
      <c r="AC434" s="85"/>
      <c r="AD434" s="83"/>
      <c r="AE434" s="83"/>
      <c r="AF434" s="85"/>
      <c r="AG434" s="85"/>
      <c r="AH434" s="83"/>
      <c r="AI434" s="85"/>
      <c r="AJ434" s="83"/>
      <c r="AK434" s="88"/>
      <c r="AL434" s="88"/>
      <c r="AM434" s="88"/>
      <c r="AN434" s="88"/>
      <c r="AO434" s="88"/>
      <c r="AP434" s="88"/>
      <c r="AQ434" s="86"/>
      <c r="AR434" s="86"/>
      <c r="AS434" s="86"/>
      <c r="AT434" s="86"/>
      <c r="AU434" s="86"/>
      <c r="AV434" s="86"/>
      <c r="AW434" s="86"/>
    </row>
    <row r="435" spans="12:49" ht="38.450000000000003" customHeight="1">
      <c r="L435" s="2"/>
      <c r="AA435" s="83"/>
      <c r="AB435" s="83"/>
      <c r="AC435" s="83"/>
      <c r="AD435" s="83"/>
      <c r="AE435" s="83"/>
      <c r="AF435" s="83"/>
      <c r="AG435" s="83"/>
      <c r="AH435" s="83"/>
      <c r="AI435" s="83"/>
      <c r="AJ435" s="83"/>
      <c r="AK435" s="88" t="s">
        <v>36</v>
      </c>
      <c r="AL435" s="88"/>
      <c r="AM435" s="7"/>
      <c r="AN435" s="88"/>
      <c r="AO435" s="88"/>
      <c r="AP435" s="88"/>
      <c r="AQ435" s="86"/>
      <c r="AR435" s="86"/>
      <c r="AS435" s="86"/>
      <c r="AT435" s="86"/>
      <c r="AU435" s="86"/>
      <c r="AV435" s="86"/>
      <c r="AW435" s="86"/>
    </row>
    <row r="436" spans="12:49" ht="39.6" customHeight="1">
      <c r="L436" s="2"/>
      <c r="AA436" s="68" t="s">
        <v>37</v>
      </c>
      <c r="AB436" s="69"/>
      <c r="AC436" s="107"/>
      <c r="AD436" s="107"/>
      <c r="AE436" s="107"/>
      <c r="AF436" s="107"/>
      <c r="AG436" s="107"/>
      <c r="AH436" s="107"/>
      <c r="AI436" s="107"/>
      <c r="AJ436" s="107"/>
      <c r="AK436" s="107"/>
      <c r="AL436" s="107"/>
      <c r="AM436" s="107"/>
      <c r="AN436" s="107"/>
      <c r="AO436" s="107"/>
      <c r="AP436" s="107"/>
      <c r="AQ436" s="107"/>
      <c r="AR436" s="107"/>
      <c r="AS436" s="107"/>
      <c r="AT436" s="107"/>
      <c r="AU436" s="61" t="s">
        <v>56</v>
      </c>
      <c r="AV436" s="61" t="s">
        <v>57</v>
      </c>
      <c r="AW436" s="86"/>
    </row>
    <row r="437" spans="12:49">
      <c r="L437" s="2"/>
      <c r="AA437" s="95" t="s">
        <v>59</v>
      </c>
      <c r="AB437" s="96" t="s">
        <v>60</v>
      </c>
      <c r="AC437" s="86"/>
      <c r="AD437" s="86"/>
      <c r="AE437" s="86"/>
      <c r="AF437" s="86"/>
      <c r="AG437" s="86"/>
      <c r="AH437" s="86"/>
      <c r="AI437" s="86"/>
      <c r="AJ437" s="86"/>
      <c r="AK437" s="86"/>
      <c r="AL437" s="86"/>
      <c r="AM437" s="86"/>
      <c r="AN437" s="86"/>
      <c r="AO437" s="86"/>
      <c r="AP437" s="86"/>
      <c r="AQ437" s="86"/>
      <c r="AR437" s="86"/>
      <c r="AS437" s="86"/>
      <c r="AT437" s="86"/>
      <c r="AU437" s="8"/>
      <c r="AV437" s="8"/>
      <c r="AW437" s="86"/>
    </row>
    <row r="438" spans="12:49">
      <c r="L438" s="2"/>
      <c r="AA438" s="95"/>
      <c r="AB438" s="96" t="s">
        <v>61</v>
      </c>
      <c r="AC438" s="86"/>
      <c r="AD438" s="86"/>
      <c r="AE438" s="86"/>
      <c r="AF438" s="86"/>
      <c r="AG438" s="86"/>
      <c r="AH438" s="86"/>
      <c r="AI438" s="86"/>
      <c r="AJ438" s="86"/>
      <c r="AK438" s="86"/>
      <c r="AL438" s="86"/>
      <c r="AM438" s="86"/>
      <c r="AN438" s="86"/>
      <c r="AO438" s="86"/>
      <c r="AP438" s="86"/>
      <c r="AQ438" s="86"/>
      <c r="AR438" s="86"/>
      <c r="AS438" s="86"/>
      <c r="AT438" s="86"/>
      <c r="AU438" s="8"/>
      <c r="AV438" s="8"/>
      <c r="AW438" s="86"/>
    </row>
    <row r="439" spans="12:49">
      <c r="L439" s="2"/>
      <c r="AA439" s="95"/>
      <c r="AB439" s="96" t="s">
        <v>62</v>
      </c>
      <c r="AC439" s="86"/>
      <c r="AD439" s="86"/>
      <c r="AE439" s="86"/>
      <c r="AF439" s="86"/>
      <c r="AG439" s="86"/>
      <c r="AH439" s="86"/>
      <c r="AI439" s="86"/>
      <c r="AJ439" s="86"/>
      <c r="AK439" s="86"/>
      <c r="AL439" s="86"/>
      <c r="AM439" s="86"/>
      <c r="AN439" s="86"/>
      <c r="AO439" s="86"/>
      <c r="AP439" s="86"/>
      <c r="AQ439" s="86"/>
      <c r="AR439" s="86"/>
      <c r="AS439" s="86"/>
      <c r="AT439" s="86"/>
      <c r="AU439" s="8"/>
      <c r="AV439" s="8"/>
      <c r="AW439" s="86"/>
    </row>
    <row r="440" spans="12:49">
      <c r="L440" s="2"/>
      <c r="AA440" s="95" t="s">
        <v>63</v>
      </c>
      <c r="AB440" s="96" t="s">
        <v>64</v>
      </c>
      <c r="AC440" s="86"/>
      <c r="AD440" s="86"/>
      <c r="AE440" s="86"/>
      <c r="AF440" s="86"/>
      <c r="AG440" s="86"/>
      <c r="AH440" s="86"/>
      <c r="AI440" s="86"/>
      <c r="AJ440" s="86"/>
      <c r="AK440" s="86"/>
      <c r="AL440" s="86"/>
      <c r="AM440" s="86"/>
      <c r="AN440" s="86"/>
      <c r="AO440" s="86"/>
      <c r="AP440" s="86"/>
      <c r="AQ440" s="86"/>
      <c r="AR440" s="86"/>
      <c r="AS440" s="86"/>
      <c r="AT440" s="86"/>
      <c r="AU440" s="8"/>
      <c r="AV440" s="8"/>
      <c r="AW440" s="86"/>
    </row>
    <row r="441" spans="12:49">
      <c r="L441" s="2"/>
      <c r="AA441" s="95"/>
      <c r="AB441" s="96" t="s">
        <v>65</v>
      </c>
      <c r="AC441" s="86"/>
      <c r="AD441" s="86"/>
      <c r="AE441" s="86"/>
      <c r="AF441" s="86"/>
      <c r="AG441" s="86"/>
      <c r="AH441" s="86"/>
      <c r="AI441" s="86"/>
      <c r="AJ441" s="86"/>
      <c r="AK441" s="86"/>
      <c r="AL441" s="86"/>
      <c r="AM441" s="86"/>
      <c r="AN441" s="86"/>
      <c r="AO441" s="86"/>
      <c r="AP441" s="86"/>
      <c r="AQ441" s="86"/>
      <c r="AR441" s="86"/>
      <c r="AS441" s="86"/>
      <c r="AT441" s="86"/>
      <c r="AU441" s="8"/>
      <c r="AV441" s="8"/>
      <c r="AW441" s="86"/>
    </row>
    <row r="442" spans="12:49">
      <c r="L442" s="2"/>
      <c r="AA442" s="95"/>
      <c r="AB442" s="96" t="s">
        <v>67</v>
      </c>
      <c r="AC442" s="86"/>
      <c r="AD442" s="86"/>
      <c r="AE442" s="86"/>
      <c r="AF442" s="86"/>
      <c r="AG442" s="86"/>
      <c r="AH442" s="86"/>
      <c r="AI442" s="86"/>
      <c r="AJ442" s="86"/>
      <c r="AK442" s="86"/>
      <c r="AL442" s="86"/>
      <c r="AM442" s="86"/>
      <c r="AN442" s="86"/>
      <c r="AO442" s="86"/>
      <c r="AP442" s="86"/>
      <c r="AQ442" s="86"/>
      <c r="AR442" s="86"/>
      <c r="AS442" s="86"/>
      <c r="AT442" s="86"/>
      <c r="AU442" s="8"/>
      <c r="AV442" s="8"/>
      <c r="AW442" s="86"/>
    </row>
    <row r="443" spans="12:49" ht="37.5">
      <c r="L443" s="2"/>
      <c r="AA443" s="95" t="s">
        <v>68</v>
      </c>
      <c r="AB443" s="96" t="s">
        <v>69</v>
      </c>
      <c r="AC443" s="86"/>
      <c r="AD443" s="86"/>
      <c r="AE443" s="86"/>
      <c r="AF443" s="86"/>
      <c r="AG443" s="86"/>
      <c r="AH443" s="86"/>
      <c r="AI443" s="86"/>
      <c r="AJ443" s="86"/>
      <c r="AK443" s="86"/>
      <c r="AL443" s="86"/>
      <c r="AM443" s="86"/>
      <c r="AN443" s="86"/>
      <c r="AO443" s="86"/>
      <c r="AP443" s="86"/>
      <c r="AQ443" s="86"/>
      <c r="AR443" s="86"/>
      <c r="AS443" s="86"/>
      <c r="AT443" s="86"/>
      <c r="AU443" s="8"/>
      <c r="AV443" s="8"/>
      <c r="AW443" s="86"/>
    </row>
    <row r="444" spans="12:49">
      <c r="L444" s="2"/>
      <c r="AA444" s="95"/>
      <c r="AB444" s="96" t="s">
        <v>70</v>
      </c>
      <c r="AC444" s="86"/>
      <c r="AD444" s="86"/>
      <c r="AE444" s="86"/>
      <c r="AF444" s="86"/>
      <c r="AG444" s="86"/>
      <c r="AH444" s="86"/>
      <c r="AI444" s="86"/>
      <c r="AJ444" s="86"/>
      <c r="AK444" s="86"/>
      <c r="AL444" s="86"/>
      <c r="AM444" s="86"/>
      <c r="AN444" s="86"/>
      <c r="AO444" s="86"/>
      <c r="AP444" s="86"/>
      <c r="AQ444" s="86"/>
      <c r="AR444" s="86"/>
      <c r="AS444" s="86"/>
      <c r="AT444" s="86"/>
      <c r="AU444" s="8"/>
      <c r="AV444" s="8"/>
      <c r="AW444" s="86"/>
    </row>
    <row r="445" spans="12:49">
      <c r="L445" s="2"/>
      <c r="AA445" s="97"/>
      <c r="AB445" s="96" t="s">
        <v>71</v>
      </c>
      <c r="AC445" s="86"/>
      <c r="AD445" s="86"/>
      <c r="AE445" s="86"/>
      <c r="AF445" s="86"/>
      <c r="AG445" s="86"/>
      <c r="AH445" s="86"/>
      <c r="AI445" s="86"/>
      <c r="AJ445" s="86"/>
      <c r="AK445" s="86"/>
      <c r="AL445" s="86"/>
      <c r="AM445" s="86"/>
      <c r="AN445" s="86"/>
      <c r="AO445" s="86"/>
      <c r="AP445" s="86"/>
      <c r="AQ445" s="86"/>
      <c r="AR445" s="86"/>
      <c r="AS445" s="86"/>
      <c r="AT445" s="86"/>
      <c r="AU445" s="8"/>
      <c r="AV445" s="8"/>
      <c r="AW445" s="86"/>
    </row>
    <row r="446" spans="12:49">
      <c r="L446" s="2"/>
      <c r="AA446" s="98"/>
      <c r="AB446" s="96" t="s">
        <v>73</v>
      </c>
      <c r="AC446" s="86"/>
      <c r="AD446" s="86"/>
      <c r="AE446" s="86"/>
      <c r="AF446" s="86"/>
      <c r="AG446" s="86"/>
      <c r="AH446" s="86"/>
      <c r="AI446" s="86"/>
      <c r="AJ446" s="86"/>
      <c r="AK446" s="86"/>
      <c r="AL446" s="86"/>
      <c r="AM446" s="86"/>
      <c r="AN446" s="86"/>
      <c r="AO446" s="86"/>
      <c r="AP446" s="86"/>
      <c r="AQ446" s="86"/>
      <c r="AR446" s="86"/>
      <c r="AS446" s="86"/>
      <c r="AT446" s="86"/>
      <c r="AU446" s="8"/>
      <c r="AV446" s="8"/>
      <c r="AW446" s="86"/>
    </row>
    <row r="447" spans="12:49">
      <c r="L447" s="2"/>
      <c r="AA447" s="97"/>
      <c r="AB447" s="96" t="s">
        <v>74</v>
      </c>
      <c r="AC447" s="86"/>
      <c r="AD447" s="86"/>
      <c r="AE447" s="86"/>
      <c r="AF447" s="86"/>
      <c r="AG447" s="86"/>
      <c r="AH447" s="86"/>
      <c r="AI447" s="86"/>
      <c r="AJ447" s="86"/>
      <c r="AK447" s="86"/>
      <c r="AL447" s="86"/>
      <c r="AM447" s="86"/>
      <c r="AN447" s="86"/>
      <c r="AO447" s="86"/>
      <c r="AP447" s="86"/>
      <c r="AQ447" s="86"/>
      <c r="AR447" s="86"/>
      <c r="AS447" s="86"/>
      <c r="AT447" s="86"/>
      <c r="AU447" s="8"/>
      <c r="AV447" s="8"/>
      <c r="AW447" s="86"/>
    </row>
    <row r="448" spans="12:49">
      <c r="L448" s="2"/>
      <c r="AA448" s="97"/>
      <c r="AB448" s="96" t="s">
        <v>76</v>
      </c>
      <c r="AC448" s="86"/>
      <c r="AD448" s="86"/>
      <c r="AE448" s="86"/>
      <c r="AF448" s="86"/>
      <c r="AG448" s="86"/>
      <c r="AH448" s="86"/>
      <c r="AI448" s="86"/>
      <c r="AJ448" s="86"/>
      <c r="AK448" s="86"/>
      <c r="AL448" s="86"/>
      <c r="AM448" s="86"/>
      <c r="AN448" s="86"/>
      <c r="AO448" s="86"/>
      <c r="AP448" s="86"/>
      <c r="AQ448" s="86"/>
      <c r="AR448" s="86"/>
      <c r="AS448" s="86"/>
      <c r="AT448" s="86"/>
      <c r="AU448" s="8"/>
      <c r="AV448" s="8"/>
      <c r="AW448" s="86"/>
    </row>
    <row r="449" spans="12:49">
      <c r="L449" s="2"/>
      <c r="AA449" s="97"/>
      <c r="AB449" s="96" t="s">
        <v>77</v>
      </c>
      <c r="AC449" s="86"/>
      <c r="AD449" s="86"/>
      <c r="AE449" s="86"/>
      <c r="AF449" s="86"/>
      <c r="AG449" s="86"/>
      <c r="AH449" s="86"/>
      <c r="AI449" s="86"/>
      <c r="AJ449" s="86"/>
      <c r="AK449" s="86"/>
      <c r="AL449" s="86"/>
      <c r="AM449" s="86"/>
      <c r="AN449" s="86"/>
      <c r="AO449" s="86"/>
      <c r="AP449" s="86"/>
      <c r="AQ449" s="86"/>
      <c r="AR449" s="86"/>
      <c r="AS449" s="86"/>
      <c r="AT449" s="86"/>
      <c r="AU449" s="8"/>
      <c r="AV449" s="8"/>
      <c r="AW449" s="86"/>
    </row>
    <row r="450" spans="12:49">
      <c r="L450" s="2"/>
      <c r="AA450" s="87" t="s">
        <v>78</v>
      </c>
      <c r="AB450" s="86"/>
      <c r="AC450" s="86"/>
      <c r="AD450" s="86"/>
      <c r="AE450" s="86"/>
      <c r="AF450" s="86"/>
      <c r="AG450" s="86"/>
      <c r="AH450" s="86"/>
      <c r="AI450" s="86"/>
      <c r="AJ450" s="86"/>
      <c r="AK450" s="86"/>
      <c r="AL450" s="86"/>
      <c r="AM450" s="86"/>
      <c r="AN450" s="86"/>
      <c r="AO450" s="86"/>
      <c r="AP450" s="86"/>
      <c r="AQ450" s="86"/>
      <c r="AR450" s="86"/>
      <c r="AS450" s="86"/>
      <c r="AT450" s="86"/>
      <c r="AU450" s="99">
        <f>SUM(AU437:AU449)</f>
        <v>0</v>
      </c>
      <c r="AV450" s="99">
        <f>SUM(AV437:AV449)</f>
        <v>0</v>
      </c>
      <c r="AW450" s="86"/>
    </row>
    <row r="451" spans="12:49">
      <c r="L451" s="2"/>
      <c r="AA451" s="86"/>
      <c r="AB451" s="86"/>
      <c r="AC451" s="104">
        <f>IF($AM$13&gt;=1,AC450, " ")</f>
        <v>0</v>
      </c>
      <c r="AD451" s="104">
        <f>IF($AM$13&gt;=2,AD450, " ")</f>
        <v>0</v>
      </c>
      <c r="AE451" s="104">
        <f>IF($AM$13&gt;=3,AE450, " ")</f>
        <v>0</v>
      </c>
      <c r="AF451" s="104">
        <f>IF($AM$13&gt;=4,AF450, " ")</f>
        <v>0</v>
      </c>
      <c r="AG451" s="104">
        <f>IF($AM$13&gt;=5,AG450, " ")</f>
        <v>0</v>
      </c>
      <c r="AH451" s="104">
        <f>IF($AM$13&gt;=6,AH450, " ")</f>
        <v>0</v>
      </c>
      <c r="AI451" s="104">
        <f>IF($AM$13&gt;=7,AI450, " ")</f>
        <v>0</v>
      </c>
      <c r="AJ451" s="104" t="str">
        <f>IF($AM$13&gt;=8,AJ450, " ")</f>
        <v xml:space="preserve"> </v>
      </c>
      <c r="AK451" s="104" t="str">
        <f>IF($AM$13&gt;=9,AK450, " ")</f>
        <v xml:space="preserve"> </v>
      </c>
      <c r="AL451" s="104" t="str">
        <f>IF($AM$13&gt;=10,AL450, " ")</f>
        <v xml:space="preserve"> </v>
      </c>
      <c r="AM451" s="104" t="str">
        <f>IF($AM$13&gt;=11,AM450, " ")</f>
        <v xml:space="preserve"> </v>
      </c>
      <c r="AN451" s="104" t="str">
        <f>IF($AM$13&gt;=12,AN450, " ")</f>
        <v xml:space="preserve"> </v>
      </c>
      <c r="AO451" s="104" t="str">
        <f>IF($AM$13&gt;=13,AO450, " ")</f>
        <v xml:space="preserve"> </v>
      </c>
      <c r="AP451" s="104" t="str">
        <f>IF($AM$13&gt;=14,AP450, " ")</f>
        <v xml:space="preserve"> </v>
      </c>
      <c r="AQ451" s="104" t="str">
        <f>IF($AM$13&gt;=15,AQ450, " ")</f>
        <v xml:space="preserve"> </v>
      </c>
      <c r="AR451" s="104" t="str">
        <f>IF($AM$13&gt;=16,AR450, " ")</f>
        <v xml:space="preserve"> </v>
      </c>
      <c r="AS451" s="104" t="str">
        <f>IF($AM$13&gt;=17,AS450, " ")</f>
        <v xml:space="preserve"> </v>
      </c>
      <c r="AT451" s="104" t="str">
        <f>IF($AM$13&gt;=18,AT450, " ")</f>
        <v xml:space="preserve"> </v>
      </c>
      <c r="AU451" s="104">
        <f>AU450</f>
        <v>0</v>
      </c>
      <c r="AV451" s="104"/>
      <c r="AW451" s="104"/>
    </row>
    <row r="452" spans="12:49">
      <c r="L452" s="2"/>
      <c r="AA452" s="86"/>
      <c r="AB452" s="86"/>
      <c r="AC452" s="86"/>
      <c r="AD452" s="86"/>
      <c r="AE452" s="86"/>
      <c r="AF452" s="86"/>
      <c r="AG452" s="86"/>
      <c r="AH452" s="86"/>
      <c r="AI452" s="86"/>
      <c r="AJ452" s="86"/>
      <c r="AK452" s="86"/>
      <c r="AL452" s="86"/>
      <c r="AM452" s="86"/>
      <c r="AN452" s="86"/>
      <c r="AO452" s="86"/>
      <c r="AP452" s="86"/>
      <c r="AQ452" s="86"/>
      <c r="AR452" s="86"/>
      <c r="AS452" s="86"/>
      <c r="AT452" s="86"/>
      <c r="AU452" s="86"/>
      <c r="AV452" s="86"/>
      <c r="AW452" s="86"/>
    </row>
    <row r="453" spans="12:49" ht="46.35" customHeight="1">
      <c r="L453" s="2"/>
      <c r="AA453" s="101"/>
      <c r="AB453" s="101"/>
      <c r="AC453" s="101"/>
      <c r="AD453" s="101"/>
      <c r="AE453" s="101"/>
      <c r="AF453" s="101"/>
      <c r="AG453" s="101"/>
      <c r="AH453" s="101"/>
      <c r="AI453" s="101"/>
      <c r="AJ453" s="101"/>
      <c r="AK453" s="101"/>
      <c r="AL453" s="101"/>
      <c r="AM453" s="101"/>
      <c r="AN453" s="101"/>
      <c r="AO453" s="101"/>
      <c r="AP453" s="101"/>
      <c r="AQ453" s="101"/>
      <c r="AR453" s="101"/>
      <c r="AS453" s="101"/>
      <c r="AT453" s="101"/>
      <c r="AU453" s="101"/>
      <c r="AV453" s="101"/>
      <c r="AW453" s="101"/>
    </row>
    <row r="454" spans="12:49" ht="60.6" customHeight="1" thickBot="1">
      <c r="L454" s="2"/>
      <c r="AA454" s="80" t="s">
        <v>119</v>
      </c>
      <c r="AB454" s="105" t="s">
        <v>120</v>
      </c>
      <c r="AC454" s="82"/>
      <c r="AD454" s="82"/>
      <c r="AE454" s="82"/>
      <c r="AF454" s="82"/>
      <c r="AG454" s="82"/>
      <c r="AH454" s="82"/>
      <c r="AI454" s="82"/>
      <c r="AJ454" s="82"/>
      <c r="AK454" s="82"/>
      <c r="AL454" s="82"/>
      <c r="AM454" s="82"/>
      <c r="AN454" s="82"/>
      <c r="AO454" s="82"/>
      <c r="AP454" s="82"/>
      <c r="AQ454" s="82"/>
      <c r="AR454" s="82"/>
      <c r="AS454" s="82"/>
      <c r="AT454" s="82"/>
      <c r="AU454" s="82"/>
      <c r="AV454" s="82"/>
      <c r="AW454" s="82"/>
    </row>
    <row r="455" spans="12:49" ht="59.45" customHeight="1" thickTop="1">
      <c r="L455" s="2"/>
      <c r="AA455" s="103">
        <v>20</v>
      </c>
      <c r="AB455" s="83"/>
      <c r="AC455" s="83"/>
      <c r="AD455" s="83"/>
      <c r="AE455" s="85"/>
      <c r="AF455" s="85"/>
      <c r="AG455" s="83"/>
      <c r="AH455" s="85"/>
      <c r="AI455" s="83"/>
      <c r="AJ455" s="83"/>
      <c r="AK455" s="88" t="s">
        <v>32</v>
      </c>
      <c r="AL455" s="88"/>
      <c r="AM455" s="7"/>
      <c r="AN455" s="90" t="s">
        <v>33</v>
      </c>
      <c r="AO455" s="88"/>
      <c r="AP455" s="7"/>
      <c r="AQ455" s="86"/>
      <c r="AR455" s="86"/>
      <c r="AS455" s="86"/>
      <c r="AT455" s="86"/>
      <c r="AU455" s="86"/>
      <c r="AV455" s="86"/>
      <c r="AW455" s="86"/>
    </row>
    <row r="456" spans="12:49" ht="36.6" customHeight="1">
      <c r="L456" s="2"/>
      <c r="AA456" s="85"/>
      <c r="AB456" s="85"/>
      <c r="AC456" s="85"/>
      <c r="AD456" s="83"/>
      <c r="AE456" s="83"/>
      <c r="AF456" s="85"/>
      <c r="AG456" s="85"/>
      <c r="AH456" s="83"/>
      <c r="AI456" s="85"/>
      <c r="AJ456" s="83"/>
      <c r="AK456" s="88"/>
      <c r="AL456" s="88"/>
      <c r="AM456" s="88"/>
      <c r="AN456" s="88"/>
      <c r="AO456" s="88"/>
      <c r="AP456" s="88"/>
      <c r="AQ456" s="86"/>
      <c r="AR456" s="86"/>
      <c r="AS456" s="86"/>
      <c r="AT456" s="86"/>
      <c r="AU456" s="86"/>
      <c r="AV456" s="86"/>
      <c r="AW456" s="86"/>
    </row>
    <row r="457" spans="12:49" ht="38.450000000000003" customHeight="1">
      <c r="L457" s="2"/>
      <c r="AA457" s="83"/>
      <c r="AB457" s="83"/>
      <c r="AC457" s="83"/>
      <c r="AD457" s="83"/>
      <c r="AE457" s="83"/>
      <c r="AF457" s="83"/>
      <c r="AG457" s="83"/>
      <c r="AH457" s="83"/>
      <c r="AI457" s="83"/>
      <c r="AJ457" s="83"/>
      <c r="AK457" s="88" t="s">
        <v>36</v>
      </c>
      <c r="AL457" s="88"/>
      <c r="AM457" s="7"/>
      <c r="AN457" s="88"/>
      <c r="AO457" s="88"/>
      <c r="AP457" s="88"/>
      <c r="AQ457" s="86"/>
      <c r="AR457" s="86"/>
      <c r="AS457" s="86"/>
      <c r="AT457" s="86"/>
      <c r="AU457" s="86"/>
      <c r="AV457" s="86"/>
      <c r="AW457" s="86"/>
    </row>
    <row r="458" spans="12:49" ht="49.35" customHeight="1">
      <c r="L458" s="2"/>
      <c r="AA458" s="68" t="s">
        <v>37</v>
      </c>
      <c r="AB458" s="69"/>
      <c r="AC458" s="107"/>
      <c r="AD458" s="107"/>
      <c r="AE458" s="107"/>
      <c r="AF458" s="107"/>
      <c r="AG458" s="107"/>
      <c r="AH458" s="107"/>
      <c r="AI458" s="107"/>
      <c r="AJ458" s="107"/>
      <c r="AK458" s="107"/>
      <c r="AL458" s="107"/>
      <c r="AM458" s="107"/>
      <c r="AN458" s="107"/>
      <c r="AO458" s="107"/>
      <c r="AP458" s="107"/>
      <c r="AQ458" s="107"/>
      <c r="AR458" s="107"/>
      <c r="AS458" s="107"/>
      <c r="AT458" s="107"/>
      <c r="AU458" s="107"/>
      <c r="AV458" s="61" t="s">
        <v>57</v>
      </c>
      <c r="AW458" s="86"/>
    </row>
    <row r="459" spans="12:49">
      <c r="L459" s="2"/>
      <c r="AA459" s="95" t="s">
        <v>59</v>
      </c>
      <c r="AB459" s="96" t="s">
        <v>60</v>
      </c>
      <c r="AC459" s="86"/>
      <c r="AD459" s="86"/>
      <c r="AE459" s="86"/>
      <c r="AF459" s="86"/>
      <c r="AG459" s="86"/>
      <c r="AH459" s="86"/>
      <c r="AI459" s="86"/>
      <c r="AJ459" s="86"/>
      <c r="AK459" s="86"/>
      <c r="AL459" s="86"/>
      <c r="AM459" s="86"/>
      <c r="AN459" s="86"/>
      <c r="AO459" s="86"/>
      <c r="AP459" s="86"/>
      <c r="AQ459" s="86"/>
      <c r="AR459" s="86"/>
      <c r="AS459" s="86"/>
      <c r="AT459" s="86"/>
      <c r="AU459" s="86"/>
      <c r="AV459" s="8"/>
      <c r="AW459" s="86"/>
    </row>
    <row r="460" spans="12:49">
      <c r="L460" s="2"/>
      <c r="AA460" s="95"/>
      <c r="AB460" s="96" t="s">
        <v>61</v>
      </c>
      <c r="AC460" s="86"/>
      <c r="AD460" s="86"/>
      <c r="AE460" s="86"/>
      <c r="AF460" s="86"/>
      <c r="AG460" s="86"/>
      <c r="AH460" s="86"/>
      <c r="AI460" s="86"/>
      <c r="AJ460" s="86"/>
      <c r="AK460" s="86"/>
      <c r="AL460" s="86"/>
      <c r="AM460" s="86"/>
      <c r="AN460" s="86"/>
      <c r="AO460" s="86"/>
      <c r="AP460" s="86"/>
      <c r="AQ460" s="86"/>
      <c r="AR460" s="86"/>
      <c r="AS460" s="86"/>
      <c r="AT460" s="86"/>
      <c r="AU460" s="86"/>
      <c r="AV460" s="8"/>
      <c r="AW460" s="86"/>
    </row>
    <row r="461" spans="12:49">
      <c r="L461" s="2"/>
      <c r="AA461" s="95"/>
      <c r="AB461" s="96" t="s">
        <v>62</v>
      </c>
      <c r="AC461" s="86"/>
      <c r="AD461" s="86"/>
      <c r="AE461" s="86"/>
      <c r="AF461" s="86"/>
      <c r="AG461" s="86"/>
      <c r="AH461" s="86"/>
      <c r="AI461" s="86"/>
      <c r="AJ461" s="86"/>
      <c r="AK461" s="86"/>
      <c r="AL461" s="86"/>
      <c r="AM461" s="86"/>
      <c r="AN461" s="86"/>
      <c r="AO461" s="86"/>
      <c r="AP461" s="86"/>
      <c r="AQ461" s="86"/>
      <c r="AR461" s="86"/>
      <c r="AS461" s="86"/>
      <c r="AT461" s="86"/>
      <c r="AU461" s="86"/>
      <c r="AV461" s="8"/>
      <c r="AW461" s="86"/>
    </row>
    <row r="462" spans="12:49">
      <c r="L462" s="2"/>
      <c r="AA462" s="95" t="s">
        <v>63</v>
      </c>
      <c r="AB462" s="96" t="s">
        <v>64</v>
      </c>
      <c r="AC462" s="86"/>
      <c r="AD462" s="86"/>
      <c r="AE462" s="86"/>
      <c r="AF462" s="86"/>
      <c r="AG462" s="86"/>
      <c r="AH462" s="86"/>
      <c r="AI462" s="86"/>
      <c r="AJ462" s="86"/>
      <c r="AK462" s="86"/>
      <c r="AL462" s="86"/>
      <c r="AM462" s="86"/>
      <c r="AN462" s="86"/>
      <c r="AO462" s="86"/>
      <c r="AP462" s="86"/>
      <c r="AQ462" s="86"/>
      <c r="AR462" s="86"/>
      <c r="AS462" s="86"/>
      <c r="AT462" s="86"/>
      <c r="AU462" s="86"/>
      <c r="AV462" s="8"/>
      <c r="AW462" s="86"/>
    </row>
    <row r="463" spans="12:49">
      <c r="L463" s="2"/>
      <c r="AA463" s="95"/>
      <c r="AB463" s="96" t="s">
        <v>65</v>
      </c>
      <c r="AC463" s="86"/>
      <c r="AD463" s="86"/>
      <c r="AE463" s="86"/>
      <c r="AF463" s="86"/>
      <c r="AG463" s="86"/>
      <c r="AH463" s="86"/>
      <c r="AI463" s="86"/>
      <c r="AJ463" s="86"/>
      <c r="AK463" s="86"/>
      <c r="AL463" s="86"/>
      <c r="AM463" s="86"/>
      <c r="AN463" s="86"/>
      <c r="AO463" s="86"/>
      <c r="AP463" s="86"/>
      <c r="AQ463" s="86"/>
      <c r="AR463" s="86"/>
      <c r="AS463" s="86"/>
      <c r="AT463" s="86"/>
      <c r="AU463" s="86"/>
      <c r="AV463" s="8"/>
      <c r="AW463" s="86"/>
    </row>
    <row r="464" spans="12:49">
      <c r="L464" s="2"/>
      <c r="AA464" s="95"/>
      <c r="AB464" s="96" t="s">
        <v>67</v>
      </c>
      <c r="AC464" s="86"/>
      <c r="AD464" s="86"/>
      <c r="AE464" s="86"/>
      <c r="AF464" s="86"/>
      <c r="AG464" s="86"/>
      <c r="AH464" s="86"/>
      <c r="AI464" s="86"/>
      <c r="AJ464" s="86"/>
      <c r="AK464" s="86"/>
      <c r="AL464" s="86"/>
      <c r="AM464" s="86"/>
      <c r="AN464" s="86"/>
      <c r="AO464" s="86"/>
      <c r="AP464" s="86"/>
      <c r="AQ464" s="86"/>
      <c r="AR464" s="86"/>
      <c r="AS464" s="86"/>
      <c r="AT464" s="86"/>
      <c r="AU464" s="86"/>
      <c r="AV464" s="8"/>
      <c r="AW464" s="86"/>
    </row>
    <row r="465" spans="12:49" ht="37.5">
      <c r="L465" s="2"/>
      <c r="AA465" s="95" t="s">
        <v>68</v>
      </c>
      <c r="AB465" s="96" t="s">
        <v>69</v>
      </c>
      <c r="AC465" s="86"/>
      <c r="AD465" s="86"/>
      <c r="AE465" s="86"/>
      <c r="AF465" s="86"/>
      <c r="AG465" s="86"/>
      <c r="AH465" s="86"/>
      <c r="AI465" s="86"/>
      <c r="AJ465" s="86"/>
      <c r="AK465" s="86"/>
      <c r="AL465" s="86"/>
      <c r="AM465" s="86"/>
      <c r="AN465" s="86"/>
      <c r="AO465" s="86"/>
      <c r="AP465" s="86"/>
      <c r="AQ465" s="86"/>
      <c r="AR465" s="86"/>
      <c r="AS465" s="86"/>
      <c r="AT465" s="86"/>
      <c r="AU465" s="86"/>
      <c r="AV465" s="8"/>
      <c r="AW465" s="86"/>
    </row>
    <row r="466" spans="12:49">
      <c r="L466" s="2"/>
      <c r="AA466" s="95"/>
      <c r="AB466" s="96" t="s">
        <v>70</v>
      </c>
      <c r="AC466" s="86"/>
      <c r="AD466" s="86"/>
      <c r="AE466" s="86"/>
      <c r="AF466" s="86"/>
      <c r="AG466" s="86"/>
      <c r="AH466" s="86"/>
      <c r="AI466" s="86"/>
      <c r="AJ466" s="86"/>
      <c r="AK466" s="86"/>
      <c r="AL466" s="86"/>
      <c r="AM466" s="86"/>
      <c r="AN466" s="86"/>
      <c r="AO466" s="86"/>
      <c r="AP466" s="86"/>
      <c r="AQ466" s="86"/>
      <c r="AR466" s="86"/>
      <c r="AS466" s="86"/>
      <c r="AT466" s="86"/>
      <c r="AU466" s="86"/>
      <c r="AV466" s="8"/>
      <c r="AW466" s="86"/>
    </row>
    <row r="467" spans="12:49">
      <c r="L467" s="2"/>
      <c r="AA467" s="97"/>
      <c r="AB467" s="96" t="s">
        <v>71</v>
      </c>
      <c r="AC467" s="86"/>
      <c r="AD467" s="86"/>
      <c r="AE467" s="86"/>
      <c r="AF467" s="86"/>
      <c r="AG467" s="86"/>
      <c r="AH467" s="86"/>
      <c r="AI467" s="86"/>
      <c r="AJ467" s="86"/>
      <c r="AK467" s="86"/>
      <c r="AL467" s="86"/>
      <c r="AM467" s="86"/>
      <c r="AN467" s="86"/>
      <c r="AO467" s="86"/>
      <c r="AP467" s="86"/>
      <c r="AQ467" s="86"/>
      <c r="AR467" s="86"/>
      <c r="AS467" s="86"/>
      <c r="AT467" s="86"/>
      <c r="AU467" s="86"/>
      <c r="AV467" s="8"/>
      <c r="AW467" s="86"/>
    </row>
    <row r="468" spans="12:49">
      <c r="L468" s="2"/>
      <c r="AA468" s="98"/>
      <c r="AB468" s="96" t="s">
        <v>73</v>
      </c>
      <c r="AC468" s="86"/>
      <c r="AD468" s="86"/>
      <c r="AE468" s="86"/>
      <c r="AF468" s="86"/>
      <c r="AG468" s="86"/>
      <c r="AH468" s="86"/>
      <c r="AI468" s="86"/>
      <c r="AJ468" s="86"/>
      <c r="AK468" s="86"/>
      <c r="AL468" s="86"/>
      <c r="AM468" s="86"/>
      <c r="AN468" s="86"/>
      <c r="AO468" s="86"/>
      <c r="AP468" s="86"/>
      <c r="AQ468" s="86"/>
      <c r="AR468" s="86"/>
      <c r="AS468" s="86"/>
      <c r="AT468" s="86"/>
      <c r="AU468" s="86"/>
      <c r="AV468" s="8"/>
      <c r="AW468" s="86"/>
    </row>
    <row r="469" spans="12:49">
      <c r="L469" s="2"/>
      <c r="AA469" s="97"/>
      <c r="AB469" s="96" t="s">
        <v>74</v>
      </c>
      <c r="AC469" s="86"/>
      <c r="AD469" s="86"/>
      <c r="AE469" s="86"/>
      <c r="AF469" s="86"/>
      <c r="AG469" s="86"/>
      <c r="AH469" s="86"/>
      <c r="AI469" s="86"/>
      <c r="AJ469" s="86"/>
      <c r="AK469" s="86"/>
      <c r="AL469" s="86"/>
      <c r="AM469" s="86"/>
      <c r="AN469" s="86"/>
      <c r="AO469" s="86"/>
      <c r="AP469" s="86"/>
      <c r="AQ469" s="86"/>
      <c r="AR469" s="86"/>
      <c r="AS469" s="86"/>
      <c r="AT469" s="86"/>
      <c r="AU469" s="86"/>
      <c r="AV469" s="8"/>
      <c r="AW469" s="86"/>
    </row>
    <row r="470" spans="12:49">
      <c r="L470" s="2"/>
      <c r="AA470" s="97"/>
      <c r="AB470" s="96" t="s">
        <v>76</v>
      </c>
      <c r="AC470" s="86"/>
      <c r="AD470" s="86"/>
      <c r="AE470" s="86"/>
      <c r="AF470" s="86"/>
      <c r="AG470" s="86"/>
      <c r="AH470" s="86"/>
      <c r="AI470" s="86"/>
      <c r="AJ470" s="86"/>
      <c r="AK470" s="86"/>
      <c r="AL470" s="86"/>
      <c r="AM470" s="86"/>
      <c r="AN470" s="86"/>
      <c r="AO470" s="86"/>
      <c r="AP470" s="86"/>
      <c r="AQ470" s="86"/>
      <c r="AR470" s="86"/>
      <c r="AS470" s="86"/>
      <c r="AT470" s="86"/>
      <c r="AU470" s="86"/>
      <c r="AV470" s="8"/>
      <c r="AW470" s="86"/>
    </row>
    <row r="471" spans="12:49">
      <c r="L471" s="2"/>
      <c r="AA471" s="97"/>
      <c r="AB471" s="96" t="s">
        <v>77</v>
      </c>
      <c r="AC471" s="86"/>
      <c r="AD471" s="86"/>
      <c r="AE471" s="86"/>
      <c r="AF471" s="86"/>
      <c r="AG471" s="86"/>
      <c r="AH471" s="86"/>
      <c r="AI471" s="86"/>
      <c r="AJ471" s="86"/>
      <c r="AK471" s="86"/>
      <c r="AL471" s="86"/>
      <c r="AM471" s="86"/>
      <c r="AN471" s="86"/>
      <c r="AO471" s="86"/>
      <c r="AP471" s="86"/>
      <c r="AQ471" s="86"/>
      <c r="AR471" s="86"/>
      <c r="AS471" s="86"/>
      <c r="AT471" s="86"/>
      <c r="AU471" s="86"/>
      <c r="AV471" s="8"/>
      <c r="AW471" s="86"/>
    </row>
    <row r="472" spans="12:49">
      <c r="L472" s="2"/>
      <c r="AA472" s="87" t="s">
        <v>78</v>
      </c>
      <c r="AB472" s="86"/>
      <c r="AC472" s="86"/>
      <c r="AD472" s="86"/>
      <c r="AE472" s="86"/>
      <c r="AF472" s="86"/>
      <c r="AG472" s="86"/>
      <c r="AH472" s="86"/>
      <c r="AI472" s="86"/>
      <c r="AJ472" s="86"/>
      <c r="AK472" s="86"/>
      <c r="AL472" s="86"/>
      <c r="AM472" s="86"/>
      <c r="AN472" s="86"/>
      <c r="AO472" s="86"/>
      <c r="AP472" s="86"/>
      <c r="AQ472" s="86"/>
      <c r="AR472" s="86"/>
      <c r="AS472" s="86"/>
      <c r="AT472" s="86"/>
      <c r="AU472" s="86"/>
      <c r="AV472" s="99">
        <f>SUM(AV459:AV471)</f>
        <v>0</v>
      </c>
      <c r="AW472" s="86"/>
    </row>
    <row r="473" spans="12:49">
      <c r="L473" s="2"/>
      <c r="AA473" s="86"/>
      <c r="AB473" s="86"/>
      <c r="AC473" s="104">
        <f>IF($AM$13&gt;=1,AC472, " ")</f>
        <v>0</v>
      </c>
      <c r="AD473" s="104">
        <f>IF($AM$13&gt;=2,AD472, " ")</f>
        <v>0</v>
      </c>
      <c r="AE473" s="104">
        <f>IF($AM$13&gt;=3,AE472, " ")</f>
        <v>0</v>
      </c>
      <c r="AF473" s="104">
        <f>IF($AM$13&gt;=4,AF472, " ")</f>
        <v>0</v>
      </c>
      <c r="AG473" s="104">
        <f>IF($AM$13&gt;=5,AG472, " ")</f>
        <v>0</v>
      </c>
      <c r="AH473" s="104">
        <f>IF($AM$13&gt;=6,AH472, " ")</f>
        <v>0</v>
      </c>
      <c r="AI473" s="104">
        <f>IF($AM$13&gt;=7,AI472, " ")</f>
        <v>0</v>
      </c>
      <c r="AJ473" s="104" t="str">
        <f>IF($AM$13&gt;=8,AJ472, " ")</f>
        <v xml:space="preserve"> </v>
      </c>
      <c r="AK473" s="104" t="str">
        <f>IF($AM$13&gt;=9,AK472, " ")</f>
        <v xml:space="preserve"> </v>
      </c>
      <c r="AL473" s="104" t="str">
        <f>IF($AM$13&gt;=10,AL472, " ")</f>
        <v xml:space="preserve"> </v>
      </c>
      <c r="AM473" s="104" t="str">
        <f>IF($AM$13&gt;=11,AM472, " ")</f>
        <v xml:space="preserve"> </v>
      </c>
      <c r="AN473" s="104" t="str">
        <f>IF($AM$13&gt;=12,AN472, " ")</f>
        <v xml:space="preserve"> </v>
      </c>
      <c r="AO473" s="104" t="str">
        <f>IF($AM$13&gt;=13,AO472, " ")</f>
        <v xml:space="preserve"> </v>
      </c>
      <c r="AP473" s="104" t="str">
        <f>IF($AM$13&gt;=14,AP472, " ")</f>
        <v xml:space="preserve"> </v>
      </c>
      <c r="AQ473" s="104" t="str">
        <f>IF($AM$13&gt;=15,AQ472, " ")</f>
        <v xml:space="preserve"> </v>
      </c>
      <c r="AR473" s="104" t="str">
        <f>IF($AM$13&gt;=16,AR472, " ")</f>
        <v xml:space="preserve"> </v>
      </c>
      <c r="AS473" s="104" t="str">
        <f>IF($AM$13&gt;=17,AS472, " ")</f>
        <v xml:space="preserve"> </v>
      </c>
      <c r="AT473" s="104" t="str">
        <f>IF($AM$13&gt;=18,AT472, " ")</f>
        <v xml:space="preserve"> </v>
      </c>
      <c r="AU473" s="104" t="str">
        <f>IF($AM$13&gt;=19,AU472, " ")</f>
        <v xml:space="preserve"> </v>
      </c>
      <c r="AV473" s="104">
        <f>AV472</f>
        <v>0</v>
      </c>
      <c r="AW473" s="104"/>
    </row>
    <row r="474" spans="12:49">
      <c r="L474" s="2"/>
      <c r="AA474" s="86"/>
      <c r="AB474" s="86"/>
      <c r="AC474" s="86"/>
      <c r="AD474" s="86"/>
      <c r="AE474" s="86"/>
      <c r="AF474" s="86"/>
      <c r="AG474" s="86"/>
      <c r="AH474" s="86"/>
      <c r="AI474" s="86"/>
      <c r="AJ474" s="86"/>
      <c r="AK474" s="86"/>
      <c r="AL474" s="86"/>
      <c r="AM474" s="86"/>
      <c r="AN474" s="86"/>
      <c r="AO474" s="86"/>
      <c r="AP474" s="86"/>
      <c r="AQ474" s="86"/>
      <c r="AR474" s="86"/>
      <c r="AS474" s="86"/>
      <c r="AT474" s="86"/>
      <c r="AU474" s="86"/>
      <c r="AV474" s="86"/>
      <c r="AW474" s="86"/>
    </row>
    <row r="475" spans="12:49">
      <c r="L475" s="2"/>
    </row>
    <row r="476" spans="12:49">
      <c r="L476" s="2"/>
    </row>
    <row r="477" spans="12:49">
      <c r="L477" s="2"/>
    </row>
    <row r="478" spans="12:49">
      <c r="L478" s="2"/>
    </row>
    <row r="479" spans="12:49">
      <c r="L479" s="2"/>
    </row>
    <row r="480" spans="12:49">
      <c r="L480" s="2"/>
    </row>
    <row r="481" spans="12:12">
      <c r="L481" s="2"/>
    </row>
    <row r="482" spans="12:12">
      <c r="L482" s="2"/>
    </row>
    <row r="483" spans="12:12">
      <c r="L483" s="2"/>
    </row>
    <row r="484" spans="12:12">
      <c r="L484" s="2"/>
    </row>
    <row r="485" spans="12:12">
      <c r="L485" s="2"/>
    </row>
    <row r="486" spans="12:12">
      <c r="L486" s="2"/>
    </row>
    <row r="487" spans="12:12">
      <c r="L487" s="2"/>
    </row>
    <row r="488" spans="12:12">
      <c r="L488" s="2"/>
    </row>
    <row r="489" spans="12:12">
      <c r="L489" s="2"/>
    </row>
    <row r="490" spans="12:12">
      <c r="L490" s="2"/>
    </row>
    <row r="491" spans="12:12">
      <c r="L491" s="2"/>
    </row>
    <row r="492" spans="12:12">
      <c r="L492" s="2"/>
    </row>
    <row r="493" spans="12:12">
      <c r="L493" s="2"/>
    </row>
    <row r="494" spans="12:12">
      <c r="L494" s="2"/>
    </row>
    <row r="495" spans="12:12">
      <c r="L495" s="2"/>
    </row>
    <row r="496" spans="12:12">
      <c r="L496" s="2"/>
    </row>
    <row r="497" spans="12:12">
      <c r="L497" s="2"/>
    </row>
    <row r="498" spans="12:12">
      <c r="L498" s="2"/>
    </row>
    <row r="499" spans="12:12">
      <c r="L499" s="2"/>
    </row>
    <row r="500" spans="12:12">
      <c r="L500" s="2"/>
    </row>
    <row r="501" spans="12:12">
      <c r="L501" s="2"/>
    </row>
    <row r="502" spans="12:12">
      <c r="L502" s="2"/>
    </row>
    <row r="503" spans="12:12">
      <c r="L503" s="2"/>
    </row>
    <row r="504" spans="12:12">
      <c r="L504" s="2"/>
    </row>
    <row r="505" spans="12:12">
      <c r="L505" s="2"/>
    </row>
    <row r="506" spans="12:12">
      <c r="L506" s="2"/>
    </row>
    <row r="507" spans="12:12">
      <c r="L507" s="2"/>
    </row>
    <row r="508" spans="12:12">
      <c r="L508" s="2"/>
    </row>
    <row r="509" spans="12:12">
      <c r="L509" s="2"/>
    </row>
    <row r="510" spans="12:12">
      <c r="L510" s="2"/>
    </row>
    <row r="511" spans="12:12">
      <c r="L511" s="2"/>
    </row>
    <row r="512" spans="12:12">
      <c r="L512" s="2"/>
    </row>
    <row r="513" spans="12:12">
      <c r="L513" s="2"/>
    </row>
    <row r="514" spans="12:12">
      <c r="L514" s="2"/>
    </row>
    <row r="515" spans="12:12">
      <c r="L515" s="2"/>
    </row>
    <row r="516" spans="12:12">
      <c r="L516" s="2"/>
    </row>
    <row r="517" spans="12:12">
      <c r="L517" s="2"/>
    </row>
    <row r="518" spans="12:12">
      <c r="L518" s="2"/>
    </row>
    <row r="519" spans="12:12">
      <c r="L519" s="2"/>
    </row>
    <row r="520" spans="12:12">
      <c r="L520" s="2"/>
    </row>
    <row r="521" spans="12:12">
      <c r="L521" s="2"/>
    </row>
    <row r="522" spans="12:12">
      <c r="L522" s="2"/>
    </row>
    <row r="523" spans="12:12">
      <c r="L523" s="2"/>
    </row>
    <row r="524" spans="12:12">
      <c r="L524" s="2"/>
    </row>
    <row r="525" spans="12:12">
      <c r="L525" s="2"/>
    </row>
    <row r="526" spans="12:12">
      <c r="L526" s="2"/>
    </row>
    <row r="527" spans="12:12">
      <c r="L527" s="2"/>
    </row>
    <row r="528" spans="12:12">
      <c r="L528" s="2"/>
    </row>
    <row r="529" spans="12:12">
      <c r="L529" s="2"/>
    </row>
    <row r="530" spans="12:12">
      <c r="L530" s="2"/>
    </row>
    <row r="531" spans="12:12">
      <c r="L531" s="2"/>
    </row>
    <row r="532" spans="12:12">
      <c r="L532" s="2"/>
    </row>
    <row r="533" spans="12:12">
      <c r="L533" s="2"/>
    </row>
    <row r="534" spans="12:12">
      <c r="L534" s="2"/>
    </row>
    <row r="535" spans="12:12">
      <c r="L535" s="2"/>
    </row>
    <row r="536" spans="12:12">
      <c r="L536" s="2"/>
    </row>
    <row r="537" spans="12:12">
      <c r="L537" s="2"/>
    </row>
    <row r="538" spans="12:12">
      <c r="L538" s="2"/>
    </row>
    <row r="539" spans="12:12">
      <c r="L539" s="2"/>
    </row>
    <row r="540" spans="12:12">
      <c r="L540" s="2"/>
    </row>
    <row r="541" spans="12:12">
      <c r="L541" s="2"/>
    </row>
    <row r="542" spans="12:12">
      <c r="L542" s="2"/>
    </row>
    <row r="543" spans="12:12">
      <c r="L543" s="2"/>
    </row>
    <row r="544" spans="12:12">
      <c r="L544" s="2"/>
    </row>
    <row r="545" spans="12:12">
      <c r="L545" s="2"/>
    </row>
    <row r="546" spans="12:12">
      <c r="L546" s="2"/>
    </row>
    <row r="547" spans="12:12">
      <c r="L547" s="2"/>
    </row>
    <row r="548" spans="12:12">
      <c r="L548" s="2"/>
    </row>
    <row r="549" spans="12:12">
      <c r="L549" s="2"/>
    </row>
    <row r="550" spans="12:12">
      <c r="L550" s="2"/>
    </row>
    <row r="551" spans="12:12">
      <c r="L551" s="2"/>
    </row>
    <row r="552" spans="12:12">
      <c r="L552" s="2"/>
    </row>
    <row r="553" spans="12:12">
      <c r="L553" s="2"/>
    </row>
    <row r="554" spans="12:12">
      <c r="L554" s="2"/>
    </row>
    <row r="555" spans="12:12">
      <c r="L555" s="2"/>
    </row>
    <row r="556" spans="12:12">
      <c r="L556" s="2"/>
    </row>
    <row r="557" spans="12:12">
      <c r="L557" s="2"/>
    </row>
    <row r="558" spans="12:12">
      <c r="L558" s="2"/>
    </row>
    <row r="559" spans="12:12">
      <c r="L559" s="2"/>
    </row>
    <row r="560" spans="12:12">
      <c r="L560" s="2"/>
    </row>
    <row r="561" spans="12:12">
      <c r="L561" s="2"/>
    </row>
    <row r="562" spans="12:12">
      <c r="L562" s="2"/>
    </row>
    <row r="563" spans="12:12">
      <c r="L563" s="2"/>
    </row>
    <row r="564" spans="12:12">
      <c r="L564" s="2"/>
    </row>
    <row r="565" spans="12:12">
      <c r="L565" s="2"/>
    </row>
    <row r="566" spans="12:12">
      <c r="L566" s="2"/>
    </row>
    <row r="567" spans="12:12">
      <c r="L567" s="2"/>
    </row>
    <row r="568" spans="12:12">
      <c r="L568" s="2"/>
    </row>
    <row r="569" spans="12:12">
      <c r="L569" s="2"/>
    </row>
    <row r="570" spans="12:12">
      <c r="L570" s="2"/>
    </row>
    <row r="571" spans="12:12">
      <c r="L571" s="2"/>
    </row>
    <row r="572" spans="12:12">
      <c r="L572" s="2"/>
    </row>
    <row r="573" spans="12:12">
      <c r="L573" s="2"/>
    </row>
    <row r="574" spans="12:12">
      <c r="L574" s="2"/>
    </row>
    <row r="575" spans="12:12">
      <c r="L575" s="2"/>
    </row>
    <row r="576" spans="12:12">
      <c r="L576" s="2"/>
    </row>
    <row r="577" spans="12:12">
      <c r="L577" s="2"/>
    </row>
    <row r="578" spans="12:12">
      <c r="L578" s="2"/>
    </row>
    <row r="579" spans="12:12">
      <c r="L579" s="2"/>
    </row>
    <row r="580" spans="12:12">
      <c r="L580" s="2"/>
    </row>
    <row r="581" spans="12:12">
      <c r="L581" s="2"/>
    </row>
    <row r="582" spans="12:12">
      <c r="L582" s="2"/>
    </row>
    <row r="583" spans="12:12">
      <c r="L583" s="2"/>
    </row>
    <row r="584" spans="12:12">
      <c r="L584" s="2"/>
    </row>
    <row r="585" spans="12:12">
      <c r="L585" s="2"/>
    </row>
    <row r="586" spans="12:12">
      <c r="L586" s="2"/>
    </row>
    <row r="587" spans="12:12">
      <c r="L587" s="2"/>
    </row>
    <row r="588" spans="12:12">
      <c r="L588" s="2"/>
    </row>
    <row r="589" spans="12:12">
      <c r="L589" s="2"/>
    </row>
    <row r="590" spans="12:12">
      <c r="L590" s="2"/>
    </row>
    <row r="591" spans="12:12">
      <c r="L591" s="2"/>
    </row>
    <row r="592" spans="12:12">
      <c r="L592" s="2"/>
    </row>
    <row r="593" spans="12:12">
      <c r="L593" s="2"/>
    </row>
    <row r="594" spans="12:12">
      <c r="L594" s="2"/>
    </row>
    <row r="595" spans="12:12">
      <c r="L595" s="2"/>
    </row>
    <row r="596" spans="12:12">
      <c r="L596" s="2"/>
    </row>
    <row r="597" spans="12:12">
      <c r="L597" s="2"/>
    </row>
    <row r="598" spans="12:12">
      <c r="L598" s="2"/>
    </row>
    <row r="599" spans="12:12">
      <c r="L599" s="2"/>
    </row>
    <row r="600" spans="12:12">
      <c r="L600" s="2"/>
    </row>
    <row r="601" spans="12:12">
      <c r="L601" s="2"/>
    </row>
    <row r="602" spans="12:12">
      <c r="L602" s="2"/>
    </row>
    <row r="603" spans="12:12">
      <c r="L603" s="2"/>
    </row>
    <row r="604" spans="12:12">
      <c r="L604" s="2"/>
    </row>
    <row r="605" spans="12:12">
      <c r="L605" s="2"/>
    </row>
    <row r="606" spans="12:12">
      <c r="L606" s="2"/>
    </row>
    <row r="607" spans="12:12">
      <c r="L607" s="2"/>
    </row>
    <row r="608" spans="12:12">
      <c r="L608" s="2"/>
    </row>
    <row r="609" spans="12:12">
      <c r="L609" s="2"/>
    </row>
    <row r="610" spans="12:12">
      <c r="L610" s="2"/>
    </row>
    <row r="611" spans="12:12">
      <c r="L611" s="2"/>
    </row>
    <row r="612" spans="12:12">
      <c r="L612" s="2"/>
    </row>
    <row r="613" spans="12:12">
      <c r="L613" s="2"/>
    </row>
    <row r="614" spans="12:12">
      <c r="L614" s="2"/>
    </row>
    <row r="615" spans="12:12">
      <c r="L615" s="2"/>
    </row>
    <row r="616" spans="12:12">
      <c r="L616" s="2"/>
    </row>
    <row r="617" spans="12:12">
      <c r="L617" s="2"/>
    </row>
    <row r="618" spans="12:12">
      <c r="L618" s="2"/>
    </row>
    <row r="619" spans="12:12">
      <c r="L619" s="2"/>
    </row>
    <row r="620" spans="12:12">
      <c r="L620" s="2"/>
    </row>
    <row r="621" spans="12:12">
      <c r="L621" s="2"/>
    </row>
    <row r="622" spans="12:12">
      <c r="L622" s="2"/>
    </row>
    <row r="623" spans="12:12">
      <c r="L623" s="2"/>
    </row>
    <row r="624" spans="12:12">
      <c r="L624" s="2"/>
    </row>
    <row r="625" spans="12:12">
      <c r="L625" s="2"/>
    </row>
    <row r="626" spans="12:12">
      <c r="L626" s="2"/>
    </row>
    <row r="627" spans="12:12">
      <c r="L627" s="2"/>
    </row>
    <row r="628" spans="12:12">
      <c r="L628" s="2"/>
    </row>
    <row r="629" spans="12:12">
      <c r="L629" s="2"/>
    </row>
    <row r="630" spans="12:12">
      <c r="L630" s="2"/>
    </row>
    <row r="631" spans="12:12">
      <c r="L631" s="2"/>
    </row>
    <row r="632" spans="12:12">
      <c r="L632" s="2"/>
    </row>
    <row r="633" spans="12:12">
      <c r="L633" s="2"/>
    </row>
    <row r="634" spans="12:12">
      <c r="L634" s="2"/>
    </row>
    <row r="635" spans="12:12">
      <c r="L635" s="2"/>
    </row>
    <row r="636" spans="12:12">
      <c r="L636" s="2"/>
    </row>
    <row r="637" spans="12:12">
      <c r="L637" s="2"/>
    </row>
    <row r="638" spans="12:12">
      <c r="L638" s="2"/>
    </row>
    <row r="639" spans="12:12">
      <c r="L639" s="2"/>
    </row>
    <row r="640" spans="12:12">
      <c r="L640" s="2"/>
    </row>
    <row r="641" spans="12:12">
      <c r="L641" s="2"/>
    </row>
    <row r="642" spans="12:12">
      <c r="L642" s="2"/>
    </row>
    <row r="643" spans="12:12">
      <c r="L643" s="2"/>
    </row>
    <row r="644" spans="12:12">
      <c r="L644" s="2"/>
    </row>
    <row r="645" spans="12:12">
      <c r="L645" s="2"/>
    </row>
    <row r="646" spans="12:12">
      <c r="L646" s="2"/>
    </row>
    <row r="647" spans="12:12">
      <c r="L647" s="2"/>
    </row>
    <row r="648" spans="12:12">
      <c r="L648" s="2"/>
    </row>
    <row r="649" spans="12:12">
      <c r="L649" s="2"/>
    </row>
    <row r="650" spans="12:12">
      <c r="L650" s="2"/>
    </row>
    <row r="651" spans="12:12">
      <c r="L651" s="2"/>
    </row>
    <row r="652" spans="12:12">
      <c r="L652" s="2"/>
    </row>
    <row r="653" spans="12:12">
      <c r="L653" s="2"/>
    </row>
    <row r="654" spans="12:12">
      <c r="L654" s="2"/>
    </row>
    <row r="655" spans="12:12">
      <c r="L655" s="2"/>
    </row>
    <row r="656" spans="12:12">
      <c r="L656" s="2"/>
    </row>
    <row r="657" spans="12:12">
      <c r="L657" s="2"/>
    </row>
    <row r="658" spans="12:12">
      <c r="L658" s="2"/>
    </row>
    <row r="659" spans="12:12">
      <c r="L659" s="2"/>
    </row>
    <row r="660" spans="12:12">
      <c r="L660" s="2"/>
    </row>
    <row r="661" spans="12:12">
      <c r="L661" s="2"/>
    </row>
    <row r="662" spans="12:12">
      <c r="L662" s="2"/>
    </row>
    <row r="663" spans="12:12">
      <c r="L663" s="2"/>
    </row>
    <row r="664" spans="12:12">
      <c r="L664" s="2"/>
    </row>
    <row r="665" spans="12:12">
      <c r="L665" s="2"/>
    </row>
    <row r="666" spans="12:12">
      <c r="L666" s="2"/>
    </row>
    <row r="667" spans="12:12">
      <c r="L667" s="2"/>
    </row>
    <row r="668" spans="12:12">
      <c r="L668" s="2"/>
    </row>
    <row r="669" spans="12:12">
      <c r="L669" s="2"/>
    </row>
    <row r="670" spans="12:12">
      <c r="L670" s="2"/>
    </row>
    <row r="671" spans="12:12">
      <c r="L671" s="2"/>
    </row>
    <row r="672" spans="12:12">
      <c r="L672" s="2"/>
    </row>
    <row r="673" spans="12:12">
      <c r="L673" s="2"/>
    </row>
    <row r="674" spans="12:12">
      <c r="L674" s="2"/>
    </row>
    <row r="675" spans="12:12">
      <c r="L675" s="2"/>
    </row>
    <row r="676" spans="12:12">
      <c r="L676" s="2"/>
    </row>
    <row r="677" spans="12:12">
      <c r="L677" s="2"/>
    </row>
    <row r="678" spans="12:12">
      <c r="L678" s="2"/>
    </row>
    <row r="679" spans="12:12">
      <c r="L679" s="2"/>
    </row>
    <row r="680" spans="12:12">
      <c r="L680" s="2"/>
    </row>
    <row r="681" spans="12:12">
      <c r="L681" s="2"/>
    </row>
    <row r="682" spans="12:12">
      <c r="L682" s="2"/>
    </row>
    <row r="683" spans="12:12">
      <c r="L683" s="2"/>
    </row>
    <row r="684" spans="12:12">
      <c r="L684" s="2"/>
    </row>
    <row r="685" spans="12:12">
      <c r="L685" s="2"/>
    </row>
    <row r="686" spans="12:12">
      <c r="L686" s="2"/>
    </row>
    <row r="687" spans="12:12">
      <c r="L687" s="2"/>
    </row>
    <row r="688" spans="12:12">
      <c r="L688" s="2"/>
    </row>
    <row r="689" spans="12:12">
      <c r="L689" s="2"/>
    </row>
    <row r="690" spans="12:12">
      <c r="L690" s="2"/>
    </row>
    <row r="691" spans="12:12">
      <c r="L691" s="2"/>
    </row>
    <row r="692" spans="12:12">
      <c r="L692" s="2"/>
    </row>
    <row r="693" spans="12:12">
      <c r="L693" s="2"/>
    </row>
    <row r="694" spans="12:12">
      <c r="L694" s="2"/>
    </row>
    <row r="695" spans="12:12">
      <c r="L695" s="2"/>
    </row>
    <row r="696" spans="12:12">
      <c r="L696" s="2"/>
    </row>
    <row r="697" spans="12:12">
      <c r="L697" s="2"/>
    </row>
    <row r="698" spans="12:12">
      <c r="L698" s="2"/>
    </row>
    <row r="699" spans="12:12">
      <c r="L699" s="2"/>
    </row>
    <row r="700" spans="12:12">
      <c r="L700" s="2"/>
    </row>
    <row r="701" spans="12:12">
      <c r="L701" s="2"/>
    </row>
    <row r="702" spans="12:12">
      <c r="L702" s="2"/>
    </row>
    <row r="703" spans="12:12">
      <c r="L703" s="2"/>
    </row>
    <row r="704" spans="12:12">
      <c r="L704" s="2"/>
    </row>
    <row r="705" spans="12:12">
      <c r="L705" s="2"/>
    </row>
    <row r="706" spans="12:12">
      <c r="L706" s="2"/>
    </row>
    <row r="707" spans="12:12">
      <c r="L707" s="2"/>
    </row>
    <row r="708" spans="12:12">
      <c r="L708" s="2"/>
    </row>
    <row r="709" spans="12:12">
      <c r="L709" s="2"/>
    </row>
    <row r="710" spans="12:12">
      <c r="L710" s="2"/>
    </row>
    <row r="711" spans="12:12">
      <c r="L711" s="2"/>
    </row>
    <row r="712" spans="12:12">
      <c r="L712" s="2"/>
    </row>
    <row r="713" spans="12:12">
      <c r="L713" s="2"/>
    </row>
    <row r="714" spans="12:12">
      <c r="L714" s="2"/>
    </row>
    <row r="715" spans="12:12">
      <c r="L715" s="2"/>
    </row>
    <row r="716" spans="12:12">
      <c r="L716" s="2"/>
    </row>
    <row r="717" spans="12:12">
      <c r="L717" s="2"/>
    </row>
    <row r="718" spans="12:12">
      <c r="L718" s="2"/>
    </row>
    <row r="719" spans="12:12">
      <c r="L719" s="2"/>
    </row>
    <row r="720" spans="12:12">
      <c r="L720" s="2"/>
    </row>
    <row r="721" spans="12:12">
      <c r="L721" s="2"/>
    </row>
    <row r="722" spans="12:12">
      <c r="L722" s="2"/>
    </row>
    <row r="723" spans="12:12">
      <c r="L723" s="2"/>
    </row>
    <row r="724" spans="12:12">
      <c r="L724" s="2"/>
    </row>
    <row r="725" spans="12:12">
      <c r="L725" s="2"/>
    </row>
    <row r="726" spans="12:12">
      <c r="L726" s="2"/>
    </row>
    <row r="727" spans="12:12">
      <c r="L727" s="2"/>
    </row>
    <row r="728" spans="12:12">
      <c r="L728" s="2"/>
    </row>
    <row r="729" spans="12:12">
      <c r="L729" s="2"/>
    </row>
    <row r="730" spans="12:12">
      <c r="L730" s="2"/>
    </row>
    <row r="731" spans="12:12">
      <c r="L731" s="2"/>
    </row>
    <row r="732" spans="12:12">
      <c r="L732" s="2"/>
    </row>
    <row r="733" spans="12:12">
      <c r="L733" s="2"/>
    </row>
    <row r="734" spans="12:12">
      <c r="L734" s="2"/>
    </row>
    <row r="735" spans="12:12">
      <c r="L735" s="2"/>
    </row>
    <row r="736" spans="12:12">
      <c r="L736" s="2"/>
    </row>
    <row r="737" spans="12:12">
      <c r="L737" s="2"/>
    </row>
    <row r="738" spans="12:12">
      <c r="L738" s="2"/>
    </row>
    <row r="739" spans="12:12">
      <c r="L739" s="2"/>
    </row>
    <row r="740" spans="12:12">
      <c r="L740" s="2"/>
    </row>
    <row r="741" spans="12:12">
      <c r="L741" s="2"/>
    </row>
    <row r="742" spans="12:12">
      <c r="L742" s="2"/>
    </row>
    <row r="743" spans="12:12">
      <c r="L743" s="2"/>
    </row>
    <row r="744" spans="12:12">
      <c r="L744" s="2"/>
    </row>
    <row r="745" spans="12:12">
      <c r="L745" s="2"/>
    </row>
    <row r="746" spans="12:12">
      <c r="L746" s="2"/>
    </row>
    <row r="747" spans="12:12">
      <c r="L747" s="2"/>
    </row>
    <row r="748" spans="12:12">
      <c r="L748" s="2"/>
    </row>
    <row r="749" spans="12:12">
      <c r="L749" s="2"/>
    </row>
    <row r="750" spans="12:12">
      <c r="L750" s="2"/>
    </row>
    <row r="751" spans="12:12">
      <c r="L751" s="2"/>
    </row>
    <row r="752" spans="12:12">
      <c r="L752" s="2"/>
    </row>
    <row r="753" spans="12:12">
      <c r="L753" s="2"/>
    </row>
    <row r="754" spans="12:12">
      <c r="L754" s="2"/>
    </row>
    <row r="755" spans="12:12">
      <c r="L755" s="2"/>
    </row>
    <row r="756" spans="12:12">
      <c r="L756" s="2"/>
    </row>
    <row r="757" spans="12:12">
      <c r="L757" s="2"/>
    </row>
    <row r="758" spans="12:12">
      <c r="L758" s="2"/>
    </row>
    <row r="759" spans="12:12">
      <c r="L759" s="2"/>
    </row>
    <row r="760" spans="12:12">
      <c r="L760" s="2"/>
    </row>
    <row r="761" spans="12:12">
      <c r="L761" s="2"/>
    </row>
    <row r="762" spans="12:12">
      <c r="L762" s="2"/>
    </row>
    <row r="763" spans="12:12">
      <c r="L763" s="2"/>
    </row>
    <row r="764" spans="12:12">
      <c r="L764" s="2"/>
    </row>
    <row r="765" spans="12:12">
      <c r="L765" s="2"/>
    </row>
    <row r="766" spans="12:12">
      <c r="L766" s="2"/>
    </row>
    <row r="767" spans="12:12">
      <c r="L767" s="2"/>
    </row>
    <row r="768" spans="12:12">
      <c r="L768" s="2"/>
    </row>
    <row r="769" spans="12:12">
      <c r="L769" s="2"/>
    </row>
    <row r="770" spans="12:12">
      <c r="L770" s="2"/>
    </row>
    <row r="771" spans="12:12">
      <c r="L771" s="2"/>
    </row>
    <row r="772" spans="12:12">
      <c r="L772" s="2"/>
    </row>
    <row r="773" spans="12:12">
      <c r="L773" s="2"/>
    </row>
    <row r="774" spans="12:12">
      <c r="L774" s="2"/>
    </row>
    <row r="775" spans="12:12">
      <c r="L775" s="2"/>
    </row>
    <row r="776" spans="12:12">
      <c r="L776" s="2"/>
    </row>
    <row r="777" spans="12:12">
      <c r="L777" s="2"/>
    </row>
    <row r="778" spans="12:12">
      <c r="L778" s="2"/>
    </row>
    <row r="779" spans="12:12">
      <c r="L779" s="2"/>
    </row>
    <row r="780" spans="12:12">
      <c r="L780" s="2"/>
    </row>
    <row r="781" spans="12:12">
      <c r="L781" s="2"/>
    </row>
    <row r="782" spans="12:12">
      <c r="L782" s="2"/>
    </row>
    <row r="783" spans="12:12">
      <c r="L783" s="2"/>
    </row>
    <row r="784" spans="12:12">
      <c r="L784" s="2"/>
    </row>
    <row r="785" spans="12:12">
      <c r="L785" s="2"/>
    </row>
    <row r="786" spans="12:12">
      <c r="L786" s="2"/>
    </row>
    <row r="787" spans="12:12">
      <c r="L787" s="2"/>
    </row>
    <row r="788" spans="12:12">
      <c r="L788" s="2"/>
    </row>
    <row r="789" spans="12:12">
      <c r="L789" s="2"/>
    </row>
    <row r="790" spans="12:12">
      <c r="L790" s="2"/>
    </row>
    <row r="791" spans="12:12">
      <c r="L791" s="2"/>
    </row>
    <row r="792" spans="12:12">
      <c r="L792" s="2"/>
    </row>
    <row r="793" spans="12:12">
      <c r="L793" s="2"/>
    </row>
    <row r="794" spans="12:12">
      <c r="L794" s="2"/>
    </row>
    <row r="795" spans="12:12">
      <c r="L795" s="2"/>
    </row>
    <row r="796" spans="12:12">
      <c r="L796" s="2"/>
    </row>
    <row r="797" spans="12:12">
      <c r="L797" s="2"/>
    </row>
    <row r="798" spans="12:12">
      <c r="L798" s="2"/>
    </row>
    <row r="799" spans="12:12">
      <c r="L799" s="2"/>
    </row>
    <row r="800" spans="12:12">
      <c r="L800" s="2"/>
    </row>
    <row r="801" spans="12:12">
      <c r="L801" s="2"/>
    </row>
    <row r="802" spans="12:12">
      <c r="L802" s="2"/>
    </row>
    <row r="803" spans="12:12">
      <c r="L803" s="2"/>
    </row>
    <row r="804" spans="12:12">
      <c r="L804" s="2"/>
    </row>
    <row r="805" spans="12:12">
      <c r="L805" s="2"/>
    </row>
    <row r="806" spans="12:12">
      <c r="L806" s="2"/>
    </row>
    <row r="807" spans="12:12">
      <c r="L807" s="2"/>
    </row>
    <row r="808" spans="12:12">
      <c r="L808" s="2"/>
    </row>
    <row r="809" spans="12:12">
      <c r="L809" s="2"/>
    </row>
    <row r="810" spans="12:12">
      <c r="L810" s="2"/>
    </row>
    <row r="811" spans="12:12">
      <c r="L811" s="2"/>
    </row>
    <row r="812" spans="12:12">
      <c r="L812" s="2"/>
    </row>
    <row r="813" spans="12:12">
      <c r="L813" s="2"/>
    </row>
    <row r="814" spans="12:12">
      <c r="L814" s="2"/>
    </row>
    <row r="815" spans="12:12">
      <c r="L815" s="2"/>
    </row>
    <row r="816" spans="12:12">
      <c r="L816" s="2"/>
    </row>
    <row r="817" spans="12:12">
      <c r="L817" s="2"/>
    </row>
    <row r="818" spans="12:12">
      <c r="L818" s="2"/>
    </row>
    <row r="819" spans="12:12">
      <c r="L819" s="2"/>
    </row>
    <row r="820" spans="12:12">
      <c r="L820" s="2"/>
    </row>
    <row r="821" spans="12:12">
      <c r="L821" s="2"/>
    </row>
    <row r="822" spans="12:12">
      <c r="L822" s="2"/>
    </row>
    <row r="823" spans="12:12">
      <c r="L823" s="2"/>
    </row>
    <row r="824" spans="12:12">
      <c r="L824" s="2"/>
    </row>
    <row r="825" spans="12:12">
      <c r="L825" s="2"/>
    </row>
    <row r="826" spans="12:12">
      <c r="L826" s="2"/>
    </row>
    <row r="827" spans="12:12">
      <c r="L827" s="2"/>
    </row>
    <row r="828" spans="12:12">
      <c r="L828" s="2"/>
    </row>
    <row r="829" spans="12:12">
      <c r="L829" s="2"/>
    </row>
    <row r="830" spans="12:12">
      <c r="L830" s="2"/>
    </row>
    <row r="831" spans="12:12">
      <c r="L831" s="2"/>
    </row>
    <row r="832" spans="12:12">
      <c r="L832" s="2"/>
    </row>
    <row r="833" spans="12:12">
      <c r="L833" s="2"/>
    </row>
    <row r="834" spans="12:12">
      <c r="L834" s="2"/>
    </row>
    <row r="835" spans="12:12">
      <c r="L835" s="2"/>
    </row>
    <row r="836" spans="12:12">
      <c r="L836" s="2"/>
    </row>
    <row r="837" spans="12:12">
      <c r="L837" s="2"/>
    </row>
    <row r="838" spans="12:12">
      <c r="L838" s="2"/>
    </row>
    <row r="839" spans="12:12">
      <c r="L839" s="2"/>
    </row>
    <row r="840" spans="12:12">
      <c r="L840" s="2"/>
    </row>
    <row r="841" spans="12:12">
      <c r="L841" s="2"/>
    </row>
    <row r="842" spans="12:12">
      <c r="L842" s="2"/>
    </row>
    <row r="843" spans="12:12">
      <c r="L843" s="2"/>
    </row>
    <row r="844" spans="12:12">
      <c r="L844" s="2"/>
    </row>
    <row r="845" spans="12:12">
      <c r="L845" s="2"/>
    </row>
    <row r="846" spans="12:12">
      <c r="L846" s="2"/>
    </row>
    <row r="847" spans="12:12">
      <c r="L847" s="2"/>
    </row>
    <row r="848" spans="12:12">
      <c r="L848" s="2"/>
    </row>
    <row r="849" spans="12:12">
      <c r="L849" s="2"/>
    </row>
    <row r="850" spans="12:12">
      <c r="L850" s="2"/>
    </row>
    <row r="851" spans="12:12">
      <c r="L851" s="2"/>
    </row>
    <row r="852" spans="12:12">
      <c r="L852" s="2"/>
    </row>
    <row r="853" spans="12:12">
      <c r="L853" s="2"/>
    </row>
    <row r="854" spans="12:12">
      <c r="L854" s="2"/>
    </row>
    <row r="855" spans="12:12">
      <c r="L855" s="2"/>
    </row>
    <row r="856" spans="12:12">
      <c r="L856" s="2"/>
    </row>
    <row r="857" spans="12:12">
      <c r="L857" s="2"/>
    </row>
    <row r="858" spans="12:12">
      <c r="L858" s="2"/>
    </row>
    <row r="859" spans="12:12">
      <c r="L859" s="2"/>
    </row>
    <row r="860" spans="12:12">
      <c r="L860" s="2"/>
    </row>
    <row r="861" spans="12:12">
      <c r="L861" s="2"/>
    </row>
    <row r="862" spans="12:12">
      <c r="L862" s="2"/>
    </row>
    <row r="863" spans="12:12">
      <c r="L863" s="2"/>
    </row>
    <row r="864" spans="12:12">
      <c r="L864" s="2"/>
    </row>
    <row r="865" spans="12:12">
      <c r="L865" s="2"/>
    </row>
    <row r="866" spans="12:12">
      <c r="L866" s="2"/>
    </row>
    <row r="867" spans="12:12">
      <c r="L867" s="2"/>
    </row>
    <row r="868" spans="12:12">
      <c r="L868" s="2"/>
    </row>
    <row r="869" spans="12:12">
      <c r="L869" s="2"/>
    </row>
    <row r="870" spans="12:12">
      <c r="L870" s="2"/>
    </row>
    <row r="871" spans="12:12">
      <c r="L871" s="2"/>
    </row>
    <row r="872" spans="12:12">
      <c r="L872" s="2"/>
    </row>
    <row r="873" spans="12:12">
      <c r="L873" s="2"/>
    </row>
    <row r="874" spans="12:12">
      <c r="L874" s="2"/>
    </row>
    <row r="875" spans="12:12">
      <c r="L875" s="2"/>
    </row>
    <row r="876" spans="12:12">
      <c r="L876" s="2"/>
    </row>
    <row r="877" spans="12:12">
      <c r="L877" s="2"/>
    </row>
    <row r="878" spans="12:12">
      <c r="L878" s="2"/>
    </row>
    <row r="879" spans="12:12">
      <c r="L879" s="2"/>
    </row>
    <row r="880" spans="12:12">
      <c r="L880" s="2"/>
    </row>
    <row r="881" spans="12:12">
      <c r="L881" s="2"/>
    </row>
    <row r="882" spans="12:12">
      <c r="L882" s="2"/>
    </row>
    <row r="883" spans="12:12">
      <c r="L883" s="2"/>
    </row>
    <row r="884" spans="12:12">
      <c r="L884" s="2"/>
    </row>
    <row r="885" spans="12:12">
      <c r="L885" s="2"/>
    </row>
    <row r="886" spans="12:12">
      <c r="L886" s="2"/>
    </row>
    <row r="887" spans="12:12">
      <c r="L887" s="2"/>
    </row>
    <row r="888" spans="12:12">
      <c r="L888" s="2"/>
    </row>
    <row r="889" spans="12:12">
      <c r="L889" s="2"/>
    </row>
    <row r="890" spans="12:12">
      <c r="L890" s="2"/>
    </row>
    <row r="891" spans="12:12">
      <c r="L891" s="2"/>
    </row>
    <row r="892" spans="12:12">
      <c r="L892" s="2"/>
    </row>
    <row r="893" spans="12:12">
      <c r="L893" s="2"/>
    </row>
    <row r="894" spans="12:12">
      <c r="L894" s="2"/>
    </row>
    <row r="895" spans="12:12">
      <c r="L895" s="2"/>
    </row>
    <row r="896" spans="12:12">
      <c r="L896" s="2"/>
    </row>
    <row r="897" spans="12:12">
      <c r="L897" s="2"/>
    </row>
    <row r="898" spans="12:12">
      <c r="L898" s="2"/>
    </row>
    <row r="899" spans="12:12">
      <c r="L899" s="2"/>
    </row>
    <row r="900" spans="12:12">
      <c r="L900" s="2"/>
    </row>
    <row r="901" spans="12:12">
      <c r="L901" s="2"/>
    </row>
    <row r="902" spans="12:12">
      <c r="L902" s="2"/>
    </row>
    <row r="903" spans="12:12">
      <c r="L903" s="2"/>
    </row>
    <row r="904" spans="12:12">
      <c r="L904" s="2"/>
    </row>
    <row r="905" spans="12:12">
      <c r="L905" s="2"/>
    </row>
    <row r="906" spans="12:12">
      <c r="L906" s="2"/>
    </row>
    <row r="907" spans="12:12">
      <c r="L907" s="2"/>
    </row>
    <row r="908" spans="12:12">
      <c r="L908" s="2"/>
    </row>
    <row r="909" spans="12:12">
      <c r="L909" s="2"/>
    </row>
    <row r="910" spans="12:12">
      <c r="L910" s="2"/>
    </row>
    <row r="911" spans="12:12">
      <c r="L911" s="2"/>
    </row>
    <row r="912" spans="12:12">
      <c r="L912" s="2"/>
    </row>
    <row r="913" spans="12:12">
      <c r="L913" s="2"/>
    </row>
    <row r="914" spans="12:12">
      <c r="L914" s="2"/>
    </row>
    <row r="915" spans="12:12">
      <c r="L915" s="2"/>
    </row>
    <row r="916" spans="12:12">
      <c r="L916" s="2"/>
    </row>
    <row r="917" spans="12:12">
      <c r="L917" s="2"/>
    </row>
    <row r="918" spans="12:12">
      <c r="L918" s="2"/>
    </row>
    <row r="919" spans="12:12">
      <c r="L919" s="2"/>
    </row>
    <row r="920" spans="12:12">
      <c r="L920" s="2"/>
    </row>
    <row r="921" spans="12:12">
      <c r="L921" s="2"/>
    </row>
    <row r="922" spans="12:12">
      <c r="L922" s="2"/>
    </row>
    <row r="923" spans="12:12">
      <c r="L923" s="2"/>
    </row>
    <row r="924" spans="12:12">
      <c r="L924" s="2"/>
    </row>
    <row r="925" spans="12:12">
      <c r="L925" s="2"/>
    </row>
    <row r="926" spans="12:12">
      <c r="L926" s="2"/>
    </row>
    <row r="927" spans="12:12">
      <c r="L927" s="2"/>
    </row>
    <row r="928" spans="12:12">
      <c r="L928" s="2"/>
    </row>
    <row r="929" spans="12:12">
      <c r="L929" s="2"/>
    </row>
    <row r="930" spans="12:12">
      <c r="L930" s="2"/>
    </row>
    <row r="931" spans="12:12">
      <c r="L931" s="2"/>
    </row>
    <row r="932" spans="12:12">
      <c r="L932" s="2"/>
    </row>
    <row r="933" spans="12:12">
      <c r="L933" s="2"/>
    </row>
    <row r="934" spans="12:12">
      <c r="L934" s="2"/>
    </row>
    <row r="935" spans="12:12">
      <c r="L935" s="2"/>
    </row>
    <row r="936" spans="12:12">
      <c r="L936" s="2"/>
    </row>
    <row r="937" spans="12:12">
      <c r="L937" s="2"/>
    </row>
    <row r="938" spans="12:12">
      <c r="L938" s="2"/>
    </row>
    <row r="939" spans="12:12">
      <c r="L939" s="2"/>
    </row>
    <row r="940" spans="12:12">
      <c r="L940" s="2"/>
    </row>
    <row r="941" spans="12:12">
      <c r="L941" s="2"/>
    </row>
    <row r="942" spans="12:12">
      <c r="L942" s="2"/>
    </row>
    <row r="943" spans="12:12">
      <c r="L943" s="2"/>
    </row>
    <row r="944" spans="12:12">
      <c r="L944" s="2"/>
    </row>
    <row r="945" spans="12:12">
      <c r="L945" s="2"/>
    </row>
    <row r="946" spans="12:12">
      <c r="L946" s="2"/>
    </row>
    <row r="947" spans="12:12">
      <c r="L947" s="2"/>
    </row>
    <row r="948" spans="12:12">
      <c r="L948" s="2"/>
    </row>
    <row r="949" spans="12:12">
      <c r="L949" s="2"/>
    </row>
    <row r="950" spans="12:12">
      <c r="L950" s="2"/>
    </row>
    <row r="951" spans="12:12">
      <c r="L951" s="2"/>
    </row>
    <row r="952" spans="12:12">
      <c r="L952" s="2"/>
    </row>
    <row r="953" spans="12:12">
      <c r="L953" s="2"/>
    </row>
    <row r="954" spans="12:12">
      <c r="L954" s="2"/>
    </row>
    <row r="955" spans="12:12">
      <c r="L955" s="2"/>
    </row>
    <row r="956" spans="12:12">
      <c r="L956" s="2"/>
    </row>
    <row r="957" spans="12:12">
      <c r="L957" s="2"/>
    </row>
    <row r="958" spans="12:12">
      <c r="L958" s="2"/>
    </row>
    <row r="959" spans="12:12">
      <c r="L959" s="2"/>
    </row>
    <row r="960" spans="12:12">
      <c r="L960" s="2"/>
    </row>
    <row r="961" spans="12:12">
      <c r="L961" s="2"/>
    </row>
    <row r="962" spans="12:12">
      <c r="L962" s="2"/>
    </row>
    <row r="963" spans="12:12">
      <c r="L963" s="2"/>
    </row>
    <row r="964" spans="12:12">
      <c r="L964" s="2"/>
    </row>
    <row r="965" spans="12:12">
      <c r="L965" s="2"/>
    </row>
    <row r="966" spans="12:12">
      <c r="L966" s="2"/>
    </row>
    <row r="967" spans="12:12">
      <c r="L967" s="2"/>
    </row>
    <row r="968" spans="12:12">
      <c r="L968" s="2"/>
    </row>
    <row r="969" spans="12:12">
      <c r="L969" s="2"/>
    </row>
    <row r="970" spans="12:12">
      <c r="L970" s="2"/>
    </row>
    <row r="971" spans="12:12">
      <c r="L971" s="2"/>
    </row>
    <row r="972" spans="12:12">
      <c r="L972" s="2"/>
    </row>
    <row r="973" spans="12:12">
      <c r="L973" s="2"/>
    </row>
    <row r="974" spans="12:12">
      <c r="L974" s="2"/>
    </row>
    <row r="975" spans="12:12">
      <c r="L975" s="2"/>
    </row>
    <row r="976" spans="12:12">
      <c r="L976" s="2"/>
    </row>
    <row r="977" spans="12:12">
      <c r="L977" s="2"/>
    </row>
    <row r="978" spans="12:12">
      <c r="L978" s="2"/>
    </row>
    <row r="979" spans="12:12">
      <c r="L979" s="2"/>
    </row>
    <row r="980" spans="12:12">
      <c r="L980" s="2"/>
    </row>
    <row r="981" spans="12:12">
      <c r="L981" s="2"/>
    </row>
    <row r="982" spans="12:12">
      <c r="L982" s="2"/>
    </row>
    <row r="983" spans="12:12">
      <c r="L983" s="2"/>
    </row>
    <row r="984" spans="12:12">
      <c r="L984" s="2"/>
    </row>
    <row r="985" spans="12:12">
      <c r="L985" s="2"/>
    </row>
    <row r="986" spans="12:12">
      <c r="L986" s="2"/>
    </row>
    <row r="987" spans="12:12">
      <c r="L987" s="2"/>
    </row>
    <row r="988" spans="12:12">
      <c r="L988" s="2"/>
    </row>
    <row r="989" spans="12:12">
      <c r="L989" s="2"/>
    </row>
    <row r="990" spans="12:12">
      <c r="L990" s="2"/>
    </row>
    <row r="991" spans="12:12">
      <c r="L991" s="2"/>
    </row>
    <row r="992" spans="12:12">
      <c r="L992" s="2"/>
    </row>
    <row r="993" spans="12:12">
      <c r="L993" s="2"/>
    </row>
    <row r="994" spans="12:12">
      <c r="L994" s="2"/>
    </row>
    <row r="995" spans="12:12">
      <c r="L995" s="2"/>
    </row>
    <row r="996" spans="12:12">
      <c r="L996" s="2"/>
    </row>
    <row r="997" spans="12:12">
      <c r="L997" s="2"/>
    </row>
    <row r="998" spans="12:12">
      <c r="L998" s="2"/>
    </row>
    <row r="999" spans="12:12">
      <c r="L999" s="2"/>
    </row>
    <row r="1000" spans="12:12">
      <c r="L1000" s="2"/>
    </row>
    <row r="1001" spans="12:12">
      <c r="L1001" s="2"/>
    </row>
    <row r="1002" spans="12:12">
      <c r="L1002" s="2"/>
    </row>
    <row r="1003" spans="12:12">
      <c r="L1003" s="2"/>
    </row>
    <row r="1004" spans="12:12">
      <c r="L1004" s="2"/>
    </row>
    <row r="1005" spans="12:12">
      <c r="L1005" s="2"/>
    </row>
    <row r="1006" spans="12:12">
      <c r="L1006" s="2"/>
    </row>
    <row r="1007" spans="12:12">
      <c r="L1007" s="2"/>
    </row>
    <row r="1008" spans="12:12">
      <c r="L1008" s="2"/>
    </row>
    <row r="1009" spans="12:12">
      <c r="L1009" s="2"/>
    </row>
    <row r="1010" spans="12:12">
      <c r="L1010" s="2"/>
    </row>
    <row r="1011" spans="12:12">
      <c r="L1011" s="2"/>
    </row>
    <row r="1012" spans="12:12">
      <c r="L1012" s="2"/>
    </row>
    <row r="1013" spans="12:12">
      <c r="L1013" s="2"/>
    </row>
    <row r="1014" spans="12:12">
      <c r="L1014" s="2"/>
    </row>
    <row r="1015" spans="12:12">
      <c r="L1015" s="2"/>
    </row>
    <row r="1016" spans="12:12">
      <c r="L1016" s="2"/>
    </row>
    <row r="1017" spans="12:12">
      <c r="L1017" s="2"/>
    </row>
    <row r="1018" spans="12:12">
      <c r="L1018" s="2"/>
    </row>
    <row r="1019" spans="12:12">
      <c r="L1019" s="2"/>
    </row>
    <row r="1020" spans="12:12">
      <c r="L1020" s="2"/>
    </row>
    <row r="1021" spans="12:12">
      <c r="L1021" s="2"/>
    </row>
    <row r="1022" spans="12:12">
      <c r="L1022" s="2"/>
    </row>
    <row r="1023" spans="12:12">
      <c r="L1023" s="2"/>
    </row>
    <row r="1024" spans="12:12">
      <c r="L1024" s="2"/>
    </row>
    <row r="1025" spans="12:12">
      <c r="L1025" s="2"/>
    </row>
    <row r="1026" spans="12:12">
      <c r="L1026" s="2"/>
    </row>
    <row r="1027" spans="12:12">
      <c r="L1027" s="2"/>
    </row>
    <row r="1028" spans="12:12">
      <c r="L1028" s="2"/>
    </row>
    <row r="1029" spans="12:12">
      <c r="L1029" s="2"/>
    </row>
    <row r="1030" spans="12:12">
      <c r="L1030" s="2"/>
    </row>
    <row r="1031" spans="12:12">
      <c r="L1031" s="2"/>
    </row>
    <row r="1032" spans="12:12">
      <c r="L1032" s="2"/>
    </row>
    <row r="1033" spans="12:12">
      <c r="L1033" s="2"/>
    </row>
    <row r="1034" spans="12:12">
      <c r="L1034" s="2"/>
    </row>
    <row r="1035" spans="12:12">
      <c r="L1035" s="2"/>
    </row>
    <row r="1036" spans="12:12">
      <c r="L1036" s="2"/>
    </row>
    <row r="1037" spans="12:12">
      <c r="L1037" s="2"/>
    </row>
    <row r="1038" spans="12:12">
      <c r="L1038" s="2"/>
    </row>
    <row r="1039" spans="12:12">
      <c r="L1039" s="2"/>
    </row>
    <row r="1040" spans="12:12">
      <c r="L1040" s="2"/>
    </row>
    <row r="1041" spans="12:12">
      <c r="L1041" s="2"/>
    </row>
    <row r="1042" spans="12:12">
      <c r="L1042" s="2"/>
    </row>
    <row r="1043" spans="12:12">
      <c r="L1043" s="2"/>
    </row>
    <row r="1044" spans="12:12">
      <c r="L1044" s="2"/>
    </row>
    <row r="1045" spans="12:12">
      <c r="L1045" s="2"/>
    </row>
    <row r="1046" spans="12:12">
      <c r="L1046" s="2"/>
    </row>
    <row r="1047" spans="12:12">
      <c r="L1047" s="2"/>
    </row>
    <row r="1048" spans="12:12">
      <c r="L1048" s="2"/>
    </row>
    <row r="1049" spans="12:12">
      <c r="L1049" s="2"/>
    </row>
    <row r="1050" spans="12:12">
      <c r="L1050" s="2"/>
    </row>
    <row r="1051" spans="12:12">
      <c r="L1051" s="2"/>
    </row>
    <row r="1052" spans="12:12">
      <c r="L1052" s="2"/>
    </row>
    <row r="1053" spans="12:12">
      <c r="L1053" s="2"/>
    </row>
    <row r="1054" spans="12:12">
      <c r="L1054" s="2"/>
    </row>
    <row r="1055" spans="12:12">
      <c r="L1055" s="2"/>
    </row>
    <row r="1056" spans="12:12">
      <c r="L1056" s="2"/>
    </row>
    <row r="1057" spans="12:12">
      <c r="L1057" s="2"/>
    </row>
    <row r="1058" spans="12:12">
      <c r="L1058" s="2"/>
    </row>
    <row r="1059" spans="12:12">
      <c r="L1059" s="2"/>
    </row>
    <row r="1060" spans="12:12">
      <c r="L1060" s="2"/>
    </row>
    <row r="1061" spans="12:12">
      <c r="L1061" s="2"/>
    </row>
    <row r="1062" spans="12:12">
      <c r="L1062" s="2"/>
    </row>
    <row r="1063" spans="12:12">
      <c r="L1063" s="2"/>
    </row>
    <row r="1064" spans="12:12">
      <c r="L1064" s="2"/>
    </row>
    <row r="1065" spans="12:12">
      <c r="L1065" s="2"/>
    </row>
    <row r="1066" spans="12:12">
      <c r="L1066" s="2"/>
    </row>
    <row r="1067" spans="12:12">
      <c r="L1067" s="2"/>
    </row>
    <row r="1068" spans="12:12">
      <c r="L1068" s="2"/>
    </row>
    <row r="1069" spans="12:12">
      <c r="L1069" s="2"/>
    </row>
    <row r="1070" spans="12:12">
      <c r="L1070" s="2"/>
    </row>
    <row r="1071" spans="12:12">
      <c r="L1071" s="2"/>
    </row>
    <row r="1072" spans="12:12">
      <c r="L1072" s="2"/>
    </row>
    <row r="1073" spans="12:12">
      <c r="L1073" s="2"/>
    </row>
    <row r="1074" spans="12:12">
      <c r="L1074" s="2"/>
    </row>
    <row r="1075" spans="12:12">
      <c r="L1075" s="2"/>
    </row>
    <row r="1076" spans="12:12">
      <c r="L1076" s="2"/>
    </row>
    <row r="1077" spans="12:12">
      <c r="L1077" s="2"/>
    </row>
    <row r="1078" spans="12:12">
      <c r="L1078" s="2"/>
    </row>
    <row r="1079" spans="12:12">
      <c r="L1079" s="2"/>
    </row>
    <row r="1080" spans="12:12">
      <c r="L1080" s="2"/>
    </row>
    <row r="1081" spans="12:12">
      <c r="L1081" s="2"/>
    </row>
    <row r="1082" spans="12:12">
      <c r="L1082" s="2"/>
    </row>
    <row r="1083" spans="12:12">
      <c r="L1083" s="2"/>
    </row>
    <row r="1084" spans="12:12">
      <c r="L1084" s="2"/>
    </row>
    <row r="1085" spans="12:12">
      <c r="L1085" s="2"/>
    </row>
    <row r="1086" spans="12:12">
      <c r="L1086" s="2"/>
    </row>
    <row r="1087" spans="12:12">
      <c r="L1087" s="2"/>
    </row>
    <row r="1088" spans="12:12">
      <c r="L1088" s="2"/>
    </row>
    <row r="1089" spans="12:12">
      <c r="L1089" s="2"/>
    </row>
    <row r="1090" spans="12:12">
      <c r="L1090" s="2"/>
    </row>
    <row r="1091" spans="12:12">
      <c r="L1091" s="2"/>
    </row>
    <row r="1092" spans="12:12">
      <c r="L1092" s="2"/>
    </row>
    <row r="1093" spans="12:12">
      <c r="L1093" s="2"/>
    </row>
    <row r="1094" spans="12:12">
      <c r="L1094" s="2"/>
    </row>
    <row r="1095" spans="12:12">
      <c r="L1095" s="2"/>
    </row>
    <row r="1096" spans="12:12">
      <c r="L1096" s="2"/>
    </row>
    <row r="1097" spans="12:12">
      <c r="L1097" s="2"/>
    </row>
    <row r="1098" spans="12:12">
      <c r="L1098" s="2"/>
    </row>
    <row r="1099" spans="12:12">
      <c r="L1099" s="2"/>
    </row>
    <row r="1100" spans="12:12">
      <c r="L1100" s="2"/>
    </row>
    <row r="1101" spans="12:12">
      <c r="L1101" s="2"/>
    </row>
    <row r="1102" spans="12:12">
      <c r="L1102" s="2"/>
    </row>
    <row r="1103" spans="12:12">
      <c r="L1103" s="2"/>
    </row>
    <row r="1104" spans="12:12">
      <c r="L1104" s="2"/>
    </row>
    <row r="1105" spans="12:12">
      <c r="L1105" s="2"/>
    </row>
    <row r="1106" spans="12:12">
      <c r="L1106" s="2"/>
    </row>
    <row r="1107" spans="12:12">
      <c r="L1107" s="2"/>
    </row>
    <row r="1108" spans="12:12">
      <c r="L1108" s="2"/>
    </row>
    <row r="1109" spans="12:12">
      <c r="L1109" s="2"/>
    </row>
    <row r="1110" spans="12:12">
      <c r="L1110" s="2"/>
    </row>
    <row r="1111" spans="12:12">
      <c r="L1111" s="2"/>
    </row>
    <row r="1112" spans="12:12">
      <c r="L1112" s="2"/>
    </row>
    <row r="1113" spans="12:12">
      <c r="L1113" s="2"/>
    </row>
    <row r="1114" spans="12:12">
      <c r="L1114" s="2"/>
    </row>
    <row r="1115" spans="12:12">
      <c r="L1115" s="2"/>
    </row>
    <row r="1116" spans="12:12">
      <c r="L1116" s="2"/>
    </row>
    <row r="1117" spans="12:12">
      <c r="L1117" s="2"/>
    </row>
    <row r="1118" spans="12:12">
      <c r="L1118" s="2"/>
    </row>
    <row r="1119" spans="12:12">
      <c r="L1119" s="2"/>
    </row>
    <row r="1120" spans="12:12">
      <c r="L1120" s="2"/>
    </row>
    <row r="1121" spans="12:12">
      <c r="L1121" s="2"/>
    </row>
    <row r="1122" spans="12:12">
      <c r="L1122" s="2"/>
    </row>
    <row r="1123" spans="12:12">
      <c r="L1123" s="2"/>
    </row>
    <row r="1124" spans="12:12">
      <c r="L1124" s="2"/>
    </row>
    <row r="1125" spans="12:12">
      <c r="L1125" s="2"/>
    </row>
    <row r="1126" spans="12:12">
      <c r="L1126" s="2"/>
    </row>
    <row r="1127" spans="12:12">
      <c r="L1127" s="2"/>
    </row>
    <row r="1128" spans="12:12">
      <c r="L1128" s="2"/>
    </row>
    <row r="1129" spans="12:12">
      <c r="L1129" s="2"/>
    </row>
    <row r="1130" spans="12:12">
      <c r="L1130" s="2"/>
    </row>
    <row r="1131" spans="12:12">
      <c r="L1131" s="2"/>
    </row>
    <row r="1132" spans="12:12">
      <c r="L1132" s="2"/>
    </row>
    <row r="1133" spans="12:12">
      <c r="L1133" s="2"/>
    </row>
    <row r="1134" spans="12:12">
      <c r="L1134" s="2"/>
    </row>
    <row r="1135" spans="12:12">
      <c r="L1135" s="2"/>
    </row>
    <row r="1136" spans="12:12">
      <c r="L1136" s="2"/>
    </row>
    <row r="1137" spans="12:12">
      <c r="L1137" s="2"/>
    </row>
    <row r="1138" spans="12:12">
      <c r="L1138" s="2"/>
    </row>
    <row r="1139" spans="12:12">
      <c r="L1139" s="2"/>
    </row>
    <row r="1140" spans="12:12">
      <c r="L1140" s="2"/>
    </row>
    <row r="1141" spans="12:12">
      <c r="L1141" s="2"/>
    </row>
    <row r="1142" spans="12:12">
      <c r="L1142" s="2"/>
    </row>
    <row r="1143" spans="12:12">
      <c r="L1143" s="2"/>
    </row>
    <row r="1144" spans="12:12">
      <c r="L1144" s="2"/>
    </row>
    <row r="1145" spans="12:12">
      <c r="L1145" s="2"/>
    </row>
    <row r="1146" spans="12:12">
      <c r="L1146" s="2"/>
    </row>
    <row r="1147" spans="12:12">
      <c r="L1147" s="2"/>
    </row>
    <row r="1148" spans="12:12">
      <c r="L1148" s="2"/>
    </row>
    <row r="1149" spans="12:12">
      <c r="L1149" s="2"/>
    </row>
    <row r="1150" spans="12:12">
      <c r="L1150" s="2"/>
    </row>
    <row r="1151" spans="12:12">
      <c r="L1151" s="2"/>
    </row>
    <row r="1152" spans="12:12">
      <c r="L1152" s="2"/>
    </row>
    <row r="1153" spans="12:12">
      <c r="L1153" s="2"/>
    </row>
    <row r="1154" spans="12:12">
      <c r="L1154" s="2"/>
    </row>
    <row r="1155" spans="12:12">
      <c r="L1155" s="2"/>
    </row>
    <row r="1156" spans="12:12">
      <c r="L1156" s="2"/>
    </row>
    <row r="1157" spans="12:12">
      <c r="L1157" s="2"/>
    </row>
    <row r="1158" spans="12:12">
      <c r="L1158" s="2"/>
    </row>
    <row r="1159" spans="12:12">
      <c r="L1159" s="2"/>
    </row>
    <row r="1160" spans="12:12">
      <c r="L1160" s="2"/>
    </row>
    <row r="1161" spans="12:12">
      <c r="L1161" s="2"/>
    </row>
    <row r="1162" spans="12:12">
      <c r="L1162" s="2"/>
    </row>
    <row r="1163" spans="12:12">
      <c r="L1163" s="2"/>
    </row>
    <row r="1164" spans="12:12">
      <c r="L1164" s="2"/>
    </row>
    <row r="1165" spans="12:12">
      <c r="L1165" s="2"/>
    </row>
    <row r="1166" spans="12:12">
      <c r="L1166" s="2"/>
    </row>
    <row r="1167" spans="12:12">
      <c r="L1167" s="2"/>
    </row>
    <row r="1168" spans="12:12">
      <c r="L1168" s="2"/>
    </row>
    <row r="1169" spans="12:12">
      <c r="L1169" s="2"/>
    </row>
    <row r="1170" spans="12:12">
      <c r="L1170" s="2"/>
    </row>
    <row r="1171" spans="12:12">
      <c r="L1171" s="2"/>
    </row>
    <row r="1172" spans="12:12">
      <c r="L1172" s="2"/>
    </row>
    <row r="1173" spans="12:12">
      <c r="L1173" s="2"/>
    </row>
    <row r="1174" spans="12:12">
      <c r="L1174" s="2"/>
    </row>
    <row r="1175" spans="12:12">
      <c r="L1175" s="2"/>
    </row>
    <row r="1176" spans="12:12">
      <c r="L1176" s="2"/>
    </row>
    <row r="1177" spans="12:12">
      <c r="L1177" s="2"/>
    </row>
    <row r="1178" spans="12:12">
      <c r="L1178" s="2"/>
    </row>
    <row r="1179" spans="12:12">
      <c r="L1179" s="2"/>
    </row>
    <row r="1180" spans="12:12">
      <c r="L1180" s="2"/>
    </row>
    <row r="1181" spans="12:12">
      <c r="L1181" s="2"/>
    </row>
    <row r="1182" spans="12:12">
      <c r="L1182" s="2"/>
    </row>
    <row r="1183" spans="12:12">
      <c r="L1183" s="2"/>
    </row>
    <row r="1184" spans="12:12">
      <c r="L1184" s="2"/>
    </row>
    <row r="1185" spans="12:12">
      <c r="L1185" s="2"/>
    </row>
    <row r="1186" spans="12:12">
      <c r="L1186" s="2"/>
    </row>
    <row r="1187" spans="12:12">
      <c r="L1187" s="2"/>
    </row>
    <row r="1188" spans="12:12">
      <c r="L1188" s="2"/>
    </row>
    <row r="1189" spans="12:12">
      <c r="L1189" s="2"/>
    </row>
    <row r="1190" spans="12:12">
      <c r="L1190" s="2"/>
    </row>
    <row r="1191" spans="12:12">
      <c r="L1191" s="2"/>
    </row>
    <row r="1192" spans="12:12">
      <c r="L1192" s="2"/>
    </row>
    <row r="1193" spans="12:12">
      <c r="L1193" s="2"/>
    </row>
    <row r="1194" spans="12:12">
      <c r="L1194" s="2"/>
    </row>
    <row r="1195" spans="12:12">
      <c r="L1195" s="2"/>
    </row>
    <row r="1196" spans="12:12">
      <c r="L1196" s="2"/>
    </row>
    <row r="1197" spans="12:12">
      <c r="L1197" s="2"/>
    </row>
    <row r="1198" spans="12:12">
      <c r="L1198" s="2"/>
    </row>
    <row r="1199" spans="12:12">
      <c r="L1199" s="2"/>
    </row>
    <row r="1200" spans="12:12">
      <c r="L1200" s="2"/>
    </row>
    <row r="1201" spans="12:12">
      <c r="L1201" s="2"/>
    </row>
    <row r="1202" spans="12:12">
      <c r="L1202" s="2"/>
    </row>
    <row r="1203" spans="12:12">
      <c r="L1203" s="2"/>
    </row>
    <row r="1204" spans="12:12">
      <c r="L1204" s="2"/>
    </row>
    <row r="1205" spans="12:12">
      <c r="L1205" s="2"/>
    </row>
    <row r="1206" spans="12:12">
      <c r="L1206" s="2"/>
    </row>
    <row r="1207" spans="12:12">
      <c r="L1207" s="2"/>
    </row>
    <row r="1208" spans="12:12">
      <c r="L1208" s="2"/>
    </row>
    <row r="1209" spans="12:12">
      <c r="L1209" s="2"/>
    </row>
    <row r="1210" spans="12:12">
      <c r="L1210" s="2"/>
    </row>
    <row r="1211" spans="12:12">
      <c r="L1211" s="2"/>
    </row>
    <row r="1212" spans="12:12">
      <c r="L1212" s="2"/>
    </row>
    <row r="1213" spans="12:12">
      <c r="L1213" s="2"/>
    </row>
    <row r="1214" spans="12:12">
      <c r="L1214" s="2"/>
    </row>
    <row r="1215" spans="12:12">
      <c r="L1215" s="2"/>
    </row>
    <row r="1216" spans="12:12">
      <c r="L1216" s="2"/>
    </row>
    <row r="1217" spans="12:12">
      <c r="L1217" s="2"/>
    </row>
    <row r="1218" spans="12:12">
      <c r="L1218" s="2"/>
    </row>
    <row r="1219" spans="12:12">
      <c r="L1219" s="2"/>
    </row>
    <row r="1220" spans="12:12">
      <c r="L1220" s="2"/>
    </row>
    <row r="1221" spans="12:12">
      <c r="L1221" s="2"/>
    </row>
    <row r="1222" spans="12:12">
      <c r="L1222" s="2"/>
    </row>
    <row r="1223" spans="12:12">
      <c r="L1223" s="2"/>
    </row>
    <row r="1224" spans="12:12">
      <c r="L1224" s="2"/>
    </row>
    <row r="1225" spans="12:12">
      <c r="L1225" s="2"/>
    </row>
    <row r="1226" spans="12:12">
      <c r="L1226" s="2"/>
    </row>
    <row r="1227" spans="12:12">
      <c r="L1227" s="2"/>
    </row>
    <row r="1228" spans="12:12">
      <c r="L1228" s="2"/>
    </row>
    <row r="1229" spans="12:12">
      <c r="L1229" s="2"/>
    </row>
    <row r="1230" spans="12:12">
      <c r="L1230" s="2"/>
    </row>
    <row r="1231" spans="12:12">
      <c r="L1231" s="2"/>
    </row>
    <row r="1232" spans="12:12">
      <c r="L1232" s="2"/>
    </row>
    <row r="1233" spans="12:12">
      <c r="L1233" s="2"/>
    </row>
    <row r="1234" spans="12:12">
      <c r="L1234" s="2"/>
    </row>
    <row r="1235" spans="12:12">
      <c r="L1235" s="2"/>
    </row>
    <row r="1236" spans="12:12">
      <c r="L1236" s="2"/>
    </row>
    <row r="1237" spans="12:12">
      <c r="L1237" s="2"/>
    </row>
    <row r="1238" spans="12:12">
      <c r="L1238" s="2"/>
    </row>
    <row r="1239" spans="12:12">
      <c r="L1239" s="2"/>
    </row>
    <row r="1240" spans="12:12">
      <c r="L1240" s="2"/>
    </row>
    <row r="1241" spans="12:12">
      <c r="L1241" s="2"/>
    </row>
    <row r="1242" spans="12:12">
      <c r="L1242" s="2"/>
    </row>
    <row r="1243" spans="12:12">
      <c r="L1243" s="2"/>
    </row>
    <row r="1244" spans="12:12">
      <c r="L1244" s="2"/>
    </row>
    <row r="1245" spans="12:12">
      <c r="L1245" s="2"/>
    </row>
    <row r="1246" spans="12:12">
      <c r="L1246" s="2"/>
    </row>
    <row r="1247" spans="12:12">
      <c r="L1247" s="2"/>
    </row>
    <row r="1248" spans="12:12">
      <c r="L1248" s="2"/>
    </row>
    <row r="1249" spans="12:12">
      <c r="L1249" s="2"/>
    </row>
    <row r="1250" spans="12:12">
      <c r="L1250" s="2"/>
    </row>
    <row r="1251" spans="12:12">
      <c r="L1251" s="2"/>
    </row>
    <row r="1252" spans="12:12">
      <c r="L1252" s="2"/>
    </row>
    <row r="1253" spans="12:12">
      <c r="L1253" s="2"/>
    </row>
    <row r="1254" spans="12:12">
      <c r="L1254" s="2"/>
    </row>
    <row r="1255" spans="12:12">
      <c r="L1255" s="2"/>
    </row>
    <row r="1256" spans="12:12">
      <c r="L1256" s="2"/>
    </row>
    <row r="1257" spans="12:12">
      <c r="L1257" s="2"/>
    </row>
    <row r="1258" spans="12:12">
      <c r="L1258" s="2"/>
    </row>
    <row r="1259" spans="12:12">
      <c r="L1259" s="2"/>
    </row>
    <row r="1260" spans="12:12">
      <c r="L1260" s="2"/>
    </row>
    <row r="1261" spans="12:12">
      <c r="L1261" s="2"/>
    </row>
    <row r="1262" spans="12:12">
      <c r="L1262" s="2"/>
    </row>
    <row r="1263" spans="12:12">
      <c r="L1263" s="2"/>
    </row>
    <row r="1264" spans="12:12">
      <c r="L1264" s="2"/>
    </row>
    <row r="1265" spans="12:12">
      <c r="L1265" s="2"/>
    </row>
    <row r="1266" spans="12:12">
      <c r="L1266" s="2"/>
    </row>
    <row r="1267" spans="12:12">
      <c r="L1267" s="2"/>
    </row>
  </sheetData>
  <sheetProtection algorithmName="SHA-512" hashValue="wFgel0v0i7YEZHDe0nmMN3ZwYEouPWBSS/ukIOorbD6pfvVsDS4SiCvAsf1mFjYdVGNqwYbFEg6m0+cy4oFLog==" saltValue="eqDU0WaMiUfC9TvlNdpX1A==" spinCount="100000" sheet="1" objects="1" scenarios="1"/>
  <mergeCells count="4">
    <mergeCell ref="F17:F19"/>
    <mergeCell ref="C18:D18"/>
    <mergeCell ref="J2:M2"/>
    <mergeCell ref="F14:F16"/>
  </mergeCells>
  <conditionalFormatting sqref="D24">
    <cfRule type="expression" dxfId="113" priority="129">
      <formula>$AM$35=1</formula>
    </cfRule>
  </conditionalFormatting>
  <conditionalFormatting sqref="D30 D53">
    <cfRule type="expression" dxfId="112" priority="115">
      <formula>$B$77="implementation"</formula>
    </cfRule>
  </conditionalFormatting>
  <conditionalFormatting sqref="D37">
    <cfRule type="expression" dxfId="111" priority="119">
      <formula>$AM$35=1</formula>
    </cfRule>
  </conditionalFormatting>
  <conditionalFormatting sqref="E24">
    <cfRule type="expression" dxfId="110" priority="128">
      <formula>$AM$57=1</formula>
    </cfRule>
  </conditionalFormatting>
  <conditionalFormatting sqref="E30 E53">
    <cfRule type="expression" dxfId="109" priority="114">
      <formula>$C$77="implementation"</formula>
    </cfRule>
  </conditionalFormatting>
  <conditionalFormatting sqref="E37">
    <cfRule type="expression" dxfId="108" priority="118">
      <formula>$AM$57=1</formula>
    </cfRule>
  </conditionalFormatting>
  <conditionalFormatting sqref="F24">
    <cfRule type="expression" dxfId="107" priority="127">
      <formula>$AM$79=1</formula>
    </cfRule>
  </conditionalFormatting>
  <conditionalFormatting sqref="F30 F53">
    <cfRule type="expression" dxfId="106" priority="113">
      <formula>$D$77="implementation"</formula>
    </cfRule>
  </conditionalFormatting>
  <conditionalFormatting sqref="F37">
    <cfRule type="expression" dxfId="105" priority="117">
      <formula>$AM$79=1</formula>
    </cfRule>
  </conditionalFormatting>
  <conditionalFormatting sqref="G24">
    <cfRule type="expression" dxfId="104" priority="126">
      <formula>$AM$101=1</formula>
    </cfRule>
  </conditionalFormatting>
  <conditionalFormatting sqref="G30 G53">
    <cfRule type="expression" dxfId="103" priority="112">
      <formula>$E$77="implementation"</formula>
    </cfRule>
  </conditionalFormatting>
  <conditionalFormatting sqref="G37">
    <cfRule type="expression" dxfId="102" priority="116">
      <formula>$AM$101=1</formula>
    </cfRule>
  </conditionalFormatting>
  <conditionalFormatting sqref="H15">
    <cfRule type="expression" dxfId="101" priority="130">
      <formula>$K$5/$L$5&gt;0</formula>
    </cfRule>
  </conditionalFormatting>
  <conditionalFormatting sqref="H18">
    <cfRule type="expression" dxfId="100" priority="140">
      <formula>$L$7/$K$7&gt;0</formula>
    </cfRule>
  </conditionalFormatting>
  <conditionalFormatting sqref="H24 H37">
    <cfRule type="expression" dxfId="99" priority="125">
      <formula>$AM$124=1</formula>
    </cfRule>
  </conditionalFormatting>
  <conditionalFormatting sqref="H30 H53">
    <cfRule type="expression" dxfId="98" priority="111">
      <formula>$F$77="implementation"</formula>
    </cfRule>
  </conditionalFormatting>
  <conditionalFormatting sqref="I15">
    <cfRule type="expression" dxfId="97" priority="132">
      <formula>$L$5/$K$5&gt;0.25</formula>
    </cfRule>
  </conditionalFormatting>
  <conditionalFormatting sqref="I18">
    <cfRule type="expression" dxfId="96" priority="141">
      <formula>$L$7/$K$7&gt;0.25</formula>
    </cfRule>
  </conditionalFormatting>
  <conditionalFormatting sqref="I24 I37">
    <cfRule type="expression" dxfId="95" priority="124">
      <formula>$AM$146=1</formula>
    </cfRule>
  </conditionalFormatting>
  <conditionalFormatting sqref="I30 I53">
    <cfRule type="expression" dxfId="94" priority="110">
      <formula>$G$77="implementation"</formula>
    </cfRule>
  </conditionalFormatting>
  <conditionalFormatting sqref="J15">
    <cfRule type="expression" dxfId="93" priority="134">
      <formula>$L$5/$K$5&gt;0.5</formula>
    </cfRule>
  </conditionalFormatting>
  <conditionalFormatting sqref="J18">
    <cfRule type="expression" dxfId="92" priority="142">
      <formula>$L$7/$K$7&gt;0.5</formula>
    </cfRule>
  </conditionalFormatting>
  <conditionalFormatting sqref="J24 J37">
    <cfRule type="expression" dxfId="91" priority="123">
      <formula>$AM$168=1</formula>
    </cfRule>
  </conditionalFormatting>
  <conditionalFormatting sqref="J30 J53">
    <cfRule type="expression" dxfId="90" priority="109">
      <formula>$H$77="implementation"</formula>
    </cfRule>
  </conditionalFormatting>
  <conditionalFormatting sqref="K15">
    <cfRule type="expression" dxfId="89" priority="136">
      <formula>$L$5/$K$5&gt;0.75</formula>
    </cfRule>
  </conditionalFormatting>
  <conditionalFormatting sqref="K18">
    <cfRule type="expression" dxfId="88" priority="143">
      <formula>$L$7/$K$7&gt;0.75</formula>
    </cfRule>
  </conditionalFormatting>
  <conditionalFormatting sqref="K24 K37">
    <cfRule type="expression" dxfId="87" priority="122">
      <formula>$AM$190=1</formula>
    </cfRule>
  </conditionalFormatting>
  <conditionalFormatting sqref="K30 K53">
    <cfRule type="expression" dxfId="86" priority="108">
      <formula>$I$77="implementation"</formula>
    </cfRule>
  </conditionalFormatting>
  <conditionalFormatting sqref="L15">
    <cfRule type="expression" dxfId="85" priority="138">
      <formula>$L$5/$K$5=1</formula>
    </cfRule>
  </conditionalFormatting>
  <conditionalFormatting sqref="L18">
    <cfRule type="expression" dxfId="84" priority="144">
      <formula>$L$7/$K$7=1</formula>
    </cfRule>
  </conditionalFormatting>
  <conditionalFormatting sqref="L24 L37">
    <cfRule type="expression" dxfId="83" priority="121">
      <formula>$AM$212=1</formula>
    </cfRule>
  </conditionalFormatting>
  <conditionalFormatting sqref="L30 L53">
    <cfRule type="expression" dxfId="82" priority="107">
      <formula>$J$77="implementation"</formula>
    </cfRule>
  </conditionalFormatting>
  <conditionalFormatting sqref="M24 M37">
    <cfRule type="expression" dxfId="81" priority="120">
      <formula>$AM$234=1</formula>
    </cfRule>
  </conditionalFormatting>
  <conditionalFormatting sqref="M30 M53">
    <cfRule type="expression" dxfId="80" priority="106">
      <formula>$K$77="implementation"</formula>
    </cfRule>
  </conditionalFormatting>
  <conditionalFormatting sqref="AA56 AC56:AW56 AB57:AW57 AA58:AW60 AA61:AC73 AW61:AW73 AA74:AW74 AA75:AB75 AA76:AW76">
    <cfRule type="expression" dxfId="79" priority="102">
      <formula>$AA$57&gt;$AM$13</formula>
    </cfRule>
  </conditionalFormatting>
  <conditionalFormatting sqref="AA57">
    <cfRule type="expression" dxfId="78" priority="85">
      <formula>$AA$35&gt;$AM$13</formula>
    </cfRule>
  </conditionalFormatting>
  <conditionalFormatting sqref="AA78 AC78:AW78 AB79:AW79 AA80:AW82 AA83:AD95 AW83:AW95 AA96:AW96 AA97:AB97 AA98:AW98">
    <cfRule type="expression" dxfId="77" priority="101">
      <formula>$AA$79&gt;$AM$13</formula>
    </cfRule>
  </conditionalFormatting>
  <conditionalFormatting sqref="AA79">
    <cfRule type="expression" dxfId="76" priority="84">
      <formula>$AA$35&gt;$AM$13</formula>
    </cfRule>
  </conditionalFormatting>
  <conditionalFormatting sqref="AA100 AC100:AW100 AB101:AW102 AA103:AW118 AA119:AB119 AA120:AW120">
    <cfRule type="expression" dxfId="75" priority="100">
      <formula>$AA$101&gt;$AM$13</formula>
    </cfRule>
  </conditionalFormatting>
  <conditionalFormatting sqref="AA101:AA102">
    <cfRule type="expression" dxfId="74" priority="83">
      <formula>$AA$35&gt;$AM$13</formula>
    </cfRule>
  </conditionalFormatting>
  <conditionalFormatting sqref="AA123 AC123:AW123 AB124:AW124 AA125:AW141 AA142:AB142">
    <cfRule type="expression" dxfId="73" priority="99">
      <formula>$AA$124&gt;$AM$13</formula>
    </cfRule>
  </conditionalFormatting>
  <conditionalFormatting sqref="AA124">
    <cfRule type="expression" dxfId="72" priority="82">
      <formula>$AA$35&gt;$AM$13</formula>
    </cfRule>
  </conditionalFormatting>
  <conditionalFormatting sqref="AA145 AC145:AW145 AB146:AW146 AA147:AW163 AA164:AB164 AA165:AW165">
    <cfRule type="expression" dxfId="71" priority="98">
      <formula>$AA$146&gt;$AM$13</formula>
    </cfRule>
  </conditionalFormatting>
  <conditionalFormatting sqref="AA146">
    <cfRule type="expression" dxfId="70" priority="81">
      <formula>$AA$35&gt;$AM$13</formula>
    </cfRule>
  </conditionalFormatting>
  <conditionalFormatting sqref="AA167 AC167:AW167 AB168:AW168 AA169:AW185 AA186:AB186 AA187:AW187">
    <cfRule type="expression" dxfId="69" priority="97">
      <formula>$AA$168&gt;$AM$13</formula>
    </cfRule>
  </conditionalFormatting>
  <conditionalFormatting sqref="AA168">
    <cfRule type="expression" dxfId="68" priority="80">
      <formula>$AA$35&gt;$AM$13</formula>
    </cfRule>
  </conditionalFormatting>
  <conditionalFormatting sqref="AA189 AC189:AW189 AB190:AW190 AA191:AW207 AA208:AB208 AA209:AW209">
    <cfRule type="expression" dxfId="67" priority="96">
      <formula>$AA$190&gt;$AM$13</formula>
    </cfRule>
  </conditionalFormatting>
  <conditionalFormatting sqref="AA190">
    <cfRule type="expression" dxfId="66" priority="79">
      <formula>$AA$35&gt;$AM$13</formula>
    </cfRule>
  </conditionalFormatting>
  <conditionalFormatting sqref="AA211 AC211:AW211 AB212:AW212 AA213:AW229 AA230:AB230 AA231:AW231">
    <cfRule type="expression" dxfId="65" priority="95">
      <formula>$AA$212&gt;$AM$13</formula>
    </cfRule>
  </conditionalFormatting>
  <conditionalFormatting sqref="AA212">
    <cfRule type="expression" dxfId="64" priority="78">
      <formula>$AA$35&gt;$AM$13</formula>
    </cfRule>
  </conditionalFormatting>
  <conditionalFormatting sqref="AA233 AC233:AW233 AB234:AW235 AA236:AW251 AA252:AB252 AA253:AW253">
    <cfRule type="expression" dxfId="63" priority="94">
      <formula>$AA$234&gt;$AM$13</formula>
    </cfRule>
  </conditionalFormatting>
  <conditionalFormatting sqref="AA234:AA235">
    <cfRule type="expression" dxfId="62" priority="77">
      <formula>$AA$35&gt;$AM$13</formula>
    </cfRule>
  </conditionalFormatting>
  <conditionalFormatting sqref="AA255 AC255:AW255 AB256:AW256 AA257:AW273 AA274:AB274 AA275:AW275">
    <cfRule type="expression" dxfId="61" priority="93">
      <formula>$AA$256&gt;$AM$13</formula>
    </cfRule>
  </conditionalFormatting>
  <conditionalFormatting sqref="AA256">
    <cfRule type="expression" dxfId="60" priority="76">
      <formula>$AA$35&gt;$AM$13</formula>
    </cfRule>
  </conditionalFormatting>
  <conditionalFormatting sqref="AA277 AC277:AW277 AB278:AW278 AA279:AW295 AA296:AB296 AA297:AW297">
    <cfRule type="expression" dxfId="59" priority="86">
      <formula>$AA$278&gt;$AM$13</formula>
    </cfRule>
  </conditionalFormatting>
  <conditionalFormatting sqref="AA278">
    <cfRule type="expression" dxfId="58" priority="75">
      <formula>$AA$35&gt;$AM$13</formula>
    </cfRule>
  </conditionalFormatting>
  <conditionalFormatting sqref="AA299 AC299:AW299 AB300:AW300 AA301:AW317 AA318:AB318 AA319:AW319">
    <cfRule type="expression" dxfId="57" priority="87">
      <formula>$AA$300&gt;$AM$13</formula>
    </cfRule>
  </conditionalFormatting>
  <conditionalFormatting sqref="AA300">
    <cfRule type="expression" dxfId="56" priority="74">
      <formula>$AA$35&gt;$AM$13</formula>
    </cfRule>
  </conditionalFormatting>
  <conditionalFormatting sqref="AA321 AC321:AW321 AB322:AW322 AA323:AW339 AA340:AB340 AA341:AW341">
    <cfRule type="expression" dxfId="55" priority="88">
      <formula>$AA$322&gt;$AM$13</formula>
    </cfRule>
  </conditionalFormatting>
  <conditionalFormatting sqref="AA322">
    <cfRule type="expression" dxfId="54" priority="73">
      <formula>$AA$35&gt;$AM$13</formula>
    </cfRule>
  </conditionalFormatting>
  <conditionalFormatting sqref="AA344 AC344:AW344 AB345:AW345 AA346:AW362 AA363:AB363 AA364:AW364">
    <cfRule type="expression" dxfId="53" priority="89">
      <formula>$AA$345&gt;$AM$13</formula>
    </cfRule>
  </conditionalFormatting>
  <conditionalFormatting sqref="AA345">
    <cfRule type="expression" dxfId="52" priority="72">
      <formula>$AA$35&gt;$AM$13</formula>
    </cfRule>
  </conditionalFormatting>
  <conditionalFormatting sqref="AA366 AC366:AW366 AB367:AW367 AA368:AW384 AA385:AB385 AA386:AW386">
    <cfRule type="expression" dxfId="51" priority="90">
      <formula>$AA$367&gt;$AM$13</formula>
    </cfRule>
  </conditionalFormatting>
  <conditionalFormatting sqref="AA367">
    <cfRule type="expression" dxfId="50" priority="71">
      <formula>$AA$35&gt;$AM$13</formula>
    </cfRule>
  </conditionalFormatting>
  <conditionalFormatting sqref="AA388 AC388:AW388 AB389:AW389 AA390:AW406 AA407:AB407 AA408:AW408">
    <cfRule type="expression" dxfId="49" priority="91">
      <formula>$AA$389&gt;$AM$13</formula>
    </cfRule>
  </conditionalFormatting>
  <conditionalFormatting sqref="AA389">
    <cfRule type="expression" dxfId="48" priority="70">
      <formula>$AA$35&gt;$AM$13</formula>
    </cfRule>
  </conditionalFormatting>
  <conditionalFormatting sqref="AA410 AC410:AW410 AB411:AW411 AA412:AW428 AA429:AB429 AA430:AW430">
    <cfRule type="expression" dxfId="47" priority="92">
      <formula>$AA$411&gt;$AM$13</formula>
    </cfRule>
  </conditionalFormatting>
  <conditionalFormatting sqref="AA411">
    <cfRule type="expression" dxfId="46" priority="69">
      <formula>$AA$35&gt;$AM$13</formula>
    </cfRule>
  </conditionalFormatting>
  <conditionalFormatting sqref="AA432 AC432:AW432 AB433:AW433 AA434:AW450 AA451:AB451 AA452:AW452">
    <cfRule type="expression" dxfId="45" priority="104">
      <formula>$AA$433&gt;$AM$13</formula>
    </cfRule>
  </conditionalFormatting>
  <conditionalFormatting sqref="AA433">
    <cfRule type="expression" dxfId="44" priority="68">
      <formula>$AA$35&gt;$AM$13</formula>
    </cfRule>
  </conditionalFormatting>
  <conditionalFormatting sqref="AA454 AC454:AW454 AB455:AW455 AA456:AW472 AA473:AB473 AA474:AW474">
    <cfRule type="expression" dxfId="43" priority="105">
      <formula>$AA$455&gt;$AM$13</formula>
    </cfRule>
  </conditionalFormatting>
  <conditionalFormatting sqref="AA455">
    <cfRule type="expression" dxfId="42" priority="67">
      <formula>$AA$35&gt;$AM$13</formula>
    </cfRule>
  </conditionalFormatting>
  <conditionalFormatting sqref="AA34:AW38 AA39:AB51 AW39:AW51 AA52:AW54">
    <cfRule type="expression" dxfId="41" priority="103">
      <formula>$AA$35&gt;$AM$13</formula>
    </cfRule>
  </conditionalFormatting>
  <conditionalFormatting sqref="AB56">
    <cfRule type="expression" dxfId="40" priority="29">
      <formula>$AC$47&gt;$AO$3</formula>
    </cfRule>
  </conditionalFormatting>
  <conditionalFormatting sqref="AB78">
    <cfRule type="expression" dxfId="39" priority="28">
      <formula>$AC$69&gt;$AO$3</formula>
    </cfRule>
  </conditionalFormatting>
  <conditionalFormatting sqref="AB100">
    <cfRule type="expression" dxfId="38" priority="27">
      <formula>$AC$91&gt;$AO$3</formula>
    </cfRule>
  </conditionalFormatting>
  <conditionalFormatting sqref="AB123">
    <cfRule type="expression" dxfId="37" priority="26">
      <formula>$AC$91&gt;$AO$3</formula>
    </cfRule>
  </conditionalFormatting>
  <conditionalFormatting sqref="AB145">
    <cfRule type="expression" dxfId="36" priority="25">
      <formula>$AC$137&gt;$AO$3</formula>
    </cfRule>
  </conditionalFormatting>
  <conditionalFormatting sqref="AB167">
    <cfRule type="expression" dxfId="35" priority="24">
      <formula>$AC$159&gt;$AO$3</formula>
    </cfRule>
  </conditionalFormatting>
  <conditionalFormatting sqref="AB189">
    <cfRule type="expression" dxfId="34" priority="23">
      <formula>$AC$181&gt;$AO$3</formula>
    </cfRule>
  </conditionalFormatting>
  <conditionalFormatting sqref="AB211">
    <cfRule type="expression" dxfId="33" priority="22">
      <formula>$AC$203&gt;$AO$3</formula>
    </cfRule>
  </conditionalFormatting>
  <conditionalFormatting sqref="AB233">
    <cfRule type="expression" dxfId="32" priority="21">
      <formula>$AC$225&gt;$AO$3</formula>
    </cfRule>
  </conditionalFormatting>
  <conditionalFormatting sqref="AB255">
    <cfRule type="expression" dxfId="31" priority="20">
      <formula>$AC$247&gt;$AO$3</formula>
    </cfRule>
  </conditionalFormatting>
  <conditionalFormatting sqref="AB277">
    <cfRule type="expression" dxfId="30" priority="19">
      <formula>$AC$269&gt;$AO$3</formula>
    </cfRule>
  </conditionalFormatting>
  <conditionalFormatting sqref="AB299">
    <cfRule type="expression" dxfId="29" priority="18">
      <formula>$AC$291&gt;$AO$3</formula>
    </cfRule>
  </conditionalFormatting>
  <conditionalFormatting sqref="AB321">
    <cfRule type="expression" dxfId="28" priority="17">
      <formula>$AC$313&gt;$AO$3</formula>
    </cfRule>
  </conditionalFormatting>
  <conditionalFormatting sqref="AB344">
    <cfRule type="expression" dxfId="27" priority="16">
      <formula>$AC$336&gt;$AO$3</formula>
    </cfRule>
  </conditionalFormatting>
  <conditionalFormatting sqref="AB366">
    <cfRule type="expression" dxfId="26" priority="15">
      <formula>$AC$358&gt;$AO$3</formula>
    </cfRule>
  </conditionalFormatting>
  <conditionalFormatting sqref="AB388">
    <cfRule type="expression" dxfId="25" priority="14">
      <formula>$AC$380&gt;$AO$3</formula>
    </cfRule>
  </conditionalFormatting>
  <conditionalFormatting sqref="AB410">
    <cfRule type="expression" dxfId="24" priority="13">
      <formula>$AC$402&gt;$AO$3</formula>
    </cfRule>
  </conditionalFormatting>
  <conditionalFormatting sqref="AB432">
    <cfRule type="expression" dxfId="23" priority="12">
      <formula>$AC$424&gt;$AO$3</formula>
    </cfRule>
  </conditionalFormatting>
  <conditionalFormatting sqref="AB454">
    <cfRule type="expression" dxfId="22" priority="11">
      <formula>$AC$446&gt;$AO$3</formula>
    </cfRule>
  </conditionalFormatting>
  <conditionalFormatting sqref="AC39:AV51">
    <cfRule type="expression" dxfId="21" priority="1">
      <formula>$AA$101&gt;$AM$13</formula>
    </cfRule>
  </conditionalFormatting>
  <conditionalFormatting sqref="AC75:AW75">
    <cfRule type="expression" dxfId="20" priority="66">
      <formula>$AA$35&gt;$AM$13</formula>
    </cfRule>
  </conditionalFormatting>
  <conditionalFormatting sqref="AC97:AW97">
    <cfRule type="expression" dxfId="19" priority="65">
      <formula>$AA$35&gt;$AM$13</formula>
    </cfRule>
  </conditionalFormatting>
  <conditionalFormatting sqref="AC119:AW119">
    <cfRule type="expression" dxfId="18" priority="64">
      <formula>$AA$35&gt;$AM$13</formula>
    </cfRule>
  </conditionalFormatting>
  <conditionalFormatting sqref="AC142:AW142">
    <cfRule type="expression" dxfId="17" priority="63">
      <formula>$AA$35&gt;$AM$13</formula>
    </cfRule>
  </conditionalFormatting>
  <conditionalFormatting sqref="AC164:AW164">
    <cfRule type="expression" dxfId="16" priority="62">
      <formula>$AA$35&gt;$AM$13</formula>
    </cfRule>
  </conditionalFormatting>
  <conditionalFormatting sqref="AC186:AW186">
    <cfRule type="expression" dxfId="15" priority="61">
      <formula>$AA$35&gt;$AM$13</formula>
    </cfRule>
  </conditionalFormatting>
  <conditionalFormatting sqref="AC208:AW208">
    <cfRule type="expression" dxfId="14" priority="60">
      <formula>$AA$35&gt;$AM$13</formula>
    </cfRule>
  </conditionalFormatting>
  <conditionalFormatting sqref="AC230:AW230">
    <cfRule type="expression" dxfId="13" priority="59">
      <formula>$AA$35&gt;$AM$13</formula>
    </cfRule>
  </conditionalFormatting>
  <conditionalFormatting sqref="AC252:AW252">
    <cfRule type="expression" dxfId="12" priority="58">
      <formula>$AA$35&gt;$AM$13</formula>
    </cfRule>
  </conditionalFormatting>
  <conditionalFormatting sqref="AC274:AW274">
    <cfRule type="expression" dxfId="11" priority="57">
      <formula>$AA$35&gt;$AM$13</formula>
    </cfRule>
  </conditionalFormatting>
  <conditionalFormatting sqref="AC296:AW296">
    <cfRule type="expression" dxfId="10" priority="56">
      <formula>$AA$35&gt;$AM$13</formula>
    </cfRule>
  </conditionalFormatting>
  <conditionalFormatting sqref="AC318:AW318">
    <cfRule type="expression" dxfId="9" priority="55">
      <formula>$AA$35&gt;$AM$13</formula>
    </cfRule>
  </conditionalFormatting>
  <conditionalFormatting sqref="AC340:AW340">
    <cfRule type="expression" dxfId="8" priority="54">
      <formula>$AA$35&gt;$AM$13</formula>
    </cfRule>
  </conditionalFormatting>
  <conditionalFormatting sqref="AC363:AW363">
    <cfRule type="expression" dxfId="7" priority="53">
      <formula>$AA$35&gt;$AM$13</formula>
    </cfRule>
  </conditionalFormatting>
  <conditionalFormatting sqref="AC385:AW385">
    <cfRule type="expression" dxfId="6" priority="52">
      <formula>$AA$35&gt;$AM$13</formula>
    </cfRule>
  </conditionalFormatting>
  <conditionalFormatting sqref="AC407:AW407">
    <cfRule type="expression" dxfId="5" priority="51">
      <formula>$AA$35&gt;$AM$13</formula>
    </cfRule>
  </conditionalFormatting>
  <conditionalFormatting sqref="AC429:AW429">
    <cfRule type="expression" dxfId="4" priority="50">
      <formula>$AA$35&gt;$AM$13</formula>
    </cfRule>
  </conditionalFormatting>
  <conditionalFormatting sqref="AC451:AW451">
    <cfRule type="expression" dxfId="3" priority="49">
      <formula>$AA$35&gt;$AM$13</formula>
    </cfRule>
  </conditionalFormatting>
  <conditionalFormatting sqref="AC473:AW473">
    <cfRule type="expression" dxfId="2" priority="48">
      <formula>$AA$35&gt;$AM$13</formula>
    </cfRule>
  </conditionalFormatting>
  <conditionalFormatting sqref="AD61:AV73">
    <cfRule type="expression" dxfId="1" priority="2">
      <formula>$AA$101&gt;$AM$13</formula>
    </cfRule>
  </conditionalFormatting>
  <conditionalFormatting sqref="AE83:AV95">
    <cfRule type="expression" dxfId="0" priority="3">
      <formula>$AA$101&gt;$AM$13</formula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C036A91C4175499EBEF36E3B0FEA2A" ma:contentTypeVersion="14" ma:contentTypeDescription="Create a new document." ma:contentTypeScope="" ma:versionID="dcd3af65d8a10df1b33f9aaa4e0a7927">
  <xsd:schema xmlns:xsd="http://www.w3.org/2001/XMLSchema" xmlns:xs="http://www.w3.org/2001/XMLSchema" xmlns:p="http://schemas.microsoft.com/office/2006/metadata/properties" xmlns:ns2="505ccb20-7403-45a6-b481-ca1dd862337d" xmlns:ns3="e5565b3b-de73-408f-92ec-2a950ff896c8" targetNamespace="http://schemas.microsoft.com/office/2006/metadata/properties" ma:root="true" ma:fieldsID="3c82aef621d8e4eb77d4e0fd2c947e6a" ns2:_="" ns3:_="">
    <xsd:import namespace="505ccb20-7403-45a6-b481-ca1dd862337d"/>
    <xsd:import namespace="e5565b3b-de73-408f-92ec-2a950ff896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ccb20-7403-45a6-b481-ca1dd8623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Dateandtime" ma:index="21" nillable="true" ma:displayName="Date and time" ma:format="DateOnly" ma:internalName="Dateand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65b3b-de73-408f-92ec-2a950ff896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a2e2747-e17c-42bb-aa81-38a2638568af}" ma:internalName="TaxCatchAll" ma:showField="CatchAllData" ma:web="e5565b3b-de73-408f-92ec-2a950ff896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565b3b-de73-408f-92ec-2a950ff896c8" xsi:nil="true"/>
    <lcf76f155ced4ddcb4097134ff3c332f xmlns="505ccb20-7403-45a6-b481-ca1dd862337d">
      <Terms xmlns="http://schemas.microsoft.com/office/infopath/2007/PartnerControls"/>
    </lcf76f155ced4ddcb4097134ff3c332f>
    <Dateandtime xmlns="505ccb20-7403-45a6-b481-ca1dd862337d" xsi:nil="true"/>
  </documentManagement>
</p:properties>
</file>

<file path=customXml/itemProps1.xml><?xml version="1.0" encoding="utf-8"?>
<ds:datastoreItem xmlns:ds="http://schemas.openxmlformats.org/officeDocument/2006/customXml" ds:itemID="{19A8E144-C69B-4AE8-B7CB-478289C30815}"/>
</file>

<file path=customXml/itemProps2.xml><?xml version="1.0" encoding="utf-8"?>
<ds:datastoreItem xmlns:ds="http://schemas.openxmlformats.org/officeDocument/2006/customXml" ds:itemID="{CE71918C-CDF9-4CAC-ABD1-871D62D847E6}"/>
</file>

<file path=customXml/itemProps3.xml><?xml version="1.0" encoding="utf-8"?>
<ds:datastoreItem xmlns:ds="http://schemas.openxmlformats.org/officeDocument/2006/customXml" ds:itemID="{F8C49778-8585-43C5-A49D-BF2E340643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Maestripieri, Lorenzo (ESA)</dc:creator>
  <cp:keywords/>
  <dc:description/>
  <cp:lastModifiedBy>Chandra, Sachin</cp:lastModifiedBy>
  <cp:revision/>
  <dcterms:created xsi:type="dcterms:W3CDTF">2015-06-05T18:17:20Z</dcterms:created>
  <dcterms:modified xsi:type="dcterms:W3CDTF">2025-02-27T10:26:28Z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0x01010067C036A91C4175499EBEF36E3B0FEA2A</vt:lpwstr>
  </property>
  <property fmtid="{D5CDD505-2E9C-101B-9397-08002B2CF9AE}" pid="3" name="MediaServiceImageTags">
    <vt:lpwstr/>
  </property>
</Properties>
</file>