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wildlifefund-my.sharepoint.com/personal/naikoa_aguilar-amuchastegui_wwfus_org/Documents/GCF/HECO/HeCo GCF Proposal-20210824T201715Z-001/HeCo GCF Proposal/Annex 22 Mitigation Estimates/"/>
    </mc:Choice>
  </mc:AlternateContent>
  <xr:revisionPtr revIDLastSave="60" documentId="8_{CAA24A43-6106-459C-85EF-4E2C8C755857}" xr6:coauthVersionLast="46" xr6:coauthVersionMax="46" xr10:uidLastSave="{B048B0FF-0326-4C75-8EB8-B5F6761F375A}"/>
  <bookViews>
    <workbookView xWindow="1545" yWindow="2565" windowWidth="17130" windowHeight="9810" activeTab="5" xr2:uid="{2DCF5CF0-5187-4E51-A4B8-06B1B1D9DC48}"/>
  </bookViews>
  <sheets>
    <sheet name="References" sheetId="3" r:id="rId1"/>
    <sheet name="AF Area" sheetId="1" r:id="rId2"/>
    <sheet name="AF-Caribe" sheetId="4" r:id="rId3"/>
    <sheet name="S-Andes" sheetId="5" r:id="rId4"/>
    <sheet name="AF-Orinoquia" sheetId="6" r:id="rId5"/>
    <sheet name="S-Amazonas" sheetId="7" r:id="rId6"/>
    <sheet name="AF-total estimates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F32" i="2" l="1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E33" i="2"/>
  <c r="E34" i="2"/>
  <c r="E35" i="2"/>
  <c r="E36" i="2"/>
  <c r="E37" i="2"/>
  <c r="E38" i="2"/>
  <c r="E39" i="2"/>
  <c r="E40" i="2"/>
  <c r="E32" i="2"/>
  <c r="D12" i="7" l="1"/>
  <c r="AD13" i="7"/>
  <c r="AA13" i="7"/>
  <c r="S13" i="7"/>
  <c r="AI12" i="7"/>
  <c r="AA12" i="7"/>
  <c r="D13" i="7"/>
  <c r="Y27" i="7" s="1"/>
  <c r="AL11" i="7"/>
  <c r="AL13" i="7" s="1"/>
  <c r="AI11" i="7"/>
  <c r="AG11" i="7"/>
  <c r="AF11" i="7"/>
  <c r="AD11" i="7"/>
  <c r="AA11" i="7"/>
  <c r="Y11" i="7"/>
  <c r="X11" i="7"/>
  <c r="V11" i="7"/>
  <c r="V12" i="7" s="1"/>
  <c r="S11" i="7"/>
  <c r="Q11" i="7"/>
  <c r="Q12" i="7" s="1"/>
  <c r="P11" i="7"/>
  <c r="P12" i="7" s="1"/>
  <c r="N11" i="7"/>
  <c r="N13" i="7" s="1"/>
  <c r="K11" i="7"/>
  <c r="I11" i="7"/>
  <c r="I12" i="7" s="1"/>
  <c r="AM10" i="7"/>
  <c r="AL10" i="7"/>
  <c r="AK10" i="7"/>
  <c r="AK11" i="7" s="1"/>
  <c r="AK12" i="7" s="1"/>
  <c r="AJ10" i="7"/>
  <c r="AI10" i="7"/>
  <c r="AI13" i="7" s="1"/>
  <c r="AH10" i="7"/>
  <c r="AJ5" i="7" s="1"/>
  <c r="AG10" i="7"/>
  <c r="AF10" i="7"/>
  <c r="AE10" i="7"/>
  <c r="AD10" i="7"/>
  <c r="AD12" i="7" s="1"/>
  <c r="AC10" i="7"/>
  <c r="AB10" i="7"/>
  <c r="AA10" i="7"/>
  <c r="Z10" i="7"/>
  <c r="AB5" i="7" s="1"/>
  <c r="Y10" i="7"/>
  <c r="X10" i="7"/>
  <c r="W10" i="7"/>
  <c r="X5" i="7" s="1"/>
  <c r="V10" i="7"/>
  <c r="U10" i="7"/>
  <c r="T10" i="7"/>
  <c r="S10" i="7"/>
  <c r="S12" i="7" s="1"/>
  <c r="R10" i="7"/>
  <c r="Q10" i="7"/>
  <c r="P10" i="7"/>
  <c r="O10" i="7"/>
  <c r="N10" i="7"/>
  <c r="M10" i="7"/>
  <c r="L10" i="7"/>
  <c r="K10" i="7"/>
  <c r="K13" i="7" s="1"/>
  <c r="J10" i="7"/>
  <c r="L5" i="7" s="1"/>
  <c r="I10" i="7"/>
  <c r="D10" i="7"/>
  <c r="AK5" i="7"/>
  <c r="AI5" i="7"/>
  <c r="AH5" i="7"/>
  <c r="AC5" i="7"/>
  <c r="AA5" i="7"/>
  <c r="Z5" i="7"/>
  <c r="U5" i="7"/>
  <c r="S5" i="7"/>
  <c r="R5" i="7"/>
  <c r="M5" i="7"/>
  <c r="K5" i="7"/>
  <c r="AI4" i="7"/>
  <c r="AA4" i="7"/>
  <c r="S4" i="7"/>
  <c r="K4" i="7"/>
  <c r="I4" i="7"/>
  <c r="I6" i="7" s="1"/>
  <c r="I7" i="7" s="1"/>
  <c r="D12" i="6"/>
  <c r="D13" i="6" s="1"/>
  <c r="AL12" i="6"/>
  <c r="V12" i="6"/>
  <c r="AL11" i="6"/>
  <c r="AK11" i="6"/>
  <c r="AJ11" i="6"/>
  <c r="AG11" i="6"/>
  <c r="AD11" i="6"/>
  <c r="AC11" i="6"/>
  <c r="Y11" i="6"/>
  <c r="V11" i="6"/>
  <c r="U11" i="6"/>
  <c r="Q11" i="6"/>
  <c r="Q12" i="6" s="1"/>
  <c r="N11" i="6"/>
  <c r="N13" i="6" s="1"/>
  <c r="M11" i="6"/>
  <c r="I11" i="6"/>
  <c r="I12" i="6" s="1"/>
  <c r="AM10" i="6"/>
  <c r="AM11" i="6" s="1"/>
  <c r="AL10" i="6"/>
  <c r="AL13" i="6" s="1"/>
  <c r="AK10" i="6"/>
  <c r="AJ10" i="6"/>
  <c r="AK5" i="6" s="1"/>
  <c r="AI10" i="6"/>
  <c r="AI11" i="6" s="1"/>
  <c r="AH10" i="6"/>
  <c r="AG10" i="6"/>
  <c r="AF10" i="6"/>
  <c r="AF11" i="6" s="1"/>
  <c r="AE10" i="6"/>
  <c r="AE11" i="6" s="1"/>
  <c r="AD10" i="6"/>
  <c r="AD12" i="6" s="1"/>
  <c r="AC10" i="6"/>
  <c r="AB10" i="6"/>
  <c r="AB11" i="6" s="1"/>
  <c r="AA10" i="6"/>
  <c r="Z10" i="6"/>
  <c r="Y10" i="6"/>
  <c r="X10" i="6"/>
  <c r="X11" i="6" s="1"/>
  <c r="W10" i="6"/>
  <c r="W11" i="6" s="1"/>
  <c r="W12" i="6" s="1"/>
  <c r="V10" i="6"/>
  <c r="U10" i="6"/>
  <c r="T10" i="6"/>
  <c r="T11" i="6" s="1"/>
  <c r="S10" i="6"/>
  <c r="R10" i="6"/>
  <c r="Q10" i="6"/>
  <c r="P10" i="6"/>
  <c r="O10" i="6"/>
  <c r="N10" i="6"/>
  <c r="M10" i="6"/>
  <c r="L10" i="6"/>
  <c r="K10" i="6"/>
  <c r="J10" i="6"/>
  <c r="I10" i="6"/>
  <c r="D10" i="6"/>
  <c r="AD13" i="6" s="1"/>
  <c r="I6" i="6"/>
  <c r="I7" i="6" s="1"/>
  <c r="AL5" i="6"/>
  <c r="AH5" i="6"/>
  <c r="AH4" i="6" s="1"/>
  <c r="AG5" i="6"/>
  <c r="AG4" i="6" s="1"/>
  <c r="AF5" i="6"/>
  <c r="AD5" i="6"/>
  <c r="Z5" i="6"/>
  <c r="Z4" i="6" s="1"/>
  <c r="Y5" i="6"/>
  <c r="Y4" i="6" s="1"/>
  <c r="X5" i="6"/>
  <c r="V5" i="6"/>
  <c r="R5" i="6"/>
  <c r="R4" i="6" s="1"/>
  <c r="Q5" i="6"/>
  <c r="Q4" i="6" s="1"/>
  <c r="P5" i="6"/>
  <c r="N5" i="6"/>
  <c r="AL4" i="6"/>
  <c r="AL6" i="6" s="1"/>
  <c r="AL7" i="6" s="1"/>
  <c r="AD4" i="6"/>
  <c r="V4" i="6"/>
  <c r="V6" i="6" s="1"/>
  <c r="V7" i="6" s="1"/>
  <c r="N4" i="6"/>
  <c r="I4" i="6"/>
  <c r="D12" i="5"/>
  <c r="D13" i="5" s="1"/>
  <c r="P13" i="5"/>
  <c r="AH12" i="5"/>
  <c r="Z12" i="5"/>
  <c r="X12" i="5"/>
  <c r="AM11" i="5"/>
  <c r="AK11" i="5"/>
  <c r="AH11" i="5"/>
  <c r="AF11" i="5"/>
  <c r="AF12" i="5" s="1"/>
  <c r="AE11" i="5"/>
  <c r="AC11" i="5"/>
  <c r="Z11" i="5"/>
  <c r="X11" i="5"/>
  <c r="W11" i="5"/>
  <c r="U11" i="5"/>
  <c r="R11" i="5"/>
  <c r="P11" i="5"/>
  <c r="P12" i="5" s="1"/>
  <c r="O11" i="5"/>
  <c r="O12" i="5" s="1"/>
  <c r="M11" i="5"/>
  <c r="M12" i="5" s="1"/>
  <c r="J11" i="5"/>
  <c r="AM10" i="5"/>
  <c r="AL10" i="5"/>
  <c r="AK10" i="5"/>
  <c r="AJ10" i="5"/>
  <c r="AJ11" i="5" s="1"/>
  <c r="AI10" i="5"/>
  <c r="AH10" i="5"/>
  <c r="AI5" i="5" s="1"/>
  <c r="AG10" i="5"/>
  <c r="AF10" i="5"/>
  <c r="AF13" i="5" s="1"/>
  <c r="AE10" i="5"/>
  <c r="AD10" i="5"/>
  <c r="AD11" i="5" s="1"/>
  <c r="AC10" i="5"/>
  <c r="AB10" i="5"/>
  <c r="AB11" i="5" s="1"/>
  <c r="AA10" i="5"/>
  <c r="Z10" i="5"/>
  <c r="AA5" i="5" s="1"/>
  <c r="Y10" i="5"/>
  <c r="X10" i="5"/>
  <c r="X13" i="5" s="1"/>
  <c r="W10" i="5"/>
  <c r="V10" i="5"/>
  <c r="V11" i="5" s="1"/>
  <c r="U10" i="5"/>
  <c r="T10" i="5"/>
  <c r="T11" i="5" s="1"/>
  <c r="S10" i="5"/>
  <c r="R10" i="5"/>
  <c r="R13" i="5" s="1"/>
  <c r="Q10" i="5"/>
  <c r="P10" i="5"/>
  <c r="O10" i="5"/>
  <c r="N10" i="5"/>
  <c r="M10" i="5"/>
  <c r="L10" i="5"/>
  <c r="K10" i="5"/>
  <c r="J10" i="5"/>
  <c r="K5" i="5" s="1"/>
  <c r="I10" i="5"/>
  <c r="D10" i="5"/>
  <c r="I7" i="5"/>
  <c r="I6" i="5"/>
  <c r="AJ5" i="5"/>
  <c r="AH5" i="5"/>
  <c r="AG5" i="5"/>
  <c r="AB5" i="5"/>
  <c r="Z5" i="5"/>
  <c r="Y5" i="5"/>
  <c r="T5" i="5"/>
  <c r="R5" i="5"/>
  <c r="Q5" i="5"/>
  <c r="L5" i="5"/>
  <c r="AH4" i="5"/>
  <c r="Z4" i="5"/>
  <c r="R4" i="5"/>
  <c r="I4" i="5"/>
  <c r="D12" i="4"/>
  <c r="D13" i="4"/>
  <c r="AJ12" i="4"/>
  <c r="I12" i="4"/>
  <c r="AJ11" i="4"/>
  <c r="AJ13" i="4" s="1"/>
  <c r="AG11" i="4"/>
  <c r="AB11" i="4"/>
  <c r="AB13" i="4" s="1"/>
  <c r="Y11" i="4"/>
  <c r="T11" i="4"/>
  <c r="Q11" i="4"/>
  <c r="Q12" i="4" s="1"/>
  <c r="L11" i="4"/>
  <c r="L13" i="4" s="1"/>
  <c r="I11" i="4"/>
  <c r="AM10" i="4"/>
  <c r="AM11" i="4" s="1"/>
  <c r="AL10" i="4"/>
  <c r="AK10" i="4"/>
  <c r="AK11" i="4" s="1"/>
  <c r="AJ10" i="4"/>
  <c r="AI10" i="4"/>
  <c r="AH10" i="4"/>
  <c r="AG10" i="4"/>
  <c r="AF10" i="4"/>
  <c r="AE10" i="4"/>
  <c r="AE11" i="4" s="1"/>
  <c r="AD10" i="4"/>
  <c r="AD11" i="4" s="1"/>
  <c r="AC10" i="4"/>
  <c r="AC11" i="4" s="1"/>
  <c r="AB10" i="4"/>
  <c r="AB12" i="4" s="1"/>
  <c r="AA10" i="4"/>
  <c r="Z10" i="4"/>
  <c r="Y10" i="4"/>
  <c r="X10" i="4"/>
  <c r="W10" i="4"/>
  <c r="W11" i="4" s="1"/>
  <c r="V10" i="4"/>
  <c r="V11" i="4" s="1"/>
  <c r="V13" i="4" s="1"/>
  <c r="U10" i="4"/>
  <c r="U11" i="4" s="1"/>
  <c r="T10" i="4"/>
  <c r="S10" i="4"/>
  <c r="R10" i="4"/>
  <c r="Q10" i="4"/>
  <c r="P10" i="4"/>
  <c r="O10" i="4"/>
  <c r="N10" i="4"/>
  <c r="M10" i="4"/>
  <c r="L10" i="4"/>
  <c r="K10" i="4"/>
  <c r="J10" i="4"/>
  <c r="I10" i="4"/>
  <c r="D10" i="4"/>
  <c r="AL5" i="4"/>
  <c r="AK5" i="4"/>
  <c r="AJ5" i="4"/>
  <c r="AI5" i="4"/>
  <c r="AD5" i="4"/>
  <c r="AC5" i="4"/>
  <c r="AB5" i="4"/>
  <c r="AA5" i="4"/>
  <c r="V5" i="4"/>
  <c r="U5" i="4"/>
  <c r="T5" i="4"/>
  <c r="S5" i="4"/>
  <c r="N5" i="4"/>
  <c r="M5" i="4"/>
  <c r="L5" i="4"/>
  <c r="K5" i="4"/>
  <c r="J5" i="4" s="1"/>
  <c r="AJ4" i="4"/>
  <c r="AB4" i="4"/>
  <c r="T4" i="4"/>
  <c r="L4" i="4"/>
  <c r="I4" i="4"/>
  <c r="I6" i="4" s="1"/>
  <c r="AF27" i="2"/>
  <c r="AE27" i="2"/>
  <c r="AD27" i="2"/>
  <c r="AC27" i="2"/>
  <c r="AC28" i="2" s="1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AF26" i="2"/>
  <c r="AE26" i="2"/>
  <c r="AD26" i="2"/>
  <c r="AD28" i="2" s="1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O28" i="2" s="1"/>
  <c r="N25" i="2"/>
  <c r="M25" i="2"/>
  <c r="L25" i="2"/>
  <c r="K25" i="2"/>
  <c r="J25" i="2"/>
  <c r="I25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AF23" i="2"/>
  <c r="AE23" i="2"/>
  <c r="AD23" i="2"/>
  <c r="AC23" i="2"/>
  <c r="AB23" i="2"/>
  <c r="AA23" i="2"/>
  <c r="Z23" i="2"/>
  <c r="Y23" i="2"/>
  <c r="X23" i="2"/>
  <c r="W23" i="2"/>
  <c r="W28" i="2" s="1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D13" i="2"/>
  <c r="D12" i="2"/>
  <c r="AE28" i="2"/>
  <c r="U28" i="2"/>
  <c r="M28" i="2"/>
  <c r="G28" i="2"/>
  <c r="F28" i="2"/>
  <c r="E28" i="2"/>
  <c r="C28" i="2"/>
  <c r="AJ11" i="2"/>
  <c r="AH11" i="2"/>
  <c r="AB11" i="2"/>
  <c r="Z11" i="2"/>
  <c r="T11" i="2"/>
  <c r="R11" i="2"/>
  <c r="L11" i="2"/>
  <c r="J11" i="2"/>
  <c r="AM10" i="2"/>
  <c r="AM11" i="2" s="1"/>
  <c r="AL10" i="2"/>
  <c r="AL11" i="2" s="1"/>
  <c r="AK10" i="2"/>
  <c r="AK11" i="2" s="1"/>
  <c r="AJ10" i="2"/>
  <c r="AJ13" i="2" s="1"/>
  <c r="AI10" i="2"/>
  <c r="AK5" i="2" s="1"/>
  <c r="AH10" i="2"/>
  <c r="AH13" i="2" s="1"/>
  <c r="AG10" i="2"/>
  <c r="AG11" i="2" s="1"/>
  <c r="AF10" i="2"/>
  <c r="AF11" i="2" s="1"/>
  <c r="AE10" i="2"/>
  <c r="AE11" i="2" s="1"/>
  <c r="AD10" i="2"/>
  <c r="AD11" i="2" s="1"/>
  <c r="AC10" i="2"/>
  <c r="AC11" i="2" s="1"/>
  <c r="AB10" i="2"/>
  <c r="AB13" i="2" s="1"/>
  <c r="AA10" i="2"/>
  <c r="AC5" i="2" s="1"/>
  <c r="Z10" i="2"/>
  <c r="Z13" i="2" s="1"/>
  <c r="Y10" i="2"/>
  <c r="Y11" i="2" s="1"/>
  <c r="X10" i="2"/>
  <c r="X11" i="2" s="1"/>
  <c r="W10" i="2"/>
  <c r="W11" i="2" s="1"/>
  <c r="V10" i="2"/>
  <c r="V11" i="2" s="1"/>
  <c r="U10" i="2"/>
  <c r="U11" i="2" s="1"/>
  <c r="T10" i="2"/>
  <c r="T13" i="2" s="1"/>
  <c r="S10" i="2"/>
  <c r="U5" i="2" s="1"/>
  <c r="R10" i="2"/>
  <c r="R13" i="2" s="1"/>
  <c r="Q10" i="2"/>
  <c r="Q11" i="2" s="1"/>
  <c r="P10" i="2"/>
  <c r="P11" i="2" s="1"/>
  <c r="O10" i="2"/>
  <c r="O11" i="2" s="1"/>
  <c r="N10" i="2"/>
  <c r="N11" i="2" s="1"/>
  <c r="M10" i="2"/>
  <c r="M11" i="2" s="1"/>
  <c r="L10" i="2"/>
  <c r="L13" i="2" s="1"/>
  <c r="K10" i="2"/>
  <c r="M5" i="2" s="1"/>
  <c r="J10" i="2"/>
  <c r="J13" i="2" s="1"/>
  <c r="I10" i="2"/>
  <c r="I11" i="2" s="1"/>
  <c r="D10" i="2"/>
  <c r="AF6" i="2"/>
  <c r="AF7" i="2" s="1"/>
  <c r="X6" i="2"/>
  <c r="X7" i="2" s="1"/>
  <c r="P6" i="2"/>
  <c r="P7" i="2" s="1"/>
  <c r="AM5" i="2"/>
  <c r="AL5" i="2"/>
  <c r="AG5" i="2"/>
  <c r="AF5" i="2"/>
  <c r="AE5" i="2"/>
  <c r="AD5" i="2"/>
  <c r="Y5" i="2"/>
  <c r="X5" i="2"/>
  <c r="W5" i="2"/>
  <c r="V5" i="2"/>
  <c r="Q5" i="2"/>
  <c r="P5" i="2"/>
  <c r="O5" i="2"/>
  <c r="N5" i="2"/>
  <c r="AL4" i="2"/>
  <c r="AL6" i="2" s="1"/>
  <c r="AL7" i="2" s="1"/>
  <c r="AF4" i="2"/>
  <c r="AD4" i="2"/>
  <c r="X4" i="2"/>
  <c r="V4" i="2"/>
  <c r="P4" i="2"/>
  <c r="N4" i="2"/>
  <c r="I4" i="2"/>
  <c r="I6" i="2" s="1"/>
  <c r="I7" i="2" s="1"/>
  <c r="D30" i="1"/>
  <c r="E30" i="1"/>
  <c r="F30" i="1"/>
  <c r="C30" i="1"/>
  <c r="C22" i="1"/>
  <c r="F22" i="1"/>
  <c r="E22" i="1"/>
  <c r="D22" i="1"/>
  <c r="D17" i="1"/>
  <c r="E17" i="1"/>
  <c r="F17" i="1"/>
  <c r="C17" i="1"/>
  <c r="D12" i="1"/>
  <c r="E12" i="1"/>
  <c r="F12" i="1"/>
  <c r="C12" i="1"/>
  <c r="F32" i="7" l="1"/>
  <c r="H32" i="7"/>
  <c r="X4" i="7"/>
  <c r="T33" i="7" s="1"/>
  <c r="L4" i="7"/>
  <c r="AB4" i="7"/>
  <c r="AJ4" i="7"/>
  <c r="AB13" i="7"/>
  <c r="G19" i="7"/>
  <c r="AB20" i="7"/>
  <c r="Z22" i="7"/>
  <c r="R25" i="7"/>
  <c r="T38" i="7" s="1"/>
  <c r="V40" i="7"/>
  <c r="N5" i="7"/>
  <c r="V5" i="7"/>
  <c r="AD5" i="7"/>
  <c r="AL5" i="7"/>
  <c r="P13" i="7"/>
  <c r="X13" i="7"/>
  <c r="AF13" i="7"/>
  <c r="AF12" i="7"/>
  <c r="AL12" i="7"/>
  <c r="H19" i="7"/>
  <c r="V19" i="7"/>
  <c r="D20" i="7"/>
  <c r="R20" i="7"/>
  <c r="AF20" i="7"/>
  <c r="O21" i="7"/>
  <c r="AC21" i="7"/>
  <c r="M22" i="7"/>
  <c r="AA22" i="7"/>
  <c r="O23" i="7"/>
  <c r="Z23" i="7"/>
  <c r="O24" i="7"/>
  <c r="AD24" i="7"/>
  <c r="V25" i="7"/>
  <c r="O26" i="7"/>
  <c r="AE26" i="7"/>
  <c r="AF27" i="7"/>
  <c r="X27" i="7"/>
  <c r="P27" i="7"/>
  <c r="AD26" i="7"/>
  <c r="V26" i="7"/>
  <c r="N26" i="7"/>
  <c r="AC25" i="7"/>
  <c r="U25" i="7"/>
  <c r="M25" i="7"/>
  <c r="AC24" i="7"/>
  <c r="U24" i="7"/>
  <c r="M24" i="7"/>
  <c r="AD23" i="7"/>
  <c r="V23" i="7"/>
  <c r="N23" i="7"/>
  <c r="AF22" i="7"/>
  <c r="X22" i="7"/>
  <c r="P22" i="7"/>
  <c r="H22" i="7"/>
  <c r="AA21" i="7"/>
  <c r="S21" i="7"/>
  <c r="K21" i="7"/>
  <c r="AE20" i="7"/>
  <c r="W20" i="7"/>
  <c r="O20" i="7"/>
  <c r="G20" i="7"/>
  <c r="AB19" i="7"/>
  <c r="T19" i="7"/>
  <c r="L19" i="7"/>
  <c r="N32" i="7" s="1"/>
  <c r="D19" i="7"/>
  <c r="AE27" i="7"/>
  <c r="W27" i="7"/>
  <c r="O27" i="7"/>
  <c r="AC26" i="7"/>
  <c r="U26" i="7"/>
  <c r="M26" i="7"/>
  <c r="AB25" i="7"/>
  <c r="T25" i="7"/>
  <c r="L25" i="7"/>
  <c r="AB24" i="7"/>
  <c r="T24" i="7"/>
  <c r="L24" i="7"/>
  <c r="AC23" i="7"/>
  <c r="U23" i="7"/>
  <c r="M23" i="7"/>
  <c r="AE22" i="7"/>
  <c r="W22" i="7"/>
  <c r="Y35" i="7" s="1"/>
  <c r="O22" i="7"/>
  <c r="G22" i="7"/>
  <c r="Z21" i="7"/>
  <c r="R21" i="7"/>
  <c r="J21" i="7"/>
  <c r="AD20" i="7"/>
  <c r="V20" i="7"/>
  <c r="N20" i="7"/>
  <c r="F20" i="7"/>
  <c r="AA19" i="7"/>
  <c r="AC32" i="7" s="1"/>
  <c r="S19" i="7"/>
  <c r="K19" i="7"/>
  <c r="M32" i="7" s="1"/>
  <c r="C19" i="7"/>
  <c r="AD27" i="7"/>
  <c r="V27" i="7"/>
  <c r="N27" i="7"/>
  <c r="AB26" i="7"/>
  <c r="T26" i="7"/>
  <c r="L26" i="7"/>
  <c r="AA25" i="7"/>
  <c r="S25" i="7"/>
  <c r="K25" i="7"/>
  <c r="AA24" i="7"/>
  <c r="S24" i="7"/>
  <c r="K24" i="7"/>
  <c r="AB23" i="7"/>
  <c r="T23" i="7"/>
  <c r="L23" i="7"/>
  <c r="AD22" i="7"/>
  <c r="V22" i="7"/>
  <c r="N22" i="7"/>
  <c r="F22" i="7"/>
  <c r="Y21" i="7"/>
  <c r="Q21" i="7"/>
  <c r="I21" i="7"/>
  <c r="AC20" i="7"/>
  <c r="AE33" i="7" s="1"/>
  <c r="U20" i="7"/>
  <c r="W33" i="7" s="1"/>
  <c r="M20" i="7"/>
  <c r="E20" i="7"/>
  <c r="Z19" i="7"/>
  <c r="R19" i="7"/>
  <c r="J19" i="7"/>
  <c r="AB27" i="7"/>
  <c r="T27" i="7"/>
  <c r="L27" i="7"/>
  <c r="N40" i="7" s="1"/>
  <c r="Z26" i="7"/>
  <c r="R26" i="7"/>
  <c r="J26" i="7"/>
  <c r="Y25" i="7"/>
  <c r="Q25" i="7"/>
  <c r="I25" i="7"/>
  <c r="Y24" i="7"/>
  <c r="Q20" i="7"/>
  <c r="L22" i="7"/>
  <c r="N24" i="7"/>
  <c r="K26" i="7"/>
  <c r="M39" i="7" s="1"/>
  <c r="U27" i="7"/>
  <c r="M4" i="7"/>
  <c r="U4" i="7"/>
  <c r="AC4" i="7"/>
  <c r="AK4" i="7"/>
  <c r="O5" i="7"/>
  <c r="W5" i="7"/>
  <c r="AE5" i="7"/>
  <c r="AM5" i="7"/>
  <c r="I13" i="7"/>
  <c r="Q13" i="7"/>
  <c r="Y13" i="7"/>
  <c r="Y12" i="7"/>
  <c r="AG13" i="7"/>
  <c r="AG12" i="7"/>
  <c r="J11" i="7"/>
  <c r="R11" i="7"/>
  <c r="R13" i="7" s="1"/>
  <c r="Z11" i="7"/>
  <c r="Z12" i="7" s="1"/>
  <c r="AH11" i="7"/>
  <c r="AH12" i="7" s="1"/>
  <c r="J12" i="7"/>
  <c r="J13" i="7"/>
  <c r="I19" i="7"/>
  <c r="W19" i="7"/>
  <c r="H20" i="7"/>
  <c r="S20" i="7"/>
  <c r="E21" i="7"/>
  <c r="P21" i="7"/>
  <c r="AD21" i="7"/>
  <c r="AF34" i="7" s="1"/>
  <c r="Q22" i="7"/>
  <c r="AB22" i="7"/>
  <c r="P23" i="7"/>
  <c r="R36" i="7" s="1"/>
  <c r="AA23" i="7"/>
  <c r="P24" i="7"/>
  <c r="AE24" i="7"/>
  <c r="W25" i="7"/>
  <c r="P26" i="7"/>
  <c r="AF26" i="7"/>
  <c r="Z27" i="7"/>
  <c r="S37" i="7"/>
  <c r="AH36" i="7"/>
  <c r="AE13" i="7"/>
  <c r="AE12" i="7"/>
  <c r="AF19" i="7"/>
  <c r="AB21" i="7"/>
  <c r="K23" i="7"/>
  <c r="Z24" i="7"/>
  <c r="P5" i="7"/>
  <c r="AF5" i="7"/>
  <c r="K12" i="7"/>
  <c r="V13" i="7"/>
  <c r="M19" i="7"/>
  <c r="X19" i="7"/>
  <c r="I20" i="7"/>
  <c r="T20" i="7"/>
  <c r="F21" i="7"/>
  <c r="T21" i="7"/>
  <c r="AE21" i="7"/>
  <c r="R22" i="7"/>
  <c r="AC22" i="7"/>
  <c r="Q23" i="7"/>
  <c r="AE23" i="7"/>
  <c r="Q24" i="7"/>
  <c r="AF24" i="7"/>
  <c r="X25" i="7"/>
  <c r="Q26" i="7"/>
  <c r="K27" i="7"/>
  <c r="AA27" i="7"/>
  <c r="I35" i="7"/>
  <c r="U19" i="7"/>
  <c r="N21" i="7"/>
  <c r="P34" i="7" s="1"/>
  <c r="Y23" i="7"/>
  <c r="AA26" i="7"/>
  <c r="AC39" i="7" s="1"/>
  <c r="Q5" i="7"/>
  <c r="Y5" i="7"/>
  <c r="AG5" i="7"/>
  <c r="L11" i="7"/>
  <c r="L12" i="7" s="1"/>
  <c r="T11" i="7"/>
  <c r="T13" i="7" s="1"/>
  <c r="AB11" i="7"/>
  <c r="AB12" i="7" s="1"/>
  <c r="AJ11" i="7"/>
  <c r="AJ12" i="7" s="1"/>
  <c r="AK13" i="7"/>
  <c r="N19" i="7"/>
  <c r="P32" i="7" s="1"/>
  <c r="Y19" i="7"/>
  <c r="J20" i="7"/>
  <c r="X20" i="7"/>
  <c r="G21" i="7"/>
  <c r="U21" i="7"/>
  <c r="AF21" i="7"/>
  <c r="S22" i="7"/>
  <c r="G23" i="7"/>
  <c r="R23" i="7"/>
  <c r="AF23" i="7"/>
  <c r="R24" i="7"/>
  <c r="J25" i="7"/>
  <c r="L38" i="7" s="1"/>
  <c r="Z25" i="7"/>
  <c r="AB38" i="7" s="1"/>
  <c r="S26" i="7"/>
  <c r="M27" i="7"/>
  <c r="AC27" i="7"/>
  <c r="U39" i="7"/>
  <c r="AD40" i="7"/>
  <c r="J5" i="7"/>
  <c r="K6" i="7"/>
  <c r="K7" i="7" s="1"/>
  <c r="S6" i="7"/>
  <c r="S7" i="7" s="1"/>
  <c r="AA6" i="7"/>
  <c r="AA7" i="7" s="1"/>
  <c r="AI6" i="7"/>
  <c r="AI7" i="7" s="1"/>
  <c r="M11" i="7"/>
  <c r="M13" i="7" s="1"/>
  <c r="U11" i="7"/>
  <c r="U12" i="7" s="1"/>
  <c r="AC11" i="7"/>
  <c r="AC13" i="7" s="1"/>
  <c r="M12" i="7"/>
  <c r="O19" i="7"/>
  <c r="AC19" i="7"/>
  <c r="AC28" i="7" s="1"/>
  <c r="K20" i="7"/>
  <c r="Y20" i="7"/>
  <c r="H21" i="7"/>
  <c r="V21" i="7"/>
  <c r="X34" i="7" s="1"/>
  <c r="I22" i="7"/>
  <c r="T22" i="7"/>
  <c r="H23" i="7"/>
  <c r="S23" i="7"/>
  <c r="H24" i="7"/>
  <c r="V24" i="7"/>
  <c r="N25" i="7"/>
  <c r="AD25" i="7"/>
  <c r="W26" i="7"/>
  <c r="Q27" i="7"/>
  <c r="G33" i="7"/>
  <c r="O33" i="7"/>
  <c r="N12" i="7"/>
  <c r="E19" i="7"/>
  <c r="P19" i="7"/>
  <c r="AD19" i="7"/>
  <c r="L20" i="7"/>
  <c r="Z20" i="7"/>
  <c r="L21" i="7"/>
  <c r="W21" i="7"/>
  <c r="J22" i="7"/>
  <c r="U22" i="7"/>
  <c r="I23" i="7"/>
  <c r="W23" i="7"/>
  <c r="I24" i="7"/>
  <c r="K37" i="7" s="1"/>
  <c r="W24" i="7"/>
  <c r="O25" i="7"/>
  <c r="AE25" i="7"/>
  <c r="X26" i="7"/>
  <c r="R27" i="7"/>
  <c r="I33" i="7"/>
  <c r="AA37" i="7"/>
  <c r="J36" i="7"/>
  <c r="H34" i="7"/>
  <c r="R4" i="7"/>
  <c r="Z4" i="7"/>
  <c r="U32" i="7" s="1"/>
  <c r="AH4" i="7"/>
  <c r="T5" i="7"/>
  <c r="O11" i="7"/>
  <c r="O13" i="7" s="1"/>
  <c r="W11" i="7"/>
  <c r="W13" i="7" s="1"/>
  <c r="AE11" i="7"/>
  <c r="AM11" i="7"/>
  <c r="AM13" i="7" s="1"/>
  <c r="X12" i="7"/>
  <c r="F19" i="7"/>
  <c r="Q19" i="7"/>
  <c r="S32" i="7" s="1"/>
  <c r="AE19" i="7"/>
  <c r="P20" i="7"/>
  <c r="AA20" i="7"/>
  <c r="M21" i="7"/>
  <c r="X21" i="7"/>
  <c r="K22" i="7"/>
  <c r="Y22" i="7"/>
  <c r="J23" i="7"/>
  <c r="X23" i="7"/>
  <c r="Z36" i="7" s="1"/>
  <c r="J24" i="7"/>
  <c r="X24" i="7"/>
  <c r="P25" i="7"/>
  <c r="AF25" i="7"/>
  <c r="Y26" i="7"/>
  <c r="S27" i="7"/>
  <c r="Q35" i="7"/>
  <c r="AG35" i="7"/>
  <c r="AF26" i="6"/>
  <c r="X26" i="6"/>
  <c r="J25" i="6"/>
  <c r="AE23" i="6"/>
  <c r="R22" i="6"/>
  <c r="M21" i="6"/>
  <c r="H20" i="6"/>
  <c r="AC27" i="6"/>
  <c r="W26" i="6"/>
  <c r="AE24" i="6"/>
  <c r="X23" i="6"/>
  <c r="Q22" i="6"/>
  <c r="E21" i="6"/>
  <c r="D20" i="6"/>
  <c r="Z27" i="6"/>
  <c r="AB40" i="6" s="1"/>
  <c r="P26" i="6"/>
  <c r="AD24" i="6"/>
  <c r="P23" i="6"/>
  <c r="M22" i="6"/>
  <c r="AF20" i="6"/>
  <c r="AC19" i="6"/>
  <c r="Y27" i="6"/>
  <c r="AE25" i="6"/>
  <c r="Z24" i="6"/>
  <c r="O23" i="6"/>
  <c r="Q36" i="6" s="1"/>
  <c r="I22" i="6"/>
  <c r="AB20" i="6"/>
  <c r="U19" i="6"/>
  <c r="U27" i="6"/>
  <c r="AD25" i="6"/>
  <c r="V24" i="6"/>
  <c r="K23" i="6"/>
  <c r="M36" i="6" s="1"/>
  <c r="AB21" i="6"/>
  <c r="Y20" i="6"/>
  <c r="Q19" i="6"/>
  <c r="Q27" i="6"/>
  <c r="Z25" i="6"/>
  <c r="N24" i="6"/>
  <c r="H23" i="6"/>
  <c r="X21" i="6"/>
  <c r="T20" i="6"/>
  <c r="N19" i="6"/>
  <c r="L20" i="6"/>
  <c r="AE26" i="6"/>
  <c r="W25" i="6"/>
  <c r="J24" i="6"/>
  <c r="AC22" i="6"/>
  <c r="U21" i="6"/>
  <c r="W34" i="6" s="1"/>
  <c r="M19" i="6"/>
  <c r="AA26" i="6"/>
  <c r="R25" i="6"/>
  <c r="AF23" i="6"/>
  <c r="U22" i="6"/>
  <c r="W35" i="6" s="1"/>
  <c r="T21" i="6"/>
  <c r="V34" i="6" s="1"/>
  <c r="I20" i="6"/>
  <c r="F19" i="6"/>
  <c r="O34" i="6"/>
  <c r="R6" i="6"/>
  <c r="R7" i="6" s="1"/>
  <c r="AG36" i="6"/>
  <c r="AH6" i="6"/>
  <c r="AH7" i="6" s="1"/>
  <c r="AE34" i="6"/>
  <c r="X36" i="6"/>
  <c r="Y6" i="6"/>
  <c r="Y7" i="6" s="1"/>
  <c r="Z38" i="6"/>
  <c r="Z6" i="6"/>
  <c r="Z7" i="6" s="1"/>
  <c r="R12" i="6"/>
  <c r="Z13" i="6"/>
  <c r="AH13" i="6"/>
  <c r="AA13" i="6"/>
  <c r="Q6" i="6"/>
  <c r="Q7" i="6" s="1"/>
  <c r="O35" i="6"/>
  <c r="AG37" i="6"/>
  <c r="AD34" i="6"/>
  <c r="AE35" i="6"/>
  <c r="AG6" i="6"/>
  <c r="AG7" i="6" s="1"/>
  <c r="AK4" i="6"/>
  <c r="K5" i="6"/>
  <c r="S5" i="6"/>
  <c r="AA5" i="6"/>
  <c r="AI5" i="6"/>
  <c r="M13" i="6"/>
  <c r="U13" i="6"/>
  <c r="U12" i="6"/>
  <c r="AC13" i="6"/>
  <c r="AC12" i="6"/>
  <c r="AK13" i="6"/>
  <c r="AK12" i="6"/>
  <c r="N12" i="6"/>
  <c r="AI13" i="6"/>
  <c r="S34" i="6"/>
  <c r="V37" i="6"/>
  <c r="L5" i="6"/>
  <c r="T5" i="6"/>
  <c r="AB5" i="6"/>
  <c r="AJ5" i="6"/>
  <c r="O11" i="6"/>
  <c r="O12" i="6" s="1"/>
  <c r="R13" i="6"/>
  <c r="V19" i="6"/>
  <c r="P20" i="6"/>
  <c r="R33" i="6" s="1"/>
  <c r="H21" i="6"/>
  <c r="AC21" i="6"/>
  <c r="Y22" i="6"/>
  <c r="S23" i="6"/>
  <c r="U36" i="6" s="1"/>
  <c r="O24" i="6"/>
  <c r="Q37" i="6" s="1"/>
  <c r="N25" i="6"/>
  <c r="K26" i="6"/>
  <c r="M5" i="6"/>
  <c r="U5" i="6"/>
  <c r="AC5" i="6"/>
  <c r="N6" i="6"/>
  <c r="N7" i="6" s="1"/>
  <c r="AD6" i="6"/>
  <c r="AD7" i="6" s="1"/>
  <c r="O13" i="6"/>
  <c r="W13" i="6"/>
  <c r="AE13" i="6"/>
  <c r="AE12" i="6"/>
  <c r="AM13" i="6"/>
  <c r="AM12" i="6"/>
  <c r="P11" i="6"/>
  <c r="P12" i="6" s="1"/>
  <c r="AF27" i="6"/>
  <c r="X27" i="6"/>
  <c r="P27" i="6"/>
  <c r="AD26" i="6"/>
  <c r="AF39" i="6" s="1"/>
  <c r="V26" i="6"/>
  <c r="N26" i="6"/>
  <c r="AC25" i="6"/>
  <c r="AE38" i="6" s="1"/>
  <c r="U25" i="6"/>
  <c r="M25" i="6"/>
  <c r="O38" i="6" s="1"/>
  <c r="AC24" i="6"/>
  <c r="U24" i="6"/>
  <c r="M24" i="6"/>
  <c r="AD23" i="6"/>
  <c r="AF36" i="6" s="1"/>
  <c r="V23" i="6"/>
  <c r="N23" i="6"/>
  <c r="P36" i="6" s="1"/>
  <c r="AF22" i="6"/>
  <c r="X22" i="6"/>
  <c r="P22" i="6"/>
  <c r="H22" i="6"/>
  <c r="AA21" i="6"/>
  <c r="S21" i="6"/>
  <c r="K21" i="6"/>
  <c r="AE20" i="6"/>
  <c r="AG33" i="6" s="1"/>
  <c r="W20" i="6"/>
  <c r="O20" i="6"/>
  <c r="G20" i="6"/>
  <c r="AB19" i="6"/>
  <c r="T19" i="6"/>
  <c r="T28" i="6" s="1"/>
  <c r="L19" i="6"/>
  <c r="D19" i="6"/>
  <c r="D28" i="6" s="1"/>
  <c r="AE27" i="6"/>
  <c r="AG40" i="6" s="1"/>
  <c r="W27" i="6"/>
  <c r="Y40" i="6" s="1"/>
  <c r="O27" i="6"/>
  <c r="Q40" i="6" s="1"/>
  <c r="AC26" i="6"/>
  <c r="U26" i="6"/>
  <c r="M26" i="6"/>
  <c r="AB25" i="6"/>
  <c r="T25" i="6"/>
  <c r="L25" i="6"/>
  <c r="AB24" i="6"/>
  <c r="AD37" i="6" s="1"/>
  <c r="T24" i="6"/>
  <c r="L24" i="6"/>
  <c r="AC23" i="6"/>
  <c r="U23" i="6"/>
  <c r="M23" i="6"/>
  <c r="AE22" i="6"/>
  <c r="W22" i="6"/>
  <c r="O22" i="6"/>
  <c r="G22" i="6"/>
  <c r="Z21" i="6"/>
  <c r="R21" i="6"/>
  <c r="J21" i="6"/>
  <c r="AD20" i="6"/>
  <c r="V20" i="6"/>
  <c r="N20" i="6"/>
  <c r="F20" i="6"/>
  <c r="AA19" i="6"/>
  <c r="S19" i="6"/>
  <c r="K19" i="6"/>
  <c r="M32" i="6" s="1"/>
  <c r="C19" i="6"/>
  <c r="AD27" i="6"/>
  <c r="V27" i="6"/>
  <c r="N27" i="6"/>
  <c r="AB26" i="6"/>
  <c r="T26" i="6"/>
  <c r="L26" i="6"/>
  <c r="AA25" i="6"/>
  <c r="S25" i="6"/>
  <c r="K25" i="6"/>
  <c r="AA24" i="6"/>
  <c r="S24" i="6"/>
  <c r="K24" i="6"/>
  <c r="AB23" i="6"/>
  <c r="T23" i="6"/>
  <c r="L23" i="6"/>
  <c r="AD22" i="6"/>
  <c r="AF35" i="6" s="1"/>
  <c r="V22" i="6"/>
  <c r="X35" i="6" s="1"/>
  <c r="N22" i="6"/>
  <c r="P35" i="6" s="1"/>
  <c r="F22" i="6"/>
  <c r="Y21" i="6"/>
  <c r="AA34" i="6" s="1"/>
  <c r="Q21" i="6"/>
  <c r="I21" i="6"/>
  <c r="K34" i="6" s="1"/>
  <c r="AC20" i="6"/>
  <c r="U20" i="6"/>
  <c r="M20" i="6"/>
  <c r="E20" i="6"/>
  <c r="Z19" i="6"/>
  <c r="AB32" i="6" s="1"/>
  <c r="R19" i="6"/>
  <c r="T32" i="6" s="1"/>
  <c r="J19" i="6"/>
  <c r="AB27" i="6"/>
  <c r="T27" i="6"/>
  <c r="L27" i="6"/>
  <c r="Z26" i="6"/>
  <c r="AB39" i="6" s="1"/>
  <c r="R26" i="6"/>
  <c r="T39" i="6" s="1"/>
  <c r="J26" i="6"/>
  <c r="Y25" i="6"/>
  <c r="AA38" i="6" s="1"/>
  <c r="Q25" i="6"/>
  <c r="S38" i="6" s="1"/>
  <c r="I25" i="6"/>
  <c r="Y24" i="6"/>
  <c r="Q24" i="6"/>
  <c r="I24" i="6"/>
  <c r="Z23" i="6"/>
  <c r="R23" i="6"/>
  <c r="J23" i="6"/>
  <c r="AB22" i="6"/>
  <c r="T22" i="6"/>
  <c r="L22" i="6"/>
  <c r="AE21" i="6"/>
  <c r="W21" i="6"/>
  <c r="O21" i="6"/>
  <c r="G21" i="6"/>
  <c r="AA20" i="6"/>
  <c r="AC33" i="6" s="1"/>
  <c r="S20" i="6"/>
  <c r="K20" i="6"/>
  <c r="AF19" i="6"/>
  <c r="X19" i="6"/>
  <c r="P19" i="6"/>
  <c r="H19" i="6"/>
  <c r="AA27" i="6"/>
  <c r="AC40" i="6" s="1"/>
  <c r="S27" i="6"/>
  <c r="U40" i="6" s="1"/>
  <c r="K27" i="6"/>
  <c r="Y26" i="6"/>
  <c r="AA39" i="6" s="1"/>
  <c r="Q26" i="6"/>
  <c r="S39" i="6" s="1"/>
  <c r="AF25" i="6"/>
  <c r="AH38" i="6" s="1"/>
  <c r="X25" i="6"/>
  <c r="P25" i="6"/>
  <c r="R38" i="6" s="1"/>
  <c r="AF24" i="6"/>
  <c r="AH37" i="6" s="1"/>
  <c r="X24" i="6"/>
  <c r="Z37" i="6" s="1"/>
  <c r="P24" i="6"/>
  <c r="R37" i="6" s="1"/>
  <c r="H24" i="6"/>
  <c r="Y23" i="6"/>
  <c r="Q23" i="6"/>
  <c r="I23" i="6"/>
  <c r="AA22" i="6"/>
  <c r="S22" i="6"/>
  <c r="K22" i="6"/>
  <c r="AD21" i="6"/>
  <c r="V21" i="6"/>
  <c r="N21" i="6"/>
  <c r="F21" i="6"/>
  <c r="Z20" i="6"/>
  <c r="R20" i="6"/>
  <c r="J20" i="6"/>
  <c r="L33" i="6" s="1"/>
  <c r="AE19" i="6"/>
  <c r="W19" i="6"/>
  <c r="O19" i="6"/>
  <c r="G19" i="6"/>
  <c r="S13" i="6"/>
  <c r="E19" i="6"/>
  <c r="Y19" i="6"/>
  <c r="Q20" i="6"/>
  <c r="L21" i="6"/>
  <c r="N34" i="6" s="1"/>
  <c r="AF21" i="6"/>
  <c r="Z22" i="6"/>
  <c r="AB35" i="6" s="1"/>
  <c r="W23" i="6"/>
  <c r="Y36" i="6" s="1"/>
  <c r="R24" i="6"/>
  <c r="O25" i="6"/>
  <c r="O26" i="6"/>
  <c r="M27" i="6"/>
  <c r="J33" i="6"/>
  <c r="Q32" i="6"/>
  <c r="Y32" i="6"/>
  <c r="AH33" i="6"/>
  <c r="P13" i="6"/>
  <c r="X13" i="6"/>
  <c r="X12" i="6"/>
  <c r="AF13" i="6"/>
  <c r="AF12" i="6"/>
  <c r="V13" i="6"/>
  <c r="O5" i="6"/>
  <c r="W5" i="6"/>
  <c r="AE5" i="6"/>
  <c r="AM5" i="6"/>
  <c r="I13" i="6"/>
  <c r="Q13" i="6"/>
  <c r="Y13" i="6"/>
  <c r="Y12" i="6"/>
  <c r="AG13" i="6"/>
  <c r="AG12" i="6"/>
  <c r="J11" i="6"/>
  <c r="J13" i="6" s="1"/>
  <c r="R11" i="6"/>
  <c r="Z11" i="6"/>
  <c r="Z12" i="6" s="1"/>
  <c r="AH11" i="6"/>
  <c r="AH12" i="6" s="1"/>
  <c r="AI12" i="6"/>
  <c r="I19" i="6"/>
  <c r="AD19" i="6"/>
  <c r="AF32" i="6" s="1"/>
  <c r="X20" i="6"/>
  <c r="Z33" i="6" s="1"/>
  <c r="P21" i="6"/>
  <c r="J22" i="6"/>
  <c r="G23" i="6"/>
  <c r="AA23" i="6"/>
  <c r="AC36" i="6" s="1"/>
  <c r="W24" i="6"/>
  <c r="Y37" i="6" s="1"/>
  <c r="V25" i="6"/>
  <c r="S26" i="6"/>
  <c r="R27" i="6"/>
  <c r="T40" i="6" s="1"/>
  <c r="P39" i="6"/>
  <c r="L35" i="6"/>
  <c r="X39" i="6"/>
  <c r="W38" i="6"/>
  <c r="T35" i="6"/>
  <c r="S32" i="6"/>
  <c r="AA32" i="6"/>
  <c r="K11" i="6"/>
  <c r="K13" i="6" s="1"/>
  <c r="S11" i="6"/>
  <c r="S12" i="6" s="1"/>
  <c r="AA11" i="6"/>
  <c r="AA12" i="6" s="1"/>
  <c r="N37" i="6"/>
  <c r="L32" i="6"/>
  <c r="M33" i="6"/>
  <c r="U33" i="6"/>
  <c r="L11" i="6"/>
  <c r="L12" i="6" s="1"/>
  <c r="N28" i="6"/>
  <c r="T33" i="6"/>
  <c r="P4" i="6"/>
  <c r="X4" i="6"/>
  <c r="AF4" i="6"/>
  <c r="N33" i="6"/>
  <c r="U32" i="6"/>
  <c r="V33" i="6"/>
  <c r="AC32" i="6"/>
  <c r="AD33" i="6"/>
  <c r="L13" i="6"/>
  <c r="T13" i="6"/>
  <c r="T12" i="6"/>
  <c r="AB13" i="6"/>
  <c r="AB12" i="6"/>
  <c r="AJ13" i="6"/>
  <c r="AJ12" i="6"/>
  <c r="M12" i="6"/>
  <c r="AE26" i="5"/>
  <c r="W27" i="5"/>
  <c r="Z6" i="5"/>
  <c r="Z7" i="5" s="1"/>
  <c r="AB4" i="5"/>
  <c r="AG12" i="5"/>
  <c r="R6" i="5"/>
  <c r="R7" i="5" s="1"/>
  <c r="AH6" i="5"/>
  <c r="AH7" i="5" s="1"/>
  <c r="J5" i="5"/>
  <c r="K4" i="5"/>
  <c r="G33" i="5" s="1"/>
  <c r="V32" i="5"/>
  <c r="AA4" i="5"/>
  <c r="AI4" i="5"/>
  <c r="AF33" i="5"/>
  <c r="L4" i="5"/>
  <c r="T4" i="5"/>
  <c r="AD27" i="5"/>
  <c r="V27" i="5"/>
  <c r="N27" i="5"/>
  <c r="AB26" i="5"/>
  <c r="T26" i="5"/>
  <c r="L26" i="5"/>
  <c r="AA25" i="5"/>
  <c r="S25" i="5"/>
  <c r="K25" i="5"/>
  <c r="AA24" i="5"/>
  <c r="S24" i="5"/>
  <c r="K24" i="5"/>
  <c r="AB23" i="5"/>
  <c r="T23" i="5"/>
  <c r="L23" i="5"/>
  <c r="AD22" i="5"/>
  <c r="AF35" i="5" s="1"/>
  <c r="V22" i="5"/>
  <c r="X35" i="5" s="1"/>
  <c r="N22" i="5"/>
  <c r="P35" i="5" s="1"/>
  <c r="F22" i="5"/>
  <c r="Y21" i="5"/>
  <c r="Q21" i="5"/>
  <c r="I21" i="5"/>
  <c r="AC20" i="5"/>
  <c r="AE33" i="5" s="1"/>
  <c r="U20" i="5"/>
  <c r="W33" i="5" s="1"/>
  <c r="M20" i="5"/>
  <c r="E20" i="5"/>
  <c r="Z19" i="5"/>
  <c r="R19" i="5"/>
  <c r="T32" i="5" s="1"/>
  <c r="J19" i="5"/>
  <c r="L32" i="5" s="1"/>
  <c r="AB27" i="5"/>
  <c r="T27" i="5"/>
  <c r="L27" i="5"/>
  <c r="Z26" i="5"/>
  <c r="AB39" i="5" s="1"/>
  <c r="R26" i="5"/>
  <c r="T39" i="5" s="1"/>
  <c r="J26" i="5"/>
  <c r="Y25" i="5"/>
  <c r="AA38" i="5" s="1"/>
  <c r="Q25" i="5"/>
  <c r="S38" i="5" s="1"/>
  <c r="I25" i="5"/>
  <c r="Y24" i="5"/>
  <c r="Q24" i="5"/>
  <c r="I24" i="5"/>
  <c r="Z23" i="5"/>
  <c r="R23" i="5"/>
  <c r="J23" i="5"/>
  <c r="AB22" i="5"/>
  <c r="T22" i="5"/>
  <c r="L22" i="5"/>
  <c r="AE21" i="5"/>
  <c r="W21" i="5"/>
  <c r="O21" i="5"/>
  <c r="G21" i="5"/>
  <c r="AA20" i="5"/>
  <c r="S20" i="5"/>
  <c r="U33" i="5" s="1"/>
  <c r="K20" i="5"/>
  <c r="AF19" i="5"/>
  <c r="X19" i="5"/>
  <c r="P19" i="5"/>
  <c r="H19" i="5"/>
  <c r="AA27" i="5"/>
  <c r="AC40" i="5" s="1"/>
  <c r="S27" i="5"/>
  <c r="U40" i="5" s="1"/>
  <c r="K27" i="5"/>
  <c r="Y26" i="5"/>
  <c r="Q26" i="5"/>
  <c r="AF25" i="5"/>
  <c r="X25" i="5"/>
  <c r="P25" i="5"/>
  <c r="AF24" i="5"/>
  <c r="AH37" i="5" s="1"/>
  <c r="X24" i="5"/>
  <c r="Z37" i="5" s="1"/>
  <c r="P24" i="5"/>
  <c r="R37" i="5" s="1"/>
  <c r="H24" i="5"/>
  <c r="Y23" i="5"/>
  <c r="Q23" i="5"/>
  <c r="I23" i="5"/>
  <c r="AA22" i="5"/>
  <c r="S22" i="5"/>
  <c r="K22" i="5"/>
  <c r="AD21" i="5"/>
  <c r="V21" i="5"/>
  <c r="N21" i="5"/>
  <c r="F21" i="5"/>
  <c r="Z20" i="5"/>
  <c r="R20" i="5"/>
  <c r="J20" i="5"/>
  <c r="AE19" i="5"/>
  <c r="W19" i="5"/>
  <c r="O19" i="5"/>
  <c r="G19" i="5"/>
  <c r="I19" i="5"/>
  <c r="Q20" i="5"/>
  <c r="AB21" i="5"/>
  <c r="N23" i="5"/>
  <c r="AB24" i="5"/>
  <c r="S26" i="5"/>
  <c r="M5" i="5"/>
  <c r="U5" i="5"/>
  <c r="AC5" i="5"/>
  <c r="AK5" i="5"/>
  <c r="O13" i="5"/>
  <c r="W13" i="5"/>
  <c r="W12" i="5"/>
  <c r="AE13" i="5"/>
  <c r="AE12" i="5"/>
  <c r="AM13" i="5"/>
  <c r="AM12" i="5"/>
  <c r="I13" i="5"/>
  <c r="V13" i="5"/>
  <c r="AH13" i="5"/>
  <c r="K19" i="5"/>
  <c r="M32" i="5" s="1"/>
  <c r="V19" i="5"/>
  <c r="G20" i="5"/>
  <c r="T20" i="5"/>
  <c r="V33" i="5" s="1"/>
  <c r="AF20" i="5"/>
  <c r="R21" i="5"/>
  <c r="AC21" i="5"/>
  <c r="AE34" i="5" s="1"/>
  <c r="P22" i="5"/>
  <c r="AC22" i="5"/>
  <c r="O23" i="5"/>
  <c r="Q36" i="5" s="1"/>
  <c r="AC23" i="5"/>
  <c r="O24" i="5"/>
  <c r="AC24" i="5"/>
  <c r="R25" i="5"/>
  <c r="AD25" i="5"/>
  <c r="U26" i="5"/>
  <c r="AF26" i="5"/>
  <c r="X27" i="5"/>
  <c r="F20" i="5"/>
  <c r="H33" i="5" s="1"/>
  <c r="O22" i="5"/>
  <c r="N24" i="5"/>
  <c r="AC25" i="5"/>
  <c r="AJ4" i="5"/>
  <c r="N5" i="5"/>
  <c r="V5" i="5"/>
  <c r="AD5" i="5"/>
  <c r="AL5" i="5"/>
  <c r="I11" i="5"/>
  <c r="I12" i="5" s="1"/>
  <c r="Q11" i="5"/>
  <c r="Q13" i="5" s="1"/>
  <c r="Y11" i="5"/>
  <c r="Y13" i="5" s="1"/>
  <c r="AG11" i="5"/>
  <c r="AG13" i="5" s="1"/>
  <c r="AD12" i="5"/>
  <c r="J13" i="5"/>
  <c r="L19" i="5"/>
  <c r="L28" i="5" s="1"/>
  <c r="Y19" i="5"/>
  <c r="H20" i="5"/>
  <c r="V20" i="5"/>
  <c r="E21" i="5"/>
  <c r="S21" i="5"/>
  <c r="AF21" i="5"/>
  <c r="Q22" i="5"/>
  <c r="AE22" i="5"/>
  <c r="P23" i="5"/>
  <c r="AD23" i="5"/>
  <c r="R24" i="5"/>
  <c r="AD24" i="5"/>
  <c r="T25" i="5"/>
  <c r="AE25" i="5"/>
  <c r="V26" i="5"/>
  <c r="M27" i="5"/>
  <c r="Y27" i="5"/>
  <c r="N33" i="5"/>
  <c r="U19" i="5"/>
  <c r="P21" i="5"/>
  <c r="Z22" i="5"/>
  <c r="O25" i="5"/>
  <c r="O5" i="5"/>
  <c r="W5" i="5"/>
  <c r="AE5" i="5"/>
  <c r="AM5" i="5"/>
  <c r="J12" i="5"/>
  <c r="R12" i="5"/>
  <c r="M19" i="5"/>
  <c r="AA19" i="5"/>
  <c r="AC32" i="5" s="1"/>
  <c r="I20" i="5"/>
  <c r="W20" i="5"/>
  <c r="H21" i="5"/>
  <c r="T21" i="5"/>
  <c r="G22" i="5"/>
  <c r="R22" i="5"/>
  <c r="AF22" i="5"/>
  <c r="S23" i="5"/>
  <c r="AE23" i="5"/>
  <c r="AG36" i="5" s="1"/>
  <c r="T24" i="5"/>
  <c r="AE24" i="5"/>
  <c r="U25" i="5"/>
  <c r="K26" i="5"/>
  <c r="W26" i="5"/>
  <c r="O27" i="5"/>
  <c r="Z27" i="5"/>
  <c r="AE32" i="5"/>
  <c r="AE20" i="5"/>
  <c r="AA23" i="5"/>
  <c r="P5" i="5"/>
  <c r="X5" i="5"/>
  <c r="AF5" i="5"/>
  <c r="K11" i="5"/>
  <c r="K12" i="5" s="1"/>
  <c r="S11" i="5"/>
  <c r="S13" i="5" s="1"/>
  <c r="AA11" i="5"/>
  <c r="AA12" i="5" s="1"/>
  <c r="AI11" i="5"/>
  <c r="AI12" i="5" s="1"/>
  <c r="Z13" i="5"/>
  <c r="C19" i="5"/>
  <c r="N19" i="5"/>
  <c r="AB19" i="5"/>
  <c r="L20" i="5"/>
  <c r="X20" i="5"/>
  <c r="J21" i="5"/>
  <c r="U21" i="5"/>
  <c r="W34" i="5" s="1"/>
  <c r="H22" i="5"/>
  <c r="U22" i="5"/>
  <c r="G23" i="5"/>
  <c r="U23" i="5"/>
  <c r="AF23" i="5"/>
  <c r="U24" i="5"/>
  <c r="J25" i="5"/>
  <c r="V25" i="5"/>
  <c r="M26" i="5"/>
  <c r="X26" i="5"/>
  <c r="P27" i="5"/>
  <c r="AC27" i="5"/>
  <c r="M33" i="5"/>
  <c r="L11" i="5"/>
  <c r="L12" i="5" s="1"/>
  <c r="V12" i="5"/>
  <c r="D19" i="5"/>
  <c r="F32" i="5" s="1"/>
  <c r="Q19" i="5"/>
  <c r="AC19" i="5"/>
  <c r="N20" i="5"/>
  <c r="P33" i="5" s="1"/>
  <c r="Y20" i="5"/>
  <c r="K21" i="5"/>
  <c r="X21" i="5"/>
  <c r="I22" i="5"/>
  <c r="W22" i="5"/>
  <c r="H23" i="5"/>
  <c r="V23" i="5"/>
  <c r="J24" i="5"/>
  <c r="V24" i="5"/>
  <c r="L25" i="5"/>
  <c r="W25" i="5"/>
  <c r="N26" i="5"/>
  <c r="AA26" i="5"/>
  <c r="Q27" i="5"/>
  <c r="AE27" i="5"/>
  <c r="L13" i="5"/>
  <c r="T13" i="5"/>
  <c r="T12" i="5"/>
  <c r="AB13" i="5"/>
  <c r="AB12" i="5"/>
  <c r="AJ13" i="5"/>
  <c r="AJ12" i="5"/>
  <c r="AD13" i="5"/>
  <c r="E19" i="5"/>
  <c r="E28" i="5" s="1"/>
  <c r="S19" i="5"/>
  <c r="AD19" i="5"/>
  <c r="O20" i="5"/>
  <c r="AB20" i="5"/>
  <c r="AD33" i="5" s="1"/>
  <c r="L21" i="5"/>
  <c r="Z21" i="5"/>
  <c r="J22" i="5"/>
  <c r="X22" i="5"/>
  <c r="K23" i="5"/>
  <c r="W23" i="5"/>
  <c r="Y36" i="5" s="1"/>
  <c r="L24" i="5"/>
  <c r="W24" i="5"/>
  <c r="M25" i="5"/>
  <c r="Z25" i="5"/>
  <c r="O26" i="5"/>
  <c r="AC26" i="5"/>
  <c r="R27" i="5"/>
  <c r="AF27" i="5"/>
  <c r="Q4" i="5"/>
  <c r="Y4" i="5"/>
  <c r="AG4" i="5"/>
  <c r="S5" i="5"/>
  <c r="M13" i="5"/>
  <c r="U13" i="5"/>
  <c r="U12" i="5"/>
  <c r="AC13" i="5"/>
  <c r="AC12" i="5"/>
  <c r="AK13" i="5"/>
  <c r="AK12" i="5"/>
  <c r="N11" i="5"/>
  <c r="N13" i="5" s="1"/>
  <c r="AL11" i="5"/>
  <c r="AL12" i="5" s="1"/>
  <c r="F19" i="5"/>
  <c r="T19" i="5"/>
  <c r="D20" i="5"/>
  <c r="P20" i="5"/>
  <c r="AD20" i="5"/>
  <c r="M21" i="5"/>
  <c r="O34" i="5" s="1"/>
  <c r="AA21" i="5"/>
  <c r="M22" i="5"/>
  <c r="Y22" i="5"/>
  <c r="M23" i="5"/>
  <c r="X23" i="5"/>
  <c r="M24" i="5"/>
  <c r="Z24" i="5"/>
  <c r="N25" i="5"/>
  <c r="AB25" i="5"/>
  <c r="P26" i="5"/>
  <c r="AD26" i="5"/>
  <c r="U27" i="5"/>
  <c r="AA36" i="4"/>
  <c r="AB37" i="4"/>
  <c r="AB6" i="4"/>
  <c r="AB7" i="4" s="1"/>
  <c r="AJ6" i="4"/>
  <c r="AJ7" i="4" s="1"/>
  <c r="V4" i="4"/>
  <c r="R33" i="4" s="1"/>
  <c r="AL4" i="4"/>
  <c r="AL6" i="4" s="1"/>
  <c r="AL7" i="4" s="1"/>
  <c r="P12" i="4"/>
  <c r="P11" i="4"/>
  <c r="P13" i="4" s="1"/>
  <c r="R5" i="4"/>
  <c r="Q5" i="4"/>
  <c r="X13" i="4"/>
  <c r="X11" i="4"/>
  <c r="X12" i="4"/>
  <c r="Z5" i="4"/>
  <c r="Y5" i="4"/>
  <c r="AF11" i="4"/>
  <c r="AF12" i="4" s="1"/>
  <c r="AH5" i="4"/>
  <c r="AG5" i="4"/>
  <c r="J13" i="4"/>
  <c r="AH12" i="4"/>
  <c r="T13" i="4"/>
  <c r="J4" i="4"/>
  <c r="I7" i="4"/>
  <c r="N4" i="4"/>
  <c r="Z33" i="4"/>
  <c r="AD4" i="4"/>
  <c r="L6" i="4"/>
  <c r="L7" i="4" s="1"/>
  <c r="AF27" i="4"/>
  <c r="X27" i="4"/>
  <c r="P27" i="4"/>
  <c r="AD26" i="4"/>
  <c r="V26" i="4"/>
  <c r="N26" i="4"/>
  <c r="AC25" i="4"/>
  <c r="U25" i="4"/>
  <c r="M25" i="4"/>
  <c r="AC24" i="4"/>
  <c r="U24" i="4"/>
  <c r="M24" i="4"/>
  <c r="AD23" i="4"/>
  <c r="V23" i="4"/>
  <c r="N23" i="4"/>
  <c r="AF22" i="4"/>
  <c r="AH35" i="4" s="1"/>
  <c r="X22" i="4"/>
  <c r="Z35" i="4" s="1"/>
  <c r="P22" i="4"/>
  <c r="R35" i="4" s="1"/>
  <c r="H22" i="4"/>
  <c r="J35" i="4" s="1"/>
  <c r="AA21" i="4"/>
  <c r="S21" i="4"/>
  <c r="K21" i="4"/>
  <c r="AE20" i="4"/>
  <c r="W20" i="4"/>
  <c r="O20" i="4"/>
  <c r="G20" i="4"/>
  <c r="I33" i="4" s="1"/>
  <c r="AB19" i="4"/>
  <c r="T19" i="4"/>
  <c r="L19" i="4"/>
  <c r="D19" i="4"/>
  <c r="AE27" i="4"/>
  <c r="W27" i="4"/>
  <c r="O27" i="4"/>
  <c r="AC26" i="4"/>
  <c r="U26" i="4"/>
  <c r="M26" i="4"/>
  <c r="AB25" i="4"/>
  <c r="T25" i="4"/>
  <c r="L25" i="4"/>
  <c r="AB24" i="4"/>
  <c r="T24" i="4"/>
  <c r="L24" i="4"/>
  <c r="AC23" i="4"/>
  <c r="U23" i="4"/>
  <c r="M23" i="4"/>
  <c r="AE22" i="4"/>
  <c r="W22" i="4"/>
  <c r="O22" i="4"/>
  <c r="G22" i="4"/>
  <c r="Z21" i="4"/>
  <c r="R21" i="4"/>
  <c r="J21" i="4"/>
  <c r="AD20" i="4"/>
  <c r="AF33" i="4" s="1"/>
  <c r="V20" i="4"/>
  <c r="N20" i="4"/>
  <c r="F20" i="4"/>
  <c r="AA19" i="4"/>
  <c r="S19" i="4"/>
  <c r="K19" i="4"/>
  <c r="C19" i="4"/>
  <c r="AD27" i="4"/>
  <c r="V27" i="4"/>
  <c r="N27" i="4"/>
  <c r="AB26" i="4"/>
  <c r="AD39" i="4" s="1"/>
  <c r="T26" i="4"/>
  <c r="V39" i="4" s="1"/>
  <c r="L26" i="4"/>
  <c r="N39" i="4" s="1"/>
  <c r="AA25" i="4"/>
  <c r="AC38" i="4" s="1"/>
  <c r="S25" i="4"/>
  <c r="U38" i="4" s="1"/>
  <c r="K25" i="4"/>
  <c r="M38" i="4" s="1"/>
  <c r="AA24" i="4"/>
  <c r="S24" i="4"/>
  <c r="K24" i="4"/>
  <c r="AB23" i="4"/>
  <c r="T23" i="4"/>
  <c r="L23" i="4"/>
  <c r="AD22" i="4"/>
  <c r="V22" i="4"/>
  <c r="N22" i="4"/>
  <c r="F22" i="4"/>
  <c r="Y21" i="4"/>
  <c r="Q21" i="4"/>
  <c r="I21" i="4"/>
  <c r="AC20" i="4"/>
  <c r="AE33" i="4" s="1"/>
  <c r="U20" i="4"/>
  <c r="W33" i="4" s="1"/>
  <c r="M20" i="4"/>
  <c r="E20" i="4"/>
  <c r="Z19" i="4"/>
  <c r="R19" i="4"/>
  <c r="J19" i="4"/>
  <c r="AB27" i="4"/>
  <c r="T27" i="4"/>
  <c r="L27" i="4"/>
  <c r="Z26" i="4"/>
  <c r="R26" i="4"/>
  <c r="J26" i="4"/>
  <c r="Y25" i="4"/>
  <c r="Q25" i="4"/>
  <c r="I25" i="4"/>
  <c r="Y24" i="4"/>
  <c r="Q24" i="4"/>
  <c r="I24" i="4"/>
  <c r="Z23" i="4"/>
  <c r="R23" i="4"/>
  <c r="J23" i="4"/>
  <c r="AB22" i="4"/>
  <c r="T22" i="4"/>
  <c r="L22" i="4"/>
  <c r="AE21" i="4"/>
  <c r="AG34" i="4" s="1"/>
  <c r="W21" i="4"/>
  <c r="Y34" i="4" s="1"/>
  <c r="O21" i="4"/>
  <c r="G21" i="4"/>
  <c r="I34" i="4" s="1"/>
  <c r="AA20" i="4"/>
  <c r="S20" i="4"/>
  <c r="K20" i="4"/>
  <c r="AF19" i="4"/>
  <c r="X19" i="4"/>
  <c r="P19" i="4"/>
  <c r="H19" i="4"/>
  <c r="S27" i="4"/>
  <c r="Y26" i="4"/>
  <c r="AF25" i="4"/>
  <c r="P25" i="4"/>
  <c r="X24" i="4"/>
  <c r="H24" i="4"/>
  <c r="Q23" i="4"/>
  <c r="AA22" i="4"/>
  <c r="K22" i="4"/>
  <c r="V21" i="4"/>
  <c r="F21" i="4"/>
  <c r="R20" i="4"/>
  <c r="AE19" i="4"/>
  <c r="O19" i="4"/>
  <c r="R27" i="4"/>
  <c r="X26" i="4"/>
  <c r="AE25" i="4"/>
  <c r="O25" i="4"/>
  <c r="W24" i="4"/>
  <c r="AF23" i="4"/>
  <c r="P23" i="4"/>
  <c r="Z22" i="4"/>
  <c r="J22" i="4"/>
  <c r="U21" i="4"/>
  <c r="E21" i="4"/>
  <c r="Q20" i="4"/>
  <c r="AD19" i="4"/>
  <c r="N19" i="4"/>
  <c r="P32" i="4" s="1"/>
  <c r="Q27" i="4"/>
  <c r="W26" i="4"/>
  <c r="AD25" i="4"/>
  <c r="N25" i="4"/>
  <c r="V24" i="4"/>
  <c r="AE23" i="4"/>
  <c r="O23" i="4"/>
  <c r="Y22" i="4"/>
  <c r="I22" i="4"/>
  <c r="T21" i="4"/>
  <c r="AF20" i="4"/>
  <c r="P20" i="4"/>
  <c r="AC19" i="4"/>
  <c r="M19" i="4"/>
  <c r="AC27" i="4"/>
  <c r="AE40" i="4" s="1"/>
  <c r="M27" i="4"/>
  <c r="O40" i="4" s="1"/>
  <c r="S26" i="4"/>
  <c r="Z25" i="4"/>
  <c r="J25" i="4"/>
  <c r="R24" i="4"/>
  <c r="AA23" i="4"/>
  <c r="K23" i="4"/>
  <c r="U22" i="4"/>
  <c r="AF21" i="4"/>
  <c r="P21" i="4"/>
  <c r="AB20" i="4"/>
  <c r="L20" i="4"/>
  <c r="Y19" i="4"/>
  <c r="I19" i="4"/>
  <c r="AA27" i="4"/>
  <c r="K27" i="4"/>
  <c r="Q26" i="4"/>
  <c r="X25" i="4"/>
  <c r="AF24" i="4"/>
  <c r="P24" i="4"/>
  <c r="Y23" i="4"/>
  <c r="I23" i="4"/>
  <c r="K36" i="4" s="1"/>
  <c r="S22" i="4"/>
  <c r="AD21" i="4"/>
  <c r="N21" i="4"/>
  <c r="Z20" i="4"/>
  <c r="J20" i="4"/>
  <c r="W19" i="4"/>
  <c r="Y32" i="4" s="1"/>
  <c r="G19" i="4"/>
  <c r="Z27" i="4"/>
  <c r="AF26" i="4"/>
  <c r="P26" i="4"/>
  <c r="W25" i="4"/>
  <c r="AE24" i="4"/>
  <c r="O24" i="4"/>
  <c r="X23" i="4"/>
  <c r="H23" i="4"/>
  <c r="R22" i="4"/>
  <c r="AC21" i="4"/>
  <c r="M21" i="4"/>
  <c r="Y20" i="4"/>
  <c r="I20" i="4"/>
  <c r="V19" i="4"/>
  <c r="V28" i="4" s="1"/>
  <c r="F19" i="4"/>
  <c r="U27" i="4"/>
  <c r="K26" i="4"/>
  <c r="Z24" i="4"/>
  <c r="S23" i="4"/>
  <c r="M22" i="4"/>
  <c r="H21" i="4"/>
  <c r="D20" i="4"/>
  <c r="F33" i="4" s="1"/>
  <c r="Y27" i="4"/>
  <c r="AE26" i="4"/>
  <c r="O26" i="4"/>
  <c r="V25" i="4"/>
  <c r="AD24" i="4"/>
  <c r="N24" i="4"/>
  <c r="W23" i="4"/>
  <c r="G23" i="4"/>
  <c r="Q22" i="4"/>
  <c r="AB21" i="4"/>
  <c r="L21" i="4"/>
  <c r="X20" i="4"/>
  <c r="H20" i="4"/>
  <c r="J33" i="4" s="1"/>
  <c r="U19" i="4"/>
  <c r="E19" i="4"/>
  <c r="E28" i="4" s="1"/>
  <c r="AA26" i="4"/>
  <c r="R25" i="4"/>
  <c r="J24" i="4"/>
  <c r="L37" i="4" s="1"/>
  <c r="AC22" i="4"/>
  <c r="X21" i="4"/>
  <c r="T20" i="4"/>
  <c r="Q19" i="4"/>
  <c r="S36" i="4"/>
  <c r="Q34" i="4"/>
  <c r="W40" i="4"/>
  <c r="T6" i="4"/>
  <c r="T7" i="4" s="1"/>
  <c r="T37" i="4"/>
  <c r="O32" i="4"/>
  <c r="AE32" i="4"/>
  <c r="M4" i="4"/>
  <c r="U4" i="4"/>
  <c r="AC4" i="4"/>
  <c r="AK4" i="4"/>
  <c r="O5" i="4"/>
  <c r="W5" i="4"/>
  <c r="AE5" i="4"/>
  <c r="AM5" i="4"/>
  <c r="I13" i="4"/>
  <c r="Q13" i="4"/>
  <c r="Y13" i="4"/>
  <c r="Y12" i="4"/>
  <c r="AG13" i="4"/>
  <c r="AG12" i="4"/>
  <c r="J11" i="4"/>
  <c r="R11" i="4"/>
  <c r="R13" i="4" s="1"/>
  <c r="Z11" i="4"/>
  <c r="Z12" i="4" s="1"/>
  <c r="AH11" i="4"/>
  <c r="AH13" i="4" s="1"/>
  <c r="J12" i="4"/>
  <c r="P33" i="4"/>
  <c r="P5" i="4"/>
  <c r="X5" i="4"/>
  <c r="AF5" i="4"/>
  <c r="K11" i="4"/>
  <c r="K13" i="4" s="1"/>
  <c r="S11" i="4"/>
  <c r="S13" i="4" s="1"/>
  <c r="AA11" i="4"/>
  <c r="AA12" i="4" s="1"/>
  <c r="AI11" i="4"/>
  <c r="AI13" i="4" s="1"/>
  <c r="K12" i="4"/>
  <c r="S12" i="4"/>
  <c r="AD12" i="4"/>
  <c r="L12" i="4"/>
  <c r="T12" i="4"/>
  <c r="M11" i="4"/>
  <c r="M12" i="4" s="1"/>
  <c r="V12" i="4"/>
  <c r="N13" i="4"/>
  <c r="AD13" i="4"/>
  <c r="M13" i="4"/>
  <c r="U13" i="4"/>
  <c r="U12" i="4"/>
  <c r="AC13" i="4"/>
  <c r="AC12" i="4"/>
  <c r="AK13" i="4"/>
  <c r="AK12" i="4"/>
  <c r="N11" i="4"/>
  <c r="N12" i="4" s="1"/>
  <c r="AL11" i="4"/>
  <c r="AL13" i="4" s="1"/>
  <c r="W12" i="4"/>
  <c r="AI12" i="4"/>
  <c r="H33" i="4"/>
  <c r="X33" i="4"/>
  <c r="O11" i="4"/>
  <c r="O12" i="4" s="1"/>
  <c r="K4" i="4"/>
  <c r="S4" i="4"/>
  <c r="N32" i="4" s="1"/>
  <c r="AA4" i="4"/>
  <c r="AI4" i="4"/>
  <c r="W13" i="4"/>
  <c r="AE13" i="4"/>
  <c r="AE12" i="4"/>
  <c r="AM13" i="4"/>
  <c r="AM12" i="4"/>
  <c r="N28" i="2"/>
  <c r="V28" i="2"/>
  <c r="L28" i="2"/>
  <c r="T28" i="2"/>
  <c r="AB28" i="2"/>
  <c r="H28" i="2"/>
  <c r="P28" i="2"/>
  <c r="X28" i="2"/>
  <c r="AF28" i="2"/>
  <c r="K28" i="2"/>
  <c r="Q28" i="2"/>
  <c r="J28" i="2"/>
  <c r="R28" i="2"/>
  <c r="Z28" i="2"/>
  <c r="I28" i="2"/>
  <c r="Y28" i="2"/>
  <c r="S28" i="2"/>
  <c r="AA28" i="2"/>
  <c r="D28" i="2"/>
  <c r="AC13" i="2"/>
  <c r="AC12" i="2"/>
  <c r="M13" i="2"/>
  <c r="M12" i="2"/>
  <c r="U13" i="2"/>
  <c r="U12" i="2"/>
  <c r="AK13" i="2"/>
  <c r="AK12" i="2"/>
  <c r="M4" i="2"/>
  <c r="U4" i="2"/>
  <c r="AC4" i="2"/>
  <c r="AK4" i="2"/>
  <c r="K11" i="2"/>
  <c r="S11" i="2"/>
  <c r="AA11" i="2"/>
  <c r="AI11" i="2"/>
  <c r="L12" i="2"/>
  <c r="T12" i="2"/>
  <c r="AB12" i="2"/>
  <c r="AJ12" i="2"/>
  <c r="O4" i="2"/>
  <c r="W4" i="2"/>
  <c r="AE4" i="2"/>
  <c r="AM4" i="2"/>
  <c r="AM6" i="2" s="1"/>
  <c r="AM7" i="2" s="1"/>
  <c r="R5" i="2"/>
  <c r="Z5" i="2"/>
  <c r="AH5" i="2"/>
  <c r="N12" i="2"/>
  <c r="V12" i="2"/>
  <c r="AD12" i="2"/>
  <c r="AL12" i="2"/>
  <c r="N13" i="2"/>
  <c r="V13" i="2"/>
  <c r="AD13" i="2"/>
  <c r="AL13" i="2"/>
  <c r="Q4" i="2"/>
  <c r="Y4" i="2"/>
  <c r="AG4" i="2"/>
  <c r="K5" i="2"/>
  <c r="S5" i="2"/>
  <c r="AA5" i="2"/>
  <c r="AI5" i="2"/>
  <c r="O12" i="2"/>
  <c r="W12" i="2"/>
  <c r="AE12" i="2"/>
  <c r="AM12" i="2"/>
  <c r="O13" i="2"/>
  <c r="W13" i="2"/>
  <c r="AE13" i="2"/>
  <c r="AM13" i="2"/>
  <c r="L5" i="2"/>
  <c r="T5" i="2"/>
  <c r="AB5" i="2"/>
  <c r="AJ5" i="2"/>
  <c r="P12" i="2"/>
  <c r="X12" i="2"/>
  <c r="AF12" i="2"/>
  <c r="P13" i="2"/>
  <c r="X13" i="2"/>
  <c r="AF13" i="2"/>
  <c r="C32" i="2"/>
  <c r="C33" i="2" s="1"/>
  <c r="C34" i="2" s="1"/>
  <c r="C35" i="2" s="1"/>
  <c r="C36" i="2" s="1"/>
  <c r="C37" i="2" s="1"/>
  <c r="C38" i="2" s="1"/>
  <c r="C39" i="2" s="1"/>
  <c r="C40" i="2" s="1"/>
  <c r="N6" i="2"/>
  <c r="N7" i="2" s="1"/>
  <c r="V6" i="2"/>
  <c r="V7" i="2" s="1"/>
  <c r="AD6" i="2"/>
  <c r="AD7" i="2" s="1"/>
  <c r="I12" i="2"/>
  <c r="Q12" i="2"/>
  <c r="Y12" i="2"/>
  <c r="AG12" i="2"/>
  <c r="I13" i="2"/>
  <c r="Q13" i="2"/>
  <c r="Y13" i="2"/>
  <c r="AG13" i="2"/>
  <c r="J12" i="2"/>
  <c r="R12" i="2"/>
  <c r="Z12" i="2"/>
  <c r="AH12" i="2"/>
  <c r="AF32" i="7" l="1"/>
  <c r="T28" i="7"/>
  <c r="AE28" i="7"/>
  <c r="F28" i="7"/>
  <c r="F33" i="7"/>
  <c r="F41" i="7" s="1"/>
  <c r="F43" i="7" s="1"/>
  <c r="J4" i="7"/>
  <c r="C32" i="7"/>
  <c r="C33" i="7" s="1"/>
  <c r="C34" i="7" s="1"/>
  <c r="C35" i="7" s="1"/>
  <c r="C36" i="7" s="1"/>
  <c r="C37" i="7" s="1"/>
  <c r="C38" i="7" s="1"/>
  <c r="C39" i="7" s="1"/>
  <c r="C40" i="7" s="1"/>
  <c r="C28" i="7"/>
  <c r="K36" i="7"/>
  <c r="I34" i="7"/>
  <c r="O40" i="7"/>
  <c r="N39" i="7"/>
  <c r="J35" i="7"/>
  <c r="L37" i="7"/>
  <c r="L6" i="7"/>
  <c r="L7" i="7" s="1"/>
  <c r="M38" i="7"/>
  <c r="Q28" i="7"/>
  <c r="T4" i="7"/>
  <c r="O28" i="7"/>
  <c r="M28" i="7"/>
  <c r="AG33" i="7"/>
  <c r="R34" i="7"/>
  <c r="X40" i="7"/>
  <c r="W39" i="7"/>
  <c r="V38" i="7"/>
  <c r="U37" i="7"/>
  <c r="U6" i="7"/>
  <c r="U7" i="7" s="1"/>
  <c r="T36" i="7"/>
  <c r="S35" i="7"/>
  <c r="K28" i="7"/>
  <c r="AB28" i="7"/>
  <c r="AG34" i="7"/>
  <c r="AH35" i="7"/>
  <c r="AJ6" i="7"/>
  <c r="AJ7" i="7" s="1"/>
  <c r="H33" i="7"/>
  <c r="X28" i="7"/>
  <c r="Z34" i="7"/>
  <c r="AF40" i="7"/>
  <c r="AE39" i="7"/>
  <c r="AD38" i="7"/>
  <c r="AC37" i="7"/>
  <c r="AC6" i="7"/>
  <c r="AC7" i="7" s="1"/>
  <c r="AA35" i="7"/>
  <c r="AB36" i="7"/>
  <c r="AG36" i="7"/>
  <c r="AF35" i="7"/>
  <c r="AH6" i="7"/>
  <c r="AH7" i="7" s="1"/>
  <c r="AE34" i="7"/>
  <c r="AH37" i="7"/>
  <c r="Y33" i="7"/>
  <c r="AD28" i="7"/>
  <c r="AD33" i="7"/>
  <c r="U28" i="7"/>
  <c r="AJ13" i="7"/>
  <c r="Q33" i="7"/>
  <c r="W28" i="7"/>
  <c r="J34" i="7"/>
  <c r="P40" i="7"/>
  <c r="O39" i="7"/>
  <c r="N38" i="7"/>
  <c r="M37" i="7"/>
  <c r="M6" i="7"/>
  <c r="M7" i="7" s="1"/>
  <c r="K35" i="7"/>
  <c r="L36" i="7"/>
  <c r="S28" i="7"/>
  <c r="V28" i="7"/>
  <c r="AF33" i="7"/>
  <c r="G32" i="7"/>
  <c r="AD32" i="7"/>
  <c r="Y28" i="7"/>
  <c r="W12" i="7"/>
  <c r="AF28" i="7"/>
  <c r="I28" i="7"/>
  <c r="AM4" i="7"/>
  <c r="AM6" i="7" s="1"/>
  <c r="AM7" i="7" s="1"/>
  <c r="J28" i="7"/>
  <c r="AA28" i="7"/>
  <c r="AL4" i="7"/>
  <c r="AL6" i="7" s="1"/>
  <c r="AL7" i="7" s="1"/>
  <c r="G28" i="7"/>
  <c r="AE32" i="7"/>
  <c r="H28" i="7"/>
  <c r="O12" i="7"/>
  <c r="Q36" i="7"/>
  <c r="U40" i="7"/>
  <c r="T39" i="7"/>
  <c r="S38" i="7"/>
  <c r="P35" i="7"/>
  <c r="R6" i="7"/>
  <c r="R7" i="7" s="1"/>
  <c r="O34" i="7"/>
  <c r="R37" i="7"/>
  <c r="E28" i="7"/>
  <c r="V33" i="7"/>
  <c r="N28" i="7"/>
  <c r="AG4" i="7"/>
  <c r="AB32" i="7" s="1"/>
  <c r="AC12" i="7"/>
  <c r="U13" i="7"/>
  <c r="AE4" i="7"/>
  <c r="Z32" i="7"/>
  <c r="R28" i="7"/>
  <c r="AH13" i="7"/>
  <c r="Y32" i="7"/>
  <c r="Z33" i="7"/>
  <c r="AD4" i="7"/>
  <c r="AM12" i="7"/>
  <c r="T12" i="7"/>
  <c r="AA36" i="7"/>
  <c r="Y34" i="7"/>
  <c r="AE40" i="7"/>
  <c r="AD39" i="7"/>
  <c r="Z35" i="7"/>
  <c r="AB37" i="7"/>
  <c r="AB6" i="7"/>
  <c r="AB7" i="7" s="1"/>
  <c r="AC38" i="7"/>
  <c r="P28" i="7"/>
  <c r="Y4" i="7"/>
  <c r="T32" i="7" s="1"/>
  <c r="S33" i="7"/>
  <c r="W4" i="7"/>
  <c r="Z28" i="7"/>
  <c r="Q32" i="7"/>
  <c r="V4" i="7"/>
  <c r="L13" i="7"/>
  <c r="X33" i="7"/>
  <c r="Y36" i="7"/>
  <c r="AC40" i="7"/>
  <c r="AB39" i="7"/>
  <c r="Z37" i="7"/>
  <c r="W34" i="7"/>
  <c r="Z6" i="7"/>
  <c r="Z7" i="7" s="1"/>
  <c r="AA38" i="7"/>
  <c r="X35" i="7"/>
  <c r="N33" i="7"/>
  <c r="Z13" i="7"/>
  <c r="M33" i="7"/>
  <c r="Q4" i="7"/>
  <c r="AF4" i="7"/>
  <c r="AB33" i="7"/>
  <c r="O4" i="7"/>
  <c r="J32" i="7" s="1"/>
  <c r="D28" i="7"/>
  <c r="N4" i="7"/>
  <c r="J33" i="7" s="1"/>
  <c r="X32" i="7"/>
  <c r="W32" i="7"/>
  <c r="P4" i="7"/>
  <c r="L33" i="7" s="1"/>
  <c r="R12" i="7"/>
  <c r="AH34" i="7"/>
  <c r="AK6" i="7"/>
  <c r="AK7" i="7" s="1"/>
  <c r="L28" i="7"/>
  <c r="V32" i="7"/>
  <c r="V35" i="7"/>
  <c r="X37" i="7"/>
  <c r="W36" i="7"/>
  <c r="Z39" i="7"/>
  <c r="U34" i="7"/>
  <c r="AA40" i="7"/>
  <c r="X6" i="7"/>
  <c r="X7" i="7" s="1"/>
  <c r="Y38" i="7"/>
  <c r="U28" i="6"/>
  <c r="M28" i="6"/>
  <c r="G28" i="6"/>
  <c r="AC28" i="6"/>
  <c r="Q28" i="6"/>
  <c r="O28" i="6"/>
  <c r="I28" i="6"/>
  <c r="F28" i="6"/>
  <c r="AE28" i="6"/>
  <c r="AD35" i="6"/>
  <c r="AF37" i="6"/>
  <c r="AE36" i="6"/>
  <c r="AC34" i="6"/>
  <c r="AH39" i="6"/>
  <c r="AG38" i="6"/>
  <c r="AF6" i="6"/>
  <c r="AF7" i="6" s="1"/>
  <c r="K12" i="6"/>
  <c r="Z28" i="6"/>
  <c r="X32" i="6"/>
  <c r="AC4" i="6"/>
  <c r="Y33" i="6"/>
  <c r="AE32" i="6"/>
  <c r="AJ4" i="6"/>
  <c r="AF33" i="6" s="1"/>
  <c r="I32" i="6"/>
  <c r="V35" i="6"/>
  <c r="X37" i="6"/>
  <c r="W36" i="6"/>
  <c r="U34" i="6"/>
  <c r="AA40" i="6"/>
  <c r="Z39" i="6"/>
  <c r="X6" i="6"/>
  <c r="X7" i="6" s="1"/>
  <c r="Y38" i="6"/>
  <c r="AG32" i="6"/>
  <c r="Y28" i="6"/>
  <c r="H28" i="6"/>
  <c r="P32" i="6"/>
  <c r="Q33" i="6"/>
  <c r="U4" i="6"/>
  <c r="W32" i="6"/>
  <c r="AB4" i="6"/>
  <c r="AE33" i="6"/>
  <c r="AI4" i="6"/>
  <c r="AA33" i="6"/>
  <c r="AE4" i="6"/>
  <c r="Z32" i="6" s="1"/>
  <c r="X28" i="6"/>
  <c r="C32" i="6"/>
  <c r="C33" i="6" s="1"/>
  <c r="C34" i="6" s="1"/>
  <c r="C35" i="6" s="1"/>
  <c r="C36" i="6" s="1"/>
  <c r="C37" i="6" s="1"/>
  <c r="C38" i="6" s="1"/>
  <c r="C39" i="6" s="1"/>
  <c r="C40" i="6" s="1"/>
  <c r="C28" i="6"/>
  <c r="N35" i="6"/>
  <c r="P37" i="6"/>
  <c r="O36" i="6"/>
  <c r="M34" i="6"/>
  <c r="Q38" i="6"/>
  <c r="P6" i="6"/>
  <c r="P7" i="6" s="1"/>
  <c r="S40" i="6"/>
  <c r="R39" i="6"/>
  <c r="AM4" i="6"/>
  <c r="AM6" i="6" s="1"/>
  <c r="AM7" i="6" s="1"/>
  <c r="AH32" i="6"/>
  <c r="E28" i="6"/>
  <c r="P28" i="6"/>
  <c r="L28" i="6"/>
  <c r="H32" i="6"/>
  <c r="M4" i="6"/>
  <c r="I33" i="6"/>
  <c r="T4" i="6"/>
  <c r="O32" i="6"/>
  <c r="AA4" i="6"/>
  <c r="AB33" i="6"/>
  <c r="O33" i="6"/>
  <c r="S4" i="6"/>
  <c r="N32" i="6"/>
  <c r="AD28" i="6"/>
  <c r="S33" i="6"/>
  <c r="W4" i="6"/>
  <c r="R32" i="6"/>
  <c r="AF28" i="6"/>
  <c r="K28" i="6"/>
  <c r="AB28" i="6"/>
  <c r="V28" i="6"/>
  <c r="J5" i="6"/>
  <c r="K4" i="6"/>
  <c r="S28" i="6"/>
  <c r="L4" i="6"/>
  <c r="G32" i="6" s="1"/>
  <c r="K33" i="6"/>
  <c r="J32" i="6"/>
  <c r="O4" i="6"/>
  <c r="K32" i="6"/>
  <c r="W28" i="6"/>
  <c r="J28" i="6"/>
  <c r="AA28" i="6"/>
  <c r="AH34" i="6"/>
  <c r="AK6" i="6"/>
  <c r="AK7" i="6" s="1"/>
  <c r="J12" i="6"/>
  <c r="R28" i="6"/>
  <c r="X33" i="5"/>
  <c r="AB28" i="5"/>
  <c r="I28" i="5"/>
  <c r="X28" i="5"/>
  <c r="M28" i="5"/>
  <c r="V34" i="5"/>
  <c r="AB40" i="5"/>
  <c r="AA39" i="5"/>
  <c r="Z38" i="5"/>
  <c r="Y37" i="5"/>
  <c r="X36" i="5"/>
  <c r="W35" i="5"/>
  <c r="Y6" i="5"/>
  <c r="Y7" i="5" s="1"/>
  <c r="D28" i="5"/>
  <c r="N28" i="5"/>
  <c r="AF4" i="5"/>
  <c r="AB33" i="5"/>
  <c r="AL13" i="5"/>
  <c r="K33" i="5"/>
  <c r="J32" i="5"/>
  <c r="O4" i="5"/>
  <c r="AI13" i="5"/>
  <c r="AD4" i="5"/>
  <c r="U4" i="5"/>
  <c r="G28" i="5"/>
  <c r="AF28" i="5"/>
  <c r="AF34" i="5"/>
  <c r="AG35" i="5"/>
  <c r="AI6" i="5"/>
  <c r="AI7" i="5" s="1"/>
  <c r="AH36" i="5"/>
  <c r="F33" i="5"/>
  <c r="F41" i="5" s="1"/>
  <c r="F43" i="5" s="1"/>
  <c r="E32" i="5"/>
  <c r="E41" i="5" s="1"/>
  <c r="J4" i="5"/>
  <c r="Y12" i="5"/>
  <c r="AD34" i="5"/>
  <c r="AH38" i="5"/>
  <c r="AG6" i="5"/>
  <c r="AG7" i="5" s="1"/>
  <c r="AG37" i="5"/>
  <c r="AF36" i="5"/>
  <c r="AE35" i="5"/>
  <c r="AB32" i="5"/>
  <c r="Q28" i="5"/>
  <c r="W4" i="5"/>
  <c r="R32" i="5"/>
  <c r="AL4" i="5"/>
  <c r="AL6" i="5" s="1"/>
  <c r="AL7" i="5" s="1"/>
  <c r="AC4" i="5"/>
  <c r="Y33" i="5" s="1"/>
  <c r="N34" i="5"/>
  <c r="T40" i="5"/>
  <c r="S39" i="5"/>
  <c r="O35" i="5"/>
  <c r="Q6" i="5"/>
  <c r="Q7" i="5" s="1"/>
  <c r="R38" i="5"/>
  <c r="P36" i="5"/>
  <c r="Q37" i="5"/>
  <c r="C28" i="5"/>
  <c r="C32" i="5"/>
  <c r="C33" i="5" s="1"/>
  <c r="C34" i="5" s="1"/>
  <c r="C35" i="5" s="1"/>
  <c r="C36" i="5" s="1"/>
  <c r="C37" i="5" s="1"/>
  <c r="C38" i="5" s="1"/>
  <c r="C39" i="5" s="1"/>
  <c r="C40" i="5" s="1"/>
  <c r="S32" i="5"/>
  <c r="T33" i="5"/>
  <c r="X4" i="5"/>
  <c r="Q32" i="5"/>
  <c r="V4" i="5"/>
  <c r="V28" i="5"/>
  <c r="M4" i="5"/>
  <c r="I33" i="5"/>
  <c r="O28" i="5"/>
  <c r="N12" i="5"/>
  <c r="AA13" i="5"/>
  <c r="AD32" i="5"/>
  <c r="Q12" i="5"/>
  <c r="K32" i="5"/>
  <c r="P4" i="5"/>
  <c r="L33" i="5"/>
  <c r="K13" i="5"/>
  <c r="J33" i="5"/>
  <c r="N4" i="5"/>
  <c r="I32" i="5" s="1"/>
  <c r="K28" i="5"/>
  <c r="W28" i="5"/>
  <c r="J28" i="5"/>
  <c r="O32" i="5"/>
  <c r="T28" i="5"/>
  <c r="AD28" i="5"/>
  <c r="AC33" i="5"/>
  <c r="AH35" i="5"/>
  <c r="AJ6" i="5"/>
  <c r="AJ7" i="5" s="1"/>
  <c r="AG34" i="5"/>
  <c r="AE28" i="5"/>
  <c r="R28" i="5"/>
  <c r="W40" i="5"/>
  <c r="V39" i="5"/>
  <c r="R35" i="5"/>
  <c r="T37" i="5"/>
  <c r="T6" i="5"/>
  <c r="T7" i="5" s="1"/>
  <c r="Q34" i="5"/>
  <c r="U38" i="5"/>
  <c r="S36" i="5"/>
  <c r="O40" i="5"/>
  <c r="N39" i="5"/>
  <c r="J35" i="5"/>
  <c r="L37" i="5"/>
  <c r="L6" i="5"/>
  <c r="L7" i="5" s="1"/>
  <c r="M38" i="5"/>
  <c r="K36" i="5"/>
  <c r="I34" i="5"/>
  <c r="X34" i="5"/>
  <c r="AB38" i="5"/>
  <c r="Y35" i="5"/>
  <c r="AC39" i="5"/>
  <c r="AD40" i="5"/>
  <c r="Z36" i="5"/>
  <c r="AA6" i="5"/>
  <c r="AA7" i="5" s="1"/>
  <c r="AA37" i="5"/>
  <c r="F28" i="5"/>
  <c r="S28" i="5"/>
  <c r="U28" i="5"/>
  <c r="Z28" i="5"/>
  <c r="G32" i="5"/>
  <c r="AE40" i="5"/>
  <c r="AD39" i="5"/>
  <c r="Z35" i="5"/>
  <c r="AB37" i="5"/>
  <c r="AA36" i="5"/>
  <c r="AB6" i="5"/>
  <c r="AB7" i="5" s="1"/>
  <c r="Y34" i="5"/>
  <c r="AC38" i="5"/>
  <c r="AM4" i="5"/>
  <c r="AM6" i="5" s="1"/>
  <c r="AM7" i="5" s="1"/>
  <c r="AH32" i="5"/>
  <c r="H28" i="5"/>
  <c r="W32" i="5"/>
  <c r="S4" i="5"/>
  <c r="AC28" i="5"/>
  <c r="U32" i="5"/>
  <c r="AA28" i="5"/>
  <c r="Z32" i="5"/>
  <c r="AE4" i="5"/>
  <c r="AA33" i="5" s="1"/>
  <c r="Y28" i="5"/>
  <c r="AF32" i="5"/>
  <c r="AK4" i="5"/>
  <c r="P28" i="5"/>
  <c r="S12" i="5"/>
  <c r="H34" i="5"/>
  <c r="L38" i="5"/>
  <c r="I35" i="5"/>
  <c r="K37" i="5"/>
  <c r="K6" i="5"/>
  <c r="K7" i="5" s="1"/>
  <c r="M39" i="5"/>
  <c r="N40" i="5"/>
  <c r="J36" i="5"/>
  <c r="X32" i="4"/>
  <c r="X28" i="4"/>
  <c r="J36" i="4"/>
  <c r="H34" i="4"/>
  <c r="L38" i="4"/>
  <c r="K37" i="4"/>
  <c r="N40" i="4"/>
  <c r="K6" i="4"/>
  <c r="K7" i="4" s="1"/>
  <c r="I35" i="4"/>
  <c r="M39" i="4"/>
  <c r="K32" i="4"/>
  <c r="P4" i="4"/>
  <c r="L33" i="4" s="1"/>
  <c r="Y33" i="4"/>
  <c r="O4" i="4"/>
  <c r="J32" i="4"/>
  <c r="AE28" i="4"/>
  <c r="AF28" i="4"/>
  <c r="K28" i="4"/>
  <c r="AB28" i="4"/>
  <c r="Z13" i="4"/>
  <c r="R4" i="4"/>
  <c r="O28" i="4"/>
  <c r="C32" i="4"/>
  <c r="C33" i="4" s="1"/>
  <c r="C34" i="4" s="1"/>
  <c r="C35" i="4" s="1"/>
  <c r="C36" i="4" s="1"/>
  <c r="C37" i="4" s="1"/>
  <c r="C38" i="4" s="1"/>
  <c r="C39" i="4" s="1"/>
  <c r="C40" i="4" s="1"/>
  <c r="C28" i="4"/>
  <c r="Y40" i="4"/>
  <c r="X39" i="4"/>
  <c r="W38" i="4"/>
  <c r="T35" i="4"/>
  <c r="V6" i="4"/>
  <c r="V7" i="4" s="1"/>
  <c r="U36" i="4"/>
  <c r="V37" i="4"/>
  <c r="S34" i="4"/>
  <c r="AH34" i="4"/>
  <c r="AK6" i="4"/>
  <c r="AK7" i="4" s="1"/>
  <c r="Q28" i="4"/>
  <c r="U28" i="4"/>
  <c r="N28" i="4"/>
  <c r="S28" i="4"/>
  <c r="Q40" i="4"/>
  <c r="P39" i="4"/>
  <c r="O38" i="4"/>
  <c r="L35" i="4"/>
  <c r="N6" i="4"/>
  <c r="N7" i="4" s="1"/>
  <c r="K34" i="4"/>
  <c r="M36" i="4"/>
  <c r="N37" i="4"/>
  <c r="R12" i="4"/>
  <c r="AF13" i="4"/>
  <c r="Q32" i="4"/>
  <c r="AD28" i="4"/>
  <c r="AA28" i="4"/>
  <c r="AA13" i="4"/>
  <c r="O13" i="4"/>
  <c r="R34" i="4"/>
  <c r="X40" i="4"/>
  <c r="W39" i="4"/>
  <c r="V38" i="4"/>
  <c r="U37" i="4"/>
  <c r="U6" i="4"/>
  <c r="U7" i="4" s="1"/>
  <c r="T36" i="4"/>
  <c r="S35" i="4"/>
  <c r="M28" i="4"/>
  <c r="R28" i="4"/>
  <c r="I32" i="4"/>
  <c r="W32" i="4"/>
  <c r="Z4" i="4"/>
  <c r="U32" i="4" s="1"/>
  <c r="AH36" i="4"/>
  <c r="AF34" i="4"/>
  <c r="AG35" i="4"/>
  <c r="AI6" i="4"/>
  <c r="AI7" i="4" s="1"/>
  <c r="O33" i="4"/>
  <c r="AG33" i="4"/>
  <c r="J34" i="4"/>
  <c r="P40" i="4"/>
  <c r="O39" i="4"/>
  <c r="N38" i="4"/>
  <c r="M37" i="4"/>
  <c r="M6" i="4"/>
  <c r="M7" i="4" s="1"/>
  <c r="K35" i="4"/>
  <c r="L36" i="4"/>
  <c r="I28" i="4"/>
  <c r="AC28" i="4"/>
  <c r="Z28" i="4"/>
  <c r="AD32" i="4"/>
  <c r="G32" i="4"/>
  <c r="J28" i="4"/>
  <c r="Y4" i="4"/>
  <c r="Z36" i="4"/>
  <c r="X34" i="4"/>
  <c r="AB38" i="4"/>
  <c r="AA37" i="4"/>
  <c r="AD40" i="4"/>
  <c r="AA6" i="4"/>
  <c r="AA7" i="4" s="1"/>
  <c r="Y35" i="4"/>
  <c r="AC39" i="4"/>
  <c r="V32" i="4"/>
  <c r="G33" i="4"/>
  <c r="Q33" i="4"/>
  <c r="AA32" i="4"/>
  <c r="AF4" i="4"/>
  <c r="AB33" i="4"/>
  <c r="AM4" i="4"/>
  <c r="AM6" i="4" s="1"/>
  <c r="AM7" i="4" s="1"/>
  <c r="AL12" i="4"/>
  <c r="G28" i="4"/>
  <c r="Y28" i="4"/>
  <c r="H28" i="4"/>
  <c r="D28" i="4"/>
  <c r="I36" i="4"/>
  <c r="M40" i="4"/>
  <c r="L39" i="4"/>
  <c r="J37" i="4"/>
  <c r="G34" i="4"/>
  <c r="K38" i="4"/>
  <c r="J6" i="4"/>
  <c r="J7" i="4" s="1"/>
  <c r="H35" i="4"/>
  <c r="AG4" i="4"/>
  <c r="AC33" i="4" s="1"/>
  <c r="AH33" i="4"/>
  <c r="Z34" i="4"/>
  <c r="AF40" i="4"/>
  <c r="AE39" i="4"/>
  <c r="AD38" i="4"/>
  <c r="AC37" i="4"/>
  <c r="AC6" i="4"/>
  <c r="AC7" i="4" s="1"/>
  <c r="AA35" i="4"/>
  <c r="AB36" i="4"/>
  <c r="R36" i="4"/>
  <c r="P34" i="4"/>
  <c r="T38" i="4"/>
  <c r="Q35" i="4"/>
  <c r="U39" i="4"/>
  <c r="S6" i="4"/>
  <c r="S7" i="4" s="1"/>
  <c r="S37" i="4"/>
  <c r="V40" i="4"/>
  <c r="F32" i="4"/>
  <c r="F41" i="4" s="1"/>
  <c r="F43" i="4" s="1"/>
  <c r="T33" i="4"/>
  <c r="X4" i="4"/>
  <c r="AE4" i="4"/>
  <c r="Z32" i="4"/>
  <c r="F28" i="4"/>
  <c r="W28" i="4"/>
  <c r="P28" i="4"/>
  <c r="L28" i="4"/>
  <c r="AG40" i="4"/>
  <c r="AF39" i="4"/>
  <c r="AE38" i="4"/>
  <c r="AB35" i="4"/>
  <c r="AD6" i="4"/>
  <c r="AD7" i="4" s="1"/>
  <c r="AA34" i="4"/>
  <c r="AC36" i="4"/>
  <c r="AD37" i="4"/>
  <c r="H32" i="4"/>
  <c r="AG32" i="4"/>
  <c r="AF32" i="4"/>
  <c r="S33" i="4"/>
  <c r="R32" i="4"/>
  <c r="W4" i="4"/>
  <c r="T28" i="4"/>
  <c r="E32" i="4"/>
  <c r="E41" i="4" s="1"/>
  <c r="AH4" i="4"/>
  <c r="AC32" i="4" s="1"/>
  <c r="L32" i="4"/>
  <c r="M33" i="4"/>
  <c r="Q4" i="4"/>
  <c r="AG6" i="2"/>
  <c r="AG7" i="2" s="1"/>
  <c r="M6" i="2"/>
  <c r="M7" i="2" s="1"/>
  <c r="AK6" i="2"/>
  <c r="AK7" i="2" s="1"/>
  <c r="AI12" i="2"/>
  <c r="AI13" i="2"/>
  <c r="AJ4" i="2"/>
  <c r="Q6" i="2"/>
  <c r="Q7" i="2" s="1"/>
  <c r="Z4" i="2"/>
  <c r="AA12" i="2"/>
  <c r="AA13" i="2"/>
  <c r="AC6" i="2"/>
  <c r="AC7" i="2" s="1"/>
  <c r="AB4" i="2"/>
  <c r="R4" i="2"/>
  <c r="AE6" i="2"/>
  <c r="AE7" i="2" s="1"/>
  <c r="S13" i="2"/>
  <c r="S12" i="2"/>
  <c r="T4" i="2"/>
  <c r="AI4" i="2"/>
  <c r="W6" i="2"/>
  <c r="W7" i="2" s="1"/>
  <c r="K13" i="2"/>
  <c r="K12" i="2"/>
  <c r="U6" i="2"/>
  <c r="U7" i="2" s="1"/>
  <c r="Y6" i="2"/>
  <c r="Y7" i="2" s="1"/>
  <c r="AH4" i="2"/>
  <c r="L4" i="2"/>
  <c r="AA4" i="2"/>
  <c r="O6" i="2"/>
  <c r="O7" i="2" s="1"/>
  <c r="K4" i="2"/>
  <c r="J5" i="2"/>
  <c r="S4" i="2"/>
  <c r="J41" i="7" l="1"/>
  <c r="J43" i="7" s="1"/>
  <c r="AD35" i="7"/>
  <c r="AD41" i="7" s="1"/>
  <c r="AD43" i="7" s="1"/>
  <c r="AF37" i="7"/>
  <c r="AE36" i="7"/>
  <c r="AC34" i="7"/>
  <c r="AG38" i="7"/>
  <c r="AH39" i="7"/>
  <c r="AF6" i="7"/>
  <c r="AF7" i="7" s="1"/>
  <c r="Y40" i="7"/>
  <c r="X39" i="7"/>
  <c r="W38" i="7"/>
  <c r="T35" i="7"/>
  <c r="U36" i="7"/>
  <c r="V6" i="7"/>
  <c r="V7" i="7" s="1"/>
  <c r="V37" i="7"/>
  <c r="S34" i="7"/>
  <c r="U33" i="7"/>
  <c r="AC33" i="7"/>
  <c r="Q40" i="7"/>
  <c r="P39" i="7"/>
  <c r="O38" i="7"/>
  <c r="L35" i="7"/>
  <c r="K34" i="7"/>
  <c r="M36" i="7"/>
  <c r="N37" i="7"/>
  <c r="N6" i="7"/>
  <c r="N7" i="7" s="1"/>
  <c r="AA32" i="7"/>
  <c r="I32" i="7"/>
  <c r="Q37" i="7"/>
  <c r="Q41" i="7" s="1"/>
  <c r="Q43" i="7" s="1"/>
  <c r="N34" i="7"/>
  <c r="T40" i="7"/>
  <c r="R38" i="7"/>
  <c r="O35" i="7"/>
  <c r="P36" i="7"/>
  <c r="S39" i="7"/>
  <c r="Q6" i="7"/>
  <c r="Q7" i="7" s="1"/>
  <c r="R33" i="7"/>
  <c r="AH32" i="7"/>
  <c r="I36" i="7"/>
  <c r="M40" i="7"/>
  <c r="L39" i="7"/>
  <c r="J37" i="7"/>
  <c r="G34" i="7"/>
  <c r="G41" i="7" s="1"/>
  <c r="G43" i="7" s="1"/>
  <c r="J6" i="7"/>
  <c r="J7" i="7" s="1"/>
  <c r="K38" i="7"/>
  <c r="H35" i="7"/>
  <c r="H41" i="7" s="1"/>
  <c r="H43" i="7" s="1"/>
  <c r="N35" i="7"/>
  <c r="P37" i="7"/>
  <c r="O36" i="7"/>
  <c r="M34" i="7"/>
  <c r="S40" i="7"/>
  <c r="Q38" i="7"/>
  <c r="R39" i="7"/>
  <c r="P6" i="7"/>
  <c r="P7" i="7" s="1"/>
  <c r="Y37" i="7"/>
  <c r="V34" i="7"/>
  <c r="V41" i="7" s="1"/>
  <c r="V43" i="7" s="1"/>
  <c r="AA39" i="7"/>
  <c r="AB40" i="7"/>
  <c r="Y6" i="7"/>
  <c r="Y7" i="7" s="1"/>
  <c r="Z38" i="7"/>
  <c r="W35" i="7"/>
  <c r="X36" i="7"/>
  <c r="K32" i="7"/>
  <c r="L32" i="7"/>
  <c r="AF38" i="7"/>
  <c r="AC35" i="7"/>
  <c r="AE37" i="7"/>
  <c r="AB34" i="7"/>
  <c r="AH40" i="7"/>
  <c r="AD36" i="7"/>
  <c r="AG39" i="7"/>
  <c r="AE6" i="7"/>
  <c r="AE7" i="7" s="1"/>
  <c r="S36" i="7"/>
  <c r="S41" i="7" s="1"/>
  <c r="S43" i="7" s="1"/>
  <c r="Q34" i="7"/>
  <c r="W40" i="7"/>
  <c r="V39" i="7"/>
  <c r="R35" i="7"/>
  <c r="T6" i="7"/>
  <c r="T7" i="7" s="1"/>
  <c r="T37" i="7"/>
  <c r="U38" i="7"/>
  <c r="E32" i="7"/>
  <c r="E41" i="7" s="1"/>
  <c r="P38" i="7"/>
  <c r="M35" i="7"/>
  <c r="O37" i="7"/>
  <c r="L34" i="7"/>
  <c r="R40" i="7"/>
  <c r="N36" i="7"/>
  <c r="Q39" i="7"/>
  <c r="O6" i="7"/>
  <c r="O7" i="7" s="1"/>
  <c r="X38" i="7"/>
  <c r="U35" i="7"/>
  <c r="W37" i="7"/>
  <c r="V36" i="7"/>
  <c r="Y39" i="7"/>
  <c r="T34" i="7"/>
  <c r="T41" i="7" s="1"/>
  <c r="T43" i="7" s="1"/>
  <c r="Z40" i="7"/>
  <c r="Z41" i="7" s="1"/>
  <c r="Z43" i="7" s="1"/>
  <c r="W6" i="7"/>
  <c r="W7" i="7" s="1"/>
  <c r="AA33" i="7"/>
  <c r="AH33" i="7"/>
  <c r="P33" i="7"/>
  <c r="AG37" i="7"/>
  <c r="AD34" i="7"/>
  <c r="AH38" i="7"/>
  <c r="AE35" i="7"/>
  <c r="AF36" i="7"/>
  <c r="AG6" i="7"/>
  <c r="AG7" i="7" s="1"/>
  <c r="K33" i="7"/>
  <c r="R32" i="7"/>
  <c r="AG40" i="7"/>
  <c r="AF39" i="7"/>
  <c r="AE38" i="7"/>
  <c r="AB35" i="7"/>
  <c r="AA34" i="7"/>
  <c r="AD6" i="7"/>
  <c r="AD7" i="7" s="1"/>
  <c r="AD37" i="7"/>
  <c r="AC36" i="7"/>
  <c r="AG32" i="7"/>
  <c r="O32" i="7"/>
  <c r="S36" i="6"/>
  <c r="Q34" i="6"/>
  <c r="W40" i="6"/>
  <c r="V39" i="6"/>
  <c r="R35" i="6"/>
  <c r="T37" i="6"/>
  <c r="U38" i="6"/>
  <c r="T6" i="6"/>
  <c r="T7" i="6" s="1"/>
  <c r="AH36" i="6"/>
  <c r="AF34" i="6"/>
  <c r="AF41" i="6" s="1"/>
  <c r="AF43" i="6" s="1"/>
  <c r="AG35" i="6"/>
  <c r="AI6" i="6"/>
  <c r="AI7" i="6" s="1"/>
  <c r="R36" i="6"/>
  <c r="P34" i="6"/>
  <c r="T38" i="6"/>
  <c r="Q35" i="6"/>
  <c r="S37" i="6"/>
  <c r="S6" i="6"/>
  <c r="S7" i="6" s="1"/>
  <c r="V40" i="6"/>
  <c r="U39" i="6"/>
  <c r="P33" i="6"/>
  <c r="P41" i="6" s="1"/>
  <c r="P43" i="6" s="1"/>
  <c r="AD32" i="6"/>
  <c r="Z34" i="6"/>
  <c r="Z41" i="6" s="1"/>
  <c r="Z43" i="6" s="1"/>
  <c r="AF40" i="6"/>
  <c r="AE39" i="6"/>
  <c r="AD38" i="6"/>
  <c r="AC37" i="6"/>
  <c r="AA35" i="6"/>
  <c r="AC6" i="6"/>
  <c r="AC7" i="6" s="1"/>
  <c r="AB36" i="6"/>
  <c r="J36" i="6"/>
  <c r="H34" i="6"/>
  <c r="L38" i="6"/>
  <c r="I35" i="6"/>
  <c r="M39" i="6"/>
  <c r="K6" i="6"/>
  <c r="K7" i="6" s="1"/>
  <c r="K37" i="6"/>
  <c r="N40" i="6"/>
  <c r="R41" i="6"/>
  <c r="R43" i="6" s="1"/>
  <c r="H33" i="6"/>
  <c r="F32" i="6"/>
  <c r="X38" i="6"/>
  <c r="U35" i="6"/>
  <c r="W37" i="6"/>
  <c r="V36" i="6"/>
  <c r="Z40" i="6"/>
  <c r="Y39" i="6"/>
  <c r="W6" i="6"/>
  <c r="W7" i="6" s="1"/>
  <c r="T34" i="6"/>
  <c r="J34" i="6"/>
  <c r="P40" i="6"/>
  <c r="O39" i="6"/>
  <c r="N38" i="6"/>
  <c r="M37" i="6"/>
  <c r="L36" i="6"/>
  <c r="M6" i="6"/>
  <c r="M7" i="6" s="1"/>
  <c r="K35" i="6"/>
  <c r="AA36" i="6"/>
  <c r="Y34" i="6"/>
  <c r="AE40" i="6"/>
  <c r="AD39" i="6"/>
  <c r="Z35" i="6"/>
  <c r="AB37" i="6"/>
  <c r="AC38" i="6"/>
  <c r="AB6" i="6"/>
  <c r="AB7" i="6" s="1"/>
  <c r="AG41" i="6"/>
  <c r="AG43" i="6" s="1"/>
  <c r="J4" i="6"/>
  <c r="Z36" i="6"/>
  <c r="X34" i="6"/>
  <c r="AB38" i="6"/>
  <c r="Y35" i="6"/>
  <c r="Y41" i="6" s="1"/>
  <c r="Y43" i="6" s="1"/>
  <c r="AA6" i="6"/>
  <c r="AA7" i="6" s="1"/>
  <c r="AD40" i="6"/>
  <c r="AC39" i="6"/>
  <c r="AA37" i="6"/>
  <c r="G33" i="6"/>
  <c r="V32" i="6"/>
  <c r="V41" i="6" s="1"/>
  <c r="V43" i="6" s="1"/>
  <c r="X33" i="6"/>
  <c r="X41" i="6" s="1"/>
  <c r="X43" i="6" s="1"/>
  <c r="K36" i="6"/>
  <c r="I34" i="6"/>
  <c r="O40" i="6"/>
  <c r="N39" i="6"/>
  <c r="J35" i="6"/>
  <c r="L37" i="6"/>
  <c r="M38" i="6"/>
  <c r="L6" i="6"/>
  <c r="L7" i="6" s="1"/>
  <c r="P38" i="6"/>
  <c r="M35" i="6"/>
  <c r="O37" i="6"/>
  <c r="O41" i="6" s="1"/>
  <c r="O43" i="6" s="1"/>
  <c r="N36" i="6"/>
  <c r="N41" i="6" s="1"/>
  <c r="N43" i="6" s="1"/>
  <c r="L34" i="6"/>
  <c r="O6" i="6"/>
  <c r="O7" i="6" s="1"/>
  <c r="R40" i="6"/>
  <c r="Q39" i="6"/>
  <c r="Q41" i="6" s="1"/>
  <c r="Q43" i="6" s="1"/>
  <c r="W33" i="6"/>
  <c r="W41" i="6" s="1"/>
  <c r="W43" i="6" s="1"/>
  <c r="AF38" i="6"/>
  <c r="AC35" i="6"/>
  <c r="AE37" i="6"/>
  <c r="AE41" i="6" s="1"/>
  <c r="AE43" i="6" s="1"/>
  <c r="AD36" i="6"/>
  <c r="AH40" i="6"/>
  <c r="AG39" i="6"/>
  <c r="AB34" i="6"/>
  <c r="AE6" i="6"/>
  <c r="AE7" i="6" s="1"/>
  <c r="R34" i="6"/>
  <c r="X40" i="6"/>
  <c r="W39" i="6"/>
  <c r="V38" i="6"/>
  <c r="U37" i="6"/>
  <c r="T36" i="6"/>
  <c r="S35" i="6"/>
  <c r="S41" i="6" s="1"/>
  <c r="S43" i="6" s="1"/>
  <c r="U6" i="6"/>
  <c r="U7" i="6" s="1"/>
  <c r="AG34" i="6"/>
  <c r="AH35" i="6"/>
  <c r="AH41" i="6" s="1"/>
  <c r="AH43" i="6" s="1"/>
  <c r="AJ6" i="6"/>
  <c r="AJ7" i="6" s="1"/>
  <c r="AB35" i="5"/>
  <c r="AA34" i="5"/>
  <c r="AG40" i="5"/>
  <c r="AF39" i="5"/>
  <c r="AE38" i="5"/>
  <c r="AD37" i="5"/>
  <c r="AC36" i="5"/>
  <c r="AD6" i="5"/>
  <c r="AD7" i="5" s="1"/>
  <c r="T35" i="5"/>
  <c r="X39" i="5"/>
  <c r="W38" i="5"/>
  <c r="W41" i="5" s="1"/>
  <c r="W43" i="5" s="1"/>
  <c r="V37" i="5"/>
  <c r="U36" i="5"/>
  <c r="Y40" i="5"/>
  <c r="S34" i="5"/>
  <c r="V6" i="5"/>
  <c r="V7" i="5" s="1"/>
  <c r="W37" i="5"/>
  <c r="V36" i="5"/>
  <c r="Y39" i="5"/>
  <c r="X38" i="5"/>
  <c r="Z40" i="5"/>
  <c r="U35" i="5"/>
  <c r="W6" i="5"/>
  <c r="W7" i="5" s="1"/>
  <c r="T34" i="5"/>
  <c r="T41" i="5" s="1"/>
  <c r="T43" i="5" s="1"/>
  <c r="Z33" i="5"/>
  <c r="AE36" i="5"/>
  <c r="AC34" i="5"/>
  <c r="AH39" i="5"/>
  <c r="AG38" i="5"/>
  <c r="AF6" i="5"/>
  <c r="AF7" i="5" s="1"/>
  <c r="AD35" i="5"/>
  <c r="AF37" i="5"/>
  <c r="R33" i="5"/>
  <c r="S33" i="5"/>
  <c r="Y32" i="5"/>
  <c r="AA32" i="5"/>
  <c r="AK6" i="5"/>
  <c r="AK7" i="5" s="1"/>
  <c r="AH34" i="5"/>
  <c r="AD38" i="5"/>
  <c r="AC37" i="5"/>
  <c r="AF40" i="5"/>
  <c r="AA35" i="5"/>
  <c r="Z34" i="5"/>
  <c r="AE39" i="5"/>
  <c r="AB36" i="5"/>
  <c r="AC6" i="5"/>
  <c r="AC7" i="5" s="1"/>
  <c r="AG33" i="5"/>
  <c r="O36" i="5"/>
  <c r="M34" i="5"/>
  <c r="N35" i="5"/>
  <c r="P6" i="5"/>
  <c r="P7" i="5" s="1"/>
  <c r="P37" i="5"/>
  <c r="S40" i="5"/>
  <c r="R39" i="5"/>
  <c r="Q38" i="5"/>
  <c r="W36" i="5"/>
  <c r="U34" i="5"/>
  <c r="Z39" i="5"/>
  <c r="Y38" i="5"/>
  <c r="AA40" i="5"/>
  <c r="X37" i="5"/>
  <c r="V35" i="5"/>
  <c r="X6" i="5"/>
  <c r="X7" i="5" s="1"/>
  <c r="X32" i="5"/>
  <c r="I36" i="5"/>
  <c r="I41" i="5" s="1"/>
  <c r="I43" i="5" s="1"/>
  <c r="M40" i="5"/>
  <c r="L39" i="5"/>
  <c r="K38" i="5"/>
  <c r="J37" i="5"/>
  <c r="J6" i="5"/>
  <c r="J7" i="5" s="1"/>
  <c r="G34" i="5"/>
  <c r="G41" i="5" s="1"/>
  <c r="G43" i="5" s="1"/>
  <c r="H35" i="5"/>
  <c r="O37" i="5"/>
  <c r="N36" i="5"/>
  <c r="R40" i="5"/>
  <c r="M35" i="5"/>
  <c r="L34" i="5"/>
  <c r="L41" i="5" s="1"/>
  <c r="L43" i="5" s="1"/>
  <c r="O6" i="5"/>
  <c r="O7" i="5" s="1"/>
  <c r="P38" i="5"/>
  <c r="Q39" i="5"/>
  <c r="P34" i="5"/>
  <c r="T38" i="5"/>
  <c r="Q35" i="5"/>
  <c r="S6" i="5"/>
  <c r="S7" i="5" s="1"/>
  <c r="S37" i="5"/>
  <c r="U39" i="5"/>
  <c r="V40" i="5"/>
  <c r="R36" i="5"/>
  <c r="E43" i="5"/>
  <c r="E42" i="5"/>
  <c r="V38" i="5"/>
  <c r="U37" i="5"/>
  <c r="R34" i="5"/>
  <c r="W39" i="5"/>
  <c r="T36" i="5"/>
  <c r="X40" i="5"/>
  <c r="U6" i="5"/>
  <c r="U7" i="5" s="1"/>
  <c r="S35" i="5"/>
  <c r="N32" i="5"/>
  <c r="N38" i="5"/>
  <c r="M37" i="5"/>
  <c r="O39" i="5"/>
  <c r="L36" i="5"/>
  <c r="P40" i="5"/>
  <c r="K35" i="5"/>
  <c r="J34" i="5"/>
  <c r="M6" i="5"/>
  <c r="M7" i="5" s="1"/>
  <c r="AH33" i="5"/>
  <c r="Q33" i="5"/>
  <c r="Q41" i="5" s="1"/>
  <c r="Q43" i="5" s="1"/>
  <c r="AE37" i="5"/>
  <c r="AD36" i="5"/>
  <c r="AC35" i="5"/>
  <c r="AB34" i="5"/>
  <c r="AB41" i="5" s="1"/>
  <c r="AB43" i="5" s="1"/>
  <c r="AG39" i="5"/>
  <c r="AF38" i="5"/>
  <c r="AE6" i="5"/>
  <c r="AE7" i="5" s="1"/>
  <c r="AH40" i="5"/>
  <c r="O33" i="5"/>
  <c r="L35" i="5"/>
  <c r="P39" i="5"/>
  <c r="O38" i="5"/>
  <c r="O41" i="5" s="1"/>
  <c r="O43" i="5" s="1"/>
  <c r="N37" i="5"/>
  <c r="M36" i="5"/>
  <c r="Q40" i="5"/>
  <c r="K34" i="5"/>
  <c r="N6" i="5"/>
  <c r="N7" i="5" s="1"/>
  <c r="H32" i="5"/>
  <c r="H41" i="5" s="1"/>
  <c r="H43" i="5" s="1"/>
  <c r="AG32" i="5"/>
  <c r="P32" i="5"/>
  <c r="P41" i="5" s="1"/>
  <c r="P43" i="5" s="1"/>
  <c r="Q36" i="4"/>
  <c r="U40" i="4"/>
  <c r="T39" i="4"/>
  <c r="S38" i="4"/>
  <c r="P35" i="4"/>
  <c r="R6" i="4"/>
  <c r="R7" i="4" s="1"/>
  <c r="R37" i="4"/>
  <c r="O34" i="4"/>
  <c r="Y37" i="4"/>
  <c r="V34" i="4"/>
  <c r="AA39" i="4"/>
  <c r="AB40" i="4"/>
  <c r="Z38" i="4"/>
  <c r="Y6" i="4"/>
  <c r="Y7" i="4" s="1"/>
  <c r="W35" i="4"/>
  <c r="X36" i="4"/>
  <c r="V33" i="4"/>
  <c r="AF38" i="4"/>
  <c r="AC35" i="4"/>
  <c r="AE37" i="4"/>
  <c r="AB34" i="4"/>
  <c r="AH40" i="4"/>
  <c r="AD36" i="4"/>
  <c r="AG39" i="4"/>
  <c r="AE6" i="4"/>
  <c r="AE7" i="4" s="1"/>
  <c r="U33" i="4"/>
  <c r="M32" i="4"/>
  <c r="P38" i="4"/>
  <c r="M35" i="4"/>
  <c r="O37" i="4"/>
  <c r="L34" i="4"/>
  <c r="L41" i="4" s="1"/>
  <c r="L43" i="4" s="1"/>
  <c r="R40" i="4"/>
  <c r="N36" i="4"/>
  <c r="Q39" i="4"/>
  <c r="O6" i="4"/>
  <c r="O7" i="4" s="1"/>
  <c r="AA33" i="4"/>
  <c r="K33" i="4"/>
  <c r="K41" i="4" s="1"/>
  <c r="K43" i="4" s="1"/>
  <c r="H41" i="4"/>
  <c r="H43" i="4" s="1"/>
  <c r="V35" i="4"/>
  <c r="X37" i="4"/>
  <c r="W36" i="4"/>
  <c r="Z39" i="4"/>
  <c r="U34" i="4"/>
  <c r="U41" i="4" s="1"/>
  <c r="U43" i="4" s="1"/>
  <c r="AA40" i="4"/>
  <c r="Y38" i="4"/>
  <c r="X6" i="4"/>
  <c r="X7" i="4" s="1"/>
  <c r="AD35" i="4"/>
  <c r="AF37" i="4"/>
  <c r="AE36" i="4"/>
  <c r="AC34" i="4"/>
  <c r="AC41" i="4" s="1"/>
  <c r="AC43" i="4" s="1"/>
  <c r="AG38" i="4"/>
  <c r="AH39" i="4"/>
  <c r="AF6" i="4"/>
  <c r="AF7" i="4" s="1"/>
  <c r="I41" i="4"/>
  <c r="I43" i="4" s="1"/>
  <c r="N33" i="4"/>
  <c r="E42" i="4"/>
  <c r="E43" i="4"/>
  <c r="G41" i="4"/>
  <c r="G43" i="4" s="1"/>
  <c r="S32" i="4"/>
  <c r="AG37" i="4"/>
  <c r="AG41" i="4" s="1"/>
  <c r="AG43" i="4" s="1"/>
  <c r="AD34" i="4"/>
  <c r="AD41" i="4" s="1"/>
  <c r="AD43" i="4" s="1"/>
  <c r="AH38" i="4"/>
  <c r="AE35" i="4"/>
  <c r="AF36" i="4"/>
  <c r="AG6" i="4"/>
  <c r="AG7" i="4" s="1"/>
  <c r="AG36" i="4"/>
  <c r="AF35" i="4"/>
  <c r="AF41" i="4" s="1"/>
  <c r="AF43" i="4" s="1"/>
  <c r="AH6" i="4"/>
  <c r="AH7" i="4" s="1"/>
  <c r="AE34" i="4"/>
  <c r="AE41" i="4" s="1"/>
  <c r="AE43" i="4" s="1"/>
  <c r="AH37" i="4"/>
  <c r="Q37" i="4"/>
  <c r="N34" i="4"/>
  <c r="T40" i="4"/>
  <c r="R38" i="4"/>
  <c r="O35" i="4"/>
  <c r="P36" i="4"/>
  <c r="S39" i="4"/>
  <c r="Q6" i="4"/>
  <c r="Q7" i="4" s="1"/>
  <c r="X38" i="4"/>
  <c r="U35" i="4"/>
  <c r="W37" i="4"/>
  <c r="V36" i="4"/>
  <c r="Y39" i="4"/>
  <c r="T34" i="4"/>
  <c r="Z40" i="4"/>
  <c r="W6" i="4"/>
  <c r="W7" i="4" s="1"/>
  <c r="N35" i="4"/>
  <c r="P37" i="4"/>
  <c r="O36" i="4"/>
  <c r="M34" i="4"/>
  <c r="S40" i="4"/>
  <c r="Q38" i="4"/>
  <c r="R39" i="4"/>
  <c r="R41" i="4" s="1"/>
  <c r="R43" i="4" s="1"/>
  <c r="P6" i="4"/>
  <c r="P7" i="4" s="1"/>
  <c r="Y36" i="4"/>
  <c r="Y41" i="4" s="1"/>
  <c r="Y43" i="4" s="1"/>
  <c r="AC40" i="4"/>
  <c r="AB39" i="4"/>
  <c r="Z37" i="4"/>
  <c r="W34" i="4"/>
  <c r="W41" i="4" s="1"/>
  <c r="W43" i="4" s="1"/>
  <c r="AA38" i="4"/>
  <c r="Z6" i="4"/>
  <c r="Z7" i="4" s="1"/>
  <c r="X35" i="4"/>
  <c r="J41" i="4"/>
  <c r="J43" i="4" s="1"/>
  <c r="AH32" i="4"/>
  <c r="AD33" i="4"/>
  <c r="AB32" i="4"/>
  <c r="AB41" i="4" s="1"/>
  <c r="AB43" i="4" s="1"/>
  <c r="T32" i="4"/>
  <c r="T41" i="4" s="1"/>
  <c r="T43" i="4" s="1"/>
  <c r="L6" i="2"/>
  <c r="L7" i="2" s="1"/>
  <c r="R6" i="2"/>
  <c r="R7" i="2" s="1"/>
  <c r="J4" i="2"/>
  <c r="T6" i="2"/>
  <c r="T7" i="2" s="1"/>
  <c r="K6" i="2"/>
  <c r="K7" i="2" s="1"/>
  <c r="AB6" i="2"/>
  <c r="AB7" i="2" s="1"/>
  <c r="AI6" i="2"/>
  <c r="AI7" i="2" s="1"/>
  <c r="S6" i="2"/>
  <c r="S7" i="2" s="1"/>
  <c r="AH6" i="2"/>
  <c r="AH7" i="2" s="1"/>
  <c r="AJ6" i="2"/>
  <c r="AJ7" i="2" s="1"/>
  <c r="AA6" i="2"/>
  <c r="AA7" i="2" s="1"/>
  <c r="Z6" i="2"/>
  <c r="Z7" i="2" s="1"/>
  <c r="X41" i="7" l="1"/>
  <c r="X43" i="7" s="1"/>
  <c r="R41" i="7"/>
  <c r="R43" i="7" s="1"/>
  <c r="W41" i="7"/>
  <c r="W43" i="7" s="1"/>
  <c r="M41" i="7"/>
  <c r="M43" i="7" s="1"/>
  <c r="AB41" i="7"/>
  <c r="AB43" i="7" s="1"/>
  <c r="AE41" i="7"/>
  <c r="AE43" i="7" s="1"/>
  <c r="AF41" i="7"/>
  <c r="AF43" i="7" s="1"/>
  <c r="Y41" i="7"/>
  <c r="Y43" i="7" s="1"/>
  <c r="E42" i="7"/>
  <c r="E43" i="7"/>
  <c r="P41" i="7"/>
  <c r="P43" i="7" s="1"/>
  <c r="K41" i="7"/>
  <c r="K43" i="7" s="1"/>
  <c r="U41" i="7"/>
  <c r="U43" i="7" s="1"/>
  <c r="AC41" i="7"/>
  <c r="AC43" i="7" s="1"/>
  <c r="AH41" i="7"/>
  <c r="AH43" i="7" s="1"/>
  <c r="I41" i="7"/>
  <c r="I43" i="7" s="1"/>
  <c r="L41" i="7"/>
  <c r="L43" i="7" s="1"/>
  <c r="N41" i="7"/>
  <c r="N43" i="7" s="1"/>
  <c r="O41" i="7"/>
  <c r="O43" i="7" s="1"/>
  <c r="AG41" i="7"/>
  <c r="AG43" i="7" s="1"/>
  <c r="AA41" i="7"/>
  <c r="AA43" i="7" s="1"/>
  <c r="AB41" i="6"/>
  <c r="AB43" i="6" s="1"/>
  <c r="AA41" i="6"/>
  <c r="AA43" i="6" s="1"/>
  <c r="AC41" i="6"/>
  <c r="AC43" i="6" s="1"/>
  <c r="T41" i="6"/>
  <c r="T43" i="6" s="1"/>
  <c r="I41" i="6"/>
  <c r="I43" i="6" s="1"/>
  <c r="K41" i="6"/>
  <c r="K43" i="6" s="1"/>
  <c r="H41" i="6"/>
  <c r="H43" i="6" s="1"/>
  <c r="F41" i="6"/>
  <c r="F43" i="6" s="1"/>
  <c r="I36" i="6"/>
  <c r="M40" i="6"/>
  <c r="M41" i="6" s="1"/>
  <c r="M43" i="6" s="1"/>
  <c r="L39" i="6"/>
  <c r="K38" i="6"/>
  <c r="H35" i="6"/>
  <c r="J6" i="6"/>
  <c r="J7" i="6" s="1"/>
  <c r="G34" i="6"/>
  <c r="G41" i="6" s="1"/>
  <c r="G43" i="6" s="1"/>
  <c r="J37" i="6"/>
  <c r="J41" i="6" s="1"/>
  <c r="J43" i="6" s="1"/>
  <c r="F33" i="6"/>
  <c r="E32" i="6"/>
  <c r="E41" i="6" s="1"/>
  <c r="U41" i="6"/>
  <c r="U43" i="6" s="1"/>
  <c r="AD41" i="6"/>
  <c r="AD43" i="6" s="1"/>
  <c r="L41" i="6"/>
  <c r="L43" i="6" s="1"/>
  <c r="AH41" i="5"/>
  <c r="AH43" i="5" s="1"/>
  <c r="U41" i="5"/>
  <c r="U43" i="5" s="1"/>
  <c r="AF41" i="5"/>
  <c r="AF43" i="5" s="1"/>
  <c r="J41" i="5"/>
  <c r="J43" i="5" s="1"/>
  <c r="Z41" i="5"/>
  <c r="Z43" i="5" s="1"/>
  <c r="Y41" i="5"/>
  <c r="Y43" i="5" s="1"/>
  <c r="K41" i="5"/>
  <c r="K43" i="5" s="1"/>
  <c r="S41" i="5"/>
  <c r="S43" i="5" s="1"/>
  <c r="AC41" i="5"/>
  <c r="AC43" i="5" s="1"/>
  <c r="R41" i="5"/>
  <c r="R43" i="5" s="1"/>
  <c r="AD41" i="5"/>
  <c r="AD43" i="5" s="1"/>
  <c r="AE41" i="5"/>
  <c r="AE43" i="5" s="1"/>
  <c r="V41" i="5"/>
  <c r="V43" i="5" s="1"/>
  <c r="M41" i="5"/>
  <c r="M43" i="5" s="1"/>
  <c r="X41" i="5"/>
  <c r="X43" i="5" s="1"/>
  <c r="AA41" i="5"/>
  <c r="AA43" i="5" s="1"/>
  <c r="N41" i="5"/>
  <c r="N43" i="5" s="1"/>
  <c r="AG41" i="5"/>
  <c r="AG43" i="5" s="1"/>
  <c r="E44" i="5"/>
  <c r="F42" i="5"/>
  <c r="Z41" i="4"/>
  <c r="Z43" i="4" s="1"/>
  <c r="AA41" i="4"/>
  <c r="AA43" i="4" s="1"/>
  <c r="V41" i="4"/>
  <c r="V43" i="4" s="1"/>
  <c r="N41" i="4"/>
  <c r="N43" i="4" s="1"/>
  <c r="Q41" i="4"/>
  <c r="Q43" i="4" s="1"/>
  <c r="X41" i="4"/>
  <c r="X43" i="4" s="1"/>
  <c r="E44" i="4"/>
  <c r="F42" i="4"/>
  <c r="P41" i="4"/>
  <c r="P43" i="4" s="1"/>
  <c r="AH41" i="4"/>
  <c r="AH43" i="4" s="1"/>
  <c r="M41" i="4"/>
  <c r="M43" i="4" s="1"/>
  <c r="S41" i="4"/>
  <c r="S43" i="4" s="1"/>
  <c r="O41" i="4"/>
  <c r="O43" i="4" s="1"/>
  <c r="J6" i="2"/>
  <c r="J7" i="2" s="1"/>
  <c r="E44" i="7" l="1"/>
  <c r="F42" i="7"/>
  <c r="E42" i="6"/>
  <c r="E43" i="6"/>
  <c r="F44" i="5"/>
  <c r="G42" i="5"/>
  <c r="G42" i="4"/>
  <c r="F44" i="4"/>
  <c r="G42" i="7" l="1"/>
  <c r="F44" i="7"/>
  <c r="E44" i="6"/>
  <c r="F42" i="6"/>
  <c r="G44" i="5"/>
  <c r="H42" i="5"/>
  <c r="G44" i="4"/>
  <c r="H42" i="4"/>
  <c r="G44" i="7" l="1"/>
  <c r="H42" i="7"/>
  <c r="G42" i="6"/>
  <c r="F44" i="6"/>
  <c r="I42" i="5"/>
  <c r="H44" i="5"/>
  <c r="H44" i="4"/>
  <c r="I42" i="4"/>
  <c r="H44" i="7" l="1"/>
  <c r="I42" i="7"/>
  <c r="G44" i="6"/>
  <c r="H42" i="6"/>
  <c r="J42" i="5"/>
  <c r="I44" i="5"/>
  <c r="I44" i="4"/>
  <c r="J42" i="4"/>
  <c r="I44" i="7" l="1"/>
  <c r="J42" i="7"/>
  <c r="H44" i="6"/>
  <c r="I42" i="6"/>
  <c r="J44" i="5"/>
  <c r="K42" i="5"/>
  <c r="K42" i="4"/>
  <c r="J44" i="4"/>
  <c r="K42" i="7" l="1"/>
  <c r="J44" i="7"/>
  <c r="I44" i="6"/>
  <c r="J42" i="6"/>
  <c r="K44" i="5"/>
  <c r="L42" i="5"/>
  <c r="L42" i="4"/>
  <c r="K44" i="4"/>
  <c r="L42" i="7" l="1"/>
  <c r="K44" i="7"/>
  <c r="J44" i="6"/>
  <c r="K42" i="6"/>
  <c r="L44" i="5"/>
  <c r="M42" i="5"/>
  <c r="M42" i="4"/>
  <c r="L44" i="4"/>
  <c r="M42" i="7" l="1"/>
  <c r="L44" i="7"/>
  <c r="L42" i="6"/>
  <c r="K44" i="6"/>
  <c r="M44" i="5"/>
  <c r="N42" i="5"/>
  <c r="M44" i="4"/>
  <c r="N42" i="4"/>
  <c r="M44" i="7" l="1"/>
  <c r="N42" i="7"/>
  <c r="M42" i="6"/>
  <c r="L44" i="6"/>
  <c r="N44" i="5"/>
  <c r="O42" i="5"/>
  <c r="O42" i="4"/>
  <c r="N44" i="4"/>
  <c r="O42" i="7" l="1"/>
  <c r="N44" i="7"/>
  <c r="M44" i="6"/>
  <c r="N42" i="6"/>
  <c r="O44" i="5"/>
  <c r="P42" i="5"/>
  <c r="O44" i="4"/>
  <c r="P42" i="4"/>
  <c r="O44" i="7" l="1"/>
  <c r="P42" i="7"/>
  <c r="O42" i="6"/>
  <c r="N44" i="6"/>
  <c r="Q42" i="5"/>
  <c r="P44" i="5"/>
  <c r="P44" i="4"/>
  <c r="Q42" i="4"/>
  <c r="P44" i="7" l="1"/>
  <c r="Q42" i="7"/>
  <c r="O44" i="6"/>
  <c r="P42" i="6"/>
  <c r="R42" i="5"/>
  <c r="Q44" i="5"/>
  <c r="Q44" i="4"/>
  <c r="R42" i="4"/>
  <c r="Q44" i="7" l="1"/>
  <c r="R42" i="7"/>
  <c r="P44" i="6"/>
  <c r="Q42" i="6"/>
  <c r="R44" i="5"/>
  <c r="S42" i="5"/>
  <c r="S42" i="4"/>
  <c r="R44" i="4"/>
  <c r="S42" i="7" l="1"/>
  <c r="R44" i="7"/>
  <c r="Q44" i="6"/>
  <c r="R42" i="6"/>
  <c r="T42" i="5"/>
  <c r="S44" i="5"/>
  <c r="T42" i="4"/>
  <c r="S44" i="4"/>
  <c r="T42" i="7" l="1"/>
  <c r="S44" i="7"/>
  <c r="R44" i="6"/>
  <c r="S42" i="6"/>
  <c r="T44" i="5"/>
  <c r="U42" i="5"/>
  <c r="U42" i="4"/>
  <c r="T44" i="4"/>
  <c r="U42" i="7" l="1"/>
  <c r="T44" i="7"/>
  <c r="T42" i="6"/>
  <c r="S44" i="6"/>
  <c r="U44" i="5"/>
  <c r="V42" i="5"/>
  <c r="U44" i="4"/>
  <c r="V42" i="4"/>
  <c r="U44" i="7" l="1"/>
  <c r="V42" i="7"/>
  <c r="U42" i="6"/>
  <c r="T44" i="6"/>
  <c r="V44" i="5"/>
  <c r="W42" i="5"/>
  <c r="W42" i="4"/>
  <c r="V44" i="4"/>
  <c r="W42" i="7" l="1"/>
  <c r="V44" i="7"/>
  <c r="U44" i="6"/>
  <c r="V42" i="6"/>
  <c r="W44" i="5"/>
  <c r="X42" i="5"/>
  <c r="W44" i="4"/>
  <c r="X42" i="4"/>
  <c r="W44" i="7" l="1"/>
  <c r="X42" i="7"/>
  <c r="V44" i="6"/>
  <c r="W42" i="6"/>
  <c r="Y42" i="5"/>
  <c r="X44" i="5"/>
  <c r="X44" i="4"/>
  <c r="Y42" i="4"/>
  <c r="X44" i="7" l="1"/>
  <c r="Y42" i="7"/>
  <c r="W44" i="6"/>
  <c r="X42" i="6"/>
  <c r="Y44" i="5"/>
  <c r="Z42" i="5"/>
  <c r="Y44" i="4"/>
  <c r="Z42" i="4"/>
  <c r="Y44" i="7" l="1"/>
  <c r="Z42" i="7"/>
  <c r="X44" i="6"/>
  <c r="Y42" i="6"/>
  <c r="Z44" i="5"/>
  <c r="AA42" i="5"/>
  <c r="AA42" i="4"/>
  <c r="Z44" i="4"/>
  <c r="AA42" i="7" l="1"/>
  <c r="Z44" i="7"/>
  <c r="Y44" i="6"/>
  <c r="Z42" i="6"/>
  <c r="AA44" i="5"/>
  <c r="AB42" i="5"/>
  <c r="AB42" i="4"/>
  <c r="AA44" i="4"/>
  <c r="AB42" i="7" l="1"/>
  <c r="AA44" i="7"/>
  <c r="Z44" i="6"/>
  <c r="AA42" i="6"/>
  <c r="AB44" i="5"/>
  <c r="AC42" i="5"/>
  <c r="AC42" i="4"/>
  <c r="AB44" i="4"/>
  <c r="AC42" i="7" l="1"/>
  <c r="AB44" i="7"/>
  <c r="AB42" i="6"/>
  <c r="AA44" i="6"/>
  <c r="AC44" i="5"/>
  <c r="AD42" i="5"/>
  <c r="AC44" i="4"/>
  <c r="AD42" i="4"/>
  <c r="AC44" i="7" l="1"/>
  <c r="AD42" i="7"/>
  <c r="AC42" i="6"/>
  <c r="AB44" i="6"/>
  <c r="AD44" i="5"/>
  <c r="AE42" i="5"/>
  <c r="AD44" i="4"/>
  <c r="AE42" i="4"/>
  <c r="AD44" i="7" l="1"/>
  <c r="AE42" i="7"/>
  <c r="AC44" i="6"/>
  <c r="AD42" i="6"/>
  <c r="AE44" i="5"/>
  <c r="AF42" i="5"/>
  <c r="AE44" i="4"/>
  <c r="AF42" i="4"/>
  <c r="AE44" i="7" l="1"/>
  <c r="AF42" i="7"/>
  <c r="AD44" i="6"/>
  <c r="AE42" i="6"/>
  <c r="AG42" i="5"/>
  <c r="AF44" i="5"/>
  <c r="AF44" i="4"/>
  <c r="AG42" i="4"/>
  <c r="AF44" i="7" l="1"/>
  <c r="AG42" i="7"/>
  <c r="AE44" i="6"/>
  <c r="AF42" i="6"/>
  <c r="AG44" i="5"/>
  <c r="AH42" i="5"/>
  <c r="AH44" i="5" s="1"/>
  <c r="AG44" i="4"/>
  <c r="AH42" i="4"/>
  <c r="AH44" i="4" s="1"/>
  <c r="AG44" i="7" l="1"/>
  <c r="AH42" i="7"/>
  <c r="AH44" i="7" s="1"/>
  <c r="AF44" i="6"/>
  <c r="AG42" i="6"/>
  <c r="AG44" i="6" l="1"/>
  <c r="AH42" i="6"/>
  <c r="AH44" i="6" s="1"/>
  <c r="D32" i="1" l="1"/>
  <c r="E32" i="1"/>
  <c r="F32" i="1"/>
  <c r="C25" i="1"/>
  <c r="C23" i="1"/>
  <c r="C13" i="1"/>
  <c r="C7" i="1"/>
  <c r="C6" i="1"/>
  <c r="C5" i="1"/>
  <c r="C4" i="1"/>
  <c r="C32" i="1" l="1"/>
</calcChain>
</file>

<file path=xl/sharedStrings.xml><?xml version="1.0" encoding="utf-8"?>
<sst xmlns="http://schemas.openxmlformats.org/spreadsheetml/2006/main" count="279" uniqueCount="81">
  <si>
    <t>Nombre Sitio</t>
  </si>
  <si>
    <t>Región</t>
  </si>
  <si>
    <t>Area for Restoration
(ha)</t>
  </si>
  <si>
    <t>Area for Rehabilitation
Final Version $$(ha)</t>
  </si>
  <si>
    <t>Area for Rehabilitation SIlvopastoril
(ha)</t>
  </si>
  <si>
    <t>ABOVE-GROUND NET BIOMASS GROWTH IN NATURAL FORESTS</t>
  </si>
  <si>
    <t>Sierra Nevada de Santa Marta</t>
  </si>
  <si>
    <t>Caribe</t>
  </si>
  <si>
    <t>Ampliación Sierra Nevada Norte</t>
  </si>
  <si>
    <t>Ampliación Sierra Nevada Sur</t>
  </si>
  <si>
    <t>Cienaga Grande de Santa Marta</t>
  </si>
  <si>
    <t>Cuenca Media y Baja río Fundación</t>
  </si>
  <si>
    <t>Los Besotes</t>
  </si>
  <si>
    <t>Serrania del Perija</t>
  </si>
  <si>
    <t>Cuenca Río Seco y Corr. Guacoche/Guacochito</t>
  </si>
  <si>
    <t>Las Hermosas</t>
  </si>
  <si>
    <t>Andes</t>
  </si>
  <si>
    <t>Cuenca Rios Amaime Cerritos</t>
  </si>
  <si>
    <t>Los Nevados</t>
  </si>
  <si>
    <t>Cuenca Rio Chinchina</t>
  </si>
  <si>
    <t>PNN Chingaza</t>
  </si>
  <si>
    <t>Orinoquia</t>
  </si>
  <si>
    <t>Gachala Junin</t>
  </si>
  <si>
    <t>Cuenca Guatiquia</t>
  </si>
  <si>
    <t>Cuenca Guayuriba</t>
  </si>
  <si>
    <t>Sierra de la Macarena</t>
  </si>
  <si>
    <t>Amazonas</t>
  </si>
  <si>
    <t>Serrania La Lindosa - Angosturas II</t>
  </si>
  <si>
    <t>Nucleo 1 Puerto nuevo</t>
  </si>
  <si>
    <t>Nucleo 2 Picalojo</t>
  </si>
  <si>
    <t>Ronda Caño Dorado</t>
  </si>
  <si>
    <t>RPN Capricho y Mirolindo</t>
  </si>
  <si>
    <t>Serrania de Chiribiquete</t>
  </si>
  <si>
    <t>San Lucas</t>
  </si>
  <si>
    <t>Totales</t>
  </si>
  <si>
    <t>TOTAL</t>
  </si>
  <si>
    <t>Latinamerica and Caribbean biomass growth rate (Bernal et al 2018)</t>
  </si>
  <si>
    <t>Año</t>
  </si>
  <si>
    <t>AGB (t C/ha)</t>
  </si>
  <si>
    <t>k</t>
  </si>
  <si>
    <t>No. de año</t>
  </si>
  <si>
    <t>p</t>
  </si>
  <si>
    <t>Fraccion de carbono</t>
  </si>
  <si>
    <t>Factor de conversion C-CO2</t>
  </si>
  <si>
    <t>Total hectáreas/año</t>
  </si>
  <si>
    <t>Hectáreas plantadas en el año</t>
  </si>
  <si>
    <t>Remociones (t CO2e)</t>
  </si>
  <si>
    <t>anuales</t>
  </si>
  <si>
    <r>
      <t>Remociones  t C</t>
    </r>
    <r>
      <rPr>
        <b/>
        <sz val="11"/>
        <color theme="1"/>
        <rFont val="Calibri"/>
        <family val="2"/>
        <scheme val="minor"/>
      </rPr>
      <t xml:space="preserve"> acumulativas</t>
    </r>
  </si>
  <si>
    <r>
      <t>Remociones 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 en el año</t>
    </r>
  </si>
  <si>
    <r>
      <t>Remociones 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 acumulativa</t>
    </r>
  </si>
  <si>
    <t xml:space="preserve">Yearly planting first 9 years = </t>
  </si>
  <si>
    <t>Total Caribe</t>
  </si>
  <si>
    <t>Total Andes</t>
  </si>
  <si>
    <t>Total Orinoquia</t>
  </si>
  <si>
    <t>Total Amazonas</t>
  </si>
  <si>
    <t>Restoration, Agroforestry and Silvopastoril Removal rates methods: Bernal et al 2018</t>
  </si>
  <si>
    <t>Bernal et al 2018. Global carbon dioxide removal rates from forest landscape restoration activities.  https://cbmjournal.biomedcentral.com/articles/10.1186/s13021-018-0110-8</t>
  </si>
  <si>
    <t>Restoration, Agroforestry and Silvopastoril Root to shoot ratios</t>
  </si>
  <si>
    <t xml:space="preserve">Mokany et al 2005. https://onlinelibrary.wiley.com/doi/full/10.1111/j.1365-2486.2005.001043.x </t>
  </si>
  <si>
    <t>Restoration removal factors</t>
  </si>
  <si>
    <t>Table 4.9 (Updated): ABOVE-GROUND NET BIOMASS GROWTH IN NATURAL FORESTS (TONNES D.M. HA-1 YR-1). IPCC 2009 refined guideline, AFOLU VOL 4, Chapter 4. Forest Land. page 4.34. https://www.ipcc-nggip.iges.or.jp/public/2019rf/pdf/4_Volume4/19R_V4_Ch04_Forest%20Land.pdf</t>
  </si>
  <si>
    <t>Silvopartoril Carbon baseline values</t>
  </si>
  <si>
    <t>Default IPCC (2006, Ch. 6, table 6.4) for silvopastoril systems</t>
  </si>
  <si>
    <t>Silvopastoril y max value</t>
  </si>
  <si>
    <t>IPCC 2019 (refinement, Tabla 5.1, Ch. 5, V4 "Cropland")</t>
  </si>
  <si>
    <t xml:space="preserve">Agroforestry removal factors ymax value in table </t>
  </si>
  <si>
    <t>Sinks</t>
  </si>
  <si>
    <t>Hubau et al. 2020. Asynchronous carbon sink saturation in African and Amazonian tropical forests. Nature, Vol 579. p80: https://www.nature.com/articles/s41586-020-2035-0</t>
  </si>
  <si>
    <t>BGB (t C/ha)</t>
  </si>
  <si>
    <t>ymax</t>
  </si>
  <si>
    <t>Total (t C/ha)</t>
  </si>
  <si>
    <r>
      <t>Total en 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Arial"/>
        <family val="2"/>
      </rPr>
      <t>e</t>
    </r>
  </si>
  <si>
    <t xml:space="preserve">Total Area to implement = </t>
  </si>
  <si>
    <r>
      <t>Contenido de carbono en la biomasa anual (t C ha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</si>
  <si>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y(t) = y</t>
    </r>
    <r>
      <rPr>
        <b/>
        <vertAlign val="subscript"/>
        <sz val="8"/>
        <color theme="1"/>
        <rFont val="Arial"/>
        <family val="2"/>
      </rPr>
      <t>max</t>
    </r>
    <r>
      <rPr>
        <b/>
        <sz val="8"/>
        <color theme="1"/>
        <rFont val="Arial"/>
        <family val="2"/>
      </rPr>
      <t>[1-e</t>
    </r>
    <r>
      <rPr>
        <b/>
        <vertAlign val="superscript"/>
        <sz val="8"/>
        <color theme="1"/>
        <rFont val="Arial"/>
        <family val="2"/>
      </rPr>
      <t>-kt</t>
    </r>
    <r>
      <rPr>
        <b/>
        <sz val="8"/>
        <color theme="1"/>
        <rFont val="Arial"/>
        <family val="2"/>
      </rPr>
      <t>]</t>
    </r>
    <r>
      <rPr>
        <b/>
        <vertAlign val="superscript"/>
        <sz val="8"/>
        <color theme="1"/>
        <rFont val="Arial"/>
        <family val="2"/>
      </rPr>
      <t>p</t>
    </r>
  </si>
  <si>
    <r>
      <t>Crecimiento del contenido de carbono en la biomasa aérea acumulada (T C ha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</si>
  <si>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Progresión gradual de las hectáreas establecidas por año para SAF Cacao</t>
  </si>
  <si>
    <r>
      <t>Remociones de 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</t>
    </r>
  </si>
  <si>
    <r>
      <t>Remociones t C</t>
    </r>
    <r>
      <rPr>
        <b/>
        <sz val="11"/>
        <color theme="1"/>
        <rFont val="Calibri"/>
        <family val="2"/>
        <scheme val="minor"/>
      </rPr>
      <t xml:space="preserve"> en el año</t>
    </r>
  </si>
  <si>
    <t>Area for Rehabilitation Agroforestry
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</si>
</sst>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.0000_);_(* \(#,##0.0000\);_(* &quot;-&quot;??_);_(@_)"/>
    <numFmt numFmtId="165" formatCode="_(* #,##0_);_(* \(#,##0\);_(* &quot;-&quot;??_);_(@_)"/>
    <numFmt numFmtId="166" formatCode="&quot;$&quot;#,##0.00"/>
    <numFmt numFmtId="167" formatCode="0.0"/>
    <numFmt numFmtId="168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rgb="FF000000"/>
      <name val="Arial"/>
      <family val="2"/>
    </font>
    <font>
      <vertAlign val="subscript"/>
      <sz val="11"/>
      <color theme="1"/>
      <name val="Calibri"/>
      <family val="2"/>
      <scheme val="minor"/>
    </font>
    <font>
      <b/>
      <vertAlign val="subscript"/>
      <sz val="8"/>
      <color theme="1"/>
      <name val="Arial"/>
      <family val="2"/>
    </font>
    <font>
      <b/>
      <vertAlign val="superscript"/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B7B7B7"/>
        <bgColor rgb="FFB7B7B7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8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43" fontId="4" fillId="5" borderId="6" xfId="0" applyNumberFormat="1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 wrapText="1"/>
    </xf>
    <xf numFmtId="0" fontId="6" fillId="0" borderId="1" xfId="0" applyFont="1" applyBorder="1"/>
    <xf numFmtId="164" fontId="6" fillId="4" borderId="1" xfId="0" applyNumberFormat="1" applyFont="1" applyFill="1" applyBorder="1" applyAlignment="1">
      <alignment horizontal="right"/>
    </xf>
    <xf numFmtId="43" fontId="6" fillId="4" borderId="1" xfId="0" applyNumberFormat="1" applyFont="1" applyFill="1" applyBorder="1" applyAlignment="1">
      <alignment horizontal="right"/>
    </xf>
    <xf numFmtId="43" fontId="6" fillId="5" borderId="1" xfId="0" applyNumberFormat="1" applyFont="1" applyFill="1" applyBorder="1" applyAlignment="1">
      <alignment horizontal="right"/>
    </xf>
    <xf numFmtId="164" fontId="3" fillId="4" borderId="1" xfId="0" applyNumberFormat="1" applyFont="1" applyFill="1" applyBorder="1"/>
    <xf numFmtId="0" fontId="6" fillId="6" borderId="1" xfId="0" applyFont="1" applyFill="1" applyBorder="1"/>
    <xf numFmtId="165" fontId="4" fillId="6" borderId="1" xfId="0" applyNumberFormat="1" applyFont="1" applyFill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165" fontId="6" fillId="4" borderId="7" xfId="0" applyNumberFormat="1" applyFont="1" applyFill="1" applyBorder="1" applyAlignment="1">
      <alignment horizontal="right"/>
    </xf>
    <xf numFmtId="165" fontId="0" fillId="4" borderId="0" xfId="0" applyNumberFormat="1" applyFill="1"/>
    <xf numFmtId="165" fontId="6" fillId="6" borderId="1" xfId="1" applyNumberFormat="1" applyFont="1" applyFill="1" applyBorder="1"/>
    <xf numFmtId="0" fontId="4" fillId="0" borderId="1" xfId="0" applyFont="1" applyFill="1" applyBorder="1"/>
    <xf numFmtId="0" fontId="6" fillId="0" borderId="1" xfId="0" applyFont="1" applyFill="1" applyBorder="1"/>
    <xf numFmtId="165" fontId="5" fillId="0" borderId="1" xfId="0" applyNumberFormat="1" applyFont="1" applyFill="1" applyBorder="1" applyAlignment="1">
      <alignment horizontal="right"/>
    </xf>
    <xf numFmtId="0" fontId="0" fillId="0" borderId="0" xfId="0" applyFont="1" applyFill="1"/>
    <xf numFmtId="164" fontId="6" fillId="0" borderId="1" xfId="0" applyNumberFormat="1" applyFont="1" applyFill="1" applyBorder="1"/>
    <xf numFmtId="43" fontId="6" fillId="0" borderId="1" xfId="0" applyNumberFormat="1" applyFont="1" applyFill="1" applyBorder="1" applyAlignment="1">
      <alignment horizontal="right"/>
    </xf>
    <xf numFmtId="0" fontId="0" fillId="7" borderId="0" xfId="0" applyFill="1"/>
    <xf numFmtId="0" fontId="10" fillId="7" borderId="0" xfId="0" applyFont="1" applyFill="1" applyAlignment="1">
      <alignment vertical="center"/>
    </xf>
    <xf numFmtId="0" fontId="2" fillId="5" borderId="0" xfId="0" applyFont="1" applyFill="1"/>
    <xf numFmtId="0" fontId="0" fillId="5" borderId="0" xfId="0" applyFill="1"/>
    <xf numFmtId="0" fontId="0" fillId="8" borderId="0" xfId="0" applyFill="1"/>
    <xf numFmtId="0" fontId="12" fillId="7" borderId="12" xfId="0" applyFont="1" applyFill="1" applyBorder="1" applyAlignment="1">
      <alignment wrapText="1"/>
    </xf>
    <xf numFmtId="0" fontId="13" fillId="7" borderId="14" xfId="0" applyFont="1" applyFill="1" applyBorder="1"/>
    <xf numFmtId="0" fontId="12" fillId="7" borderId="15" xfId="0" applyFont="1" applyFill="1" applyBorder="1" applyAlignment="1">
      <alignment wrapText="1"/>
    </xf>
    <xf numFmtId="0" fontId="0" fillId="7" borderId="8" xfId="0" applyFill="1" applyBorder="1"/>
    <xf numFmtId="0" fontId="14" fillId="7" borderId="16" xfId="0" applyFont="1" applyFill="1" applyBorder="1"/>
    <xf numFmtId="0" fontId="0" fillId="7" borderId="17" xfId="0" applyFill="1" applyBorder="1"/>
    <xf numFmtId="0" fontId="14" fillId="7" borderId="16" xfId="0" applyFont="1" applyFill="1" applyBorder="1" applyAlignment="1">
      <alignment wrapText="1"/>
    </xf>
    <xf numFmtId="0" fontId="14" fillId="7" borderId="17" xfId="0" applyFont="1" applyFill="1" applyBorder="1"/>
    <xf numFmtId="0" fontId="14" fillId="7" borderId="18" xfId="0" applyFont="1" applyFill="1" applyBorder="1" applyAlignment="1">
      <alignment wrapText="1"/>
    </xf>
    <xf numFmtId="2" fontId="14" fillId="7" borderId="19" xfId="0" applyNumberFormat="1" applyFont="1" applyFill="1" applyBorder="1"/>
    <xf numFmtId="43" fontId="15" fillId="0" borderId="1" xfId="0" applyNumberFormat="1" applyFont="1" applyBorder="1" applyAlignment="1">
      <alignment horizontal="right"/>
    </xf>
    <xf numFmtId="0" fontId="9" fillId="7" borderId="0" xfId="0" applyFont="1" applyFill="1"/>
    <xf numFmtId="0" fontId="8" fillId="7" borderId="0" xfId="0" applyFont="1" applyFill="1"/>
    <xf numFmtId="0" fontId="8" fillId="8" borderId="0" xfId="0" applyFont="1" applyFill="1"/>
    <xf numFmtId="0" fontId="0" fillId="7" borderId="0" xfId="0" applyFill="1" applyAlignment="1">
      <alignment wrapText="1"/>
    </xf>
    <xf numFmtId="166" fontId="0" fillId="7" borderId="0" xfId="0" applyNumberFormat="1" applyFill="1"/>
    <xf numFmtId="4" fontId="0" fillId="7" borderId="0" xfId="0" applyNumberFormat="1" applyFill="1"/>
    <xf numFmtId="4" fontId="0" fillId="7" borderId="10" xfId="0" applyNumberFormat="1" applyFill="1" applyBorder="1"/>
    <xf numFmtId="0" fontId="0" fillId="7" borderId="5" xfId="0" applyFill="1" applyBorder="1"/>
    <xf numFmtId="2" fontId="0" fillId="7" borderId="5" xfId="0" applyNumberFormat="1" applyFill="1" applyBorder="1"/>
    <xf numFmtId="0" fontId="7" fillId="0" borderId="0" xfId="0" applyFont="1"/>
    <xf numFmtId="0" fontId="7" fillId="10" borderId="3" xfId="0" applyFont="1" applyFill="1" applyBorder="1" applyAlignment="1">
      <alignment vertical="top" wrapText="1"/>
    </xf>
    <xf numFmtId="0" fontId="18" fillId="10" borderId="21" xfId="3" applyFill="1" applyBorder="1" applyAlignment="1">
      <alignment wrapText="1"/>
    </xf>
    <xf numFmtId="0" fontId="7" fillId="10" borderId="3" xfId="0" applyFont="1" applyFill="1" applyBorder="1" applyAlignment="1">
      <alignment vertical="top"/>
    </xf>
    <xf numFmtId="0" fontId="19" fillId="10" borderId="21" xfId="0" applyFont="1" applyFill="1" applyBorder="1" applyAlignment="1">
      <alignment wrapText="1"/>
    </xf>
    <xf numFmtId="0" fontId="7" fillId="10" borderId="22" xfId="0" applyFont="1" applyFill="1" applyBorder="1" applyAlignment="1">
      <alignment vertical="top"/>
    </xf>
    <xf numFmtId="0" fontId="19" fillId="10" borderId="23" xfId="0" applyFont="1" applyFill="1" applyBorder="1" applyAlignment="1">
      <alignment wrapText="1"/>
    </xf>
    <xf numFmtId="0" fontId="0" fillId="0" borderId="0" xfId="0" applyFill="1"/>
    <xf numFmtId="165" fontId="0" fillId="0" borderId="0" xfId="1" applyNumberFormat="1" applyFont="1" applyFill="1"/>
    <xf numFmtId="165" fontId="0" fillId="0" borderId="0" xfId="0" applyNumberFormat="1" applyFill="1"/>
    <xf numFmtId="2" fontId="0" fillId="8" borderId="0" xfId="0" applyNumberFormat="1" applyFill="1"/>
    <xf numFmtId="0" fontId="2" fillId="7" borderId="0" xfId="0" applyFont="1" applyFill="1" applyAlignment="1">
      <alignment horizontal="left" vertical="center"/>
    </xf>
    <xf numFmtId="43" fontId="0" fillId="7" borderId="10" xfId="1" applyFont="1" applyFill="1" applyBorder="1"/>
    <xf numFmtId="43" fontId="0" fillId="7" borderId="20" xfId="1" applyFont="1" applyFill="1" applyBorder="1"/>
    <xf numFmtId="43" fontId="2" fillId="7" borderId="20" xfId="1" applyFont="1" applyFill="1" applyBorder="1"/>
    <xf numFmtId="43" fontId="2" fillId="7" borderId="10" xfId="1" applyFont="1" applyFill="1" applyBorder="1"/>
    <xf numFmtId="43" fontId="2" fillId="9" borderId="10" xfId="1" applyFont="1" applyFill="1" applyBorder="1"/>
    <xf numFmtId="0" fontId="13" fillId="7" borderId="11" xfId="0" applyFont="1" applyFill="1" applyBorder="1"/>
    <xf numFmtId="0" fontId="0" fillId="0" borderId="13" xfId="0" applyBorder="1"/>
    <xf numFmtId="167" fontId="0" fillId="7" borderId="17" xfId="0" applyNumberFormat="1" applyFill="1" applyBorder="1"/>
    <xf numFmtId="0" fontId="0" fillId="0" borderId="8" xfId="0" applyBorder="1"/>
    <xf numFmtId="167" fontId="12" fillId="7" borderId="17" xfId="0" applyNumberFormat="1" applyFont="1" applyFill="1" applyBorder="1" applyAlignment="1">
      <alignment wrapText="1"/>
    </xf>
    <xf numFmtId="0" fontId="0" fillId="0" borderId="20" xfId="0" applyBorder="1"/>
    <xf numFmtId="0" fontId="8" fillId="0" borderId="8" xfId="0" applyFont="1" applyBorder="1" applyAlignment="1">
      <alignment wrapText="1"/>
    </xf>
    <xf numFmtId="0" fontId="2" fillId="7" borderId="0" xfId="0" applyFont="1" applyFill="1"/>
    <xf numFmtId="0" fontId="8" fillId="0" borderId="0" xfId="0" applyFont="1"/>
    <xf numFmtId="0" fontId="16" fillId="2" borderId="5" xfId="2" applyFont="1" applyBorder="1" applyAlignment="1">
      <alignment horizontal="center"/>
    </xf>
    <xf numFmtId="0" fontId="16" fillId="2" borderId="5" xfId="2" applyFont="1" applyBorder="1" applyAlignment="1">
      <alignment horizontal="center" wrapText="1"/>
    </xf>
    <xf numFmtId="1" fontId="0" fillId="7" borderId="5" xfId="0" applyNumberFormat="1" applyFill="1" applyBorder="1" applyAlignment="1">
      <alignment horizontal="center"/>
    </xf>
    <xf numFmtId="0" fontId="2" fillId="7" borderId="5" xfId="0" applyFont="1" applyFill="1" applyBorder="1" applyAlignment="1">
      <alignment horizontal="left" vertical="center" wrapText="1"/>
    </xf>
    <xf numFmtId="4" fontId="0" fillId="7" borderId="5" xfId="0" applyNumberFormat="1" applyFill="1" applyBorder="1"/>
    <xf numFmtId="0" fontId="16" fillId="2" borderId="13" xfId="2" applyFont="1" applyBorder="1" applyAlignment="1">
      <alignment horizontal="center"/>
    </xf>
    <xf numFmtId="0" fontId="16" fillId="2" borderId="13" xfId="2" applyFont="1" applyBorder="1" applyAlignment="1">
      <alignment horizontal="center" wrapText="1"/>
    </xf>
    <xf numFmtId="1" fontId="0" fillId="7" borderId="0" xfId="0" applyNumberFormat="1" applyFill="1"/>
    <xf numFmtId="4" fontId="0" fillId="7" borderId="9" xfId="0" applyNumberFormat="1" applyFill="1" applyBorder="1"/>
    <xf numFmtId="0" fontId="0" fillId="7" borderId="10" xfId="0" applyFill="1" applyBorder="1"/>
    <xf numFmtId="168" fontId="0" fillId="7" borderId="0" xfId="0" applyNumberFormat="1" applyFill="1"/>
    <xf numFmtId="43" fontId="1" fillId="7" borderId="20" xfId="1" applyFont="1" applyFill="1" applyBorder="1"/>
    <xf numFmtId="43" fontId="1" fillId="7" borderId="10" xfId="1" applyFont="1" applyFill="1" applyBorder="1"/>
    <xf numFmtId="165" fontId="4" fillId="3" borderId="1" xfId="0" applyNumberFormat="1" applyFont="1" applyFill="1" applyBorder="1" applyAlignment="1">
      <alignment horizontal="right"/>
    </xf>
    <xf numFmtId="0" fontId="2" fillId="7" borderId="9" xfId="0" applyFont="1" applyFill="1" applyBorder="1" applyAlignment="1">
      <alignment wrapText="1"/>
    </xf>
    <xf numFmtId="0" fontId="2" fillId="7" borderId="10" xfId="0" applyFont="1" applyFill="1" applyBorder="1" applyAlignment="1">
      <alignment wrapText="1"/>
    </xf>
    <xf numFmtId="0" fontId="2" fillId="7" borderId="20" xfId="0" applyFont="1" applyFill="1" applyBorder="1" applyAlignment="1">
      <alignment wrapText="1"/>
    </xf>
  </cellXfs>
  <cellStyles count="4">
    <cellStyle name="60% - Accent6" xfId="2" builtinId="52"/>
    <cellStyle name="Comma" xfId="1" builtinId="3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10</xdr:row>
      <xdr:rowOff>9525</xdr:rowOff>
    </xdr:from>
    <xdr:to>
      <xdr:col>5</xdr:col>
      <xdr:colOff>535013</xdr:colOff>
      <xdr:row>45</xdr:row>
      <xdr:rowOff>81074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7453D9-2C27-4BAE-81C0-E0349DEBF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" y="3857625"/>
          <a:ext cx="8174063" cy="67390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nature.com/articles/s41586-020-2035-0" TargetMode="External"/><Relationship Id="rId1" Type="http://schemas.openxmlformats.org/officeDocument/2006/relationships/hyperlink" Target="https://www.ipcc-nggip.iges.or.jp/public/2019rf/pdf/4_Volume4/19R_V4_Ch04_Forest%20Lan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F183F-31C9-4D57-89A9-C54C267E4D0A}">
  <dimension ref="B3:C9"/>
  <sheetViews>
    <sheetView zoomScale="60" zoomScaleNormal="60" workbookViewId="0">
      <selection activeCell="C14" sqref="C14"/>
    </sheetView>
  </sheetViews>
  <sheetFormatPr defaultRowHeight="15" x14ac:dyDescent="0.25"/>
  <cols>
    <col min="2" max="2" width="32.85546875" customWidth="1"/>
    <col min="3" max="3" width="64.140625" customWidth="1"/>
  </cols>
  <sheetData>
    <row r="3" spans="2:3" s="55" customFormat="1" ht="60" x14ac:dyDescent="0.25">
      <c r="B3" s="56" t="s">
        <v>56</v>
      </c>
      <c r="C3" s="57" t="s">
        <v>57</v>
      </c>
    </row>
    <row r="4" spans="2:3" s="55" customFormat="1" ht="45" x14ac:dyDescent="0.25">
      <c r="B4" s="56" t="s">
        <v>58</v>
      </c>
      <c r="C4" s="57" t="s">
        <v>59</v>
      </c>
    </row>
    <row r="5" spans="2:3" s="55" customFormat="1" ht="76.5" x14ac:dyDescent="0.2">
      <c r="B5" s="58" t="s">
        <v>60</v>
      </c>
      <c r="C5" s="59" t="s">
        <v>61</v>
      </c>
    </row>
    <row r="6" spans="2:3" s="55" customFormat="1" ht="12.75" x14ac:dyDescent="0.2">
      <c r="B6" s="58" t="s">
        <v>62</v>
      </c>
      <c r="C6" s="59" t="s">
        <v>63</v>
      </c>
    </row>
    <row r="7" spans="2:3" s="55" customFormat="1" ht="12.75" x14ac:dyDescent="0.2">
      <c r="B7" s="58" t="s">
        <v>64</v>
      </c>
      <c r="C7" s="59" t="s">
        <v>65</v>
      </c>
    </row>
    <row r="8" spans="2:3" s="55" customFormat="1" ht="12.75" x14ac:dyDescent="0.2">
      <c r="B8" s="58" t="s">
        <v>66</v>
      </c>
      <c r="C8" s="59" t="s">
        <v>65</v>
      </c>
    </row>
    <row r="9" spans="2:3" s="55" customFormat="1" ht="38.25" x14ac:dyDescent="0.2">
      <c r="B9" s="60" t="s">
        <v>67</v>
      </c>
      <c r="C9" s="61" t="s">
        <v>68</v>
      </c>
    </row>
  </sheetData>
  <hyperlinks>
    <hyperlink ref="C5" r:id="rId1" xr:uid="{A812B055-A115-4193-A5B1-391AD05E99E6}"/>
    <hyperlink ref="C9" r:id="rId2" xr:uid="{6C5B4ED5-3C1B-4A44-B0C6-FDBD146D0AE5}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74ED9-0B8B-45B9-A43C-0748DB16EFCA}">
  <dimension ref="A1:J35"/>
  <sheetViews>
    <sheetView topLeftCell="A7" zoomScale="90" zoomScaleNormal="90" workbookViewId="0">
      <selection activeCell="J12" sqref="J12:J16"/>
    </sheetView>
  </sheetViews>
  <sheetFormatPr defaultColWidth="9.140625" defaultRowHeight="15" x14ac:dyDescent="0.25"/>
  <cols>
    <col min="1" max="1" width="39.7109375" bestFit="1" customWidth="1"/>
    <col min="2" max="2" width="16.42578125" bestFit="1" customWidth="1"/>
    <col min="3" max="3" width="18.7109375" customWidth="1"/>
    <col min="4" max="4" width="20.5703125" customWidth="1"/>
    <col min="5" max="5" width="20.85546875" customWidth="1"/>
    <col min="6" max="6" width="20.42578125" customWidth="1"/>
    <col min="7" max="16384" width="9.140625" style="62"/>
  </cols>
  <sheetData>
    <row r="1" spans="1:10" x14ac:dyDescent="0.25">
      <c r="A1" s="1"/>
      <c r="B1" s="2"/>
      <c r="C1" s="2"/>
      <c r="D1" s="3"/>
      <c r="E1" s="3"/>
      <c r="F1" s="3"/>
    </row>
    <row r="2" spans="1:10" ht="60" x14ac:dyDescent="0.25">
      <c r="A2" s="4" t="s">
        <v>0</v>
      </c>
      <c r="B2" s="4" t="s">
        <v>1</v>
      </c>
      <c r="C2" s="5" t="s">
        <v>2</v>
      </c>
      <c r="D2" s="6" t="s">
        <v>3</v>
      </c>
      <c r="E2" s="7" t="s">
        <v>80</v>
      </c>
      <c r="F2" s="7" t="s">
        <v>4</v>
      </c>
    </row>
    <row r="3" spans="1:10" ht="14.45" customHeight="1" x14ac:dyDescent="0.25">
      <c r="B3" s="8"/>
      <c r="C3" s="9" t="s">
        <v>5</v>
      </c>
      <c r="D3" s="10"/>
      <c r="E3" s="11"/>
      <c r="F3" s="12"/>
    </row>
    <row r="4" spans="1:10" x14ac:dyDescent="0.25">
      <c r="A4" s="13" t="s">
        <v>6</v>
      </c>
      <c r="B4" s="13" t="s">
        <v>7</v>
      </c>
      <c r="C4" s="14">
        <f>(2719.54979259282-650)/2</f>
        <v>1034.7748962964099</v>
      </c>
      <c r="D4" s="15">
        <v>345.66087707547075</v>
      </c>
      <c r="E4" s="16">
        <v>219.80501235590464</v>
      </c>
      <c r="F4" s="16">
        <v>125.5473782394194</v>
      </c>
    </row>
    <row r="5" spans="1:10" x14ac:dyDescent="0.25">
      <c r="A5" s="13" t="s">
        <v>8</v>
      </c>
      <c r="B5" s="13" t="s">
        <v>7</v>
      </c>
      <c r="C5" s="14">
        <f>78.8263512233248</f>
        <v>78.826351223324806</v>
      </c>
      <c r="D5" s="15">
        <v>10.386343604104823</v>
      </c>
      <c r="E5" s="16">
        <v>10.192367228497201</v>
      </c>
      <c r="F5" s="16">
        <v>0.1939792103107508</v>
      </c>
    </row>
    <row r="6" spans="1:10" x14ac:dyDescent="0.25">
      <c r="A6" s="13" t="s">
        <v>9</v>
      </c>
      <c r="B6" s="13" t="s">
        <v>7</v>
      </c>
      <c r="C6" s="14">
        <f>(763.003037774752-(1440.16-1282.21+290.33))</f>
        <v>314.72303777475196</v>
      </c>
      <c r="D6" s="15">
        <v>580.32923395219495</v>
      </c>
      <c r="E6" s="16">
        <v>450.76620408855632</v>
      </c>
      <c r="F6" s="16">
        <v>129.56096119331025</v>
      </c>
    </row>
    <row r="7" spans="1:10" x14ac:dyDescent="0.25">
      <c r="A7" s="13" t="s">
        <v>10</v>
      </c>
      <c r="B7" s="13" t="s">
        <v>7</v>
      </c>
      <c r="C7" s="14">
        <f>610.326425214356-414.88</f>
        <v>195.44642521435605</v>
      </c>
      <c r="D7" s="15">
        <v>37.802805942351078</v>
      </c>
      <c r="E7" s="16">
        <v>21.484604136144959</v>
      </c>
      <c r="F7" s="16">
        <v>16.318341619866167</v>
      </c>
    </row>
    <row r="8" spans="1:10" x14ac:dyDescent="0.25">
      <c r="A8" s="13" t="s">
        <v>11</v>
      </c>
      <c r="B8" s="13" t="s">
        <v>7</v>
      </c>
      <c r="C8" s="17"/>
      <c r="D8" s="15">
        <v>518.20285843596002</v>
      </c>
      <c r="E8" s="16">
        <v>184.40136942308828</v>
      </c>
      <c r="F8" s="16">
        <v>333.80160034473022</v>
      </c>
    </row>
    <row r="9" spans="1:10" x14ac:dyDescent="0.25">
      <c r="A9" s="13" t="s">
        <v>12</v>
      </c>
      <c r="B9" s="13" t="s">
        <v>7</v>
      </c>
      <c r="C9" s="14">
        <v>454.87800000000004</v>
      </c>
      <c r="D9" s="15">
        <v>0</v>
      </c>
      <c r="E9" s="16">
        <v>0</v>
      </c>
      <c r="F9" s="16">
        <v>0</v>
      </c>
    </row>
    <row r="10" spans="1:10" x14ac:dyDescent="0.25">
      <c r="A10" s="13" t="s">
        <v>13</v>
      </c>
      <c r="B10" s="13" t="s">
        <v>7</v>
      </c>
      <c r="C10" s="14">
        <v>1440.1584</v>
      </c>
      <c r="D10" s="15">
        <v>960.10560000000009</v>
      </c>
      <c r="E10" s="16">
        <v>960.10547651157583</v>
      </c>
      <c r="F10" s="16">
        <v>0</v>
      </c>
    </row>
    <row r="11" spans="1:10" x14ac:dyDescent="0.25">
      <c r="A11" s="13" t="s">
        <v>14</v>
      </c>
      <c r="B11" s="13" t="s">
        <v>7</v>
      </c>
      <c r="C11" s="14">
        <v>650</v>
      </c>
      <c r="D11" s="15">
        <v>530</v>
      </c>
      <c r="E11" s="16">
        <v>145.10552726237236</v>
      </c>
      <c r="F11" s="16">
        <v>384.89394733602177</v>
      </c>
    </row>
    <row r="12" spans="1:10" x14ac:dyDescent="0.25">
      <c r="A12" s="18"/>
      <c r="B12" s="18" t="s">
        <v>52</v>
      </c>
      <c r="C12" s="19">
        <f>SUM(C4:C11)</f>
        <v>4168.8071105088429</v>
      </c>
      <c r="D12" s="19">
        <f t="shared" ref="D12:F12" si="0">SUM(D4:D11)</f>
        <v>2982.4877190100815</v>
      </c>
      <c r="E12" s="19">
        <f t="shared" si="0"/>
        <v>1991.8605610061397</v>
      </c>
      <c r="F12" s="19">
        <f t="shared" si="0"/>
        <v>990.31620794365858</v>
      </c>
      <c r="J12" s="19">
        <v>1991.8605610061397</v>
      </c>
    </row>
    <row r="13" spans="1:10" x14ac:dyDescent="0.25">
      <c r="A13" s="13" t="s">
        <v>15</v>
      </c>
      <c r="B13" s="13" t="s">
        <v>16</v>
      </c>
      <c r="C13" s="14">
        <f>589+393.2</f>
        <v>982.2</v>
      </c>
      <c r="D13" s="15">
        <v>309</v>
      </c>
      <c r="E13" s="16">
        <v>56.75923344634284</v>
      </c>
      <c r="F13" s="16">
        <v>252.24057404324077</v>
      </c>
      <c r="J13" s="19">
        <v>155.32711850419744</v>
      </c>
    </row>
    <row r="14" spans="1:10" x14ac:dyDescent="0.25">
      <c r="A14" s="13" t="s">
        <v>17</v>
      </c>
      <c r="B14" s="13" t="s">
        <v>16</v>
      </c>
      <c r="C14" s="14"/>
      <c r="D14" s="15">
        <v>77.153616351116966</v>
      </c>
      <c r="E14" s="16">
        <v>13.946698352977979</v>
      </c>
      <c r="F14" s="16">
        <v>63.206819072616796</v>
      </c>
      <c r="J14" s="94">
        <v>187.58081024837711</v>
      </c>
    </row>
    <row r="15" spans="1:10" x14ac:dyDescent="0.25">
      <c r="A15" s="13" t="s">
        <v>18</v>
      </c>
      <c r="B15" s="13" t="s">
        <v>16</v>
      </c>
      <c r="C15" s="14">
        <v>151.5258562703178</v>
      </c>
      <c r="D15" s="15">
        <v>0</v>
      </c>
      <c r="E15" s="16">
        <v>0</v>
      </c>
      <c r="F15" s="16">
        <v>0</v>
      </c>
      <c r="J15" s="94">
        <v>1844.3766323023392</v>
      </c>
    </row>
    <row r="16" spans="1:10" x14ac:dyDescent="0.25">
      <c r="A16" s="13" t="s">
        <v>19</v>
      </c>
      <c r="B16" s="13" t="s">
        <v>16</v>
      </c>
      <c r="C16" s="14"/>
      <c r="D16" s="20">
        <v>217.18823991268201</v>
      </c>
      <c r="E16" s="16">
        <v>84.621186704876621</v>
      </c>
      <c r="F16" s="16">
        <v>132.56676333745506</v>
      </c>
      <c r="J16" s="64">
        <f>SUM(J12:J15)</f>
        <v>4179.1451220610534</v>
      </c>
    </row>
    <row r="17" spans="1:6" x14ac:dyDescent="0.25">
      <c r="A17" s="18"/>
      <c r="B17" s="18" t="s">
        <v>53</v>
      </c>
      <c r="C17" s="19">
        <f>SUM(C13:C16)</f>
        <v>1133.7258562703178</v>
      </c>
      <c r="D17" s="19">
        <f t="shared" ref="D17:F17" si="1">SUM(D13:D16)</f>
        <v>603.34185626379895</v>
      </c>
      <c r="E17" s="19">
        <f t="shared" si="1"/>
        <v>155.32711850419744</v>
      </c>
      <c r="F17" s="19">
        <f t="shared" si="1"/>
        <v>448.01415645331258</v>
      </c>
    </row>
    <row r="18" spans="1:6" x14ac:dyDescent="0.25">
      <c r="A18" s="13" t="s">
        <v>20</v>
      </c>
      <c r="B18" s="13" t="s">
        <v>21</v>
      </c>
      <c r="C18" s="21">
        <v>106</v>
      </c>
      <c r="D18" s="20">
        <v>26</v>
      </c>
      <c r="E18" s="16">
        <v>2.567431865335315</v>
      </c>
      <c r="F18" s="16">
        <v>23.432543900645641</v>
      </c>
    </row>
    <row r="19" spans="1:6" x14ac:dyDescent="0.25">
      <c r="A19" s="13" t="s">
        <v>22</v>
      </c>
      <c r="B19" s="13" t="s">
        <v>21</v>
      </c>
      <c r="C19" s="20"/>
      <c r="D19" s="20">
        <v>0</v>
      </c>
      <c r="E19" s="16">
        <v>0</v>
      </c>
      <c r="F19" s="16">
        <v>0</v>
      </c>
    </row>
    <row r="20" spans="1:6" x14ac:dyDescent="0.25">
      <c r="A20" s="13" t="s">
        <v>23</v>
      </c>
      <c r="B20" s="13" t="s">
        <v>21</v>
      </c>
      <c r="C20" s="20">
        <v>750</v>
      </c>
      <c r="D20" s="20">
        <v>600</v>
      </c>
      <c r="E20" s="16">
        <v>185.01337838304178</v>
      </c>
      <c r="F20" s="16">
        <v>414.98676202808878</v>
      </c>
    </row>
    <row r="21" spans="1:6" x14ac:dyDescent="0.25">
      <c r="A21" s="13" t="s">
        <v>24</v>
      </c>
      <c r="B21" s="13" t="s">
        <v>21</v>
      </c>
      <c r="C21" s="20"/>
      <c r="D21" s="20">
        <v>0</v>
      </c>
      <c r="E21" s="16">
        <v>0</v>
      </c>
      <c r="F21" s="16">
        <v>0</v>
      </c>
    </row>
    <row r="22" spans="1:6" x14ac:dyDescent="0.25">
      <c r="A22" s="18"/>
      <c r="B22" s="18" t="s">
        <v>54</v>
      </c>
      <c r="C22" s="19">
        <f>SUM(C18:C21)</f>
        <v>856</v>
      </c>
      <c r="D22" s="19">
        <f t="shared" ref="D22" si="2">SUM(D18:D21)</f>
        <v>626</v>
      </c>
      <c r="E22" s="94">
        <f t="shared" ref="E22" si="3">SUM(E18:E21)</f>
        <v>187.58081024837711</v>
      </c>
      <c r="F22" s="19">
        <f t="shared" ref="F22" si="4">SUM(F18:F21)</f>
        <v>438.41930592873439</v>
      </c>
    </row>
    <row r="23" spans="1:6" x14ac:dyDescent="0.25">
      <c r="A23" s="13" t="s">
        <v>25</v>
      </c>
      <c r="B23" s="13" t="s">
        <v>26</v>
      </c>
      <c r="C23" s="20">
        <f>(8906.83710703968-1350)/2</f>
        <v>3778.4185535198403</v>
      </c>
      <c r="D23" s="20">
        <v>3154.0716477685651</v>
      </c>
      <c r="E23" s="16">
        <v>1663.5913739527971</v>
      </c>
      <c r="F23" s="16">
        <v>1490.4862442763122</v>
      </c>
    </row>
    <row r="24" spans="1:6" x14ac:dyDescent="0.25">
      <c r="A24" s="13" t="s">
        <v>27</v>
      </c>
      <c r="B24" s="13" t="s">
        <v>26</v>
      </c>
      <c r="C24" s="22"/>
      <c r="D24" s="20">
        <v>299.63</v>
      </c>
      <c r="E24" s="16">
        <v>22.299923738306148</v>
      </c>
      <c r="F24" s="16">
        <v>277.32991631672547</v>
      </c>
    </row>
    <row r="25" spans="1:6" x14ac:dyDescent="0.25">
      <c r="A25" s="13" t="s">
        <v>28</v>
      </c>
      <c r="B25" s="13" t="s">
        <v>26</v>
      </c>
      <c r="C25" s="20">
        <f>500</f>
        <v>500</v>
      </c>
      <c r="D25" s="20">
        <v>766.30733720710009</v>
      </c>
      <c r="E25" s="16">
        <v>116.46309517396185</v>
      </c>
      <c r="F25" s="16">
        <v>649.84415076481537</v>
      </c>
    </row>
    <row r="26" spans="1:6" x14ac:dyDescent="0.25">
      <c r="A26" s="13" t="s">
        <v>29</v>
      </c>
      <c r="B26" s="13" t="s">
        <v>26</v>
      </c>
      <c r="C26" s="20">
        <v>500</v>
      </c>
      <c r="D26" s="20">
        <v>546.03231286702692</v>
      </c>
      <c r="E26" s="16">
        <v>1.7424161376536615</v>
      </c>
      <c r="F26" s="16">
        <v>544.29015254661601</v>
      </c>
    </row>
    <row r="27" spans="1:6" x14ac:dyDescent="0.25">
      <c r="A27" s="13" t="s">
        <v>30</v>
      </c>
      <c r="B27" s="13" t="s">
        <v>26</v>
      </c>
      <c r="C27" s="20">
        <v>350</v>
      </c>
      <c r="D27" s="20">
        <v>0</v>
      </c>
      <c r="E27" s="16">
        <v>0</v>
      </c>
      <c r="F27" s="16">
        <v>0</v>
      </c>
    </row>
    <row r="28" spans="1:6" x14ac:dyDescent="0.25">
      <c r="A28" s="13" t="s">
        <v>31</v>
      </c>
      <c r="B28" s="13" t="s">
        <v>26</v>
      </c>
      <c r="C28" s="20">
        <v>0</v>
      </c>
      <c r="D28" s="20">
        <v>43.798908510578492</v>
      </c>
      <c r="E28" s="16">
        <v>4.4176327523760692</v>
      </c>
      <c r="F28" s="16">
        <v>39.381249338461288</v>
      </c>
    </row>
    <row r="29" spans="1:6" x14ac:dyDescent="0.25">
      <c r="A29" s="13" t="s">
        <v>32</v>
      </c>
      <c r="B29" s="13" t="s">
        <v>26</v>
      </c>
      <c r="C29" s="14"/>
      <c r="D29" s="20">
        <v>146.13903987783172</v>
      </c>
      <c r="E29" s="16">
        <v>35.862190547244403</v>
      </c>
      <c r="F29" s="16">
        <v>110.27682398962978</v>
      </c>
    </row>
    <row r="30" spans="1:6" s="63" customFormat="1" x14ac:dyDescent="0.25">
      <c r="A30" s="23"/>
      <c r="B30" s="23" t="s">
        <v>55</v>
      </c>
      <c r="C30" s="19">
        <f>SUM(C23:C29)</f>
        <v>5128.4185535198403</v>
      </c>
      <c r="D30" s="19">
        <f t="shared" ref="D30:F30" si="5">SUM(D23:D29)</f>
        <v>4955.9792462311025</v>
      </c>
      <c r="E30" s="94">
        <f t="shared" si="5"/>
        <v>1844.3766323023392</v>
      </c>
      <c r="F30" s="19">
        <f t="shared" si="5"/>
        <v>3111.6085372325601</v>
      </c>
    </row>
    <row r="31" spans="1:6" x14ac:dyDescent="0.25">
      <c r="A31" s="13" t="s">
        <v>33</v>
      </c>
      <c r="B31" s="25"/>
      <c r="C31" s="28"/>
      <c r="D31" s="29"/>
      <c r="E31" s="29"/>
      <c r="F31" s="29"/>
    </row>
    <row r="32" spans="1:6" s="27" customFormat="1" x14ac:dyDescent="0.25">
      <c r="A32" s="24" t="s">
        <v>34</v>
      </c>
      <c r="B32" s="25" t="s">
        <v>35</v>
      </c>
      <c r="C32" s="26">
        <f>C30+C22+C17+C12</f>
        <v>11286.951520299001</v>
      </c>
      <c r="D32" s="26">
        <f>D30+D22+D17+D12</f>
        <v>9167.8088215049829</v>
      </c>
      <c r="E32" s="26">
        <f>E30+E22+E17+E12</f>
        <v>4179.1451220610534</v>
      </c>
      <c r="F32" s="26">
        <f>F30+F22+F17+F12</f>
        <v>4988.3582075582663</v>
      </c>
    </row>
    <row r="33" spans="7:7" x14ac:dyDescent="0.25">
      <c r="G33" s="64"/>
    </row>
    <row r="34" spans="7:7" x14ac:dyDescent="0.25">
      <c r="G34" s="64"/>
    </row>
    <row r="35" spans="7:7" x14ac:dyDescent="0.25">
      <c r="G35" s="6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7CD4-7133-4A7C-958D-8F1A59F039CE}">
  <dimension ref="A1:AT58"/>
  <sheetViews>
    <sheetView topLeftCell="A10" zoomScale="60" zoomScaleNormal="60" workbookViewId="0">
      <selection activeCell="I44" sqref="I44"/>
    </sheetView>
  </sheetViews>
  <sheetFormatPr defaultColWidth="11.42578125" defaultRowHeight="15" x14ac:dyDescent="0.25"/>
  <cols>
    <col min="1" max="1" width="11.42578125" style="34"/>
    <col min="2" max="2" width="19.42578125" style="34" customWidth="1"/>
    <col min="3" max="3" width="14.28515625" style="34" customWidth="1"/>
    <col min="4" max="4" width="15" style="34" bestFit="1" customWidth="1"/>
    <col min="5" max="5" width="17.28515625" style="34" customWidth="1"/>
    <col min="6" max="6" width="12.5703125" style="34" customWidth="1"/>
    <col min="7" max="7" width="21.28515625" style="34" customWidth="1"/>
    <col min="8" max="10" width="15.85546875" style="34" customWidth="1"/>
    <col min="11" max="11" width="20.7109375" style="34" customWidth="1"/>
    <col min="12" max="13" width="15.85546875" style="34" customWidth="1"/>
    <col min="14" max="14" width="17" style="34" bestFit="1" customWidth="1"/>
    <col min="15" max="21" width="15.85546875" style="34" customWidth="1"/>
    <col min="22" max="22" width="13.5703125" style="34" customWidth="1"/>
    <col min="23" max="23" width="15.85546875" style="34" bestFit="1" customWidth="1"/>
    <col min="24" max="24" width="17" style="34" bestFit="1" customWidth="1"/>
    <col min="25" max="26" width="15.85546875" style="34" bestFit="1" customWidth="1"/>
    <col min="27" max="27" width="13.5703125" style="34" customWidth="1"/>
    <col min="28" max="30" width="15.85546875" style="34" bestFit="1" customWidth="1"/>
    <col min="31" max="31" width="18.5703125" style="34" customWidth="1"/>
    <col min="32" max="32" width="16.42578125" style="34" customWidth="1"/>
    <col min="33" max="33" width="18.42578125" style="34" customWidth="1"/>
    <col min="34" max="34" width="18.5703125" style="34" bestFit="1" customWidth="1"/>
    <col min="35" max="16384" width="11.42578125" style="34"/>
  </cols>
  <sheetData>
    <row r="1" spans="1:46" ht="28.5" customHeight="1" x14ac:dyDescent="0.25">
      <c r="A1" s="31" t="s">
        <v>36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</row>
    <row r="2" spans="1:46" ht="18" thickBot="1" x14ac:dyDescent="0.3">
      <c r="B2" s="30"/>
      <c r="C2" s="30"/>
      <c r="D2" s="30"/>
      <c r="E2" s="30"/>
      <c r="F2" s="30"/>
      <c r="G2" s="30"/>
      <c r="H2" s="32" t="s">
        <v>74</v>
      </c>
      <c r="I2" s="32"/>
      <c r="J2" s="32"/>
      <c r="K2" s="32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</row>
    <row r="3" spans="1:46" x14ac:dyDescent="0.25">
      <c r="A3" s="30"/>
      <c r="B3" s="30"/>
      <c r="C3" s="72" t="s">
        <v>75</v>
      </c>
      <c r="D3" s="35"/>
      <c r="E3" s="30"/>
      <c r="F3" s="30"/>
      <c r="G3" s="30"/>
      <c r="H3" s="73" t="s">
        <v>37</v>
      </c>
      <c r="I3" s="73"/>
      <c r="J3" s="73">
        <v>1</v>
      </c>
      <c r="K3" s="73">
        <v>2</v>
      </c>
      <c r="L3" s="73">
        <v>3</v>
      </c>
      <c r="M3" s="73">
        <v>4</v>
      </c>
      <c r="N3" s="73">
        <v>5</v>
      </c>
      <c r="O3" s="73">
        <v>6</v>
      </c>
      <c r="P3" s="73">
        <v>7</v>
      </c>
      <c r="Q3" s="73">
        <v>8</v>
      </c>
      <c r="R3" s="73">
        <v>9</v>
      </c>
      <c r="S3" s="73">
        <v>10</v>
      </c>
      <c r="T3" s="73">
        <v>11</v>
      </c>
      <c r="U3" s="73">
        <v>12</v>
      </c>
      <c r="V3" s="73">
        <v>13</v>
      </c>
      <c r="W3" s="73">
        <v>14</v>
      </c>
      <c r="X3" s="73">
        <v>15</v>
      </c>
      <c r="Y3" s="73">
        <v>16</v>
      </c>
      <c r="Z3" s="73">
        <v>17</v>
      </c>
      <c r="AA3" s="73">
        <v>18</v>
      </c>
      <c r="AB3" s="73">
        <v>19</v>
      </c>
      <c r="AC3" s="73">
        <v>20</v>
      </c>
      <c r="AD3" s="73">
        <v>21</v>
      </c>
      <c r="AE3" s="73">
        <v>22</v>
      </c>
      <c r="AF3" s="73">
        <v>23</v>
      </c>
      <c r="AG3" s="73">
        <v>24</v>
      </c>
      <c r="AH3" s="73">
        <v>25</v>
      </c>
      <c r="AI3" s="73">
        <v>26</v>
      </c>
      <c r="AJ3" s="73">
        <v>27</v>
      </c>
      <c r="AK3" s="73">
        <v>28</v>
      </c>
      <c r="AL3" s="73">
        <v>29</v>
      </c>
      <c r="AM3" s="73">
        <v>30</v>
      </c>
      <c r="AN3"/>
      <c r="AO3"/>
      <c r="AP3"/>
      <c r="AQ3"/>
      <c r="AR3"/>
      <c r="AS3"/>
      <c r="AT3" s="30"/>
    </row>
    <row r="4" spans="1:46" x14ac:dyDescent="0.25">
      <c r="A4" s="30"/>
      <c r="B4" s="30"/>
      <c r="C4" s="36"/>
      <c r="D4" s="37"/>
      <c r="E4" s="30"/>
      <c r="F4" s="30"/>
      <c r="G4" s="30"/>
      <c r="H4" t="s">
        <v>69</v>
      </c>
      <c r="I4">
        <f t="shared" ref="I4" si="0">0.489*(I5^0.89)</f>
        <v>0</v>
      </c>
      <c r="J4" s="53">
        <f>0.489*(J5^0.89)</f>
        <v>2.1525289139494752E-2</v>
      </c>
      <c r="K4">
        <f t="shared" ref="K4:AM4" si="1">0.489*(K5^0.89)</f>
        <v>3.989015189078858E-2</v>
      </c>
      <c r="L4">
        <f t="shared" si="1"/>
        <v>0.30364542546284318</v>
      </c>
      <c r="M4">
        <f t="shared" si="1"/>
        <v>0.73798902362609586</v>
      </c>
      <c r="N4">
        <f t="shared" si="1"/>
        <v>1.168277305533453</v>
      </c>
      <c r="O4">
        <f t="shared" si="1"/>
        <v>1.4937647048336333</v>
      </c>
      <c r="P4">
        <f t="shared" si="1"/>
        <v>1.6853473606127569</v>
      </c>
      <c r="Q4">
        <f t="shared" si="1"/>
        <v>1.7542555227317598</v>
      </c>
      <c r="R4">
        <f t="shared" si="1"/>
        <v>1.7278996190448142</v>
      </c>
      <c r="S4">
        <f t="shared" si="1"/>
        <v>1.6361277222604842</v>
      </c>
      <c r="T4">
        <f t="shared" si="1"/>
        <v>1.504914684056339</v>
      </c>
      <c r="U4">
        <f t="shared" si="1"/>
        <v>1.3543329974475209</v>
      </c>
      <c r="V4">
        <f t="shared" si="1"/>
        <v>1.1986396490738105</v>
      </c>
      <c r="W4">
        <f t="shared" si="1"/>
        <v>1.0472178896834277</v>
      </c>
      <c r="X4">
        <f t="shared" si="1"/>
        <v>0.90572172674798135</v>
      </c>
      <c r="Y4">
        <f t="shared" si="1"/>
        <v>0.77712846774576649</v>
      </c>
      <c r="Z4">
        <f t="shared" si="1"/>
        <v>0.6625952691375977</v>
      </c>
      <c r="AA4">
        <f t="shared" si="1"/>
        <v>0.56210762763988764</v>
      </c>
      <c r="AB4">
        <f t="shared" si="1"/>
        <v>0.47494598984691083</v>
      </c>
      <c r="AC4">
        <f t="shared" si="1"/>
        <v>0.40000782943952939</v>
      </c>
      <c r="AD4">
        <f t="shared" si="1"/>
        <v>0.33602141334940411</v>
      </c>
      <c r="AE4">
        <f t="shared" si="1"/>
        <v>0.28168171021271698</v>
      </c>
      <c r="AF4">
        <f t="shared" si="1"/>
        <v>0.235732167459549</v>
      </c>
      <c r="AG4">
        <f t="shared" si="1"/>
        <v>0.19700996860274178</v>
      </c>
      <c r="AH4">
        <f t="shared" si="1"/>
        <v>0.16446739790594228</v>
      </c>
      <c r="AI4">
        <f t="shared" si="1"/>
        <v>0.13717812051317096</v>
      </c>
      <c r="AJ4">
        <f t="shared" si="1"/>
        <v>0.11433437599585612</v>
      </c>
      <c r="AK4">
        <f t="shared" si="1"/>
        <v>9.5239075181015598E-2</v>
      </c>
      <c r="AL4">
        <f t="shared" si="1"/>
        <v>7.9295387853091773E-2</v>
      </c>
      <c r="AM4">
        <f t="shared" si="1"/>
        <v>6.5995448873638146E-2</v>
      </c>
      <c r="AN4"/>
      <c r="AO4"/>
      <c r="AP4"/>
      <c r="AQ4"/>
      <c r="AR4"/>
      <c r="AS4"/>
      <c r="AT4" s="30"/>
    </row>
    <row r="5" spans="1:46" ht="15.75" thickBot="1" x14ac:dyDescent="0.3">
      <c r="A5" s="30"/>
      <c r="B5" s="30"/>
      <c r="C5" s="39" t="s">
        <v>70</v>
      </c>
      <c r="D5" s="74">
        <v>48</v>
      </c>
      <c r="E5" s="30"/>
      <c r="F5" s="30"/>
      <c r="G5" s="30"/>
      <c r="H5" s="75" t="s">
        <v>38</v>
      </c>
      <c r="I5" s="75">
        <v>0</v>
      </c>
      <c r="J5" s="75">
        <f>K5/2</f>
        <v>2.9922656795680888E-2</v>
      </c>
      <c r="K5" s="75">
        <f t="shared" ref="K5:AM5" si="2">J10-I10</f>
        <v>5.9845313591361776E-2</v>
      </c>
      <c r="L5" s="75">
        <f t="shared" si="2"/>
        <v>0.58543781069127454</v>
      </c>
      <c r="M5" s="75">
        <f t="shared" si="2"/>
        <v>1.5879346773852401</v>
      </c>
      <c r="N5" s="75">
        <f t="shared" si="2"/>
        <v>2.6606361315721663</v>
      </c>
      <c r="O5" s="75">
        <f t="shared" si="2"/>
        <v>3.5068231021843372</v>
      </c>
      <c r="P5" s="75">
        <f t="shared" si="2"/>
        <v>4.0160433210100983</v>
      </c>
      <c r="Q5" s="75">
        <f t="shared" si="2"/>
        <v>4.2010011602644894</v>
      </c>
      <c r="R5" s="75">
        <f t="shared" si="2"/>
        <v>4.1301507021121573</v>
      </c>
      <c r="S5" s="75">
        <f t="shared" si="2"/>
        <v>3.8845008265190302</v>
      </c>
      <c r="T5" s="75">
        <f t="shared" si="2"/>
        <v>3.5362480408888857</v>
      </c>
      <c r="U5" s="75">
        <f t="shared" si="2"/>
        <v>3.1412124077466679</v>
      </c>
      <c r="V5" s="75">
        <f t="shared" si="2"/>
        <v>2.7384535013559095</v>
      </c>
      <c r="W5" s="75">
        <f t="shared" si="2"/>
        <v>2.3529067295921848</v>
      </c>
      <c r="X5" s="75">
        <f t="shared" si="2"/>
        <v>1.9988062750862312</v>
      </c>
      <c r="Y5" s="75">
        <f t="shared" si="2"/>
        <v>1.6828654426164107</v>
      </c>
      <c r="Z5" s="75">
        <f t="shared" si="2"/>
        <v>1.4068461205269216</v>
      </c>
      <c r="AA5" s="75">
        <f t="shared" si="2"/>
        <v>1.1694710086803823</v>
      </c>
      <c r="AB5" s="75">
        <f t="shared" si="2"/>
        <v>0.96776536253996426</v>
      </c>
      <c r="AC5" s="75">
        <f t="shared" si="2"/>
        <v>0.79795263930221694</v>
      </c>
      <c r="AD5" s="75">
        <f t="shared" si="2"/>
        <v>0.65602321455404677</v>
      </c>
      <c r="AE5" s="75">
        <f t="shared" si="2"/>
        <v>0.53807456143434962</v>
      </c>
      <c r="AF5" s="75">
        <f t="shared" si="2"/>
        <v>0.44049786647357081</v>
      </c>
      <c r="AG5" s="75">
        <f t="shared" si="2"/>
        <v>0.36006531167549838</v>
      </c>
      <c r="AH5" s="75">
        <f t="shared" si="2"/>
        <v>0.29395576373762111</v>
      </c>
      <c r="AI5" s="75">
        <f t="shared" si="2"/>
        <v>0.23974430658863355</v>
      </c>
      <c r="AJ5" s="75">
        <f t="shared" si="2"/>
        <v>0.19537225265007407</v>
      </c>
      <c r="AK5" s="75">
        <f t="shared" si="2"/>
        <v>0.15910817107270958</v>
      </c>
      <c r="AL5" s="75">
        <f t="shared" si="2"/>
        <v>0.12950635741457717</v>
      </c>
      <c r="AM5" s="75">
        <f t="shared" si="2"/>
        <v>0.1053664604104867</v>
      </c>
      <c r="AN5"/>
      <c r="AO5"/>
      <c r="AP5"/>
      <c r="AQ5"/>
      <c r="AR5"/>
      <c r="AS5"/>
      <c r="AT5" s="30"/>
    </row>
    <row r="6" spans="1:46" x14ac:dyDescent="0.25">
      <c r="A6" s="30"/>
      <c r="B6" s="30"/>
      <c r="C6" s="39"/>
      <c r="D6" s="76"/>
      <c r="E6" s="30"/>
      <c r="F6" s="30"/>
      <c r="G6" s="30"/>
      <c r="H6" s="53" t="s">
        <v>71</v>
      </c>
      <c r="I6" s="54">
        <f>SUM(I4:I5)</f>
        <v>0</v>
      </c>
      <c r="J6" s="54">
        <f>SUM(J4:J5)</f>
        <v>5.144794593517564E-2</v>
      </c>
      <c r="K6" s="54">
        <f>SUM(K4:K5)</f>
        <v>9.9735465482150357E-2</v>
      </c>
      <c r="L6" s="54">
        <f t="shared" ref="L6:AM6" si="3">SUM(L4:L5)</f>
        <v>0.88908323615411766</v>
      </c>
      <c r="M6" s="54">
        <f t="shared" si="3"/>
        <v>2.3259237010113361</v>
      </c>
      <c r="N6" s="54">
        <f t="shared" si="3"/>
        <v>3.8289134371056193</v>
      </c>
      <c r="O6" s="54">
        <f t="shared" si="3"/>
        <v>5.0005878070179701</v>
      </c>
      <c r="P6" s="54">
        <f t="shared" si="3"/>
        <v>5.701390681622855</v>
      </c>
      <c r="Q6" s="54">
        <f t="shared" si="3"/>
        <v>5.9552566829962492</v>
      </c>
      <c r="R6" s="54">
        <f t="shared" si="3"/>
        <v>5.8580503211569717</v>
      </c>
      <c r="S6" s="54">
        <f t="shared" si="3"/>
        <v>5.5206285487795146</v>
      </c>
      <c r="T6" s="54">
        <f t="shared" si="3"/>
        <v>5.0411627249452247</v>
      </c>
      <c r="U6" s="54">
        <f t="shared" si="3"/>
        <v>4.4955454051941892</v>
      </c>
      <c r="V6" s="54">
        <f t="shared" si="3"/>
        <v>3.9370931504297202</v>
      </c>
      <c r="W6" s="54">
        <f t="shared" si="3"/>
        <v>3.4001246192756125</v>
      </c>
      <c r="X6" s="54">
        <f t="shared" si="3"/>
        <v>2.9045280018342128</v>
      </c>
      <c r="Y6" s="54">
        <f t="shared" si="3"/>
        <v>2.4599939103621771</v>
      </c>
      <c r="Z6" s="54">
        <f t="shared" si="3"/>
        <v>2.0694413896645192</v>
      </c>
      <c r="AA6" s="54">
        <f t="shared" si="3"/>
        <v>1.7315786363202701</v>
      </c>
      <c r="AB6" s="54">
        <f t="shared" si="3"/>
        <v>1.4427113523868751</v>
      </c>
      <c r="AC6" s="54">
        <f t="shared" si="3"/>
        <v>1.1979604687417464</v>
      </c>
      <c r="AD6" s="54">
        <f t="shared" si="3"/>
        <v>0.99204462790345094</v>
      </c>
      <c r="AE6" s="54">
        <f t="shared" si="3"/>
        <v>0.81975627164706655</v>
      </c>
      <c r="AF6" s="54">
        <f t="shared" si="3"/>
        <v>0.67623003393311976</v>
      </c>
      <c r="AG6" s="54">
        <f t="shared" si="3"/>
        <v>0.55707528027824016</v>
      </c>
      <c r="AH6" s="54">
        <f t="shared" si="3"/>
        <v>0.45842316164356339</v>
      </c>
      <c r="AI6" s="54">
        <f t="shared" si="3"/>
        <v>0.37692242710180451</v>
      </c>
      <c r="AJ6" s="54">
        <f t="shared" si="3"/>
        <v>0.30970662864593018</v>
      </c>
      <c r="AK6" s="54">
        <f t="shared" si="3"/>
        <v>0.25434724625372518</v>
      </c>
      <c r="AL6" s="54">
        <f t="shared" si="3"/>
        <v>0.20880174526766893</v>
      </c>
      <c r="AM6" s="54">
        <f t="shared" si="3"/>
        <v>0.17136190928412484</v>
      </c>
    </row>
    <row r="7" spans="1:46" ht="18" x14ac:dyDescent="0.35">
      <c r="A7" s="30"/>
      <c r="B7" s="30"/>
      <c r="C7" s="39" t="s">
        <v>39</v>
      </c>
      <c r="D7" s="74">
        <v>0.208142687554975</v>
      </c>
      <c r="E7" s="30"/>
      <c r="F7" s="30"/>
      <c r="G7" s="30"/>
      <c r="H7" s="53" t="s">
        <v>72</v>
      </c>
      <c r="I7" s="65">
        <f>I6*$D$10</f>
        <v>0</v>
      </c>
      <c r="J7" s="65">
        <f>J6*$D$10</f>
        <v>0.18864246842897733</v>
      </c>
      <c r="K7" s="65">
        <f t="shared" ref="K7:AM7" si="4">K6*$D$10</f>
        <v>0.36569670676788463</v>
      </c>
      <c r="L7" s="65">
        <f t="shared" si="4"/>
        <v>3.2599718658984314</v>
      </c>
      <c r="M7" s="65">
        <f t="shared" si="4"/>
        <v>8.5283869037082312</v>
      </c>
      <c r="N7" s="65">
        <f t="shared" si="4"/>
        <v>14.039349269387269</v>
      </c>
      <c r="O7" s="65">
        <f t="shared" si="4"/>
        <v>18.335488625732555</v>
      </c>
      <c r="P7" s="65">
        <f t="shared" si="4"/>
        <v>20.905099165950467</v>
      </c>
      <c r="Q7" s="65">
        <f t="shared" si="4"/>
        <v>21.835941170986246</v>
      </c>
      <c r="R7" s="65">
        <f t="shared" si="4"/>
        <v>21.479517844242228</v>
      </c>
      <c r="S7" s="65">
        <f t="shared" si="4"/>
        <v>20.242304678858218</v>
      </c>
      <c r="T7" s="65">
        <f t="shared" si="4"/>
        <v>18.484263324799155</v>
      </c>
      <c r="U7" s="65">
        <f t="shared" si="4"/>
        <v>16.483666485712025</v>
      </c>
      <c r="V7" s="65">
        <f t="shared" si="4"/>
        <v>14.436008218242307</v>
      </c>
      <c r="W7" s="65">
        <f t="shared" si="4"/>
        <v>12.467123604010579</v>
      </c>
      <c r="X7" s="65">
        <f t="shared" si="4"/>
        <v>10.649936006725447</v>
      </c>
      <c r="Y7" s="65">
        <f t="shared" si="4"/>
        <v>9.0199776713279824</v>
      </c>
      <c r="Z7" s="65">
        <f t="shared" si="4"/>
        <v>7.5879517621032369</v>
      </c>
      <c r="AA7" s="65">
        <f t="shared" si="4"/>
        <v>6.3491216665076564</v>
      </c>
      <c r="AB7" s="65">
        <f t="shared" si="4"/>
        <v>5.2899416254185416</v>
      </c>
      <c r="AC7" s="65">
        <f t="shared" si="4"/>
        <v>4.3925217187197365</v>
      </c>
      <c r="AD7" s="65">
        <f t="shared" si="4"/>
        <v>3.63749696897932</v>
      </c>
      <c r="AE7" s="65">
        <f t="shared" si="4"/>
        <v>3.0057729960392439</v>
      </c>
      <c r="AF7" s="65">
        <f t="shared" si="4"/>
        <v>2.4795101244214388</v>
      </c>
      <c r="AG7" s="65">
        <f t="shared" si="4"/>
        <v>2.0426093610202138</v>
      </c>
      <c r="AH7" s="65">
        <f t="shared" si="4"/>
        <v>1.6808849260263989</v>
      </c>
      <c r="AI7" s="65">
        <f t="shared" si="4"/>
        <v>1.3820488993732831</v>
      </c>
      <c r="AJ7" s="65">
        <f t="shared" si="4"/>
        <v>1.1355909717017441</v>
      </c>
      <c r="AK7" s="65">
        <f t="shared" si="4"/>
        <v>0.93260656959699229</v>
      </c>
      <c r="AL7" s="65">
        <f t="shared" si="4"/>
        <v>0.76560639931478602</v>
      </c>
      <c r="AM7" s="65">
        <f t="shared" si="4"/>
        <v>0.62832700070845771</v>
      </c>
    </row>
    <row r="8" spans="1:46" ht="17.25" x14ac:dyDescent="0.25">
      <c r="A8" s="30"/>
      <c r="B8" s="30"/>
      <c r="C8" s="39" t="s">
        <v>41</v>
      </c>
      <c r="D8" s="40">
        <v>4</v>
      </c>
      <c r="E8" s="30"/>
      <c r="F8" s="30"/>
      <c r="G8" s="30"/>
      <c r="H8" s="32" t="s">
        <v>76</v>
      </c>
      <c r="I8" s="32"/>
      <c r="J8" s="33"/>
      <c r="K8" s="33"/>
      <c r="L8" s="33"/>
      <c r="M8" s="33"/>
      <c r="N8" s="33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 s="30"/>
    </row>
    <row r="9" spans="1:46" ht="23.25" x14ac:dyDescent="0.25">
      <c r="A9" s="30"/>
      <c r="B9" s="30"/>
      <c r="C9" s="41" t="s">
        <v>42</v>
      </c>
      <c r="D9" s="42">
        <v>0.47</v>
      </c>
      <c r="E9" s="30"/>
      <c r="F9" s="30"/>
      <c r="G9" s="30"/>
      <c r="H9" s="73" t="s">
        <v>40</v>
      </c>
      <c r="I9" s="73">
        <v>0</v>
      </c>
      <c r="J9" s="73">
        <v>1</v>
      </c>
      <c r="K9" s="73">
        <v>2</v>
      </c>
      <c r="L9" s="73">
        <v>3</v>
      </c>
      <c r="M9" s="73">
        <v>4</v>
      </c>
      <c r="N9" s="73">
        <v>5</v>
      </c>
      <c r="O9" s="73">
        <v>6</v>
      </c>
      <c r="P9" s="73">
        <v>7</v>
      </c>
      <c r="Q9" s="73">
        <v>8</v>
      </c>
      <c r="R9" s="73">
        <v>9</v>
      </c>
      <c r="S9" s="73">
        <v>10</v>
      </c>
      <c r="T9" s="73">
        <v>11</v>
      </c>
      <c r="U9" s="73">
        <v>12</v>
      </c>
      <c r="V9" s="73">
        <v>13</v>
      </c>
      <c r="W9" s="73">
        <v>14</v>
      </c>
      <c r="X9" s="73">
        <v>15</v>
      </c>
      <c r="Y9" s="73">
        <v>16</v>
      </c>
      <c r="Z9" s="73">
        <v>17</v>
      </c>
      <c r="AA9" s="73">
        <v>18</v>
      </c>
      <c r="AB9" s="73">
        <v>19</v>
      </c>
      <c r="AC9" s="73">
        <v>20</v>
      </c>
      <c r="AD9" s="73">
        <v>21</v>
      </c>
      <c r="AE9" s="73">
        <v>22</v>
      </c>
      <c r="AF9" s="73">
        <v>23</v>
      </c>
      <c r="AG9" s="73">
        <v>24</v>
      </c>
      <c r="AH9" s="73">
        <v>25</v>
      </c>
      <c r="AI9" s="73">
        <v>26</v>
      </c>
      <c r="AJ9" s="73">
        <v>27</v>
      </c>
      <c r="AK9" s="73">
        <v>28</v>
      </c>
      <c r="AL9" s="73">
        <v>29</v>
      </c>
      <c r="AM9" s="73">
        <v>30</v>
      </c>
      <c r="AN9"/>
      <c r="AO9"/>
      <c r="AP9"/>
      <c r="AQ9"/>
      <c r="AR9"/>
      <c r="AS9" s="30"/>
    </row>
    <row r="10" spans="1:46" ht="24" thickBot="1" x14ac:dyDescent="0.3">
      <c r="A10" s="30"/>
      <c r="B10" s="30"/>
      <c r="C10" s="43" t="s">
        <v>43</v>
      </c>
      <c r="D10" s="44">
        <f>44/12</f>
        <v>3.6666666666666665</v>
      </c>
      <c r="E10" s="30"/>
      <c r="F10" s="30"/>
      <c r="G10" s="30"/>
      <c r="H10" s="77" t="s">
        <v>38</v>
      </c>
      <c r="I10" s="77">
        <f t="shared" ref="I10:AM10" si="5">$D$5*(1-EXP(-$D$7*I9))^$D$8</f>
        <v>0</v>
      </c>
      <c r="J10" s="77">
        <f t="shared" si="5"/>
        <v>5.9845313591361776E-2</v>
      </c>
      <c r="K10" s="77">
        <f t="shared" si="5"/>
        <v>0.64528312428263634</v>
      </c>
      <c r="L10" s="77">
        <f t="shared" si="5"/>
        <v>2.2332178016678763</v>
      </c>
      <c r="M10" s="77">
        <f t="shared" si="5"/>
        <v>4.8938539332400426</v>
      </c>
      <c r="N10" s="77">
        <f t="shared" si="5"/>
        <v>8.4006770354243798</v>
      </c>
      <c r="O10" s="77">
        <f t="shared" si="5"/>
        <v>12.416720356434478</v>
      </c>
      <c r="P10" s="77">
        <f t="shared" si="5"/>
        <v>16.617721516698968</v>
      </c>
      <c r="Q10" s="77">
        <f t="shared" si="5"/>
        <v>20.747872218811125</v>
      </c>
      <c r="R10" s="77">
        <f t="shared" si="5"/>
        <v>24.632373045330155</v>
      </c>
      <c r="S10" s="77">
        <f t="shared" si="5"/>
        <v>28.168621086219041</v>
      </c>
      <c r="T10" s="77">
        <f t="shared" si="5"/>
        <v>31.309833493965709</v>
      </c>
      <c r="U10" s="77">
        <f t="shared" si="5"/>
        <v>34.048286995321618</v>
      </c>
      <c r="V10" s="77">
        <f t="shared" si="5"/>
        <v>36.401193724913803</v>
      </c>
      <c r="W10" s="77">
        <f t="shared" si="5"/>
        <v>38.400000000000034</v>
      </c>
      <c r="X10" s="77">
        <f t="shared" si="5"/>
        <v>40.082865442616445</v>
      </c>
      <c r="Y10" s="77">
        <f t="shared" si="5"/>
        <v>41.489711563143366</v>
      </c>
      <c r="Z10" s="77">
        <f t="shared" si="5"/>
        <v>42.659182571823749</v>
      </c>
      <c r="AA10" s="77">
        <f t="shared" si="5"/>
        <v>43.626947934363713</v>
      </c>
      <c r="AB10" s="77">
        <f t="shared" si="5"/>
        <v>44.42490057366593</v>
      </c>
      <c r="AC10" s="77">
        <f t="shared" si="5"/>
        <v>45.080923788219977</v>
      </c>
      <c r="AD10" s="77">
        <f t="shared" si="5"/>
        <v>45.618998349654326</v>
      </c>
      <c r="AE10" s="77">
        <f t="shared" si="5"/>
        <v>46.059496216127897</v>
      </c>
      <c r="AF10" s="77">
        <f t="shared" si="5"/>
        <v>46.419561527803396</v>
      </c>
      <c r="AG10" s="77">
        <f t="shared" si="5"/>
        <v>46.713517291541017</v>
      </c>
      <c r="AH10" s="77">
        <f t="shared" si="5"/>
        <v>46.95326159812965</v>
      </c>
      <c r="AI10" s="77">
        <f t="shared" si="5"/>
        <v>47.148633850779724</v>
      </c>
      <c r="AJ10" s="77">
        <f t="shared" si="5"/>
        <v>47.307742021852434</v>
      </c>
      <c r="AK10" s="77">
        <f t="shared" si="5"/>
        <v>47.437248379267011</v>
      </c>
      <c r="AL10" s="77">
        <f t="shared" si="5"/>
        <v>47.542614839677498</v>
      </c>
      <c r="AM10" s="77">
        <f t="shared" si="5"/>
        <v>47.628311081458598</v>
      </c>
      <c r="AN10"/>
      <c r="AO10"/>
      <c r="AP10"/>
      <c r="AQ10"/>
      <c r="AR10"/>
      <c r="AS10" s="30"/>
    </row>
    <row r="11" spans="1:46" ht="15.75" thickBot="1" x14ac:dyDescent="0.3">
      <c r="A11" s="46"/>
      <c r="B11" s="30"/>
      <c r="C11" s="30"/>
      <c r="D11" s="30"/>
      <c r="E11" s="30"/>
      <c r="F11" s="30"/>
      <c r="G11" s="30"/>
      <c r="H11" s="78" t="s">
        <v>69</v>
      </c>
      <c r="I11" s="75">
        <f t="shared" ref="I11:AM11" si="6">0.489*(I10^0.89)</f>
        <v>0</v>
      </c>
      <c r="J11" s="75">
        <f t="shared" si="6"/>
        <v>3.989015189078858E-2</v>
      </c>
      <c r="K11" s="75">
        <f t="shared" si="6"/>
        <v>0.33112092964923939</v>
      </c>
      <c r="L11" s="75">
        <f t="shared" si="6"/>
        <v>0.9996719844584947</v>
      </c>
      <c r="M11" s="75">
        <f t="shared" si="6"/>
        <v>2.0095473866548796</v>
      </c>
      <c r="N11" s="75">
        <f t="shared" si="6"/>
        <v>3.2504880663335554</v>
      </c>
      <c r="O11" s="75">
        <f t="shared" si="6"/>
        <v>4.6023008021584211</v>
      </c>
      <c r="P11" s="75">
        <f t="shared" si="6"/>
        <v>5.9650964937531734</v>
      </c>
      <c r="Q11" s="75">
        <f t="shared" si="6"/>
        <v>7.268006911534294</v>
      </c>
      <c r="R11" s="75">
        <f t="shared" si="6"/>
        <v>8.4673872894905848</v>
      </c>
      <c r="S11" s="75">
        <f t="shared" si="6"/>
        <v>9.5411392068882943</v>
      </c>
      <c r="T11" s="75">
        <f t="shared" si="6"/>
        <v>10.482496686104707</v>
      </c>
      <c r="U11" s="75">
        <f t="shared" si="6"/>
        <v>11.294672606574347</v>
      </c>
      <c r="V11" s="75">
        <f t="shared" si="6"/>
        <v>11.986758793434676</v>
      </c>
      <c r="W11" s="75">
        <f t="shared" si="6"/>
        <v>12.570821186319476</v>
      </c>
      <c r="X11" s="75">
        <f t="shared" si="6"/>
        <v>13.059969305663513</v>
      </c>
      <c r="Y11" s="75">
        <f t="shared" si="6"/>
        <v>13.467154081205178</v>
      </c>
      <c r="Z11" s="75">
        <f t="shared" si="6"/>
        <v>13.804478675755405</v>
      </c>
      <c r="AA11" s="75">
        <f t="shared" si="6"/>
        <v>14.082853426987697</v>
      </c>
      <c r="AB11" s="75">
        <f t="shared" si="6"/>
        <v>14.311870982145544</v>
      </c>
      <c r="AC11" s="75">
        <f t="shared" si="6"/>
        <v>14.499814869487796</v>
      </c>
      <c r="AD11" s="75">
        <f t="shared" si="6"/>
        <v>14.653743064271866</v>
      </c>
      <c r="AE11" s="75">
        <f t="shared" si="6"/>
        <v>14.779608579099492</v>
      </c>
      <c r="AF11" s="75">
        <f t="shared" si="6"/>
        <v>14.882393358847388</v>
      </c>
      <c r="AG11" s="75">
        <f t="shared" si="6"/>
        <v>14.96624137617987</v>
      </c>
      <c r="AH11" s="75">
        <f t="shared" si="6"/>
        <v>15.034583128662872</v>
      </c>
      <c r="AI11" s="75">
        <f t="shared" si="6"/>
        <v>15.090247750950606</v>
      </c>
      <c r="AJ11" s="75">
        <f t="shared" si="6"/>
        <v>15.135561420512159</v>
      </c>
      <c r="AK11" s="75">
        <f t="shared" si="6"/>
        <v>15.172432179858529</v>
      </c>
      <c r="AL11" s="75">
        <f t="shared" si="6"/>
        <v>15.20242208539295</v>
      </c>
      <c r="AM11" s="75">
        <f t="shared" si="6"/>
        <v>15.226807967863392</v>
      </c>
      <c r="AN11"/>
      <c r="AO11"/>
      <c r="AP11"/>
      <c r="AQ11"/>
      <c r="AR11"/>
      <c r="AS11" s="30"/>
    </row>
    <row r="12" spans="1:46" x14ac:dyDescent="0.25">
      <c r="A12" s="46"/>
      <c r="B12" s="30"/>
      <c r="C12" s="45" t="s">
        <v>73</v>
      </c>
      <c r="D12" s="45">
        <f>'AF Area'!E12</f>
        <v>1991.8605610061397</v>
      </c>
      <c r="F12" s="30"/>
      <c r="G12" s="30"/>
      <c r="H12" s="53" t="s">
        <v>71</v>
      </c>
      <c r="I12" s="54">
        <f>SUM(I10:I11)</f>
        <v>0</v>
      </c>
      <c r="J12" s="54">
        <f>SUM(J10:J11)</f>
        <v>9.9735465482150357E-2</v>
      </c>
      <c r="K12" s="54">
        <f t="shared" ref="K12:AM12" si="7">SUM(K10:K11)</f>
        <v>0.97640405393187568</v>
      </c>
      <c r="L12" s="54">
        <f t="shared" si="7"/>
        <v>3.2328897861263712</v>
      </c>
      <c r="M12" s="54">
        <f t="shared" si="7"/>
        <v>6.9034013198949218</v>
      </c>
      <c r="N12" s="54">
        <f t="shared" si="7"/>
        <v>11.651165101757936</v>
      </c>
      <c r="O12" s="54">
        <f t="shared" si="7"/>
        <v>17.019021158592899</v>
      </c>
      <c r="P12" s="54">
        <f t="shared" si="7"/>
        <v>22.58281801045214</v>
      </c>
      <c r="Q12" s="54">
        <f t="shared" si="7"/>
        <v>28.015879130345418</v>
      </c>
      <c r="R12" s="54">
        <f t="shared" si="7"/>
        <v>33.099760334820743</v>
      </c>
      <c r="S12" s="54">
        <f t="shared" si="7"/>
        <v>37.709760293107337</v>
      </c>
      <c r="T12" s="54">
        <f t="shared" si="7"/>
        <v>41.792330180070415</v>
      </c>
      <c r="U12" s="54">
        <f t="shared" si="7"/>
        <v>45.342959601895963</v>
      </c>
      <c r="V12" s="54">
        <f t="shared" si="7"/>
        <v>48.387952518348477</v>
      </c>
      <c r="W12" s="54">
        <f t="shared" si="7"/>
        <v>50.970821186319512</v>
      </c>
      <c r="X12" s="54">
        <f t="shared" si="7"/>
        <v>53.142834748279959</v>
      </c>
      <c r="Y12" s="54">
        <f t="shared" si="7"/>
        <v>54.956865644348547</v>
      </c>
      <c r="Z12" s="54">
        <f t="shared" si="7"/>
        <v>56.463661247579154</v>
      </c>
      <c r="AA12" s="54">
        <f t="shared" si="7"/>
        <v>57.70980136135141</v>
      </c>
      <c r="AB12" s="54">
        <f t="shared" si="7"/>
        <v>58.736771555811472</v>
      </c>
      <c r="AC12" s="54">
        <f t="shared" si="7"/>
        <v>59.580738657707769</v>
      </c>
      <c r="AD12" s="54">
        <f t="shared" si="7"/>
        <v>60.272741413926191</v>
      </c>
      <c r="AE12" s="54">
        <f t="shared" si="7"/>
        <v>60.839104795227385</v>
      </c>
      <c r="AF12" s="54">
        <f t="shared" si="7"/>
        <v>61.301954886650783</v>
      </c>
      <c r="AG12" s="54">
        <f t="shared" si="7"/>
        <v>61.67975866772089</v>
      </c>
      <c r="AH12" s="54">
        <f t="shared" si="7"/>
        <v>61.987844726792524</v>
      </c>
      <c r="AI12" s="54">
        <f t="shared" si="7"/>
        <v>62.238881601730327</v>
      </c>
      <c r="AJ12" s="54">
        <f t="shared" si="7"/>
        <v>62.443303442364595</v>
      </c>
      <c r="AK12" s="54">
        <f t="shared" si="7"/>
        <v>62.609680559125536</v>
      </c>
      <c r="AL12" s="54">
        <f t="shared" si="7"/>
        <v>62.745036925070451</v>
      </c>
      <c r="AM12" s="54">
        <f t="shared" si="7"/>
        <v>62.855119049321992</v>
      </c>
      <c r="AN12" s="30"/>
      <c r="AO12" s="30"/>
      <c r="AP12" s="30"/>
      <c r="AQ12" s="30"/>
      <c r="AR12" s="30"/>
      <c r="AS12" s="30"/>
    </row>
    <row r="13" spans="1:46" ht="18" x14ac:dyDescent="0.35">
      <c r="A13" s="46"/>
      <c r="B13" s="30"/>
      <c r="C13" s="45" t="s">
        <v>51</v>
      </c>
      <c r="D13" s="45">
        <f>D12/9</f>
        <v>221.31784011179332</v>
      </c>
      <c r="F13" s="30"/>
      <c r="G13" s="30"/>
      <c r="H13" s="53" t="s">
        <v>72</v>
      </c>
      <c r="I13" s="53">
        <f>(I10+I11)*$D$10</f>
        <v>0</v>
      </c>
      <c r="J13" s="53">
        <f t="shared" ref="J13:AM13" si="8">(J10+J11)*$D$10</f>
        <v>0.36569670676788463</v>
      </c>
      <c r="K13" s="53">
        <f t="shared" si="8"/>
        <v>3.5801481977502108</v>
      </c>
      <c r="L13" s="53">
        <f t="shared" si="8"/>
        <v>11.853929215796693</v>
      </c>
      <c r="M13" s="53">
        <f t="shared" si="8"/>
        <v>25.31247150628138</v>
      </c>
      <c r="N13" s="53">
        <f t="shared" si="8"/>
        <v>42.720938706445764</v>
      </c>
      <c r="O13" s="53">
        <f t="shared" si="8"/>
        <v>62.403077581507297</v>
      </c>
      <c r="P13" s="53">
        <f t="shared" si="8"/>
        <v>82.803666038324508</v>
      </c>
      <c r="Q13" s="53">
        <f t="shared" si="8"/>
        <v>102.72489014459987</v>
      </c>
      <c r="R13" s="53">
        <f t="shared" si="8"/>
        <v>121.36578789434272</v>
      </c>
      <c r="S13" s="53">
        <f t="shared" si="8"/>
        <v>138.26912107472688</v>
      </c>
      <c r="T13" s="53">
        <f t="shared" si="8"/>
        <v>153.23854399359152</v>
      </c>
      <c r="U13" s="53">
        <f t="shared" si="8"/>
        <v>166.25751854028519</v>
      </c>
      <c r="V13" s="53">
        <f t="shared" si="8"/>
        <v>177.42249256727774</v>
      </c>
      <c r="W13" s="53">
        <f t="shared" si="8"/>
        <v>186.89301101650486</v>
      </c>
      <c r="X13" s="53">
        <f t="shared" si="8"/>
        <v>194.85706074369318</v>
      </c>
      <c r="Y13" s="53">
        <f t="shared" si="8"/>
        <v>201.50850736261134</v>
      </c>
      <c r="Z13" s="53">
        <f t="shared" si="8"/>
        <v>207.03342457445689</v>
      </c>
      <c r="AA13" s="53">
        <f t="shared" si="8"/>
        <v>211.60260499162183</v>
      </c>
      <c r="AB13" s="53">
        <f t="shared" si="8"/>
        <v>215.36816237130873</v>
      </c>
      <c r="AC13" s="53">
        <f t="shared" si="8"/>
        <v>218.46270841159514</v>
      </c>
      <c r="AD13" s="53">
        <f t="shared" si="8"/>
        <v>221.00005185106269</v>
      </c>
      <c r="AE13" s="53">
        <f t="shared" si="8"/>
        <v>223.07671758250041</v>
      </c>
      <c r="AF13" s="53">
        <f t="shared" si="8"/>
        <v>224.77383458438621</v>
      </c>
      <c r="AG13" s="53">
        <f t="shared" si="8"/>
        <v>226.1591151149766</v>
      </c>
      <c r="AH13" s="53">
        <f t="shared" si="8"/>
        <v>227.28876399823923</v>
      </c>
      <c r="AI13" s="53">
        <f t="shared" si="8"/>
        <v>228.20923253967786</v>
      </c>
      <c r="AJ13" s="53">
        <f t="shared" si="8"/>
        <v>228.95877928867017</v>
      </c>
      <c r="AK13" s="53">
        <f t="shared" si="8"/>
        <v>229.56882871679363</v>
      </c>
      <c r="AL13" s="53">
        <f t="shared" si="8"/>
        <v>230.06513539192497</v>
      </c>
      <c r="AM13" s="53">
        <f t="shared" si="8"/>
        <v>230.46876984751395</v>
      </c>
      <c r="AN13" s="30"/>
      <c r="AO13" s="30"/>
      <c r="AP13" s="30"/>
      <c r="AQ13" s="30"/>
      <c r="AR13" s="30"/>
      <c r="AS13" s="30"/>
    </row>
    <row r="14" spans="1:46" x14ac:dyDescent="0.25">
      <c r="A14" s="46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</row>
    <row r="15" spans="1:46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46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</row>
    <row r="17" spans="1:45" x14ac:dyDescent="0.25">
      <c r="A17" s="30"/>
      <c r="B17" s="79" t="s">
        <v>77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</row>
    <row r="18" spans="1:45" s="48" customFormat="1" x14ac:dyDescent="0.25">
      <c r="A18" s="80"/>
      <c r="B18" s="81" t="s">
        <v>37</v>
      </c>
      <c r="C18" s="82">
        <v>1</v>
      </c>
      <c r="D18" s="81">
        <v>2</v>
      </c>
      <c r="E18" s="81">
        <v>3</v>
      </c>
      <c r="F18" s="81">
        <v>4</v>
      </c>
      <c r="G18" s="82">
        <v>5</v>
      </c>
      <c r="H18" s="81">
        <v>6</v>
      </c>
      <c r="I18" s="81">
        <v>7</v>
      </c>
      <c r="J18" s="81">
        <v>8</v>
      </c>
      <c r="K18" s="82">
        <v>9</v>
      </c>
      <c r="L18" s="81">
        <v>10</v>
      </c>
      <c r="M18" s="81">
        <v>11</v>
      </c>
      <c r="N18" s="81">
        <v>12</v>
      </c>
      <c r="O18" s="82">
        <v>13</v>
      </c>
      <c r="P18" s="81">
        <v>14</v>
      </c>
      <c r="Q18" s="81">
        <v>15</v>
      </c>
      <c r="R18" s="81">
        <v>16</v>
      </c>
      <c r="S18" s="82">
        <v>17</v>
      </c>
      <c r="T18" s="81">
        <v>18</v>
      </c>
      <c r="U18" s="81">
        <v>19</v>
      </c>
      <c r="V18" s="81">
        <v>20</v>
      </c>
      <c r="W18" s="82">
        <v>21</v>
      </c>
      <c r="X18" s="81">
        <v>22</v>
      </c>
      <c r="Y18" s="81">
        <v>23</v>
      </c>
      <c r="Z18" s="81">
        <v>24</v>
      </c>
      <c r="AA18" s="82">
        <v>25</v>
      </c>
      <c r="AB18" s="81">
        <v>26</v>
      </c>
      <c r="AC18" s="81">
        <v>27</v>
      </c>
      <c r="AD18" s="81">
        <v>28</v>
      </c>
      <c r="AE18" s="82">
        <v>29</v>
      </c>
      <c r="AF18" s="82">
        <v>30</v>
      </c>
      <c r="AG18" s="30"/>
      <c r="AH18" s="30"/>
      <c r="AI18" s="30"/>
      <c r="AJ18" s="30"/>
      <c r="AK18" s="30"/>
      <c r="AL18" s="30"/>
      <c r="AM18" s="30"/>
      <c r="AN18" s="80"/>
      <c r="AO18" s="80"/>
      <c r="AP18" s="80"/>
      <c r="AQ18" s="80"/>
      <c r="AR18" s="80"/>
      <c r="AS18" s="47"/>
    </row>
    <row r="19" spans="1:45" x14ac:dyDescent="0.25">
      <c r="A19" s="30"/>
      <c r="B19" s="53">
        <v>1</v>
      </c>
      <c r="C19" s="83">
        <f>$D$13</f>
        <v>221.31784011179332</v>
      </c>
      <c r="D19" s="83">
        <f t="shared" ref="D19:AF27" si="9">$D$13</f>
        <v>221.31784011179332</v>
      </c>
      <c r="E19" s="83">
        <f t="shared" si="9"/>
        <v>221.31784011179332</v>
      </c>
      <c r="F19" s="83">
        <f t="shared" si="9"/>
        <v>221.31784011179332</v>
      </c>
      <c r="G19" s="83">
        <f t="shared" si="9"/>
        <v>221.31784011179332</v>
      </c>
      <c r="H19" s="83">
        <f t="shared" si="9"/>
        <v>221.31784011179332</v>
      </c>
      <c r="I19" s="83">
        <f t="shared" si="9"/>
        <v>221.31784011179332</v>
      </c>
      <c r="J19" s="83">
        <f t="shared" si="9"/>
        <v>221.31784011179332</v>
      </c>
      <c r="K19" s="83">
        <f t="shared" si="9"/>
        <v>221.31784011179332</v>
      </c>
      <c r="L19" s="83">
        <f t="shared" si="9"/>
        <v>221.31784011179332</v>
      </c>
      <c r="M19" s="83">
        <f t="shared" si="9"/>
        <v>221.31784011179332</v>
      </c>
      <c r="N19" s="83">
        <f t="shared" si="9"/>
        <v>221.31784011179332</v>
      </c>
      <c r="O19" s="83">
        <f t="shared" si="9"/>
        <v>221.31784011179332</v>
      </c>
      <c r="P19" s="83">
        <f t="shared" si="9"/>
        <v>221.31784011179332</v>
      </c>
      <c r="Q19" s="83">
        <f t="shared" si="9"/>
        <v>221.31784011179332</v>
      </c>
      <c r="R19" s="83">
        <f t="shared" si="9"/>
        <v>221.31784011179332</v>
      </c>
      <c r="S19" s="83">
        <f t="shared" si="9"/>
        <v>221.31784011179332</v>
      </c>
      <c r="T19" s="83">
        <f t="shared" si="9"/>
        <v>221.31784011179332</v>
      </c>
      <c r="U19" s="83">
        <f t="shared" si="9"/>
        <v>221.31784011179332</v>
      </c>
      <c r="V19" s="83">
        <f t="shared" si="9"/>
        <v>221.31784011179332</v>
      </c>
      <c r="W19" s="83">
        <f t="shared" si="9"/>
        <v>221.31784011179332</v>
      </c>
      <c r="X19" s="83">
        <f t="shared" si="9"/>
        <v>221.31784011179332</v>
      </c>
      <c r="Y19" s="83">
        <f t="shared" si="9"/>
        <v>221.31784011179332</v>
      </c>
      <c r="Z19" s="83">
        <f t="shared" si="9"/>
        <v>221.31784011179332</v>
      </c>
      <c r="AA19" s="83">
        <f t="shared" si="9"/>
        <v>221.31784011179332</v>
      </c>
      <c r="AB19" s="83">
        <f t="shared" si="9"/>
        <v>221.31784011179332</v>
      </c>
      <c r="AC19" s="83">
        <f t="shared" si="9"/>
        <v>221.31784011179332</v>
      </c>
      <c r="AD19" s="83">
        <f t="shared" si="9"/>
        <v>221.31784011179332</v>
      </c>
      <c r="AE19" s="83">
        <f t="shared" si="9"/>
        <v>221.31784011179332</v>
      </c>
      <c r="AF19" s="83">
        <f t="shared" si="9"/>
        <v>221.31784011179332</v>
      </c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</row>
    <row r="20" spans="1:45" x14ac:dyDescent="0.25">
      <c r="A20" s="30"/>
      <c r="B20" s="53">
        <v>2</v>
      </c>
      <c r="C20" s="54"/>
      <c r="D20" s="83">
        <f t="shared" si="9"/>
        <v>221.31784011179332</v>
      </c>
      <c r="E20" s="83">
        <f t="shared" si="9"/>
        <v>221.31784011179332</v>
      </c>
      <c r="F20" s="83">
        <f t="shared" si="9"/>
        <v>221.31784011179332</v>
      </c>
      <c r="G20" s="83">
        <f t="shared" si="9"/>
        <v>221.31784011179332</v>
      </c>
      <c r="H20" s="83">
        <f t="shared" si="9"/>
        <v>221.31784011179332</v>
      </c>
      <c r="I20" s="83">
        <f t="shared" si="9"/>
        <v>221.31784011179332</v>
      </c>
      <c r="J20" s="83">
        <f t="shared" si="9"/>
        <v>221.31784011179332</v>
      </c>
      <c r="K20" s="83">
        <f t="shared" si="9"/>
        <v>221.31784011179332</v>
      </c>
      <c r="L20" s="83">
        <f t="shared" si="9"/>
        <v>221.31784011179332</v>
      </c>
      <c r="M20" s="83">
        <f t="shared" si="9"/>
        <v>221.31784011179332</v>
      </c>
      <c r="N20" s="83">
        <f t="shared" si="9"/>
        <v>221.31784011179332</v>
      </c>
      <c r="O20" s="83">
        <f t="shared" si="9"/>
        <v>221.31784011179332</v>
      </c>
      <c r="P20" s="83">
        <f t="shared" si="9"/>
        <v>221.31784011179332</v>
      </c>
      <c r="Q20" s="83">
        <f t="shared" si="9"/>
        <v>221.31784011179332</v>
      </c>
      <c r="R20" s="83">
        <f t="shared" si="9"/>
        <v>221.31784011179332</v>
      </c>
      <c r="S20" s="83">
        <f t="shared" si="9"/>
        <v>221.31784011179332</v>
      </c>
      <c r="T20" s="83">
        <f t="shared" si="9"/>
        <v>221.31784011179332</v>
      </c>
      <c r="U20" s="83">
        <f t="shared" si="9"/>
        <v>221.31784011179332</v>
      </c>
      <c r="V20" s="83">
        <f t="shared" si="9"/>
        <v>221.31784011179332</v>
      </c>
      <c r="W20" s="83">
        <f t="shared" si="9"/>
        <v>221.31784011179332</v>
      </c>
      <c r="X20" s="83">
        <f t="shared" si="9"/>
        <v>221.31784011179332</v>
      </c>
      <c r="Y20" s="83">
        <f t="shared" si="9"/>
        <v>221.31784011179332</v>
      </c>
      <c r="Z20" s="83">
        <f t="shared" si="9"/>
        <v>221.31784011179332</v>
      </c>
      <c r="AA20" s="83">
        <f t="shared" si="9"/>
        <v>221.31784011179332</v>
      </c>
      <c r="AB20" s="83">
        <f t="shared" si="9"/>
        <v>221.31784011179332</v>
      </c>
      <c r="AC20" s="83">
        <f t="shared" si="9"/>
        <v>221.31784011179332</v>
      </c>
      <c r="AD20" s="83">
        <f t="shared" si="9"/>
        <v>221.31784011179332</v>
      </c>
      <c r="AE20" s="83">
        <f t="shared" si="9"/>
        <v>221.31784011179332</v>
      </c>
      <c r="AF20" s="83">
        <f t="shared" si="9"/>
        <v>221.31784011179332</v>
      </c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</row>
    <row r="21" spans="1:45" x14ac:dyDescent="0.25">
      <c r="A21" s="30"/>
      <c r="B21" s="53">
        <v>3</v>
      </c>
      <c r="C21" s="54"/>
      <c r="D21" s="54"/>
      <c r="E21" s="83">
        <f t="shared" si="9"/>
        <v>221.31784011179332</v>
      </c>
      <c r="F21" s="83">
        <f t="shared" si="9"/>
        <v>221.31784011179332</v>
      </c>
      <c r="G21" s="83">
        <f t="shared" si="9"/>
        <v>221.31784011179332</v>
      </c>
      <c r="H21" s="83">
        <f t="shared" si="9"/>
        <v>221.31784011179332</v>
      </c>
      <c r="I21" s="83">
        <f t="shared" si="9"/>
        <v>221.31784011179332</v>
      </c>
      <c r="J21" s="83">
        <f t="shared" si="9"/>
        <v>221.31784011179332</v>
      </c>
      <c r="K21" s="83">
        <f t="shared" si="9"/>
        <v>221.31784011179332</v>
      </c>
      <c r="L21" s="83">
        <f t="shared" si="9"/>
        <v>221.31784011179332</v>
      </c>
      <c r="M21" s="83">
        <f t="shared" si="9"/>
        <v>221.31784011179332</v>
      </c>
      <c r="N21" s="83">
        <f t="shared" si="9"/>
        <v>221.31784011179332</v>
      </c>
      <c r="O21" s="83">
        <f t="shared" si="9"/>
        <v>221.31784011179332</v>
      </c>
      <c r="P21" s="83">
        <f t="shared" si="9"/>
        <v>221.31784011179332</v>
      </c>
      <c r="Q21" s="83">
        <f t="shared" si="9"/>
        <v>221.31784011179332</v>
      </c>
      <c r="R21" s="83">
        <f t="shared" si="9"/>
        <v>221.31784011179332</v>
      </c>
      <c r="S21" s="83">
        <f t="shared" si="9"/>
        <v>221.31784011179332</v>
      </c>
      <c r="T21" s="83">
        <f t="shared" si="9"/>
        <v>221.31784011179332</v>
      </c>
      <c r="U21" s="83">
        <f t="shared" si="9"/>
        <v>221.31784011179332</v>
      </c>
      <c r="V21" s="83">
        <f t="shared" si="9"/>
        <v>221.31784011179332</v>
      </c>
      <c r="W21" s="83">
        <f t="shared" si="9"/>
        <v>221.31784011179332</v>
      </c>
      <c r="X21" s="83">
        <f t="shared" si="9"/>
        <v>221.31784011179332</v>
      </c>
      <c r="Y21" s="83">
        <f t="shared" si="9"/>
        <v>221.31784011179332</v>
      </c>
      <c r="Z21" s="83">
        <f t="shared" si="9"/>
        <v>221.31784011179332</v>
      </c>
      <c r="AA21" s="83">
        <f t="shared" si="9"/>
        <v>221.31784011179332</v>
      </c>
      <c r="AB21" s="83">
        <f t="shared" si="9"/>
        <v>221.31784011179332</v>
      </c>
      <c r="AC21" s="83">
        <f t="shared" si="9"/>
        <v>221.31784011179332</v>
      </c>
      <c r="AD21" s="83">
        <f t="shared" si="9"/>
        <v>221.31784011179332</v>
      </c>
      <c r="AE21" s="83">
        <f t="shared" si="9"/>
        <v>221.31784011179332</v>
      </c>
      <c r="AF21" s="83">
        <f t="shared" si="9"/>
        <v>221.31784011179332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</row>
    <row r="22" spans="1:45" x14ac:dyDescent="0.25">
      <c r="A22" s="30"/>
      <c r="B22" s="53">
        <v>4</v>
      </c>
      <c r="C22" s="54"/>
      <c r="D22" s="54"/>
      <c r="E22" s="54"/>
      <c r="F22" s="83">
        <f t="shared" si="9"/>
        <v>221.31784011179332</v>
      </c>
      <c r="G22" s="83">
        <f t="shared" si="9"/>
        <v>221.31784011179332</v>
      </c>
      <c r="H22" s="83">
        <f t="shared" si="9"/>
        <v>221.31784011179332</v>
      </c>
      <c r="I22" s="83">
        <f t="shared" si="9"/>
        <v>221.31784011179332</v>
      </c>
      <c r="J22" s="83">
        <f t="shared" si="9"/>
        <v>221.31784011179332</v>
      </c>
      <c r="K22" s="83">
        <f t="shared" si="9"/>
        <v>221.31784011179332</v>
      </c>
      <c r="L22" s="83">
        <f t="shared" si="9"/>
        <v>221.31784011179332</v>
      </c>
      <c r="M22" s="83">
        <f t="shared" si="9"/>
        <v>221.31784011179332</v>
      </c>
      <c r="N22" s="83">
        <f t="shared" si="9"/>
        <v>221.31784011179332</v>
      </c>
      <c r="O22" s="83">
        <f t="shared" si="9"/>
        <v>221.31784011179332</v>
      </c>
      <c r="P22" s="83">
        <f t="shared" si="9"/>
        <v>221.31784011179332</v>
      </c>
      <c r="Q22" s="83">
        <f t="shared" si="9"/>
        <v>221.31784011179332</v>
      </c>
      <c r="R22" s="83">
        <f t="shared" si="9"/>
        <v>221.31784011179332</v>
      </c>
      <c r="S22" s="83">
        <f t="shared" si="9"/>
        <v>221.31784011179332</v>
      </c>
      <c r="T22" s="83">
        <f t="shared" si="9"/>
        <v>221.31784011179332</v>
      </c>
      <c r="U22" s="83">
        <f t="shared" si="9"/>
        <v>221.31784011179332</v>
      </c>
      <c r="V22" s="83">
        <f t="shared" si="9"/>
        <v>221.31784011179332</v>
      </c>
      <c r="W22" s="83">
        <f t="shared" si="9"/>
        <v>221.31784011179332</v>
      </c>
      <c r="X22" s="83">
        <f t="shared" si="9"/>
        <v>221.31784011179332</v>
      </c>
      <c r="Y22" s="83">
        <f t="shared" si="9"/>
        <v>221.31784011179332</v>
      </c>
      <c r="Z22" s="83">
        <f t="shared" si="9"/>
        <v>221.31784011179332</v>
      </c>
      <c r="AA22" s="83">
        <f t="shared" si="9"/>
        <v>221.31784011179332</v>
      </c>
      <c r="AB22" s="83">
        <f t="shared" si="9"/>
        <v>221.31784011179332</v>
      </c>
      <c r="AC22" s="83">
        <f t="shared" si="9"/>
        <v>221.31784011179332</v>
      </c>
      <c r="AD22" s="83">
        <f t="shared" si="9"/>
        <v>221.31784011179332</v>
      </c>
      <c r="AE22" s="83">
        <f t="shared" si="9"/>
        <v>221.31784011179332</v>
      </c>
      <c r="AF22" s="83">
        <f t="shared" si="9"/>
        <v>221.31784011179332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</row>
    <row r="23" spans="1:45" x14ac:dyDescent="0.25">
      <c r="A23" s="30"/>
      <c r="B23" s="53">
        <v>5</v>
      </c>
      <c r="C23" s="54"/>
      <c r="D23" s="54"/>
      <c r="E23" s="54"/>
      <c r="F23" s="54"/>
      <c r="G23" s="83">
        <f t="shared" si="9"/>
        <v>221.31784011179332</v>
      </c>
      <c r="H23" s="83">
        <f t="shared" si="9"/>
        <v>221.31784011179332</v>
      </c>
      <c r="I23" s="83">
        <f t="shared" si="9"/>
        <v>221.31784011179332</v>
      </c>
      <c r="J23" s="83">
        <f t="shared" si="9"/>
        <v>221.31784011179332</v>
      </c>
      <c r="K23" s="83">
        <f t="shared" si="9"/>
        <v>221.31784011179332</v>
      </c>
      <c r="L23" s="83">
        <f t="shared" si="9"/>
        <v>221.31784011179332</v>
      </c>
      <c r="M23" s="83">
        <f t="shared" si="9"/>
        <v>221.31784011179332</v>
      </c>
      <c r="N23" s="83">
        <f t="shared" si="9"/>
        <v>221.31784011179332</v>
      </c>
      <c r="O23" s="83">
        <f t="shared" si="9"/>
        <v>221.31784011179332</v>
      </c>
      <c r="P23" s="83">
        <f t="shared" si="9"/>
        <v>221.31784011179332</v>
      </c>
      <c r="Q23" s="83">
        <f t="shared" si="9"/>
        <v>221.31784011179332</v>
      </c>
      <c r="R23" s="83">
        <f t="shared" si="9"/>
        <v>221.31784011179332</v>
      </c>
      <c r="S23" s="83">
        <f t="shared" si="9"/>
        <v>221.31784011179332</v>
      </c>
      <c r="T23" s="83">
        <f t="shared" si="9"/>
        <v>221.31784011179332</v>
      </c>
      <c r="U23" s="83">
        <f t="shared" si="9"/>
        <v>221.31784011179332</v>
      </c>
      <c r="V23" s="83">
        <f t="shared" si="9"/>
        <v>221.31784011179332</v>
      </c>
      <c r="W23" s="83">
        <f t="shared" si="9"/>
        <v>221.31784011179332</v>
      </c>
      <c r="X23" s="83">
        <f t="shared" si="9"/>
        <v>221.31784011179332</v>
      </c>
      <c r="Y23" s="83">
        <f t="shared" si="9"/>
        <v>221.31784011179332</v>
      </c>
      <c r="Z23" s="83">
        <f t="shared" si="9"/>
        <v>221.31784011179332</v>
      </c>
      <c r="AA23" s="83">
        <f t="shared" si="9"/>
        <v>221.31784011179332</v>
      </c>
      <c r="AB23" s="83">
        <f t="shared" si="9"/>
        <v>221.31784011179332</v>
      </c>
      <c r="AC23" s="83">
        <f t="shared" si="9"/>
        <v>221.31784011179332</v>
      </c>
      <c r="AD23" s="83">
        <f t="shared" si="9"/>
        <v>221.31784011179332</v>
      </c>
      <c r="AE23" s="83">
        <f t="shared" si="9"/>
        <v>221.31784011179332</v>
      </c>
      <c r="AF23" s="83">
        <f t="shared" si="9"/>
        <v>221.31784011179332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</row>
    <row r="24" spans="1:45" x14ac:dyDescent="0.25">
      <c r="A24" s="30"/>
      <c r="B24" s="53">
        <v>6</v>
      </c>
      <c r="C24" s="54"/>
      <c r="D24" s="54"/>
      <c r="E24" s="54"/>
      <c r="F24" s="54"/>
      <c r="G24" s="54"/>
      <c r="H24" s="83">
        <f t="shared" si="9"/>
        <v>221.31784011179332</v>
      </c>
      <c r="I24" s="83">
        <f t="shared" si="9"/>
        <v>221.31784011179332</v>
      </c>
      <c r="J24" s="83">
        <f t="shared" si="9"/>
        <v>221.31784011179332</v>
      </c>
      <c r="K24" s="83">
        <f t="shared" si="9"/>
        <v>221.31784011179332</v>
      </c>
      <c r="L24" s="83">
        <f t="shared" si="9"/>
        <v>221.31784011179332</v>
      </c>
      <c r="M24" s="83">
        <f t="shared" si="9"/>
        <v>221.31784011179332</v>
      </c>
      <c r="N24" s="83">
        <f t="shared" si="9"/>
        <v>221.31784011179332</v>
      </c>
      <c r="O24" s="83">
        <f t="shared" si="9"/>
        <v>221.31784011179332</v>
      </c>
      <c r="P24" s="83">
        <f t="shared" si="9"/>
        <v>221.31784011179332</v>
      </c>
      <c r="Q24" s="83">
        <f t="shared" si="9"/>
        <v>221.31784011179332</v>
      </c>
      <c r="R24" s="83">
        <f t="shared" si="9"/>
        <v>221.31784011179332</v>
      </c>
      <c r="S24" s="83">
        <f t="shared" si="9"/>
        <v>221.31784011179332</v>
      </c>
      <c r="T24" s="83">
        <f t="shared" si="9"/>
        <v>221.31784011179332</v>
      </c>
      <c r="U24" s="83">
        <f t="shared" si="9"/>
        <v>221.31784011179332</v>
      </c>
      <c r="V24" s="83">
        <f t="shared" si="9"/>
        <v>221.31784011179332</v>
      </c>
      <c r="W24" s="83">
        <f t="shared" si="9"/>
        <v>221.31784011179332</v>
      </c>
      <c r="X24" s="83">
        <f t="shared" si="9"/>
        <v>221.31784011179332</v>
      </c>
      <c r="Y24" s="83">
        <f t="shared" si="9"/>
        <v>221.31784011179332</v>
      </c>
      <c r="Z24" s="83">
        <f t="shared" si="9"/>
        <v>221.31784011179332</v>
      </c>
      <c r="AA24" s="83">
        <f t="shared" si="9"/>
        <v>221.31784011179332</v>
      </c>
      <c r="AB24" s="83">
        <f t="shared" si="9"/>
        <v>221.31784011179332</v>
      </c>
      <c r="AC24" s="83">
        <f t="shared" si="9"/>
        <v>221.31784011179332</v>
      </c>
      <c r="AD24" s="83">
        <f t="shared" si="9"/>
        <v>221.31784011179332</v>
      </c>
      <c r="AE24" s="83">
        <f t="shared" si="9"/>
        <v>221.31784011179332</v>
      </c>
      <c r="AF24" s="83">
        <f t="shared" si="9"/>
        <v>221.31784011179332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</row>
    <row r="25" spans="1:45" x14ac:dyDescent="0.25">
      <c r="A25" s="30"/>
      <c r="B25" s="53">
        <v>7</v>
      </c>
      <c r="C25" s="54"/>
      <c r="D25" s="54"/>
      <c r="E25" s="54"/>
      <c r="F25" s="54"/>
      <c r="G25" s="54"/>
      <c r="H25" s="54"/>
      <c r="I25" s="83">
        <f t="shared" si="9"/>
        <v>221.31784011179332</v>
      </c>
      <c r="J25" s="83">
        <f t="shared" si="9"/>
        <v>221.31784011179332</v>
      </c>
      <c r="K25" s="83">
        <f t="shared" si="9"/>
        <v>221.31784011179332</v>
      </c>
      <c r="L25" s="83">
        <f t="shared" si="9"/>
        <v>221.31784011179332</v>
      </c>
      <c r="M25" s="83">
        <f t="shared" si="9"/>
        <v>221.31784011179332</v>
      </c>
      <c r="N25" s="83">
        <f t="shared" si="9"/>
        <v>221.31784011179332</v>
      </c>
      <c r="O25" s="83">
        <f t="shared" si="9"/>
        <v>221.31784011179332</v>
      </c>
      <c r="P25" s="83">
        <f t="shared" si="9"/>
        <v>221.31784011179332</v>
      </c>
      <c r="Q25" s="83">
        <f t="shared" si="9"/>
        <v>221.31784011179332</v>
      </c>
      <c r="R25" s="83">
        <f t="shared" si="9"/>
        <v>221.31784011179332</v>
      </c>
      <c r="S25" s="83">
        <f t="shared" si="9"/>
        <v>221.31784011179332</v>
      </c>
      <c r="T25" s="83">
        <f t="shared" si="9"/>
        <v>221.31784011179332</v>
      </c>
      <c r="U25" s="83">
        <f t="shared" si="9"/>
        <v>221.31784011179332</v>
      </c>
      <c r="V25" s="83">
        <f t="shared" si="9"/>
        <v>221.31784011179332</v>
      </c>
      <c r="W25" s="83">
        <f t="shared" si="9"/>
        <v>221.31784011179332</v>
      </c>
      <c r="X25" s="83">
        <f t="shared" si="9"/>
        <v>221.31784011179332</v>
      </c>
      <c r="Y25" s="83">
        <f t="shared" si="9"/>
        <v>221.31784011179332</v>
      </c>
      <c r="Z25" s="83">
        <f t="shared" si="9"/>
        <v>221.31784011179332</v>
      </c>
      <c r="AA25" s="83">
        <f t="shared" si="9"/>
        <v>221.31784011179332</v>
      </c>
      <c r="AB25" s="83">
        <f t="shared" si="9"/>
        <v>221.31784011179332</v>
      </c>
      <c r="AC25" s="83">
        <f t="shared" si="9"/>
        <v>221.31784011179332</v>
      </c>
      <c r="AD25" s="83">
        <f t="shared" si="9"/>
        <v>221.31784011179332</v>
      </c>
      <c r="AE25" s="83">
        <f t="shared" si="9"/>
        <v>221.31784011179332</v>
      </c>
      <c r="AF25" s="83">
        <f t="shared" si="9"/>
        <v>221.31784011179332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</row>
    <row r="26" spans="1:45" x14ac:dyDescent="0.25">
      <c r="A26" s="30"/>
      <c r="B26" s="53">
        <v>8</v>
      </c>
      <c r="C26" s="54"/>
      <c r="D26" s="54"/>
      <c r="E26" s="54"/>
      <c r="F26" s="54"/>
      <c r="G26" s="54"/>
      <c r="H26" s="54"/>
      <c r="I26" s="54"/>
      <c r="J26" s="83">
        <f t="shared" si="9"/>
        <v>221.31784011179332</v>
      </c>
      <c r="K26" s="83">
        <f t="shared" si="9"/>
        <v>221.31784011179332</v>
      </c>
      <c r="L26" s="83">
        <f t="shared" si="9"/>
        <v>221.31784011179332</v>
      </c>
      <c r="M26" s="83">
        <f t="shared" si="9"/>
        <v>221.31784011179332</v>
      </c>
      <c r="N26" s="83">
        <f t="shared" si="9"/>
        <v>221.31784011179332</v>
      </c>
      <c r="O26" s="83">
        <f t="shared" si="9"/>
        <v>221.31784011179332</v>
      </c>
      <c r="P26" s="83">
        <f t="shared" si="9"/>
        <v>221.31784011179332</v>
      </c>
      <c r="Q26" s="83">
        <f t="shared" si="9"/>
        <v>221.31784011179332</v>
      </c>
      <c r="R26" s="83">
        <f t="shared" si="9"/>
        <v>221.31784011179332</v>
      </c>
      <c r="S26" s="83">
        <f t="shared" si="9"/>
        <v>221.31784011179332</v>
      </c>
      <c r="T26" s="83">
        <f t="shared" si="9"/>
        <v>221.31784011179332</v>
      </c>
      <c r="U26" s="83">
        <f t="shared" si="9"/>
        <v>221.31784011179332</v>
      </c>
      <c r="V26" s="83">
        <f t="shared" si="9"/>
        <v>221.31784011179332</v>
      </c>
      <c r="W26" s="83">
        <f t="shared" si="9"/>
        <v>221.31784011179332</v>
      </c>
      <c r="X26" s="83">
        <f t="shared" si="9"/>
        <v>221.31784011179332</v>
      </c>
      <c r="Y26" s="83">
        <f t="shared" si="9"/>
        <v>221.31784011179332</v>
      </c>
      <c r="Z26" s="83">
        <f t="shared" si="9"/>
        <v>221.31784011179332</v>
      </c>
      <c r="AA26" s="83">
        <f t="shared" si="9"/>
        <v>221.31784011179332</v>
      </c>
      <c r="AB26" s="83">
        <f t="shared" si="9"/>
        <v>221.31784011179332</v>
      </c>
      <c r="AC26" s="83">
        <f t="shared" si="9"/>
        <v>221.31784011179332</v>
      </c>
      <c r="AD26" s="83">
        <f t="shared" si="9"/>
        <v>221.31784011179332</v>
      </c>
      <c r="AE26" s="83">
        <f t="shared" si="9"/>
        <v>221.31784011179332</v>
      </c>
      <c r="AF26" s="83">
        <f t="shared" si="9"/>
        <v>221.31784011179332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</row>
    <row r="27" spans="1:45" x14ac:dyDescent="0.25">
      <c r="A27" s="30"/>
      <c r="B27" s="53">
        <v>9</v>
      </c>
      <c r="C27" s="54"/>
      <c r="D27" s="54"/>
      <c r="E27" s="54"/>
      <c r="F27" s="54"/>
      <c r="G27" s="54"/>
      <c r="H27" s="54"/>
      <c r="I27" s="54"/>
      <c r="J27" s="54"/>
      <c r="K27" s="83">
        <f t="shared" si="9"/>
        <v>221.31784011179332</v>
      </c>
      <c r="L27" s="83">
        <f t="shared" si="9"/>
        <v>221.31784011179332</v>
      </c>
      <c r="M27" s="83">
        <f t="shared" si="9"/>
        <v>221.31784011179332</v>
      </c>
      <c r="N27" s="83">
        <f t="shared" si="9"/>
        <v>221.31784011179332</v>
      </c>
      <c r="O27" s="83">
        <f t="shared" si="9"/>
        <v>221.31784011179332</v>
      </c>
      <c r="P27" s="83">
        <f t="shared" si="9"/>
        <v>221.31784011179332</v>
      </c>
      <c r="Q27" s="83">
        <f t="shared" si="9"/>
        <v>221.31784011179332</v>
      </c>
      <c r="R27" s="83">
        <f t="shared" si="9"/>
        <v>221.31784011179332</v>
      </c>
      <c r="S27" s="83">
        <f t="shared" si="9"/>
        <v>221.31784011179332</v>
      </c>
      <c r="T27" s="83">
        <f t="shared" si="9"/>
        <v>221.31784011179332</v>
      </c>
      <c r="U27" s="83">
        <f t="shared" si="9"/>
        <v>221.31784011179332</v>
      </c>
      <c r="V27" s="83">
        <f t="shared" si="9"/>
        <v>221.31784011179332</v>
      </c>
      <c r="W27" s="83">
        <f t="shared" si="9"/>
        <v>221.31784011179332</v>
      </c>
      <c r="X27" s="83">
        <f t="shared" si="9"/>
        <v>221.31784011179332</v>
      </c>
      <c r="Y27" s="83">
        <f t="shared" si="9"/>
        <v>221.31784011179332</v>
      </c>
      <c r="Z27" s="83">
        <f t="shared" si="9"/>
        <v>221.31784011179332</v>
      </c>
      <c r="AA27" s="83">
        <f t="shared" si="9"/>
        <v>221.31784011179332</v>
      </c>
      <c r="AB27" s="83">
        <f t="shared" si="9"/>
        <v>221.31784011179332</v>
      </c>
      <c r="AC27" s="83">
        <f t="shared" si="9"/>
        <v>221.31784011179332</v>
      </c>
      <c r="AD27" s="83">
        <f t="shared" si="9"/>
        <v>221.31784011179332</v>
      </c>
      <c r="AE27" s="83">
        <f t="shared" si="9"/>
        <v>221.31784011179332</v>
      </c>
      <c r="AF27" s="83">
        <f t="shared" si="9"/>
        <v>221.31784011179332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</row>
    <row r="28" spans="1:45" x14ac:dyDescent="0.25">
      <c r="A28" s="30"/>
      <c r="B28" s="84" t="s">
        <v>44</v>
      </c>
      <c r="C28" s="85">
        <f>SUM(C19:C27)</f>
        <v>221.31784011179332</v>
      </c>
      <c r="D28" s="85">
        <f t="shared" ref="D28:AE28" si="10">SUM(D19:D27)</f>
        <v>442.63568022358663</v>
      </c>
      <c r="E28" s="85">
        <f t="shared" si="10"/>
        <v>663.95352033537995</v>
      </c>
      <c r="F28" s="85">
        <f t="shared" si="10"/>
        <v>885.27136044717327</v>
      </c>
      <c r="G28" s="85">
        <f t="shared" si="10"/>
        <v>1106.5892005589667</v>
      </c>
      <c r="H28" s="85">
        <f t="shared" si="10"/>
        <v>1327.9070406707601</v>
      </c>
      <c r="I28" s="85">
        <f t="shared" si="10"/>
        <v>1549.2248807825536</v>
      </c>
      <c r="J28" s="85">
        <f t="shared" si="10"/>
        <v>1770.542720894347</v>
      </c>
      <c r="K28" s="85">
        <f t="shared" si="10"/>
        <v>1991.8605610061404</v>
      </c>
      <c r="L28" s="85">
        <f t="shared" si="10"/>
        <v>1991.8605610061404</v>
      </c>
      <c r="M28" s="85">
        <f t="shared" si="10"/>
        <v>1991.8605610061404</v>
      </c>
      <c r="N28" s="85">
        <f t="shared" si="10"/>
        <v>1991.8605610061404</v>
      </c>
      <c r="O28" s="85">
        <f t="shared" si="10"/>
        <v>1991.8605610061404</v>
      </c>
      <c r="P28" s="85">
        <f t="shared" si="10"/>
        <v>1991.8605610061404</v>
      </c>
      <c r="Q28" s="85">
        <f t="shared" si="10"/>
        <v>1991.8605610061404</v>
      </c>
      <c r="R28" s="85">
        <f t="shared" si="10"/>
        <v>1991.8605610061404</v>
      </c>
      <c r="S28" s="85">
        <f t="shared" si="10"/>
        <v>1991.8605610061404</v>
      </c>
      <c r="T28" s="85">
        <f t="shared" si="10"/>
        <v>1991.8605610061404</v>
      </c>
      <c r="U28" s="85">
        <f t="shared" si="10"/>
        <v>1991.8605610061404</v>
      </c>
      <c r="V28" s="85">
        <f t="shared" si="10"/>
        <v>1991.8605610061404</v>
      </c>
      <c r="W28" s="85">
        <f t="shared" si="10"/>
        <v>1991.8605610061404</v>
      </c>
      <c r="X28" s="85">
        <f t="shared" si="10"/>
        <v>1991.8605610061404</v>
      </c>
      <c r="Y28" s="85">
        <f t="shared" si="10"/>
        <v>1991.8605610061404</v>
      </c>
      <c r="Z28" s="85">
        <f t="shared" si="10"/>
        <v>1991.8605610061404</v>
      </c>
      <c r="AA28" s="85">
        <f t="shared" si="10"/>
        <v>1991.8605610061404</v>
      </c>
      <c r="AB28" s="85">
        <f t="shared" si="10"/>
        <v>1991.8605610061404</v>
      </c>
      <c r="AC28" s="85">
        <f t="shared" si="10"/>
        <v>1991.8605610061404</v>
      </c>
      <c r="AD28" s="85">
        <f t="shared" si="10"/>
        <v>1991.8605610061404</v>
      </c>
      <c r="AE28" s="85">
        <f t="shared" si="10"/>
        <v>1991.8605610061404</v>
      </c>
      <c r="AF28" s="85">
        <f>SUM(AF19:AF27)</f>
        <v>1991.8605610061404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</row>
    <row r="29" spans="1:45" x14ac:dyDescent="0.25">
      <c r="A29" s="30"/>
      <c r="B29" s="49"/>
      <c r="C29" s="50"/>
      <c r="D29" s="50"/>
      <c r="E29" s="50"/>
      <c r="F29" s="50"/>
      <c r="G29" s="50"/>
      <c r="H29" s="50"/>
      <c r="I29" s="50"/>
      <c r="J29" s="50"/>
      <c r="K29" s="3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</row>
    <row r="30" spans="1:45" ht="18" x14ac:dyDescent="0.25">
      <c r="A30" s="30"/>
      <c r="B30" s="66" t="s">
        <v>78</v>
      </c>
      <c r="C30" s="30"/>
      <c r="D30" s="30"/>
      <c r="E30" s="30"/>
      <c r="F30" s="30"/>
      <c r="G30" s="30"/>
      <c r="H30" s="30"/>
      <c r="I30" s="30"/>
      <c r="J30" s="5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</row>
    <row r="31" spans="1:45" ht="45" x14ac:dyDescent="0.25">
      <c r="A31"/>
      <c r="B31" s="86" t="s">
        <v>37</v>
      </c>
      <c r="C31" s="87" t="s">
        <v>45</v>
      </c>
      <c r="D31" s="87" t="s">
        <v>46</v>
      </c>
      <c r="E31" s="86">
        <v>1</v>
      </c>
      <c r="F31" s="86">
        <v>2</v>
      </c>
      <c r="G31" s="86">
        <v>3</v>
      </c>
      <c r="H31" s="86">
        <v>4</v>
      </c>
      <c r="I31" s="86">
        <v>5</v>
      </c>
      <c r="J31" s="86">
        <v>6</v>
      </c>
      <c r="K31" s="86">
        <v>7</v>
      </c>
      <c r="L31" s="86">
        <v>8</v>
      </c>
      <c r="M31" s="86">
        <v>9</v>
      </c>
      <c r="N31" s="86">
        <v>10</v>
      </c>
      <c r="O31" s="86">
        <v>11</v>
      </c>
      <c r="P31" s="86">
        <v>12</v>
      </c>
      <c r="Q31" s="86">
        <v>13</v>
      </c>
      <c r="R31" s="86">
        <v>14</v>
      </c>
      <c r="S31" s="86">
        <v>15</v>
      </c>
      <c r="T31" s="86">
        <v>16</v>
      </c>
      <c r="U31" s="86">
        <v>17</v>
      </c>
      <c r="V31" s="86">
        <v>18</v>
      </c>
      <c r="W31" s="86">
        <v>19</v>
      </c>
      <c r="X31" s="86">
        <v>20</v>
      </c>
      <c r="Y31" s="86">
        <v>21</v>
      </c>
      <c r="Z31" s="86">
        <v>22</v>
      </c>
      <c r="AA31" s="86">
        <v>23</v>
      </c>
      <c r="AB31" s="86">
        <v>24</v>
      </c>
      <c r="AC31" s="86">
        <v>25</v>
      </c>
      <c r="AD31" s="86">
        <v>26</v>
      </c>
      <c r="AE31" s="86">
        <v>27</v>
      </c>
      <c r="AF31" s="86">
        <v>28</v>
      </c>
      <c r="AG31" s="86">
        <v>29</v>
      </c>
      <c r="AH31" s="86">
        <v>30</v>
      </c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</row>
    <row r="32" spans="1:45" x14ac:dyDescent="0.25">
      <c r="A32" s="30"/>
      <c r="B32" s="53">
        <v>1</v>
      </c>
      <c r="C32" s="88">
        <f>C19</f>
        <v>221.31784011179332</v>
      </c>
      <c r="D32" s="30" t="s">
        <v>47</v>
      </c>
      <c r="E32" s="30">
        <f t="shared" ref="E32:AH32" si="11">((J5+J4)*C$19)</f>
        <v>11.386348272561388</v>
      </c>
      <c r="F32" s="30">
        <f t="shared" si="11"/>
        <v>22.073237803053836</v>
      </c>
      <c r="G32" s="30">
        <f t="shared" si="11"/>
        <v>196.76998150523278</v>
      </c>
      <c r="H32" s="30">
        <f t="shared" si="11"/>
        <v>514.76840977265738</v>
      </c>
      <c r="I32" s="30">
        <f t="shared" si="11"/>
        <v>847.40685187523843</v>
      </c>
      <c r="J32" s="30">
        <f t="shared" si="11"/>
        <v>1106.7192927385863</v>
      </c>
      <c r="K32" s="30">
        <f t="shared" si="11"/>
        <v>1261.8194712902753</v>
      </c>
      <c r="L32" s="30">
        <f t="shared" si="11"/>
        <v>1318.0045463920526</v>
      </c>
      <c r="M32" s="30">
        <f t="shared" si="11"/>
        <v>1296.4910443446581</v>
      </c>
      <c r="N32" s="30">
        <f t="shared" si="11"/>
        <v>1221.8135864753863</v>
      </c>
      <c r="O32" s="30">
        <f t="shared" si="11"/>
        <v>1115.6992459369596</v>
      </c>
      <c r="P32" s="30">
        <f t="shared" si="11"/>
        <v>994.94439920207469</v>
      </c>
      <c r="Q32" s="30">
        <f t="shared" si="11"/>
        <v>871.34895237204148</v>
      </c>
      <c r="R32" s="30">
        <f t="shared" si="11"/>
        <v>752.50823684901218</v>
      </c>
      <c r="S32" s="30">
        <f t="shared" si="11"/>
        <v>642.82386391017087</v>
      </c>
      <c r="T32" s="30">
        <f t="shared" si="11"/>
        <v>544.44053892952149</v>
      </c>
      <c r="U32" s="30">
        <f t="shared" si="11"/>
        <v>458.00429859849942</v>
      </c>
      <c r="V32" s="30">
        <f t="shared" si="11"/>
        <v>383.22924377412664</v>
      </c>
      <c r="W32" s="30">
        <f t="shared" si="11"/>
        <v>319.29776041502754</v>
      </c>
      <c r="X32" s="30">
        <f t="shared" si="11"/>
        <v>265.13002348123479</v>
      </c>
      <c r="Y32" s="30">
        <f t="shared" si="11"/>
        <v>219.55717434209944</v>
      </c>
      <c r="Z32" s="30">
        <f t="shared" si="11"/>
        <v>181.42668745902529</v>
      </c>
      <c r="AA32" s="30">
        <f t="shared" si="11"/>
        <v>149.66177052880278</v>
      </c>
      <c r="AB32" s="30">
        <f t="shared" si="11"/>
        <v>123.29069781085201</v>
      </c>
      <c r="AC32" s="30">
        <f t="shared" si="11"/>
        <v>101.45722399217294</v>
      </c>
      <c r="AD32" s="30">
        <f t="shared" si="11"/>
        <v>83.419657455866243</v>
      </c>
      <c r="AE32" s="30">
        <f t="shared" si="11"/>
        <v>68.543602120222531</v>
      </c>
      <c r="AF32" s="30">
        <f t="shared" si="11"/>
        <v>56.291583179256868</v>
      </c>
      <c r="AG32" s="30">
        <f t="shared" si="11"/>
        <v>46.211551274213349</v>
      </c>
      <c r="AH32" s="30">
        <f t="shared" si="11"/>
        <v>37.925447640195571</v>
      </c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</row>
    <row r="33" spans="1:45" x14ac:dyDescent="0.25">
      <c r="A33" s="30"/>
      <c r="B33" s="53">
        <v>2</v>
      </c>
      <c r="C33" s="88">
        <f>C32</f>
        <v>221.31784011179332</v>
      </c>
      <c r="D33" s="30" t="s">
        <v>47</v>
      </c>
      <c r="E33" s="30"/>
      <c r="F33" s="30">
        <f t="shared" ref="F33:AH33" si="12">((J5+J4)*D$20)</f>
        <v>11.386348272561388</v>
      </c>
      <c r="G33" s="30">
        <f t="shared" si="12"/>
        <v>22.073237803053836</v>
      </c>
      <c r="H33" s="30">
        <f t="shared" si="12"/>
        <v>196.76998150523278</v>
      </c>
      <c r="I33" s="30">
        <f t="shared" si="12"/>
        <v>514.76840977265738</v>
      </c>
      <c r="J33" s="30">
        <f t="shared" si="12"/>
        <v>847.40685187523843</v>
      </c>
      <c r="K33" s="30">
        <f t="shared" si="12"/>
        <v>1106.7192927385863</v>
      </c>
      <c r="L33" s="30">
        <f t="shared" si="12"/>
        <v>1261.8194712902753</v>
      </c>
      <c r="M33" s="30">
        <f t="shared" si="12"/>
        <v>1318.0045463920526</v>
      </c>
      <c r="N33" s="30">
        <f t="shared" si="12"/>
        <v>1296.4910443446581</v>
      </c>
      <c r="O33" s="30">
        <f t="shared" si="12"/>
        <v>1221.8135864753863</v>
      </c>
      <c r="P33" s="30">
        <f t="shared" si="12"/>
        <v>1115.6992459369596</v>
      </c>
      <c r="Q33" s="30">
        <f t="shared" si="12"/>
        <v>994.94439920207469</v>
      </c>
      <c r="R33" s="30">
        <f t="shared" si="12"/>
        <v>871.34895237204148</v>
      </c>
      <c r="S33" s="30">
        <f t="shared" si="12"/>
        <v>752.50823684901218</v>
      </c>
      <c r="T33" s="30">
        <f t="shared" si="12"/>
        <v>642.82386391017087</v>
      </c>
      <c r="U33" s="30">
        <f t="shared" si="12"/>
        <v>544.44053892952149</v>
      </c>
      <c r="V33" s="30">
        <f t="shared" si="12"/>
        <v>458.00429859849942</v>
      </c>
      <c r="W33" s="30">
        <f t="shared" si="12"/>
        <v>383.22924377412664</v>
      </c>
      <c r="X33" s="30">
        <f t="shared" si="12"/>
        <v>319.29776041502754</v>
      </c>
      <c r="Y33" s="30">
        <f t="shared" si="12"/>
        <v>265.13002348123479</v>
      </c>
      <c r="Z33" s="30">
        <f t="shared" si="12"/>
        <v>219.55717434209944</v>
      </c>
      <c r="AA33" s="30">
        <f t="shared" si="12"/>
        <v>181.42668745902529</v>
      </c>
      <c r="AB33" s="30">
        <f t="shared" si="12"/>
        <v>149.66177052880278</v>
      </c>
      <c r="AC33" s="30">
        <f t="shared" si="12"/>
        <v>123.29069781085201</v>
      </c>
      <c r="AD33" s="30">
        <f t="shared" si="12"/>
        <v>101.45722399217294</v>
      </c>
      <c r="AE33" s="30">
        <f t="shared" si="12"/>
        <v>83.419657455866243</v>
      </c>
      <c r="AF33" s="30">
        <f t="shared" si="12"/>
        <v>68.543602120222531</v>
      </c>
      <c r="AG33" s="30">
        <f t="shared" si="12"/>
        <v>56.291583179256868</v>
      </c>
      <c r="AH33" s="30">
        <f t="shared" si="12"/>
        <v>46.211551274213349</v>
      </c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</row>
    <row r="34" spans="1:45" x14ac:dyDescent="0.25">
      <c r="A34" s="30"/>
      <c r="B34" s="53">
        <v>3</v>
      </c>
      <c r="C34" s="88">
        <f t="shared" ref="C34:C40" si="13">C33</f>
        <v>221.31784011179332</v>
      </c>
      <c r="D34" s="30" t="s">
        <v>47</v>
      </c>
      <c r="E34" s="30"/>
      <c r="F34" s="30"/>
      <c r="G34" s="30">
        <f t="shared" ref="G34:AH34" si="14">((J4+J5)*E$21)</f>
        <v>11.386348272561388</v>
      </c>
      <c r="H34" s="30">
        <f t="shared" si="14"/>
        <v>22.073237803053836</v>
      </c>
      <c r="I34" s="30">
        <f t="shared" si="14"/>
        <v>196.76998150523278</v>
      </c>
      <c r="J34" s="30">
        <f t="shared" si="14"/>
        <v>514.76840977265738</v>
      </c>
      <c r="K34" s="30">
        <f t="shared" si="14"/>
        <v>847.40685187523843</v>
      </c>
      <c r="L34" s="30">
        <f t="shared" si="14"/>
        <v>1106.7192927385863</v>
      </c>
      <c r="M34" s="30">
        <f t="shared" si="14"/>
        <v>1261.8194712902753</v>
      </c>
      <c r="N34" s="30">
        <f t="shared" si="14"/>
        <v>1318.0045463920526</v>
      </c>
      <c r="O34" s="30">
        <f t="shared" si="14"/>
        <v>1296.4910443446581</v>
      </c>
      <c r="P34" s="30">
        <f t="shared" si="14"/>
        <v>1221.8135864753863</v>
      </c>
      <c r="Q34" s="30">
        <f t="shared" si="14"/>
        <v>1115.6992459369596</v>
      </c>
      <c r="R34" s="30">
        <f t="shared" si="14"/>
        <v>994.94439920207469</v>
      </c>
      <c r="S34" s="30">
        <f t="shared" si="14"/>
        <v>871.34895237204148</v>
      </c>
      <c r="T34" s="30">
        <f t="shared" si="14"/>
        <v>752.50823684901218</v>
      </c>
      <c r="U34" s="30">
        <f t="shared" si="14"/>
        <v>642.82386391017087</v>
      </c>
      <c r="V34" s="30">
        <f t="shared" si="14"/>
        <v>544.44053892952149</v>
      </c>
      <c r="W34" s="30">
        <f t="shared" si="14"/>
        <v>458.00429859849942</v>
      </c>
      <c r="X34" s="30">
        <f t="shared" si="14"/>
        <v>383.22924377412664</v>
      </c>
      <c r="Y34" s="30">
        <f t="shared" si="14"/>
        <v>319.29776041502754</v>
      </c>
      <c r="Z34" s="30">
        <f t="shared" si="14"/>
        <v>265.13002348123479</v>
      </c>
      <c r="AA34" s="30">
        <f t="shared" si="14"/>
        <v>219.55717434209944</v>
      </c>
      <c r="AB34" s="30">
        <f t="shared" si="14"/>
        <v>181.42668745902529</v>
      </c>
      <c r="AC34" s="30">
        <f t="shared" si="14"/>
        <v>149.66177052880278</v>
      </c>
      <c r="AD34" s="30">
        <f t="shared" si="14"/>
        <v>123.29069781085201</v>
      </c>
      <c r="AE34" s="30">
        <f t="shared" si="14"/>
        <v>101.45722399217294</v>
      </c>
      <c r="AF34" s="30">
        <f t="shared" si="14"/>
        <v>83.419657455866243</v>
      </c>
      <c r="AG34" s="30">
        <f t="shared" si="14"/>
        <v>68.543602120222531</v>
      </c>
      <c r="AH34" s="30">
        <f t="shared" si="14"/>
        <v>56.291583179256868</v>
      </c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</row>
    <row r="35" spans="1:45" x14ac:dyDescent="0.25">
      <c r="A35" s="30"/>
      <c r="B35" s="53">
        <v>4</v>
      </c>
      <c r="C35" s="88">
        <f t="shared" si="13"/>
        <v>221.31784011179332</v>
      </c>
      <c r="D35" s="30" t="s">
        <v>47</v>
      </c>
      <c r="E35" s="30"/>
      <c r="F35" s="30"/>
      <c r="G35" s="30"/>
      <c r="H35" s="30">
        <f t="shared" ref="H35:AH35" si="15">((J4+J5)*F$22)</f>
        <v>11.386348272561388</v>
      </c>
      <c r="I35" s="30">
        <f t="shared" si="15"/>
        <v>22.073237803053836</v>
      </c>
      <c r="J35" s="30">
        <f t="shared" si="15"/>
        <v>196.76998150523278</v>
      </c>
      <c r="K35" s="30">
        <f t="shared" si="15"/>
        <v>514.76840977265738</v>
      </c>
      <c r="L35" s="30">
        <f t="shared" si="15"/>
        <v>847.40685187523843</v>
      </c>
      <c r="M35" s="30">
        <f t="shared" si="15"/>
        <v>1106.7192927385863</v>
      </c>
      <c r="N35" s="30">
        <f t="shared" si="15"/>
        <v>1261.8194712902753</v>
      </c>
      <c r="O35" s="30">
        <f t="shared" si="15"/>
        <v>1318.0045463920526</v>
      </c>
      <c r="P35" s="30">
        <f t="shared" si="15"/>
        <v>1296.4910443446581</v>
      </c>
      <c r="Q35" s="30">
        <f t="shared" si="15"/>
        <v>1221.8135864753863</v>
      </c>
      <c r="R35" s="30">
        <f t="shared" si="15"/>
        <v>1115.6992459369596</v>
      </c>
      <c r="S35" s="30">
        <f t="shared" si="15"/>
        <v>994.94439920207469</v>
      </c>
      <c r="T35" s="30">
        <f t="shared" si="15"/>
        <v>871.34895237204148</v>
      </c>
      <c r="U35" s="30">
        <f t="shared" si="15"/>
        <v>752.50823684901218</v>
      </c>
      <c r="V35" s="30">
        <f t="shared" si="15"/>
        <v>642.82386391017087</v>
      </c>
      <c r="W35" s="30">
        <f t="shared" si="15"/>
        <v>544.44053892952149</v>
      </c>
      <c r="X35" s="30">
        <f t="shared" si="15"/>
        <v>458.00429859849942</v>
      </c>
      <c r="Y35" s="30">
        <f t="shared" si="15"/>
        <v>383.22924377412664</v>
      </c>
      <c r="Z35" s="30">
        <f t="shared" si="15"/>
        <v>319.29776041502754</v>
      </c>
      <c r="AA35" s="30">
        <f t="shared" si="15"/>
        <v>265.13002348123479</v>
      </c>
      <c r="AB35" s="30">
        <f t="shared" si="15"/>
        <v>219.55717434209944</v>
      </c>
      <c r="AC35" s="30">
        <f t="shared" si="15"/>
        <v>181.42668745902529</v>
      </c>
      <c r="AD35" s="30">
        <f t="shared" si="15"/>
        <v>149.66177052880278</v>
      </c>
      <c r="AE35" s="30">
        <f t="shared" si="15"/>
        <v>123.29069781085201</v>
      </c>
      <c r="AF35" s="30">
        <f t="shared" si="15"/>
        <v>101.45722399217294</v>
      </c>
      <c r="AG35" s="30">
        <f t="shared" si="15"/>
        <v>83.419657455866243</v>
      </c>
      <c r="AH35" s="30">
        <f t="shared" si="15"/>
        <v>68.543602120222531</v>
      </c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</row>
    <row r="36" spans="1:45" x14ac:dyDescent="0.25">
      <c r="A36" s="30"/>
      <c r="B36" s="53">
        <v>5</v>
      </c>
      <c r="C36" s="88">
        <f t="shared" si="13"/>
        <v>221.31784011179332</v>
      </c>
      <c r="D36" s="30" t="s">
        <v>47</v>
      </c>
      <c r="E36" s="30"/>
      <c r="F36" s="30"/>
      <c r="G36" s="30"/>
      <c r="H36" s="30"/>
      <c r="I36" s="30">
        <f t="shared" ref="I36:AH36" si="16">((J4+J5)*G$23)</f>
        <v>11.386348272561388</v>
      </c>
      <c r="J36" s="30">
        <f t="shared" si="16"/>
        <v>22.073237803053836</v>
      </c>
      <c r="K36" s="30">
        <f t="shared" si="16"/>
        <v>196.76998150523278</v>
      </c>
      <c r="L36" s="30">
        <f t="shared" si="16"/>
        <v>514.76840977265738</v>
      </c>
      <c r="M36" s="30">
        <f t="shared" si="16"/>
        <v>847.40685187523843</v>
      </c>
      <c r="N36" s="30">
        <f t="shared" si="16"/>
        <v>1106.7192927385863</v>
      </c>
      <c r="O36" s="30">
        <f t="shared" si="16"/>
        <v>1261.8194712902753</v>
      </c>
      <c r="P36" s="30">
        <f t="shared" si="16"/>
        <v>1318.0045463920526</v>
      </c>
      <c r="Q36" s="30">
        <f t="shared" si="16"/>
        <v>1296.4910443446581</v>
      </c>
      <c r="R36" s="30">
        <f t="shared" si="16"/>
        <v>1221.8135864753863</v>
      </c>
      <c r="S36" s="30">
        <f t="shared" si="16"/>
        <v>1115.6992459369596</v>
      </c>
      <c r="T36" s="30">
        <f t="shared" si="16"/>
        <v>994.94439920207469</v>
      </c>
      <c r="U36" s="30">
        <f t="shared" si="16"/>
        <v>871.34895237204148</v>
      </c>
      <c r="V36" s="30">
        <f t="shared" si="16"/>
        <v>752.50823684901218</v>
      </c>
      <c r="W36" s="30">
        <f t="shared" si="16"/>
        <v>642.82386391017087</v>
      </c>
      <c r="X36" s="30">
        <f t="shared" si="16"/>
        <v>544.44053892952149</v>
      </c>
      <c r="Y36" s="30">
        <f t="shared" si="16"/>
        <v>458.00429859849942</v>
      </c>
      <c r="Z36" s="30">
        <f t="shared" si="16"/>
        <v>383.22924377412664</v>
      </c>
      <c r="AA36" s="30">
        <f t="shared" si="16"/>
        <v>319.29776041502754</v>
      </c>
      <c r="AB36" s="30">
        <f t="shared" si="16"/>
        <v>265.13002348123479</v>
      </c>
      <c r="AC36" s="30">
        <f t="shared" si="16"/>
        <v>219.55717434209944</v>
      </c>
      <c r="AD36" s="30">
        <f t="shared" si="16"/>
        <v>181.42668745902529</v>
      </c>
      <c r="AE36" s="30">
        <f t="shared" si="16"/>
        <v>149.66177052880278</v>
      </c>
      <c r="AF36" s="30">
        <f t="shared" si="16"/>
        <v>123.29069781085201</v>
      </c>
      <c r="AG36" s="30">
        <f t="shared" si="16"/>
        <v>101.45722399217294</v>
      </c>
      <c r="AH36" s="30">
        <f t="shared" si="16"/>
        <v>83.419657455866243</v>
      </c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</row>
    <row r="37" spans="1:45" x14ac:dyDescent="0.25">
      <c r="A37" s="30"/>
      <c r="B37" s="53">
        <v>6</v>
      </c>
      <c r="C37" s="88">
        <f t="shared" si="13"/>
        <v>221.31784011179332</v>
      </c>
      <c r="D37" s="30" t="s">
        <v>47</v>
      </c>
      <c r="E37" s="30"/>
      <c r="F37" s="30"/>
      <c r="G37" s="30"/>
      <c r="H37" s="30"/>
      <c r="I37" s="30"/>
      <c r="J37" s="30">
        <f t="shared" ref="J37:AH37" si="17">((J4+J5)*H$24)</f>
        <v>11.386348272561388</v>
      </c>
      <c r="K37" s="30">
        <f t="shared" si="17"/>
        <v>22.073237803053836</v>
      </c>
      <c r="L37" s="30">
        <f t="shared" si="17"/>
        <v>196.76998150523278</v>
      </c>
      <c r="M37" s="30">
        <f t="shared" si="17"/>
        <v>514.76840977265738</v>
      </c>
      <c r="N37" s="30">
        <f t="shared" si="17"/>
        <v>847.40685187523843</v>
      </c>
      <c r="O37" s="30">
        <f t="shared" si="17"/>
        <v>1106.7192927385863</v>
      </c>
      <c r="P37" s="30">
        <f t="shared" si="17"/>
        <v>1261.8194712902753</v>
      </c>
      <c r="Q37" s="30">
        <f t="shared" si="17"/>
        <v>1318.0045463920526</v>
      </c>
      <c r="R37" s="30">
        <f t="shared" si="17"/>
        <v>1296.4910443446581</v>
      </c>
      <c r="S37" s="30">
        <f t="shared" si="17"/>
        <v>1221.8135864753863</v>
      </c>
      <c r="T37" s="30">
        <f t="shared" si="17"/>
        <v>1115.6992459369596</v>
      </c>
      <c r="U37" s="30">
        <f t="shared" si="17"/>
        <v>994.94439920207469</v>
      </c>
      <c r="V37" s="30">
        <f t="shared" si="17"/>
        <v>871.34895237204148</v>
      </c>
      <c r="W37" s="30">
        <f t="shared" si="17"/>
        <v>752.50823684901218</v>
      </c>
      <c r="X37" s="30">
        <f t="shared" si="17"/>
        <v>642.82386391017087</v>
      </c>
      <c r="Y37" s="30">
        <f t="shared" si="17"/>
        <v>544.44053892952149</v>
      </c>
      <c r="Z37" s="30">
        <f t="shared" si="17"/>
        <v>458.00429859849942</v>
      </c>
      <c r="AA37" s="30">
        <f t="shared" si="17"/>
        <v>383.22924377412664</v>
      </c>
      <c r="AB37" s="30">
        <f t="shared" si="17"/>
        <v>319.29776041502754</v>
      </c>
      <c r="AC37" s="30">
        <f t="shared" si="17"/>
        <v>265.13002348123479</v>
      </c>
      <c r="AD37" s="30">
        <f t="shared" si="17"/>
        <v>219.55717434209944</v>
      </c>
      <c r="AE37" s="30">
        <f t="shared" si="17"/>
        <v>181.42668745902529</v>
      </c>
      <c r="AF37" s="30">
        <f t="shared" si="17"/>
        <v>149.66177052880278</v>
      </c>
      <c r="AG37" s="30">
        <f t="shared" si="17"/>
        <v>123.29069781085201</v>
      </c>
      <c r="AH37" s="30">
        <f t="shared" si="17"/>
        <v>101.45722399217294</v>
      </c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</row>
    <row r="38" spans="1:45" x14ac:dyDescent="0.25">
      <c r="A38" s="30"/>
      <c r="B38" s="53">
        <v>7</v>
      </c>
      <c r="C38" s="88">
        <f t="shared" si="13"/>
        <v>221.31784011179332</v>
      </c>
      <c r="D38" s="30" t="s">
        <v>47</v>
      </c>
      <c r="E38" s="30"/>
      <c r="F38" s="30"/>
      <c r="G38" s="30"/>
      <c r="H38" s="30"/>
      <c r="I38" s="30"/>
      <c r="J38" s="30"/>
      <c r="K38" s="30">
        <f t="shared" ref="K38:AH38" si="18">((J4+J5)*I$25)</f>
        <v>11.386348272561388</v>
      </c>
      <c r="L38" s="30">
        <f t="shared" si="18"/>
        <v>22.073237803053836</v>
      </c>
      <c r="M38" s="30">
        <f t="shared" si="18"/>
        <v>196.76998150523278</v>
      </c>
      <c r="N38" s="30">
        <f t="shared" si="18"/>
        <v>514.76840977265738</v>
      </c>
      <c r="O38" s="30">
        <f t="shared" si="18"/>
        <v>847.40685187523843</v>
      </c>
      <c r="P38" s="30">
        <f t="shared" si="18"/>
        <v>1106.7192927385863</v>
      </c>
      <c r="Q38" s="30">
        <f t="shared" si="18"/>
        <v>1261.8194712902753</v>
      </c>
      <c r="R38" s="30">
        <f t="shared" si="18"/>
        <v>1318.0045463920526</v>
      </c>
      <c r="S38" s="30">
        <f t="shared" si="18"/>
        <v>1296.4910443446581</v>
      </c>
      <c r="T38" s="30">
        <f t="shared" si="18"/>
        <v>1221.8135864753863</v>
      </c>
      <c r="U38" s="30">
        <f t="shared" si="18"/>
        <v>1115.6992459369596</v>
      </c>
      <c r="V38" s="30">
        <f t="shared" si="18"/>
        <v>994.94439920207469</v>
      </c>
      <c r="W38" s="30">
        <f t="shared" si="18"/>
        <v>871.34895237204148</v>
      </c>
      <c r="X38" s="30">
        <f t="shared" si="18"/>
        <v>752.50823684901218</v>
      </c>
      <c r="Y38" s="30">
        <f t="shared" si="18"/>
        <v>642.82386391017087</v>
      </c>
      <c r="Z38" s="30">
        <f t="shared" si="18"/>
        <v>544.44053892952149</v>
      </c>
      <c r="AA38" s="30">
        <f t="shared" si="18"/>
        <v>458.00429859849942</v>
      </c>
      <c r="AB38" s="30">
        <f t="shared" si="18"/>
        <v>383.22924377412664</v>
      </c>
      <c r="AC38" s="30">
        <f t="shared" si="18"/>
        <v>319.29776041502754</v>
      </c>
      <c r="AD38" s="30">
        <f t="shared" si="18"/>
        <v>265.13002348123479</v>
      </c>
      <c r="AE38" s="30">
        <f t="shared" si="18"/>
        <v>219.55717434209944</v>
      </c>
      <c r="AF38" s="30">
        <f t="shared" si="18"/>
        <v>181.42668745902529</v>
      </c>
      <c r="AG38" s="30">
        <f t="shared" si="18"/>
        <v>149.66177052880278</v>
      </c>
      <c r="AH38" s="30">
        <f t="shared" si="18"/>
        <v>123.29069781085201</v>
      </c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</row>
    <row r="39" spans="1:45" x14ac:dyDescent="0.25">
      <c r="A39" s="30"/>
      <c r="B39" s="53">
        <v>8</v>
      </c>
      <c r="C39" s="88">
        <f t="shared" si="13"/>
        <v>221.31784011179332</v>
      </c>
      <c r="D39" s="30" t="s">
        <v>47</v>
      </c>
      <c r="E39" s="30"/>
      <c r="F39" s="30"/>
      <c r="G39" s="30"/>
      <c r="H39" s="30"/>
      <c r="I39" s="30"/>
      <c r="J39" s="30"/>
      <c r="K39" s="30"/>
      <c r="L39" s="30">
        <f t="shared" ref="L39:AH39" si="19">((J4+J5)*J$26)</f>
        <v>11.386348272561388</v>
      </c>
      <c r="M39" s="30">
        <f t="shared" si="19"/>
        <v>22.073237803053836</v>
      </c>
      <c r="N39" s="30">
        <f t="shared" si="19"/>
        <v>196.76998150523278</v>
      </c>
      <c r="O39" s="30">
        <f t="shared" si="19"/>
        <v>514.76840977265738</v>
      </c>
      <c r="P39" s="30">
        <f t="shared" si="19"/>
        <v>847.40685187523843</v>
      </c>
      <c r="Q39" s="30">
        <f t="shared" si="19"/>
        <v>1106.7192927385863</v>
      </c>
      <c r="R39" s="30">
        <f t="shared" si="19"/>
        <v>1261.8194712902753</v>
      </c>
      <c r="S39" s="30">
        <f t="shared" si="19"/>
        <v>1318.0045463920526</v>
      </c>
      <c r="T39" s="30">
        <f t="shared" si="19"/>
        <v>1296.4910443446581</v>
      </c>
      <c r="U39" s="30">
        <f t="shared" si="19"/>
        <v>1221.8135864753863</v>
      </c>
      <c r="V39" s="30">
        <f t="shared" si="19"/>
        <v>1115.6992459369596</v>
      </c>
      <c r="W39" s="30">
        <f t="shared" si="19"/>
        <v>994.94439920207469</v>
      </c>
      <c r="X39" s="30">
        <f t="shared" si="19"/>
        <v>871.34895237204148</v>
      </c>
      <c r="Y39" s="30">
        <f t="shared" si="19"/>
        <v>752.50823684901218</v>
      </c>
      <c r="Z39" s="30">
        <f t="shared" si="19"/>
        <v>642.82386391017087</v>
      </c>
      <c r="AA39" s="30">
        <f t="shared" si="19"/>
        <v>544.44053892952149</v>
      </c>
      <c r="AB39" s="30">
        <f t="shared" si="19"/>
        <v>458.00429859849942</v>
      </c>
      <c r="AC39" s="30">
        <f t="shared" si="19"/>
        <v>383.22924377412664</v>
      </c>
      <c r="AD39" s="30">
        <f t="shared" si="19"/>
        <v>319.29776041502754</v>
      </c>
      <c r="AE39" s="30">
        <f t="shared" si="19"/>
        <v>265.13002348123479</v>
      </c>
      <c r="AF39" s="30">
        <f t="shared" si="19"/>
        <v>219.55717434209944</v>
      </c>
      <c r="AG39" s="30">
        <f t="shared" si="19"/>
        <v>181.42668745902529</v>
      </c>
      <c r="AH39" s="30">
        <f t="shared" si="19"/>
        <v>149.66177052880278</v>
      </c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</row>
    <row r="40" spans="1:45" ht="15.75" thickBot="1" x14ac:dyDescent="0.3">
      <c r="A40" s="30"/>
      <c r="B40" s="53">
        <v>9</v>
      </c>
      <c r="C40" s="88">
        <f t="shared" si="13"/>
        <v>221.31784011179332</v>
      </c>
      <c r="D40" s="38" t="s">
        <v>47</v>
      </c>
      <c r="E40" s="38"/>
      <c r="F40" s="38"/>
      <c r="G40" s="38"/>
      <c r="H40" s="38"/>
      <c r="I40" s="38"/>
      <c r="J40" s="38"/>
      <c r="K40" s="38"/>
      <c r="L40" s="38"/>
      <c r="M40" s="38">
        <f t="shared" ref="M40:AH40" si="20">((J4+J5)*K$27)</f>
        <v>11.386348272561388</v>
      </c>
      <c r="N40" s="38">
        <f t="shared" si="20"/>
        <v>22.073237803053836</v>
      </c>
      <c r="O40" s="38">
        <f t="shared" si="20"/>
        <v>196.76998150523278</v>
      </c>
      <c r="P40" s="38">
        <f t="shared" si="20"/>
        <v>514.76840977265738</v>
      </c>
      <c r="Q40" s="38">
        <f t="shared" si="20"/>
        <v>847.40685187523843</v>
      </c>
      <c r="R40" s="38">
        <f t="shared" si="20"/>
        <v>1106.7192927385863</v>
      </c>
      <c r="S40" s="38">
        <f t="shared" si="20"/>
        <v>1261.8194712902753</v>
      </c>
      <c r="T40" s="38">
        <f t="shared" si="20"/>
        <v>1318.0045463920526</v>
      </c>
      <c r="U40" s="38">
        <f t="shared" si="20"/>
        <v>1296.4910443446581</v>
      </c>
      <c r="V40" s="38">
        <f t="shared" si="20"/>
        <v>1221.8135864753863</v>
      </c>
      <c r="W40" s="38">
        <f t="shared" si="20"/>
        <v>1115.6992459369596</v>
      </c>
      <c r="X40" s="38">
        <f t="shared" si="20"/>
        <v>994.94439920207469</v>
      </c>
      <c r="Y40" s="38">
        <f t="shared" si="20"/>
        <v>871.34895237204148</v>
      </c>
      <c r="Z40" s="38">
        <f t="shared" si="20"/>
        <v>752.50823684901218</v>
      </c>
      <c r="AA40" s="38">
        <f t="shared" si="20"/>
        <v>642.82386391017087</v>
      </c>
      <c r="AB40" s="38">
        <f t="shared" si="20"/>
        <v>544.44053892952149</v>
      </c>
      <c r="AC40" s="38">
        <f t="shared" si="20"/>
        <v>458.00429859849942</v>
      </c>
      <c r="AD40" s="38">
        <f t="shared" si="20"/>
        <v>383.22924377412664</v>
      </c>
      <c r="AE40" s="38">
        <f t="shared" si="20"/>
        <v>319.29776041502754</v>
      </c>
      <c r="AF40" s="38">
        <f t="shared" si="20"/>
        <v>265.13002348123479</v>
      </c>
      <c r="AG40" s="38">
        <f t="shared" si="20"/>
        <v>219.55717434209944</v>
      </c>
      <c r="AH40" s="38">
        <f t="shared" si="20"/>
        <v>181.42668745902529</v>
      </c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</row>
    <row r="41" spans="1:45" x14ac:dyDescent="0.25">
      <c r="A41" s="30"/>
      <c r="B41" s="95" t="s">
        <v>79</v>
      </c>
      <c r="C41" s="95"/>
      <c r="D41" s="95"/>
      <c r="E41" s="89">
        <f>SUM(E32:E40)</f>
        <v>11.386348272561388</v>
      </c>
      <c r="F41" s="89">
        <f>SUM(F32:F40)</f>
        <v>33.459586075615221</v>
      </c>
      <c r="G41" s="89">
        <f t="shared" ref="G41:M41" si="21">SUM(G32:G40)</f>
        <v>230.229567580848</v>
      </c>
      <c r="H41" s="89">
        <f>SUM(H32:H40)</f>
        <v>744.99797735350535</v>
      </c>
      <c r="I41" s="89">
        <f t="shared" si="21"/>
        <v>1592.4048292287439</v>
      </c>
      <c r="J41" s="89">
        <f t="shared" si="21"/>
        <v>2699.1241219673302</v>
      </c>
      <c r="K41" s="89">
        <f t="shared" si="21"/>
        <v>3960.9435932576057</v>
      </c>
      <c r="L41" s="89">
        <f t="shared" si="21"/>
        <v>5278.9481396496576</v>
      </c>
      <c r="M41" s="89">
        <f t="shared" si="21"/>
        <v>6575.4391839943146</v>
      </c>
      <c r="N41" s="89">
        <f>SUM(N32:N40)</f>
        <v>7785.8664221971394</v>
      </c>
      <c r="O41" s="89">
        <f>SUM(O32:O40)</f>
        <v>8879.4924303310454</v>
      </c>
      <c r="P41" s="89">
        <f t="shared" ref="P41:AG41" si="22">SUM(P32:P40)</f>
        <v>9677.6668480278895</v>
      </c>
      <c r="Q41" s="89">
        <f t="shared" si="22"/>
        <v>10034.247390627273</v>
      </c>
      <c r="R41" s="89">
        <f t="shared" si="22"/>
        <v>9939.3487756010454</v>
      </c>
      <c r="S41" s="89">
        <f t="shared" si="22"/>
        <v>9475.4533467726305</v>
      </c>
      <c r="T41" s="89">
        <f t="shared" si="22"/>
        <v>8758.074414411878</v>
      </c>
      <c r="U41" s="89">
        <f t="shared" si="22"/>
        <v>7898.074166618323</v>
      </c>
      <c r="V41" s="89">
        <f t="shared" si="22"/>
        <v>6984.8123660477922</v>
      </c>
      <c r="W41" s="89">
        <f t="shared" si="22"/>
        <v>6082.2965399874338</v>
      </c>
      <c r="X41" s="89">
        <f t="shared" si="22"/>
        <v>5231.7273175317096</v>
      </c>
      <c r="Y41" s="89">
        <f t="shared" si="22"/>
        <v>4456.3400926717341</v>
      </c>
      <c r="Z41" s="89">
        <f t="shared" si="22"/>
        <v>3766.4178277587175</v>
      </c>
      <c r="AA41" s="89">
        <f t="shared" si="22"/>
        <v>3163.5713614385086</v>
      </c>
      <c r="AB41" s="89">
        <f t="shared" si="22"/>
        <v>2644.0381953391898</v>
      </c>
      <c r="AC41" s="89">
        <f t="shared" si="22"/>
        <v>2201.0548804018408</v>
      </c>
      <c r="AD41" s="89">
        <f t="shared" si="22"/>
        <v>1826.4702392592076</v>
      </c>
      <c r="AE41" s="89">
        <f t="shared" si="22"/>
        <v>1511.7845976053036</v>
      </c>
      <c r="AF41" s="89">
        <f t="shared" si="22"/>
        <v>1248.7784203695328</v>
      </c>
      <c r="AG41" s="89">
        <f t="shared" si="22"/>
        <v>1029.8599481625115</v>
      </c>
      <c r="AH41" s="89">
        <f>SUM(AH32:AH40)</f>
        <v>848.22822146060764</v>
      </c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</row>
    <row r="42" spans="1:45" x14ac:dyDescent="0.25">
      <c r="A42" s="30"/>
      <c r="B42" s="96" t="s">
        <v>48</v>
      </c>
      <c r="C42" s="96"/>
      <c r="D42" s="96"/>
      <c r="E42" s="52">
        <f>E41</f>
        <v>11.386348272561388</v>
      </c>
      <c r="F42" s="52">
        <f>E42+F41</f>
        <v>44.845934348176613</v>
      </c>
      <c r="G42" s="52">
        <f>F42+G41</f>
        <v>275.0755019290246</v>
      </c>
      <c r="H42" s="52">
        <f t="shared" ref="H42:AG42" si="23">G42+H41</f>
        <v>1020.0734792825299</v>
      </c>
      <c r="I42" s="52">
        <f t="shared" si="23"/>
        <v>2612.478308511274</v>
      </c>
      <c r="J42" s="52">
        <f t="shared" si="23"/>
        <v>5311.6024304786042</v>
      </c>
      <c r="K42" s="52">
        <f t="shared" si="23"/>
        <v>9272.5460237362095</v>
      </c>
      <c r="L42" s="52">
        <f t="shared" si="23"/>
        <v>14551.494163385867</v>
      </c>
      <c r="M42" s="90">
        <f t="shared" si="23"/>
        <v>21126.933347380182</v>
      </c>
      <c r="N42" s="52">
        <f t="shared" si="23"/>
        <v>28912.799769577323</v>
      </c>
      <c r="O42" s="52">
        <f t="shared" si="23"/>
        <v>37792.29219990837</v>
      </c>
      <c r="P42" s="52">
        <f t="shared" si="23"/>
        <v>47469.95904793626</v>
      </c>
      <c r="Q42" s="52">
        <f t="shared" si="23"/>
        <v>57504.206438563531</v>
      </c>
      <c r="R42" s="52">
        <f t="shared" si="23"/>
        <v>67443.555214164575</v>
      </c>
      <c r="S42" s="52">
        <f t="shared" si="23"/>
        <v>76919.008560937204</v>
      </c>
      <c r="T42" s="52">
        <f t="shared" si="23"/>
        <v>85677.082975349083</v>
      </c>
      <c r="U42" s="52">
        <f t="shared" si="23"/>
        <v>93575.1571419674</v>
      </c>
      <c r="V42" s="52">
        <f t="shared" si="23"/>
        <v>100559.96950801519</v>
      </c>
      <c r="W42" s="52">
        <f t="shared" si="23"/>
        <v>106642.26604800262</v>
      </c>
      <c r="X42" s="52">
        <f t="shared" si="23"/>
        <v>111873.99336553433</v>
      </c>
      <c r="Y42" s="52">
        <f t="shared" si="23"/>
        <v>116330.33345820606</v>
      </c>
      <c r="Z42" s="52">
        <f t="shared" si="23"/>
        <v>120096.75128596478</v>
      </c>
      <c r="AA42" s="52">
        <f t="shared" si="23"/>
        <v>123260.32264740329</v>
      </c>
      <c r="AB42" s="52">
        <f t="shared" si="23"/>
        <v>125904.36084274248</v>
      </c>
      <c r="AC42" s="52">
        <f t="shared" si="23"/>
        <v>128105.41572314432</v>
      </c>
      <c r="AD42" s="52">
        <f t="shared" si="23"/>
        <v>129931.88596240352</v>
      </c>
      <c r="AE42" s="52">
        <f t="shared" si="23"/>
        <v>131443.67056000882</v>
      </c>
      <c r="AF42" s="52">
        <f t="shared" si="23"/>
        <v>132692.44898037834</v>
      </c>
      <c r="AG42" s="52">
        <f t="shared" si="23"/>
        <v>133722.30892854085</v>
      </c>
      <c r="AH42" s="52">
        <f>AG42+AH41</f>
        <v>134570.53715000144</v>
      </c>
      <c r="AI42" s="51"/>
      <c r="AJ42" s="30"/>
      <c r="AK42" s="30"/>
      <c r="AL42" s="30"/>
      <c r="AM42" s="30"/>
      <c r="AN42" s="30"/>
      <c r="AO42" s="30"/>
      <c r="AP42" s="30"/>
      <c r="AQ42" s="30"/>
      <c r="AR42" s="30"/>
      <c r="AS42" s="30"/>
    </row>
    <row r="43" spans="1:45" x14ac:dyDescent="0.25">
      <c r="A43" s="30"/>
      <c r="B43" s="97" t="s">
        <v>49</v>
      </c>
      <c r="C43" s="97"/>
      <c r="D43" s="97"/>
      <c r="E43" s="68">
        <f>E41*$D$10</f>
        <v>41.749943666058421</v>
      </c>
      <c r="F43" s="68">
        <f>F41*$D$10</f>
        <v>122.68514894392247</v>
      </c>
      <c r="G43" s="68">
        <f t="shared" ref="F43:AG44" si="24">G41*$D$10</f>
        <v>844.175081129776</v>
      </c>
      <c r="H43" s="68">
        <f t="shared" si="24"/>
        <v>2731.6592502961862</v>
      </c>
      <c r="I43" s="68">
        <f t="shared" si="24"/>
        <v>5838.8177071720611</v>
      </c>
      <c r="J43" s="68">
        <f t="shared" si="24"/>
        <v>9896.7884472135429</v>
      </c>
      <c r="K43" s="68">
        <f t="shared" si="24"/>
        <v>14523.459841944554</v>
      </c>
      <c r="L43" s="68">
        <f t="shared" si="24"/>
        <v>19356.143178715411</v>
      </c>
      <c r="M43" s="92">
        <f t="shared" si="24"/>
        <v>24109.94367464582</v>
      </c>
      <c r="N43" s="68">
        <f t="shared" si="24"/>
        <v>28548.176881389511</v>
      </c>
      <c r="O43" s="68">
        <f t="shared" si="24"/>
        <v>32558.138911213831</v>
      </c>
      <c r="P43" s="68">
        <f t="shared" si="24"/>
        <v>35484.778442768926</v>
      </c>
      <c r="Q43" s="68">
        <f t="shared" si="24"/>
        <v>36792.240432300001</v>
      </c>
      <c r="R43" s="68">
        <f t="shared" si="24"/>
        <v>36444.278843870496</v>
      </c>
      <c r="S43" s="68">
        <f t="shared" si="24"/>
        <v>34743.328938166313</v>
      </c>
      <c r="T43" s="68">
        <f t="shared" si="24"/>
        <v>32112.939519510219</v>
      </c>
      <c r="U43" s="68">
        <f t="shared" si="24"/>
        <v>28959.605277600516</v>
      </c>
      <c r="V43" s="68">
        <f t="shared" si="24"/>
        <v>25610.97867550857</v>
      </c>
      <c r="W43" s="68">
        <f t="shared" si="24"/>
        <v>22301.753979953923</v>
      </c>
      <c r="X43" s="68">
        <f t="shared" si="24"/>
        <v>19183.000164282934</v>
      </c>
      <c r="Y43" s="68">
        <f t="shared" si="24"/>
        <v>16339.913673129691</v>
      </c>
      <c r="Z43" s="68">
        <f t="shared" si="24"/>
        <v>13810.198701781963</v>
      </c>
      <c r="AA43" s="68">
        <f t="shared" si="24"/>
        <v>11599.761658607864</v>
      </c>
      <c r="AB43" s="68">
        <f t="shared" si="24"/>
        <v>9694.8067162436946</v>
      </c>
      <c r="AC43" s="68">
        <f t="shared" si="24"/>
        <v>8070.534561473416</v>
      </c>
      <c r="AD43" s="68">
        <f t="shared" si="24"/>
        <v>6697.0575439504273</v>
      </c>
      <c r="AE43" s="68">
        <f t="shared" si="24"/>
        <v>5543.2101912194466</v>
      </c>
      <c r="AF43" s="68">
        <f t="shared" si="24"/>
        <v>4578.8542080216203</v>
      </c>
      <c r="AG43" s="69">
        <f t="shared" si="24"/>
        <v>3776.153143262542</v>
      </c>
      <c r="AH43" s="69">
        <f>AH41*$D$10</f>
        <v>3110.1701453555611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</row>
    <row r="44" spans="1:45" x14ac:dyDescent="0.25">
      <c r="A44" s="30"/>
      <c r="B44" s="96" t="s">
        <v>50</v>
      </c>
      <c r="C44" s="96"/>
      <c r="D44" s="96"/>
      <c r="E44" s="67">
        <f>E42*$D$10</f>
        <v>41.749943666058421</v>
      </c>
      <c r="F44" s="67">
        <f t="shared" si="24"/>
        <v>164.4350926099809</v>
      </c>
      <c r="G44" s="67">
        <f t="shared" si="24"/>
        <v>1008.6101737397568</v>
      </c>
      <c r="H44" s="67">
        <f t="shared" si="24"/>
        <v>3740.2694240359428</v>
      </c>
      <c r="I44" s="71">
        <f t="shared" si="24"/>
        <v>9579.0871312080035</v>
      </c>
      <c r="J44" s="67">
        <f t="shared" si="24"/>
        <v>19475.875578421546</v>
      </c>
      <c r="K44" s="67">
        <f t="shared" si="24"/>
        <v>33999.3354203661</v>
      </c>
      <c r="L44" s="67">
        <f t="shared" si="24"/>
        <v>53355.478599081507</v>
      </c>
      <c r="M44" s="93">
        <f t="shared" si="24"/>
        <v>77465.422273727323</v>
      </c>
      <c r="N44" s="71">
        <f t="shared" si="24"/>
        <v>106013.59915511684</v>
      </c>
      <c r="O44" s="67">
        <f t="shared" si="24"/>
        <v>138571.7380663307</v>
      </c>
      <c r="P44" s="67">
        <f t="shared" si="24"/>
        <v>174056.5165090996</v>
      </c>
      <c r="Q44" s="67">
        <f t="shared" si="24"/>
        <v>210848.7569413996</v>
      </c>
      <c r="R44" s="67">
        <f t="shared" si="24"/>
        <v>247293.0357852701</v>
      </c>
      <c r="S44" s="67">
        <f t="shared" si="24"/>
        <v>282036.36472343642</v>
      </c>
      <c r="T44" s="67">
        <f t="shared" si="24"/>
        <v>314149.30424294661</v>
      </c>
      <c r="U44" s="67">
        <f t="shared" si="24"/>
        <v>343108.90952054714</v>
      </c>
      <c r="V44" s="67">
        <f t="shared" si="24"/>
        <v>368719.88819605566</v>
      </c>
      <c r="W44" s="67">
        <f t="shared" si="24"/>
        <v>391021.6421760096</v>
      </c>
      <c r="X44" s="71">
        <f t="shared" si="24"/>
        <v>410204.64234029251</v>
      </c>
      <c r="Y44" s="67">
        <f t="shared" si="24"/>
        <v>426544.5560134222</v>
      </c>
      <c r="Z44" s="67">
        <f t="shared" si="24"/>
        <v>440354.75471520418</v>
      </c>
      <c r="AA44" s="67">
        <f t="shared" si="24"/>
        <v>451954.51637381205</v>
      </c>
      <c r="AB44" s="67">
        <f t="shared" si="24"/>
        <v>461649.32309005572</v>
      </c>
      <c r="AC44" s="67">
        <f t="shared" si="24"/>
        <v>469719.85765152919</v>
      </c>
      <c r="AD44" s="67">
        <f t="shared" si="24"/>
        <v>476416.91519547958</v>
      </c>
      <c r="AE44" s="67">
        <f t="shared" si="24"/>
        <v>481960.12538669899</v>
      </c>
      <c r="AF44" s="67">
        <f t="shared" si="24"/>
        <v>486538.97959472053</v>
      </c>
      <c r="AG44" s="70">
        <f t="shared" si="24"/>
        <v>490315.13273798308</v>
      </c>
      <c r="AH44" s="71">
        <f>AH42*$D$10</f>
        <v>493425.30288333859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</row>
    <row r="45" spans="1:45" ht="14.45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91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</row>
    <row r="46" spans="1:45" ht="14.45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91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</row>
    <row r="47" spans="1:45" ht="14.45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5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</row>
    <row r="48" spans="1:45" ht="15.6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</row>
    <row r="49" spans="1:45" ht="15.6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</row>
    <row r="50" spans="1:45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</row>
    <row r="51" spans="1:45" ht="15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</row>
    <row r="52" spans="1:45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</row>
    <row r="53" spans="1:45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</row>
    <row r="54" spans="1:45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</row>
    <row r="55" spans="1:45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</row>
    <row r="56" spans="1:45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</row>
    <row r="57" spans="1:45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</row>
    <row r="58" spans="1:45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s="30"/>
    </row>
  </sheetData>
  <mergeCells count="4">
    <mergeCell ref="B41:D41"/>
    <mergeCell ref="B42:D42"/>
    <mergeCell ref="B43:D43"/>
    <mergeCell ref="B44:D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26790-2F4B-44F4-B548-9630D062192C}">
  <dimension ref="A1:AT58"/>
  <sheetViews>
    <sheetView topLeftCell="I25" zoomScale="90" zoomScaleNormal="90" workbookViewId="0">
      <selection activeCell="I44" sqref="I44"/>
    </sheetView>
  </sheetViews>
  <sheetFormatPr defaultColWidth="11.42578125" defaultRowHeight="15" x14ac:dyDescent="0.25"/>
  <cols>
    <col min="1" max="1" width="11.42578125" style="34"/>
    <col min="2" max="2" width="19.42578125" style="34" customWidth="1"/>
    <col min="3" max="3" width="14.28515625" style="34" customWidth="1"/>
    <col min="4" max="4" width="15" style="34" bestFit="1" customWidth="1"/>
    <col min="5" max="5" width="17.28515625" style="34" customWidth="1"/>
    <col min="6" max="6" width="12.5703125" style="34" customWidth="1"/>
    <col min="7" max="7" width="21.28515625" style="34" customWidth="1"/>
    <col min="8" max="10" width="15.85546875" style="34" customWidth="1"/>
    <col min="11" max="11" width="20.7109375" style="34" customWidth="1"/>
    <col min="12" max="13" width="15.85546875" style="34" customWidth="1"/>
    <col min="14" max="14" width="17" style="34" bestFit="1" customWidth="1"/>
    <col min="15" max="21" width="15.85546875" style="34" customWidth="1"/>
    <col min="22" max="22" width="13.5703125" style="34" customWidth="1"/>
    <col min="23" max="23" width="15.85546875" style="34" bestFit="1" customWidth="1"/>
    <col min="24" max="24" width="17" style="34" bestFit="1" customWidth="1"/>
    <col min="25" max="26" width="15.85546875" style="34" bestFit="1" customWidth="1"/>
    <col min="27" max="27" width="13.5703125" style="34" customWidth="1"/>
    <col min="28" max="30" width="15.85546875" style="34" bestFit="1" customWidth="1"/>
    <col min="31" max="31" width="18.5703125" style="34" customWidth="1"/>
    <col min="32" max="32" width="16.42578125" style="34" customWidth="1"/>
    <col min="33" max="33" width="18.42578125" style="34" customWidth="1"/>
    <col min="34" max="34" width="18.5703125" style="34" bestFit="1" customWidth="1"/>
    <col min="35" max="16384" width="11.42578125" style="34"/>
  </cols>
  <sheetData>
    <row r="1" spans="1:46" ht="28.5" customHeight="1" x14ac:dyDescent="0.25">
      <c r="A1" s="31" t="s">
        <v>36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</row>
    <row r="2" spans="1:46" ht="18" thickBot="1" x14ac:dyDescent="0.3">
      <c r="B2" s="30"/>
      <c r="C2" s="30"/>
      <c r="D2" s="30"/>
      <c r="E2" s="30"/>
      <c r="F2" s="30"/>
      <c r="G2" s="30"/>
      <c r="H2" s="32" t="s">
        <v>74</v>
      </c>
      <c r="I2" s="32"/>
      <c r="J2" s="32"/>
      <c r="K2" s="32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</row>
    <row r="3" spans="1:46" x14ac:dyDescent="0.25">
      <c r="A3" s="30"/>
      <c r="B3" s="30"/>
      <c r="C3" s="72" t="s">
        <v>75</v>
      </c>
      <c r="D3" s="35"/>
      <c r="E3" s="30"/>
      <c r="F3" s="30"/>
      <c r="G3" s="30"/>
      <c r="H3" s="73" t="s">
        <v>37</v>
      </c>
      <c r="I3" s="73"/>
      <c r="J3" s="73">
        <v>1</v>
      </c>
      <c r="K3" s="73">
        <v>2</v>
      </c>
      <c r="L3" s="73">
        <v>3</v>
      </c>
      <c r="M3" s="73">
        <v>4</v>
      </c>
      <c r="N3" s="73">
        <v>5</v>
      </c>
      <c r="O3" s="73">
        <v>6</v>
      </c>
      <c r="P3" s="73">
        <v>7</v>
      </c>
      <c r="Q3" s="73">
        <v>8</v>
      </c>
      <c r="R3" s="73">
        <v>9</v>
      </c>
      <c r="S3" s="73">
        <v>10</v>
      </c>
      <c r="T3" s="73">
        <v>11</v>
      </c>
      <c r="U3" s="73">
        <v>12</v>
      </c>
      <c r="V3" s="73">
        <v>13</v>
      </c>
      <c r="W3" s="73">
        <v>14</v>
      </c>
      <c r="X3" s="73">
        <v>15</v>
      </c>
      <c r="Y3" s="73">
        <v>16</v>
      </c>
      <c r="Z3" s="73">
        <v>17</v>
      </c>
      <c r="AA3" s="73">
        <v>18</v>
      </c>
      <c r="AB3" s="73">
        <v>19</v>
      </c>
      <c r="AC3" s="73">
        <v>20</v>
      </c>
      <c r="AD3" s="73">
        <v>21</v>
      </c>
      <c r="AE3" s="73">
        <v>22</v>
      </c>
      <c r="AF3" s="73">
        <v>23</v>
      </c>
      <c r="AG3" s="73">
        <v>24</v>
      </c>
      <c r="AH3" s="73">
        <v>25</v>
      </c>
      <c r="AI3" s="73">
        <v>26</v>
      </c>
      <c r="AJ3" s="73">
        <v>27</v>
      </c>
      <c r="AK3" s="73">
        <v>28</v>
      </c>
      <c r="AL3" s="73">
        <v>29</v>
      </c>
      <c r="AM3" s="73">
        <v>30</v>
      </c>
      <c r="AN3"/>
      <c r="AO3"/>
      <c r="AP3"/>
      <c r="AQ3"/>
      <c r="AR3"/>
      <c r="AS3"/>
      <c r="AT3" s="30"/>
    </row>
    <row r="4" spans="1:46" x14ac:dyDescent="0.25">
      <c r="A4" s="30"/>
      <c r="B4" s="30"/>
      <c r="C4" s="36"/>
      <c r="D4" s="37"/>
      <c r="E4" s="30"/>
      <c r="F4" s="30"/>
      <c r="G4" s="30"/>
      <c r="H4" t="s">
        <v>69</v>
      </c>
      <c r="I4">
        <f t="shared" ref="I4" si="0">0.489*(I5^0.89)</f>
        <v>0</v>
      </c>
      <c r="J4" s="53">
        <f>0.489*(J5^0.89)</f>
        <v>2.1525289139494752E-2</v>
      </c>
      <c r="K4">
        <f t="shared" ref="K4:AM4" si="1">0.489*(K5^0.89)</f>
        <v>3.989015189078858E-2</v>
      </c>
      <c r="L4">
        <f t="shared" si="1"/>
        <v>0.30364542546284318</v>
      </c>
      <c r="M4">
        <f t="shared" si="1"/>
        <v>0.73798902362609586</v>
      </c>
      <c r="N4">
        <f t="shared" si="1"/>
        <v>1.168277305533453</v>
      </c>
      <c r="O4">
        <f t="shared" si="1"/>
        <v>1.4937647048336333</v>
      </c>
      <c r="P4">
        <f t="shared" si="1"/>
        <v>1.6853473606127569</v>
      </c>
      <c r="Q4">
        <f t="shared" si="1"/>
        <v>1.7542555227317598</v>
      </c>
      <c r="R4">
        <f t="shared" si="1"/>
        <v>1.7278996190448142</v>
      </c>
      <c r="S4">
        <f t="shared" si="1"/>
        <v>1.6361277222604842</v>
      </c>
      <c r="T4">
        <f t="shared" si="1"/>
        <v>1.504914684056339</v>
      </c>
      <c r="U4">
        <f t="shared" si="1"/>
        <v>1.3543329974475209</v>
      </c>
      <c r="V4">
        <f t="shared" si="1"/>
        <v>1.1986396490738105</v>
      </c>
      <c r="W4">
        <f t="shared" si="1"/>
        <v>1.0472178896834277</v>
      </c>
      <c r="X4">
        <f t="shared" si="1"/>
        <v>0.90572172674798135</v>
      </c>
      <c r="Y4">
        <f t="shared" si="1"/>
        <v>0.77712846774576649</v>
      </c>
      <c r="Z4">
        <f t="shared" si="1"/>
        <v>0.6625952691375977</v>
      </c>
      <c r="AA4">
        <f t="shared" si="1"/>
        <v>0.56210762763988764</v>
      </c>
      <c r="AB4">
        <f t="shared" si="1"/>
        <v>0.47494598984691083</v>
      </c>
      <c r="AC4">
        <f t="shared" si="1"/>
        <v>0.40000782943952939</v>
      </c>
      <c r="AD4">
        <f t="shared" si="1"/>
        <v>0.33602141334940411</v>
      </c>
      <c r="AE4">
        <f t="shared" si="1"/>
        <v>0.28168171021271698</v>
      </c>
      <c r="AF4">
        <f t="shared" si="1"/>
        <v>0.235732167459549</v>
      </c>
      <c r="AG4">
        <f t="shared" si="1"/>
        <v>0.19700996860274178</v>
      </c>
      <c r="AH4">
        <f t="shared" si="1"/>
        <v>0.16446739790594228</v>
      </c>
      <c r="AI4">
        <f t="shared" si="1"/>
        <v>0.13717812051317096</v>
      </c>
      <c r="AJ4">
        <f t="shared" si="1"/>
        <v>0.11433437599585612</v>
      </c>
      <c r="AK4">
        <f t="shared" si="1"/>
        <v>9.5239075181015598E-2</v>
      </c>
      <c r="AL4">
        <f t="shared" si="1"/>
        <v>7.9295387853091773E-2</v>
      </c>
      <c r="AM4">
        <f t="shared" si="1"/>
        <v>6.5995448873638146E-2</v>
      </c>
      <c r="AN4"/>
      <c r="AO4"/>
      <c r="AP4"/>
      <c r="AQ4"/>
      <c r="AR4"/>
      <c r="AS4"/>
      <c r="AT4" s="30"/>
    </row>
    <row r="5" spans="1:46" ht="15.75" thickBot="1" x14ac:dyDescent="0.3">
      <c r="A5" s="30"/>
      <c r="B5" s="30"/>
      <c r="C5" s="39" t="s">
        <v>70</v>
      </c>
      <c r="D5" s="74">
        <v>48</v>
      </c>
      <c r="E5" s="30"/>
      <c r="F5" s="30"/>
      <c r="G5" s="30"/>
      <c r="H5" s="75" t="s">
        <v>38</v>
      </c>
      <c r="I5" s="75">
        <v>0</v>
      </c>
      <c r="J5" s="75">
        <f>K5/2</f>
        <v>2.9922656795680888E-2</v>
      </c>
      <c r="K5" s="75">
        <f t="shared" ref="K5:AM5" si="2">J10-I10</f>
        <v>5.9845313591361776E-2</v>
      </c>
      <c r="L5" s="75">
        <f t="shared" si="2"/>
        <v>0.58543781069127454</v>
      </c>
      <c r="M5" s="75">
        <f t="shared" si="2"/>
        <v>1.5879346773852401</v>
      </c>
      <c r="N5" s="75">
        <f t="shared" si="2"/>
        <v>2.6606361315721663</v>
      </c>
      <c r="O5" s="75">
        <f t="shared" si="2"/>
        <v>3.5068231021843372</v>
      </c>
      <c r="P5" s="75">
        <f t="shared" si="2"/>
        <v>4.0160433210100983</v>
      </c>
      <c r="Q5" s="75">
        <f t="shared" si="2"/>
        <v>4.2010011602644894</v>
      </c>
      <c r="R5" s="75">
        <f t="shared" si="2"/>
        <v>4.1301507021121573</v>
      </c>
      <c r="S5" s="75">
        <f t="shared" si="2"/>
        <v>3.8845008265190302</v>
      </c>
      <c r="T5" s="75">
        <f t="shared" si="2"/>
        <v>3.5362480408888857</v>
      </c>
      <c r="U5" s="75">
        <f t="shared" si="2"/>
        <v>3.1412124077466679</v>
      </c>
      <c r="V5" s="75">
        <f t="shared" si="2"/>
        <v>2.7384535013559095</v>
      </c>
      <c r="W5" s="75">
        <f t="shared" si="2"/>
        <v>2.3529067295921848</v>
      </c>
      <c r="X5" s="75">
        <f t="shared" si="2"/>
        <v>1.9988062750862312</v>
      </c>
      <c r="Y5" s="75">
        <f t="shared" si="2"/>
        <v>1.6828654426164107</v>
      </c>
      <c r="Z5" s="75">
        <f t="shared" si="2"/>
        <v>1.4068461205269216</v>
      </c>
      <c r="AA5" s="75">
        <f t="shared" si="2"/>
        <v>1.1694710086803823</v>
      </c>
      <c r="AB5" s="75">
        <f t="shared" si="2"/>
        <v>0.96776536253996426</v>
      </c>
      <c r="AC5" s="75">
        <f t="shared" si="2"/>
        <v>0.79795263930221694</v>
      </c>
      <c r="AD5" s="75">
        <f t="shared" si="2"/>
        <v>0.65602321455404677</v>
      </c>
      <c r="AE5" s="75">
        <f t="shared" si="2"/>
        <v>0.53807456143434962</v>
      </c>
      <c r="AF5" s="75">
        <f t="shared" si="2"/>
        <v>0.44049786647357081</v>
      </c>
      <c r="AG5" s="75">
        <f t="shared" si="2"/>
        <v>0.36006531167549838</v>
      </c>
      <c r="AH5" s="75">
        <f t="shared" si="2"/>
        <v>0.29395576373762111</v>
      </c>
      <c r="AI5" s="75">
        <f t="shared" si="2"/>
        <v>0.23974430658863355</v>
      </c>
      <c r="AJ5" s="75">
        <f t="shared" si="2"/>
        <v>0.19537225265007407</v>
      </c>
      <c r="AK5" s="75">
        <f t="shared" si="2"/>
        <v>0.15910817107270958</v>
      </c>
      <c r="AL5" s="75">
        <f t="shared" si="2"/>
        <v>0.12950635741457717</v>
      </c>
      <c r="AM5" s="75">
        <f t="shared" si="2"/>
        <v>0.1053664604104867</v>
      </c>
      <c r="AN5"/>
      <c r="AO5"/>
      <c r="AP5"/>
      <c r="AQ5"/>
      <c r="AR5"/>
      <c r="AS5"/>
      <c r="AT5" s="30"/>
    </row>
    <row r="6" spans="1:46" x14ac:dyDescent="0.25">
      <c r="A6" s="30"/>
      <c r="B6" s="30"/>
      <c r="C6" s="39"/>
      <c r="D6" s="76"/>
      <c r="E6" s="30"/>
      <c r="F6" s="30"/>
      <c r="G6" s="30"/>
      <c r="H6" s="53" t="s">
        <v>71</v>
      </c>
      <c r="I6" s="54">
        <f>SUM(I4:I5)</f>
        <v>0</v>
      </c>
      <c r="J6" s="54">
        <f>SUM(J4:J5)</f>
        <v>5.144794593517564E-2</v>
      </c>
      <c r="K6" s="54">
        <f>SUM(K4:K5)</f>
        <v>9.9735465482150357E-2</v>
      </c>
      <c r="L6" s="54">
        <f t="shared" ref="L6:AM6" si="3">SUM(L4:L5)</f>
        <v>0.88908323615411766</v>
      </c>
      <c r="M6" s="54">
        <f t="shared" si="3"/>
        <v>2.3259237010113361</v>
      </c>
      <c r="N6" s="54">
        <f t="shared" si="3"/>
        <v>3.8289134371056193</v>
      </c>
      <c r="O6" s="54">
        <f t="shared" si="3"/>
        <v>5.0005878070179701</v>
      </c>
      <c r="P6" s="54">
        <f t="shared" si="3"/>
        <v>5.701390681622855</v>
      </c>
      <c r="Q6" s="54">
        <f t="shared" si="3"/>
        <v>5.9552566829962492</v>
      </c>
      <c r="R6" s="54">
        <f t="shared" si="3"/>
        <v>5.8580503211569717</v>
      </c>
      <c r="S6" s="54">
        <f t="shared" si="3"/>
        <v>5.5206285487795146</v>
      </c>
      <c r="T6" s="54">
        <f t="shared" si="3"/>
        <v>5.0411627249452247</v>
      </c>
      <c r="U6" s="54">
        <f t="shared" si="3"/>
        <v>4.4955454051941892</v>
      </c>
      <c r="V6" s="54">
        <f t="shared" si="3"/>
        <v>3.9370931504297202</v>
      </c>
      <c r="W6" s="54">
        <f t="shared" si="3"/>
        <v>3.4001246192756125</v>
      </c>
      <c r="X6" s="54">
        <f t="shared" si="3"/>
        <v>2.9045280018342128</v>
      </c>
      <c r="Y6" s="54">
        <f t="shared" si="3"/>
        <v>2.4599939103621771</v>
      </c>
      <c r="Z6" s="54">
        <f t="shared" si="3"/>
        <v>2.0694413896645192</v>
      </c>
      <c r="AA6" s="54">
        <f t="shared" si="3"/>
        <v>1.7315786363202701</v>
      </c>
      <c r="AB6" s="54">
        <f t="shared" si="3"/>
        <v>1.4427113523868751</v>
      </c>
      <c r="AC6" s="54">
        <f t="shared" si="3"/>
        <v>1.1979604687417464</v>
      </c>
      <c r="AD6" s="54">
        <f t="shared" si="3"/>
        <v>0.99204462790345094</v>
      </c>
      <c r="AE6" s="54">
        <f t="shared" si="3"/>
        <v>0.81975627164706655</v>
      </c>
      <c r="AF6" s="54">
        <f t="shared" si="3"/>
        <v>0.67623003393311976</v>
      </c>
      <c r="AG6" s="54">
        <f t="shared" si="3"/>
        <v>0.55707528027824016</v>
      </c>
      <c r="AH6" s="54">
        <f t="shared" si="3"/>
        <v>0.45842316164356339</v>
      </c>
      <c r="AI6" s="54">
        <f t="shared" si="3"/>
        <v>0.37692242710180451</v>
      </c>
      <c r="AJ6" s="54">
        <f t="shared" si="3"/>
        <v>0.30970662864593018</v>
      </c>
      <c r="AK6" s="54">
        <f t="shared" si="3"/>
        <v>0.25434724625372518</v>
      </c>
      <c r="AL6" s="54">
        <f t="shared" si="3"/>
        <v>0.20880174526766893</v>
      </c>
      <c r="AM6" s="54">
        <f t="shared" si="3"/>
        <v>0.17136190928412484</v>
      </c>
    </row>
    <row r="7" spans="1:46" ht="18" x14ac:dyDescent="0.35">
      <c r="A7" s="30"/>
      <c r="B7" s="30"/>
      <c r="C7" s="39" t="s">
        <v>39</v>
      </c>
      <c r="D7" s="74">
        <v>0.208142687554975</v>
      </c>
      <c r="E7" s="30"/>
      <c r="F7" s="30"/>
      <c r="G7" s="30"/>
      <c r="H7" s="53" t="s">
        <v>72</v>
      </c>
      <c r="I7" s="65">
        <f>I6*$D$10</f>
        <v>0</v>
      </c>
      <c r="J7" s="65">
        <f>J6*$D$10</f>
        <v>0.18864246842897733</v>
      </c>
      <c r="K7" s="65">
        <f t="shared" ref="K7:AM7" si="4">K6*$D$10</f>
        <v>0.36569670676788463</v>
      </c>
      <c r="L7" s="65">
        <f t="shared" si="4"/>
        <v>3.2599718658984314</v>
      </c>
      <c r="M7" s="65">
        <f t="shared" si="4"/>
        <v>8.5283869037082312</v>
      </c>
      <c r="N7" s="65">
        <f t="shared" si="4"/>
        <v>14.039349269387269</v>
      </c>
      <c r="O7" s="65">
        <f t="shared" si="4"/>
        <v>18.335488625732555</v>
      </c>
      <c r="P7" s="65">
        <f t="shared" si="4"/>
        <v>20.905099165950467</v>
      </c>
      <c r="Q7" s="65">
        <f t="shared" si="4"/>
        <v>21.835941170986246</v>
      </c>
      <c r="R7" s="65">
        <f t="shared" si="4"/>
        <v>21.479517844242228</v>
      </c>
      <c r="S7" s="65">
        <f t="shared" si="4"/>
        <v>20.242304678858218</v>
      </c>
      <c r="T7" s="65">
        <f t="shared" si="4"/>
        <v>18.484263324799155</v>
      </c>
      <c r="U7" s="65">
        <f t="shared" si="4"/>
        <v>16.483666485712025</v>
      </c>
      <c r="V7" s="65">
        <f t="shared" si="4"/>
        <v>14.436008218242307</v>
      </c>
      <c r="W7" s="65">
        <f t="shared" si="4"/>
        <v>12.467123604010579</v>
      </c>
      <c r="X7" s="65">
        <f t="shared" si="4"/>
        <v>10.649936006725447</v>
      </c>
      <c r="Y7" s="65">
        <f t="shared" si="4"/>
        <v>9.0199776713279824</v>
      </c>
      <c r="Z7" s="65">
        <f t="shared" si="4"/>
        <v>7.5879517621032369</v>
      </c>
      <c r="AA7" s="65">
        <f t="shared" si="4"/>
        <v>6.3491216665076564</v>
      </c>
      <c r="AB7" s="65">
        <f t="shared" si="4"/>
        <v>5.2899416254185416</v>
      </c>
      <c r="AC7" s="65">
        <f t="shared" si="4"/>
        <v>4.3925217187197365</v>
      </c>
      <c r="AD7" s="65">
        <f t="shared" si="4"/>
        <v>3.63749696897932</v>
      </c>
      <c r="AE7" s="65">
        <f t="shared" si="4"/>
        <v>3.0057729960392439</v>
      </c>
      <c r="AF7" s="65">
        <f t="shared" si="4"/>
        <v>2.4795101244214388</v>
      </c>
      <c r="AG7" s="65">
        <f t="shared" si="4"/>
        <v>2.0426093610202138</v>
      </c>
      <c r="AH7" s="65">
        <f t="shared" si="4"/>
        <v>1.6808849260263989</v>
      </c>
      <c r="AI7" s="65">
        <f t="shared" si="4"/>
        <v>1.3820488993732831</v>
      </c>
      <c r="AJ7" s="65">
        <f t="shared" si="4"/>
        <v>1.1355909717017441</v>
      </c>
      <c r="AK7" s="65">
        <f t="shared" si="4"/>
        <v>0.93260656959699229</v>
      </c>
      <c r="AL7" s="65">
        <f t="shared" si="4"/>
        <v>0.76560639931478602</v>
      </c>
      <c r="AM7" s="65">
        <f t="shared" si="4"/>
        <v>0.62832700070845771</v>
      </c>
    </row>
    <row r="8" spans="1:46" ht="17.25" x14ac:dyDescent="0.25">
      <c r="A8" s="30"/>
      <c r="B8" s="30"/>
      <c r="C8" s="39" t="s">
        <v>41</v>
      </c>
      <c r="D8" s="40">
        <v>4</v>
      </c>
      <c r="E8" s="30"/>
      <c r="F8" s="30"/>
      <c r="G8" s="30"/>
      <c r="H8" s="32" t="s">
        <v>76</v>
      </c>
      <c r="I8" s="32"/>
      <c r="J8" s="33"/>
      <c r="K8" s="33"/>
      <c r="L8" s="33"/>
      <c r="M8" s="33"/>
      <c r="N8" s="33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 s="30"/>
    </row>
    <row r="9" spans="1:46" ht="23.25" x14ac:dyDescent="0.25">
      <c r="A9" s="30"/>
      <c r="B9" s="30"/>
      <c r="C9" s="41" t="s">
        <v>42</v>
      </c>
      <c r="D9" s="42">
        <v>0.47</v>
      </c>
      <c r="E9" s="30"/>
      <c r="F9" s="30"/>
      <c r="G9" s="30"/>
      <c r="H9" s="73" t="s">
        <v>40</v>
      </c>
      <c r="I9" s="73">
        <v>0</v>
      </c>
      <c r="J9" s="73">
        <v>1</v>
      </c>
      <c r="K9" s="73">
        <v>2</v>
      </c>
      <c r="L9" s="73">
        <v>3</v>
      </c>
      <c r="M9" s="73">
        <v>4</v>
      </c>
      <c r="N9" s="73">
        <v>5</v>
      </c>
      <c r="O9" s="73">
        <v>6</v>
      </c>
      <c r="P9" s="73">
        <v>7</v>
      </c>
      <c r="Q9" s="73">
        <v>8</v>
      </c>
      <c r="R9" s="73">
        <v>9</v>
      </c>
      <c r="S9" s="73">
        <v>10</v>
      </c>
      <c r="T9" s="73">
        <v>11</v>
      </c>
      <c r="U9" s="73">
        <v>12</v>
      </c>
      <c r="V9" s="73">
        <v>13</v>
      </c>
      <c r="W9" s="73">
        <v>14</v>
      </c>
      <c r="X9" s="73">
        <v>15</v>
      </c>
      <c r="Y9" s="73">
        <v>16</v>
      </c>
      <c r="Z9" s="73">
        <v>17</v>
      </c>
      <c r="AA9" s="73">
        <v>18</v>
      </c>
      <c r="AB9" s="73">
        <v>19</v>
      </c>
      <c r="AC9" s="73">
        <v>20</v>
      </c>
      <c r="AD9" s="73">
        <v>21</v>
      </c>
      <c r="AE9" s="73">
        <v>22</v>
      </c>
      <c r="AF9" s="73">
        <v>23</v>
      </c>
      <c r="AG9" s="73">
        <v>24</v>
      </c>
      <c r="AH9" s="73">
        <v>25</v>
      </c>
      <c r="AI9" s="73">
        <v>26</v>
      </c>
      <c r="AJ9" s="73">
        <v>27</v>
      </c>
      <c r="AK9" s="73">
        <v>28</v>
      </c>
      <c r="AL9" s="73">
        <v>29</v>
      </c>
      <c r="AM9" s="73">
        <v>30</v>
      </c>
      <c r="AN9"/>
      <c r="AO9"/>
      <c r="AP9"/>
      <c r="AQ9"/>
      <c r="AR9"/>
      <c r="AS9" s="30"/>
    </row>
    <row r="10" spans="1:46" ht="24" thickBot="1" x14ac:dyDescent="0.3">
      <c r="A10" s="30"/>
      <c r="B10" s="30"/>
      <c r="C10" s="43" t="s">
        <v>43</v>
      </c>
      <c r="D10" s="44">
        <f>44/12</f>
        <v>3.6666666666666665</v>
      </c>
      <c r="E10" s="30"/>
      <c r="F10" s="30"/>
      <c r="G10" s="30"/>
      <c r="H10" s="77" t="s">
        <v>38</v>
      </c>
      <c r="I10" s="77">
        <f t="shared" ref="I10:AM10" si="5">$D$5*(1-EXP(-$D$7*I9))^$D$8</f>
        <v>0</v>
      </c>
      <c r="J10" s="77">
        <f t="shared" si="5"/>
        <v>5.9845313591361776E-2</v>
      </c>
      <c r="K10" s="77">
        <f t="shared" si="5"/>
        <v>0.64528312428263634</v>
      </c>
      <c r="L10" s="77">
        <f t="shared" si="5"/>
        <v>2.2332178016678763</v>
      </c>
      <c r="M10" s="77">
        <f t="shared" si="5"/>
        <v>4.8938539332400426</v>
      </c>
      <c r="N10" s="77">
        <f t="shared" si="5"/>
        <v>8.4006770354243798</v>
      </c>
      <c r="O10" s="77">
        <f t="shared" si="5"/>
        <v>12.416720356434478</v>
      </c>
      <c r="P10" s="77">
        <f t="shared" si="5"/>
        <v>16.617721516698968</v>
      </c>
      <c r="Q10" s="77">
        <f t="shared" si="5"/>
        <v>20.747872218811125</v>
      </c>
      <c r="R10" s="77">
        <f t="shared" si="5"/>
        <v>24.632373045330155</v>
      </c>
      <c r="S10" s="77">
        <f t="shared" si="5"/>
        <v>28.168621086219041</v>
      </c>
      <c r="T10" s="77">
        <f t="shared" si="5"/>
        <v>31.309833493965709</v>
      </c>
      <c r="U10" s="77">
        <f t="shared" si="5"/>
        <v>34.048286995321618</v>
      </c>
      <c r="V10" s="77">
        <f t="shared" si="5"/>
        <v>36.401193724913803</v>
      </c>
      <c r="W10" s="77">
        <f t="shared" si="5"/>
        <v>38.400000000000034</v>
      </c>
      <c r="X10" s="77">
        <f t="shared" si="5"/>
        <v>40.082865442616445</v>
      </c>
      <c r="Y10" s="77">
        <f t="shared" si="5"/>
        <v>41.489711563143366</v>
      </c>
      <c r="Z10" s="77">
        <f t="shared" si="5"/>
        <v>42.659182571823749</v>
      </c>
      <c r="AA10" s="77">
        <f t="shared" si="5"/>
        <v>43.626947934363713</v>
      </c>
      <c r="AB10" s="77">
        <f t="shared" si="5"/>
        <v>44.42490057366593</v>
      </c>
      <c r="AC10" s="77">
        <f t="shared" si="5"/>
        <v>45.080923788219977</v>
      </c>
      <c r="AD10" s="77">
        <f t="shared" si="5"/>
        <v>45.618998349654326</v>
      </c>
      <c r="AE10" s="77">
        <f t="shared" si="5"/>
        <v>46.059496216127897</v>
      </c>
      <c r="AF10" s="77">
        <f t="shared" si="5"/>
        <v>46.419561527803396</v>
      </c>
      <c r="AG10" s="77">
        <f t="shared" si="5"/>
        <v>46.713517291541017</v>
      </c>
      <c r="AH10" s="77">
        <f t="shared" si="5"/>
        <v>46.95326159812965</v>
      </c>
      <c r="AI10" s="77">
        <f t="shared" si="5"/>
        <v>47.148633850779724</v>
      </c>
      <c r="AJ10" s="77">
        <f t="shared" si="5"/>
        <v>47.307742021852434</v>
      </c>
      <c r="AK10" s="77">
        <f t="shared" si="5"/>
        <v>47.437248379267011</v>
      </c>
      <c r="AL10" s="77">
        <f t="shared" si="5"/>
        <v>47.542614839677498</v>
      </c>
      <c r="AM10" s="77">
        <f t="shared" si="5"/>
        <v>47.628311081458598</v>
      </c>
      <c r="AN10"/>
      <c r="AO10"/>
      <c r="AP10"/>
      <c r="AQ10"/>
      <c r="AR10"/>
      <c r="AS10" s="30"/>
    </row>
    <row r="11" spans="1:46" ht="15.75" thickBot="1" x14ac:dyDescent="0.3">
      <c r="A11" s="46"/>
      <c r="B11" s="30"/>
      <c r="C11" s="30"/>
      <c r="D11" s="30"/>
      <c r="E11" s="30"/>
      <c r="F11" s="30"/>
      <c r="G11" s="30"/>
      <c r="H11" s="78" t="s">
        <v>69</v>
      </c>
      <c r="I11" s="75">
        <f t="shared" ref="I11:AM11" si="6">0.489*(I10^0.89)</f>
        <v>0</v>
      </c>
      <c r="J11" s="75">
        <f t="shared" si="6"/>
        <v>3.989015189078858E-2</v>
      </c>
      <c r="K11" s="75">
        <f t="shared" si="6"/>
        <v>0.33112092964923939</v>
      </c>
      <c r="L11" s="75">
        <f t="shared" si="6"/>
        <v>0.9996719844584947</v>
      </c>
      <c r="M11" s="75">
        <f t="shared" si="6"/>
        <v>2.0095473866548796</v>
      </c>
      <c r="N11" s="75">
        <f t="shared" si="6"/>
        <v>3.2504880663335554</v>
      </c>
      <c r="O11" s="75">
        <f t="shared" si="6"/>
        <v>4.6023008021584211</v>
      </c>
      <c r="P11" s="75">
        <f t="shared" si="6"/>
        <v>5.9650964937531734</v>
      </c>
      <c r="Q11" s="75">
        <f t="shared" si="6"/>
        <v>7.268006911534294</v>
      </c>
      <c r="R11" s="75">
        <f t="shared" si="6"/>
        <v>8.4673872894905848</v>
      </c>
      <c r="S11" s="75">
        <f t="shared" si="6"/>
        <v>9.5411392068882943</v>
      </c>
      <c r="T11" s="75">
        <f t="shared" si="6"/>
        <v>10.482496686104707</v>
      </c>
      <c r="U11" s="75">
        <f t="shared" si="6"/>
        <v>11.294672606574347</v>
      </c>
      <c r="V11" s="75">
        <f t="shared" si="6"/>
        <v>11.986758793434676</v>
      </c>
      <c r="W11" s="75">
        <f t="shared" si="6"/>
        <v>12.570821186319476</v>
      </c>
      <c r="X11" s="75">
        <f t="shared" si="6"/>
        <v>13.059969305663513</v>
      </c>
      <c r="Y11" s="75">
        <f t="shared" si="6"/>
        <v>13.467154081205178</v>
      </c>
      <c r="Z11" s="75">
        <f t="shared" si="6"/>
        <v>13.804478675755405</v>
      </c>
      <c r="AA11" s="75">
        <f t="shared" si="6"/>
        <v>14.082853426987697</v>
      </c>
      <c r="AB11" s="75">
        <f t="shared" si="6"/>
        <v>14.311870982145544</v>
      </c>
      <c r="AC11" s="75">
        <f t="shared" si="6"/>
        <v>14.499814869487796</v>
      </c>
      <c r="AD11" s="75">
        <f t="shared" si="6"/>
        <v>14.653743064271866</v>
      </c>
      <c r="AE11" s="75">
        <f t="shared" si="6"/>
        <v>14.779608579099492</v>
      </c>
      <c r="AF11" s="75">
        <f t="shared" si="6"/>
        <v>14.882393358847388</v>
      </c>
      <c r="AG11" s="75">
        <f t="shared" si="6"/>
        <v>14.96624137617987</v>
      </c>
      <c r="AH11" s="75">
        <f t="shared" si="6"/>
        <v>15.034583128662872</v>
      </c>
      <c r="AI11" s="75">
        <f t="shared" si="6"/>
        <v>15.090247750950606</v>
      </c>
      <c r="AJ11" s="75">
        <f t="shared" si="6"/>
        <v>15.135561420512159</v>
      </c>
      <c r="AK11" s="75">
        <f t="shared" si="6"/>
        <v>15.172432179858529</v>
      </c>
      <c r="AL11" s="75">
        <f t="shared" si="6"/>
        <v>15.20242208539295</v>
      </c>
      <c r="AM11" s="75">
        <f t="shared" si="6"/>
        <v>15.226807967863392</v>
      </c>
      <c r="AN11"/>
      <c r="AO11"/>
      <c r="AP11"/>
      <c r="AQ11"/>
      <c r="AR11"/>
      <c r="AS11" s="30"/>
    </row>
    <row r="12" spans="1:46" x14ac:dyDescent="0.25">
      <c r="A12" s="46"/>
      <c r="B12" s="30"/>
      <c r="C12" s="45" t="s">
        <v>73</v>
      </c>
      <c r="D12" s="45">
        <f>'AF Area'!E17</f>
        <v>155.32711850419744</v>
      </c>
      <c r="E12" s="30"/>
      <c r="F12" s="30"/>
      <c r="G12" s="30"/>
      <c r="H12" s="53" t="s">
        <v>71</v>
      </c>
      <c r="I12" s="54">
        <f>SUM(I10:I11)</f>
        <v>0</v>
      </c>
      <c r="J12" s="54">
        <f>SUM(J10:J11)</f>
        <v>9.9735465482150357E-2</v>
      </c>
      <c r="K12" s="54">
        <f t="shared" ref="K12:AM12" si="7">SUM(K10:K11)</f>
        <v>0.97640405393187568</v>
      </c>
      <c r="L12" s="54">
        <f t="shared" si="7"/>
        <v>3.2328897861263712</v>
      </c>
      <c r="M12" s="54">
        <f t="shared" si="7"/>
        <v>6.9034013198949218</v>
      </c>
      <c r="N12" s="54">
        <f t="shared" si="7"/>
        <v>11.651165101757936</v>
      </c>
      <c r="O12" s="54">
        <f t="shared" si="7"/>
        <v>17.019021158592899</v>
      </c>
      <c r="P12" s="54">
        <f t="shared" si="7"/>
        <v>22.58281801045214</v>
      </c>
      <c r="Q12" s="54">
        <f t="shared" si="7"/>
        <v>28.015879130345418</v>
      </c>
      <c r="R12" s="54">
        <f t="shared" si="7"/>
        <v>33.099760334820743</v>
      </c>
      <c r="S12" s="54">
        <f t="shared" si="7"/>
        <v>37.709760293107337</v>
      </c>
      <c r="T12" s="54">
        <f t="shared" si="7"/>
        <v>41.792330180070415</v>
      </c>
      <c r="U12" s="54">
        <f t="shared" si="7"/>
        <v>45.342959601895963</v>
      </c>
      <c r="V12" s="54">
        <f t="shared" si="7"/>
        <v>48.387952518348477</v>
      </c>
      <c r="W12" s="54">
        <f t="shared" si="7"/>
        <v>50.970821186319512</v>
      </c>
      <c r="X12" s="54">
        <f t="shared" si="7"/>
        <v>53.142834748279959</v>
      </c>
      <c r="Y12" s="54">
        <f t="shared" si="7"/>
        <v>54.956865644348547</v>
      </c>
      <c r="Z12" s="54">
        <f t="shared" si="7"/>
        <v>56.463661247579154</v>
      </c>
      <c r="AA12" s="54">
        <f t="shared" si="7"/>
        <v>57.70980136135141</v>
      </c>
      <c r="AB12" s="54">
        <f t="shared" si="7"/>
        <v>58.736771555811472</v>
      </c>
      <c r="AC12" s="54">
        <f t="shared" si="7"/>
        <v>59.580738657707769</v>
      </c>
      <c r="AD12" s="54">
        <f t="shared" si="7"/>
        <v>60.272741413926191</v>
      </c>
      <c r="AE12" s="54">
        <f t="shared" si="7"/>
        <v>60.839104795227385</v>
      </c>
      <c r="AF12" s="54">
        <f t="shared" si="7"/>
        <v>61.301954886650783</v>
      </c>
      <c r="AG12" s="54">
        <f t="shared" si="7"/>
        <v>61.67975866772089</v>
      </c>
      <c r="AH12" s="54">
        <f t="shared" si="7"/>
        <v>61.987844726792524</v>
      </c>
      <c r="AI12" s="54">
        <f t="shared" si="7"/>
        <v>62.238881601730327</v>
      </c>
      <c r="AJ12" s="54">
        <f t="shared" si="7"/>
        <v>62.443303442364595</v>
      </c>
      <c r="AK12" s="54">
        <f t="shared" si="7"/>
        <v>62.609680559125536</v>
      </c>
      <c r="AL12" s="54">
        <f t="shared" si="7"/>
        <v>62.745036925070451</v>
      </c>
      <c r="AM12" s="54">
        <f t="shared" si="7"/>
        <v>62.855119049321992</v>
      </c>
      <c r="AN12" s="30"/>
      <c r="AO12" s="30"/>
      <c r="AP12" s="30"/>
      <c r="AQ12" s="30"/>
      <c r="AR12" s="30"/>
      <c r="AS12" s="30"/>
    </row>
    <row r="13" spans="1:46" ht="18" x14ac:dyDescent="0.35">
      <c r="A13" s="46"/>
      <c r="B13" s="30"/>
      <c r="C13" s="45" t="s">
        <v>51</v>
      </c>
      <c r="D13" s="45">
        <f>D12/9</f>
        <v>17.258568722688604</v>
      </c>
      <c r="E13" s="30"/>
      <c r="F13" s="30"/>
      <c r="G13" s="30"/>
      <c r="H13" s="53" t="s">
        <v>72</v>
      </c>
      <c r="I13" s="53">
        <f>(I10+I11)*$D$10</f>
        <v>0</v>
      </c>
      <c r="J13" s="53">
        <f t="shared" ref="J13:AM13" si="8">(J10+J11)*$D$10</f>
        <v>0.36569670676788463</v>
      </c>
      <c r="K13" s="53">
        <f t="shared" si="8"/>
        <v>3.5801481977502108</v>
      </c>
      <c r="L13" s="53">
        <f t="shared" si="8"/>
        <v>11.853929215796693</v>
      </c>
      <c r="M13" s="53">
        <f t="shared" si="8"/>
        <v>25.31247150628138</v>
      </c>
      <c r="N13" s="53">
        <f t="shared" si="8"/>
        <v>42.720938706445764</v>
      </c>
      <c r="O13" s="53">
        <f t="shared" si="8"/>
        <v>62.403077581507297</v>
      </c>
      <c r="P13" s="53">
        <f t="shared" si="8"/>
        <v>82.803666038324508</v>
      </c>
      <c r="Q13" s="53">
        <f t="shared" si="8"/>
        <v>102.72489014459987</v>
      </c>
      <c r="R13" s="53">
        <f t="shared" si="8"/>
        <v>121.36578789434272</v>
      </c>
      <c r="S13" s="53">
        <f t="shared" si="8"/>
        <v>138.26912107472688</v>
      </c>
      <c r="T13" s="53">
        <f t="shared" si="8"/>
        <v>153.23854399359152</v>
      </c>
      <c r="U13" s="53">
        <f t="shared" si="8"/>
        <v>166.25751854028519</v>
      </c>
      <c r="V13" s="53">
        <f t="shared" si="8"/>
        <v>177.42249256727774</v>
      </c>
      <c r="W13" s="53">
        <f t="shared" si="8"/>
        <v>186.89301101650486</v>
      </c>
      <c r="X13" s="53">
        <f t="shared" si="8"/>
        <v>194.85706074369318</v>
      </c>
      <c r="Y13" s="53">
        <f t="shared" si="8"/>
        <v>201.50850736261134</v>
      </c>
      <c r="Z13" s="53">
        <f t="shared" si="8"/>
        <v>207.03342457445689</v>
      </c>
      <c r="AA13" s="53">
        <f t="shared" si="8"/>
        <v>211.60260499162183</v>
      </c>
      <c r="AB13" s="53">
        <f t="shared" si="8"/>
        <v>215.36816237130873</v>
      </c>
      <c r="AC13" s="53">
        <f t="shared" si="8"/>
        <v>218.46270841159514</v>
      </c>
      <c r="AD13" s="53">
        <f t="shared" si="8"/>
        <v>221.00005185106269</v>
      </c>
      <c r="AE13" s="53">
        <f t="shared" si="8"/>
        <v>223.07671758250041</v>
      </c>
      <c r="AF13" s="53">
        <f t="shared" si="8"/>
        <v>224.77383458438621</v>
      </c>
      <c r="AG13" s="53">
        <f t="shared" si="8"/>
        <v>226.1591151149766</v>
      </c>
      <c r="AH13" s="53">
        <f t="shared" si="8"/>
        <v>227.28876399823923</v>
      </c>
      <c r="AI13" s="53">
        <f t="shared" si="8"/>
        <v>228.20923253967786</v>
      </c>
      <c r="AJ13" s="53">
        <f t="shared" si="8"/>
        <v>228.95877928867017</v>
      </c>
      <c r="AK13" s="53">
        <f t="shared" si="8"/>
        <v>229.56882871679363</v>
      </c>
      <c r="AL13" s="53">
        <f t="shared" si="8"/>
        <v>230.06513539192497</v>
      </c>
      <c r="AM13" s="53">
        <f t="shared" si="8"/>
        <v>230.46876984751395</v>
      </c>
      <c r="AN13" s="30"/>
      <c r="AO13" s="30"/>
      <c r="AP13" s="30"/>
      <c r="AQ13" s="30"/>
      <c r="AR13" s="30"/>
      <c r="AS13" s="30"/>
    </row>
    <row r="14" spans="1:46" x14ac:dyDescent="0.25">
      <c r="A14" s="46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</row>
    <row r="15" spans="1:46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46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</row>
    <row r="17" spans="1:45" x14ac:dyDescent="0.25">
      <c r="A17" s="30"/>
      <c r="B17" s="79" t="s">
        <v>77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</row>
    <row r="18" spans="1:45" s="48" customFormat="1" x14ac:dyDescent="0.25">
      <c r="A18" s="80"/>
      <c r="B18" s="81" t="s">
        <v>37</v>
      </c>
      <c r="C18" s="82">
        <v>1</v>
      </c>
      <c r="D18" s="81">
        <v>2</v>
      </c>
      <c r="E18" s="81">
        <v>3</v>
      </c>
      <c r="F18" s="81">
        <v>4</v>
      </c>
      <c r="G18" s="82">
        <v>5</v>
      </c>
      <c r="H18" s="81">
        <v>6</v>
      </c>
      <c r="I18" s="81">
        <v>7</v>
      </c>
      <c r="J18" s="81">
        <v>8</v>
      </c>
      <c r="K18" s="82">
        <v>9</v>
      </c>
      <c r="L18" s="81">
        <v>10</v>
      </c>
      <c r="M18" s="81">
        <v>11</v>
      </c>
      <c r="N18" s="81">
        <v>12</v>
      </c>
      <c r="O18" s="82">
        <v>13</v>
      </c>
      <c r="P18" s="81">
        <v>14</v>
      </c>
      <c r="Q18" s="81">
        <v>15</v>
      </c>
      <c r="R18" s="81">
        <v>16</v>
      </c>
      <c r="S18" s="82">
        <v>17</v>
      </c>
      <c r="T18" s="81">
        <v>18</v>
      </c>
      <c r="U18" s="81">
        <v>19</v>
      </c>
      <c r="V18" s="81">
        <v>20</v>
      </c>
      <c r="W18" s="82">
        <v>21</v>
      </c>
      <c r="X18" s="81">
        <v>22</v>
      </c>
      <c r="Y18" s="81">
        <v>23</v>
      </c>
      <c r="Z18" s="81">
        <v>24</v>
      </c>
      <c r="AA18" s="82">
        <v>25</v>
      </c>
      <c r="AB18" s="81">
        <v>26</v>
      </c>
      <c r="AC18" s="81">
        <v>27</v>
      </c>
      <c r="AD18" s="81">
        <v>28</v>
      </c>
      <c r="AE18" s="82">
        <v>29</v>
      </c>
      <c r="AF18" s="82">
        <v>30</v>
      </c>
      <c r="AG18" s="30"/>
      <c r="AH18" s="30"/>
      <c r="AI18" s="30"/>
      <c r="AJ18" s="30"/>
      <c r="AK18" s="30"/>
      <c r="AL18" s="30"/>
      <c r="AM18" s="30"/>
      <c r="AN18" s="80"/>
      <c r="AO18" s="80"/>
      <c r="AP18" s="80"/>
      <c r="AQ18" s="80"/>
      <c r="AR18" s="80"/>
      <c r="AS18" s="47"/>
    </row>
    <row r="19" spans="1:45" x14ac:dyDescent="0.25">
      <c r="A19" s="30"/>
      <c r="B19" s="53">
        <v>1</v>
      </c>
      <c r="C19" s="83">
        <f>$D$13</f>
        <v>17.258568722688604</v>
      </c>
      <c r="D19" s="83">
        <f t="shared" ref="D19:AF27" si="9">$D$13</f>
        <v>17.258568722688604</v>
      </c>
      <c r="E19" s="83">
        <f t="shared" si="9"/>
        <v>17.258568722688604</v>
      </c>
      <c r="F19" s="83">
        <f t="shared" si="9"/>
        <v>17.258568722688604</v>
      </c>
      <c r="G19" s="83">
        <f t="shared" si="9"/>
        <v>17.258568722688604</v>
      </c>
      <c r="H19" s="83">
        <f t="shared" si="9"/>
        <v>17.258568722688604</v>
      </c>
      <c r="I19" s="83">
        <f t="shared" si="9"/>
        <v>17.258568722688604</v>
      </c>
      <c r="J19" s="83">
        <f t="shared" si="9"/>
        <v>17.258568722688604</v>
      </c>
      <c r="K19" s="83">
        <f t="shared" si="9"/>
        <v>17.258568722688604</v>
      </c>
      <c r="L19" s="83">
        <f t="shared" si="9"/>
        <v>17.258568722688604</v>
      </c>
      <c r="M19" s="83">
        <f t="shared" si="9"/>
        <v>17.258568722688604</v>
      </c>
      <c r="N19" s="83">
        <f t="shared" si="9"/>
        <v>17.258568722688604</v>
      </c>
      <c r="O19" s="83">
        <f t="shared" si="9"/>
        <v>17.258568722688604</v>
      </c>
      <c r="P19" s="83">
        <f t="shared" si="9"/>
        <v>17.258568722688604</v>
      </c>
      <c r="Q19" s="83">
        <f t="shared" si="9"/>
        <v>17.258568722688604</v>
      </c>
      <c r="R19" s="83">
        <f t="shared" si="9"/>
        <v>17.258568722688604</v>
      </c>
      <c r="S19" s="83">
        <f t="shared" si="9"/>
        <v>17.258568722688604</v>
      </c>
      <c r="T19" s="83">
        <f t="shared" si="9"/>
        <v>17.258568722688604</v>
      </c>
      <c r="U19" s="83">
        <f t="shared" si="9"/>
        <v>17.258568722688604</v>
      </c>
      <c r="V19" s="83">
        <f t="shared" si="9"/>
        <v>17.258568722688604</v>
      </c>
      <c r="W19" s="83">
        <f t="shared" si="9"/>
        <v>17.258568722688604</v>
      </c>
      <c r="X19" s="83">
        <f t="shared" si="9"/>
        <v>17.258568722688604</v>
      </c>
      <c r="Y19" s="83">
        <f t="shared" si="9"/>
        <v>17.258568722688604</v>
      </c>
      <c r="Z19" s="83">
        <f t="shared" si="9"/>
        <v>17.258568722688604</v>
      </c>
      <c r="AA19" s="83">
        <f t="shared" si="9"/>
        <v>17.258568722688604</v>
      </c>
      <c r="AB19" s="83">
        <f t="shared" si="9"/>
        <v>17.258568722688604</v>
      </c>
      <c r="AC19" s="83">
        <f t="shared" si="9"/>
        <v>17.258568722688604</v>
      </c>
      <c r="AD19" s="83">
        <f t="shared" si="9"/>
        <v>17.258568722688604</v>
      </c>
      <c r="AE19" s="83">
        <f t="shared" si="9"/>
        <v>17.258568722688604</v>
      </c>
      <c r="AF19" s="83">
        <f t="shared" si="9"/>
        <v>17.258568722688604</v>
      </c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</row>
    <row r="20" spans="1:45" x14ac:dyDescent="0.25">
      <c r="A20" s="30"/>
      <c r="B20" s="53">
        <v>2</v>
      </c>
      <c r="C20" s="54"/>
      <c r="D20" s="83">
        <f t="shared" si="9"/>
        <v>17.258568722688604</v>
      </c>
      <c r="E20" s="83">
        <f t="shared" si="9"/>
        <v>17.258568722688604</v>
      </c>
      <c r="F20" s="83">
        <f t="shared" si="9"/>
        <v>17.258568722688604</v>
      </c>
      <c r="G20" s="83">
        <f t="shared" si="9"/>
        <v>17.258568722688604</v>
      </c>
      <c r="H20" s="83">
        <f t="shared" si="9"/>
        <v>17.258568722688604</v>
      </c>
      <c r="I20" s="83">
        <f t="shared" si="9"/>
        <v>17.258568722688604</v>
      </c>
      <c r="J20" s="83">
        <f t="shared" si="9"/>
        <v>17.258568722688604</v>
      </c>
      <c r="K20" s="83">
        <f t="shared" si="9"/>
        <v>17.258568722688604</v>
      </c>
      <c r="L20" s="83">
        <f t="shared" si="9"/>
        <v>17.258568722688604</v>
      </c>
      <c r="M20" s="83">
        <f t="shared" si="9"/>
        <v>17.258568722688604</v>
      </c>
      <c r="N20" s="83">
        <f t="shared" si="9"/>
        <v>17.258568722688604</v>
      </c>
      <c r="O20" s="83">
        <f t="shared" si="9"/>
        <v>17.258568722688604</v>
      </c>
      <c r="P20" s="83">
        <f t="shared" si="9"/>
        <v>17.258568722688604</v>
      </c>
      <c r="Q20" s="83">
        <f t="shared" si="9"/>
        <v>17.258568722688604</v>
      </c>
      <c r="R20" s="83">
        <f t="shared" si="9"/>
        <v>17.258568722688604</v>
      </c>
      <c r="S20" s="83">
        <f t="shared" si="9"/>
        <v>17.258568722688604</v>
      </c>
      <c r="T20" s="83">
        <f t="shared" si="9"/>
        <v>17.258568722688604</v>
      </c>
      <c r="U20" s="83">
        <f t="shared" si="9"/>
        <v>17.258568722688604</v>
      </c>
      <c r="V20" s="83">
        <f t="shared" si="9"/>
        <v>17.258568722688604</v>
      </c>
      <c r="W20" s="83">
        <f t="shared" si="9"/>
        <v>17.258568722688604</v>
      </c>
      <c r="X20" s="83">
        <f t="shared" si="9"/>
        <v>17.258568722688604</v>
      </c>
      <c r="Y20" s="83">
        <f t="shared" si="9"/>
        <v>17.258568722688604</v>
      </c>
      <c r="Z20" s="83">
        <f t="shared" si="9"/>
        <v>17.258568722688604</v>
      </c>
      <c r="AA20" s="83">
        <f t="shared" si="9"/>
        <v>17.258568722688604</v>
      </c>
      <c r="AB20" s="83">
        <f t="shared" si="9"/>
        <v>17.258568722688604</v>
      </c>
      <c r="AC20" s="83">
        <f t="shared" si="9"/>
        <v>17.258568722688604</v>
      </c>
      <c r="AD20" s="83">
        <f t="shared" si="9"/>
        <v>17.258568722688604</v>
      </c>
      <c r="AE20" s="83">
        <f t="shared" si="9"/>
        <v>17.258568722688604</v>
      </c>
      <c r="AF20" s="83">
        <f t="shared" si="9"/>
        <v>17.258568722688604</v>
      </c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</row>
    <row r="21" spans="1:45" x14ac:dyDescent="0.25">
      <c r="A21" s="30"/>
      <c r="B21" s="53">
        <v>3</v>
      </c>
      <c r="C21" s="54"/>
      <c r="D21" s="54"/>
      <c r="E21" s="83">
        <f t="shared" si="9"/>
        <v>17.258568722688604</v>
      </c>
      <c r="F21" s="83">
        <f t="shared" si="9"/>
        <v>17.258568722688604</v>
      </c>
      <c r="G21" s="83">
        <f t="shared" si="9"/>
        <v>17.258568722688604</v>
      </c>
      <c r="H21" s="83">
        <f t="shared" si="9"/>
        <v>17.258568722688604</v>
      </c>
      <c r="I21" s="83">
        <f t="shared" si="9"/>
        <v>17.258568722688604</v>
      </c>
      <c r="J21" s="83">
        <f t="shared" si="9"/>
        <v>17.258568722688604</v>
      </c>
      <c r="K21" s="83">
        <f t="shared" si="9"/>
        <v>17.258568722688604</v>
      </c>
      <c r="L21" s="83">
        <f t="shared" si="9"/>
        <v>17.258568722688604</v>
      </c>
      <c r="M21" s="83">
        <f t="shared" si="9"/>
        <v>17.258568722688604</v>
      </c>
      <c r="N21" s="83">
        <f t="shared" si="9"/>
        <v>17.258568722688604</v>
      </c>
      <c r="O21" s="83">
        <f t="shared" si="9"/>
        <v>17.258568722688604</v>
      </c>
      <c r="P21" s="83">
        <f t="shared" si="9"/>
        <v>17.258568722688604</v>
      </c>
      <c r="Q21" s="83">
        <f t="shared" si="9"/>
        <v>17.258568722688604</v>
      </c>
      <c r="R21" s="83">
        <f t="shared" si="9"/>
        <v>17.258568722688604</v>
      </c>
      <c r="S21" s="83">
        <f t="shared" si="9"/>
        <v>17.258568722688604</v>
      </c>
      <c r="T21" s="83">
        <f t="shared" si="9"/>
        <v>17.258568722688604</v>
      </c>
      <c r="U21" s="83">
        <f t="shared" si="9"/>
        <v>17.258568722688604</v>
      </c>
      <c r="V21" s="83">
        <f t="shared" si="9"/>
        <v>17.258568722688604</v>
      </c>
      <c r="W21" s="83">
        <f t="shared" si="9"/>
        <v>17.258568722688604</v>
      </c>
      <c r="X21" s="83">
        <f t="shared" si="9"/>
        <v>17.258568722688604</v>
      </c>
      <c r="Y21" s="83">
        <f t="shared" si="9"/>
        <v>17.258568722688604</v>
      </c>
      <c r="Z21" s="83">
        <f t="shared" si="9"/>
        <v>17.258568722688604</v>
      </c>
      <c r="AA21" s="83">
        <f t="shared" si="9"/>
        <v>17.258568722688604</v>
      </c>
      <c r="AB21" s="83">
        <f t="shared" si="9"/>
        <v>17.258568722688604</v>
      </c>
      <c r="AC21" s="83">
        <f t="shared" si="9"/>
        <v>17.258568722688604</v>
      </c>
      <c r="AD21" s="83">
        <f t="shared" si="9"/>
        <v>17.258568722688604</v>
      </c>
      <c r="AE21" s="83">
        <f t="shared" si="9"/>
        <v>17.258568722688604</v>
      </c>
      <c r="AF21" s="83">
        <f t="shared" si="9"/>
        <v>17.258568722688604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</row>
    <row r="22" spans="1:45" x14ac:dyDescent="0.25">
      <c r="A22" s="30"/>
      <c r="B22" s="53">
        <v>4</v>
      </c>
      <c r="C22" s="54"/>
      <c r="D22" s="54"/>
      <c r="E22" s="54"/>
      <c r="F22" s="83">
        <f t="shared" si="9"/>
        <v>17.258568722688604</v>
      </c>
      <c r="G22" s="83">
        <f t="shared" si="9"/>
        <v>17.258568722688604</v>
      </c>
      <c r="H22" s="83">
        <f t="shared" si="9"/>
        <v>17.258568722688604</v>
      </c>
      <c r="I22" s="83">
        <f t="shared" si="9"/>
        <v>17.258568722688604</v>
      </c>
      <c r="J22" s="83">
        <f t="shared" si="9"/>
        <v>17.258568722688604</v>
      </c>
      <c r="K22" s="83">
        <f t="shared" si="9"/>
        <v>17.258568722688604</v>
      </c>
      <c r="L22" s="83">
        <f t="shared" si="9"/>
        <v>17.258568722688604</v>
      </c>
      <c r="M22" s="83">
        <f t="shared" si="9"/>
        <v>17.258568722688604</v>
      </c>
      <c r="N22" s="83">
        <f t="shared" si="9"/>
        <v>17.258568722688604</v>
      </c>
      <c r="O22" s="83">
        <f t="shared" si="9"/>
        <v>17.258568722688604</v>
      </c>
      <c r="P22" s="83">
        <f t="shared" si="9"/>
        <v>17.258568722688604</v>
      </c>
      <c r="Q22" s="83">
        <f t="shared" si="9"/>
        <v>17.258568722688604</v>
      </c>
      <c r="R22" s="83">
        <f t="shared" si="9"/>
        <v>17.258568722688604</v>
      </c>
      <c r="S22" s="83">
        <f t="shared" si="9"/>
        <v>17.258568722688604</v>
      </c>
      <c r="T22" s="83">
        <f t="shared" si="9"/>
        <v>17.258568722688604</v>
      </c>
      <c r="U22" s="83">
        <f t="shared" si="9"/>
        <v>17.258568722688604</v>
      </c>
      <c r="V22" s="83">
        <f t="shared" si="9"/>
        <v>17.258568722688604</v>
      </c>
      <c r="W22" s="83">
        <f t="shared" si="9"/>
        <v>17.258568722688604</v>
      </c>
      <c r="X22" s="83">
        <f t="shared" si="9"/>
        <v>17.258568722688604</v>
      </c>
      <c r="Y22" s="83">
        <f t="shared" si="9"/>
        <v>17.258568722688604</v>
      </c>
      <c r="Z22" s="83">
        <f t="shared" si="9"/>
        <v>17.258568722688604</v>
      </c>
      <c r="AA22" s="83">
        <f t="shared" si="9"/>
        <v>17.258568722688604</v>
      </c>
      <c r="AB22" s="83">
        <f t="shared" si="9"/>
        <v>17.258568722688604</v>
      </c>
      <c r="AC22" s="83">
        <f t="shared" si="9"/>
        <v>17.258568722688604</v>
      </c>
      <c r="AD22" s="83">
        <f t="shared" si="9"/>
        <v>17.258568722688604</v>
      </c>
      <c r="AE22" s="83">
        <f t="shared" si="9"/>
        <v>17.258568722688604</v>
      </c>
      <c r="AF22" s="83">
        <f t="shared" si="9"/>
        <v>17.258568722688604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</row>
    <row r="23" spans="1:45" x14ac:dyDescent="0.25">
      <c r="A23" s="30"/>
      <c r="B23" s="53">
        <v>5</v>
      </c>
      <c r="C23" s="54"/>
      <c r="D23" s="54"/>
      <c r="E23" s="54"/>
      <c r="F23" s="54"/>
      <c r="G23" s="83">
        <f t="shared" si="9"/>
        <v>17.258568722688604</v>
      </c>
      <c r="H23" s="83">
        <f t="shared" si="9"/>
        <v>17.258568722688604</v>
      </c>
      <c r="I23" s="83">
        <f t="shared" si="9"/>
        <v>17.258568722688604</v>
      </c>
      <c r="J23" s="83">
        <f t="shared" si="9"/>
        <v>17.258568722688604</v>
      </c>
      <c r="K23" s="83">
        <f t="shared" si="9"/>
        <v>17.258568722688604</v>
      </c>
      <c r="L23" s="83">
        <f t="shared" si="9"/>
        <v>17.258568722688604</v>
      </c>
      <c r="M23" s="83">
        <f t="shared" si="9"/>
        <v>17.258568722688604</v>
      </c>
      <c r="N23" s="83">
        <f t="shared" si="9"/>
        <v>17.258568722688604</v>
      </c>
      <c r="O23" s="83">
        <f t="shared" si="9"/>
        <v>17.258568722688604</v>
      </c>
      <c r="P23" s="83">
        <f t="shared" si="9"/>
        <v>17.258568722688604</v>
      </c>
      <c r="Q23" s="83">
        <f t="shared" si="9"/>
        <v>17.258568722688604</v>
      </c>
      <c r="R23" s="83">
        <f t="shared" si="9"/>
        <v>17.258568722688604</v>
      </c>
      <c r="S23" s="83">
        <f t="shared" si="9"/>
        <v>17.258568722688604</v>
      </c>
      <c r="T23" s="83">
        <f t="shared" si="9"/>
        <v>17.258568722688604</v>
      </c>
      <c r="U23" s="83">
        <f t="shared" si="9"/>
        <v>17.258568722688604</v>
      </c>
      <c r="V23" s="83">
        <f t="shared" si="9"/>
        <v>17.258568722688604</v>
      </c>
      <c r="W23" s="83">
        <f t="shared" si="9"/>
        <v>17.258568722688604</v>
      </c>
      <c r="X23" s="83">
        <f t="shared" si="9"/>
        <v>17.258568722688604</v>
      </c>
      <c r="Y23" s="83">
        <f t="shared" si="9"/>
        <v>17.258568722688604</v>
      </c>
      <c r="Z23" s="83">
        <f t="shared" si="9"/>
        <v>17.258568722688604</v>
      </c>
      <c r="AA23" s="83">
        <f t="shared" si="9"/>
        <v>17.258568722688604</v>
      </c>
      <c r="AB23" s="83">
        <f t="shared" si="9"/>
        <v>17.258568722688604</v>
      </c>
      <c r="AC23" s="83">
        <f t="shared" si="9"/>
        <v>17.258568722688604</v>
      </c>
      <c r="AD23" s="83">
        <f t="shared" si="9"/>
        <v>17.258568722688604</v>
      </c>
      <c r="AE23" s="83">
        <f t="shared" si="9"/>
        <v>17.258568722688604</v>
      </c>
      <c r="AF23" s="83">
        <f t="shared" si="9"/>
        <v>17.258568722688604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</row>
    <row r="24" spans="1:45" x14ac:dyDescent="0.25">
      <c r="A24" s="30"/>
      <c r="B24" s="53">
        <v>6</v>
      </c>
      <c r="C24" s="54"/>
      <c r="D24" s="54"/>
      <c r="E24" s="54"/>
      <c r="F24" s="54"/>
      <c r="G24" s="54"/>
      <c r="H24" s="83">
        <f t="shared" si="9"/>
        <v>17.258568722688604</v>
      </c>
      <c r="I24" s="83">
        <f t="shared" si="9"/>
        <v>17.258568722688604</v>
      </c>
      <c r="J24" s="83">
        <f t="shared" si="9"/>
        <v>17.258568722688604</v>
      </c>
      <c r="K24" s="83">
        <f t="shared" si="9"/>
        <v>17.258568722688604</v>
      </c>
      <c r="L24" s="83">
        <f t="shared" si="9"/>
        <v>17.258568722688604</v>
      </c>
      <c r="M24" s="83">
        <f t="shared" si="9"/>
        <v>17.258568722688604</v>
      </c>
      <c r="N24" s="83">
        <f t="shared" si="9"/>
        <v>17.258568722688604</v>
      </c>
      <c r="O24" s="83">
        <f t="shared" si="9"/>
        <v>17.258568722688604</v>
      </c>
      <c r="P24" s="83">
        <f t="shared" si="9"/>
        <v>17.258568722688604</v>
      </c>
      <c r="Q24" s="83">
        <f t="shared" si="9"/>
        <v>17.258568722688604</v>
      </c>
      <c r="R24" s="83">
        <f t="shared" si="9"/>
        <v>17.258568722688604</v>
      </c>
      <c r="S24" s="83">
        <f t="shared" si="9"/>
        <v>17.258568722688604</v>
      </c>
      <c r="T24" s="83">
        <f t="shared" si="9"/>
        <v>17.258568722688604</v>
      </c>
      <c r="U24" s="83">
        <f t="shared" si="9"/>
        <v>17.258568722688604</v>
      </c>
      <c r="V24" s="83">
        <f t="shared" si="9"/>
        <v>17.258568722688604</v>
      </c>
      <c r="W24" s="83">
        <f t="shared" si="9"/>
        <v>17.258568722688604</v>
      </c>
      <c r="X24" s="83">
        <f t="shared" si="9"/>
        <v>17.258568722688604</v>
      </c>
      <c r="Y24" s="83">
        <f t="shared" si="9"/>
        <v>17.258568722688604</v>
      </c>
      <c r="Z24" s="83">
        <f t="shared" si="9"/>
        <v>17.258568722688604</v>
      </c>
      <c r="AA24" s="83">
        <f t="shared" si="9"/>
        <v>17.258568722688604</v>
      </c>
      <c r="AB24" s="83">
        <f t="shared" si="9"/>
        <v>17.258568722688604</v>
      </c>
      <c r="AC24" s="83">
        <f t="shared" si="9"/>
        <v>17.258568722688604</v>
      </c>
      <c r="AD24" s="83">
        <f t="shared" si="9"/>
        <v>17.258568722688604</v>
      </c>
      <c r="AE24" s="83">
        <f t="shared" si="9"/>
        <v>17.258568722688604</v>
      </c>
      <c r="AF24" s="83">
        <f t="shared" si="9"/>
        <v>17.258568722688604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</row>
    <row r="25" spans="1:45" x14ac:dyDescent="0.25">
      <c r="A25" s="30"/>
      <c r="B25" s="53">
        <v>7</v>
      </c>
      <c r="C25" s="54"/>
      <c r="D25" s="54"/>
      <c r="E25" s="54"/>
      <c r="F25" s="54"/>
      <c r="G25" s="54"/>
      <c r="H25" s="54"/>
      <c r="I25" s="83">
        <f t="shared" si="9"/>
        <v>17.258568722688604</v>
      </c>
      <c r="J25" s="83">
        <f t="shared" si="9"/>
        <v>17.258568722688604</v>
      </c>
      <c r="K25" s="83">
        <f t="shared" si="9"/>
        <v>17.258568722688604</v>
      </c>
      <c r="L25" s="83">
        <f t="shared" si="9"/>
        <v>17.258568722688604</v>
      </c>
      <c r="M25" s="83">
        <f t="shared" si="9"/>
        <v>17.258568722688604</v>
      </c>
      <c r="N25" s="83">
        <f t="shared" si="9"/>
        <v>17.258568722688604</v>
      </c>
      <c r="O25" s="83">
        <f t="shared" si="9"/>
        <v>17.258568722688604</v>
      </c>
      <c r="P25" s="83">
        <f t="shared" si="9"/>
        <v>17.258568722688604</v>
      </c>
      <c r="Q25" s="83">
        <f t="shared" si="9"/>
        <v>17.258568722688604</v>
      </c>
      <c r="R25" s="83">
        <f t="shared" si="9"/>
        <v>17.258568722688604</v>
      </c>
      <c r="S25" s="83">
        <f t="shared" si="9"/>
        <v>17.258568722688604</v>
      </c>
      <c r="T25" s="83">
        <f t="shared" si="9"/>
        <v>17.258568722688604</v>
      </c>
      <c r="U25" s="83">
        <f t="shared" si="9"/>
        <v>17.258568722688604</v>
      </c>
      <c r="V25" s="83">
        <f t="shared" si="9"/>
        <v>17.258568722688604</v>
      </c>
      <c r="W25" s="83">
        <f t="shared" si="9"/>
        <v>17.258568722688604</v>
      </c>
      <c r="X25" s="83">
        <f t="shared" si="9"/>
        <v>17.258568722688604</v>
      </c>
      <c r="Y25" s="83">
        <f t="shared" si="9"/>
        <v>17.258568722688604</v>
      </c>
      <c r="Z25" s="83">
        <f t="shared" si="9"/>
        <v>17.258568722688604</v>
      </c>
      <c r="AA25" s="83">
        <f t="shared" si="9"/>
        <v>17.258568722688604</v>
      </c>
      <c r="AB25" s="83">
        <f t="shared" si="9"/>
        <v>17.258568722688604</v>
      </c>
      <c r="AC25" s="83">
        <f t="shared" si="9"/>
        <v>17.258568722688604</v>
      </c>
      <c r="AD25" s="83">
        <f t="shared" si="9"/>
        <v>17.258568722688604</v>
      </c>
      <c r="AE25" s="83">
        <f t="shared" si="9"/>
        <v>17.258568722688604</v>
      </c>
      <c r="AF25" s="83">
        <f t="shared" si="9"/>
        <v>17.258568722688604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</row>
    <row r="26" spans="1:45" x14ac:dyDescent="0.25">
      <c r="A26" s="30"/>
      <c r="B26" s="53">
        <v>8</v>
      </c>
      <c r="C26" s="54"/>
      <c r="D26" s="54"/>
      <c r="E26" s="54"/>
      <c r="F26" s="54"/>
      <c r="G26" s="54"/>
      <c r="H26" s="54"/>
      <c r="I26" s="54"/>
      <c r="J26" s="83">
        <f t="shared" si="9"/>
        <v>17.258568722688604</v>
      </c>
      <c r="K26" s="83">
        <f t="shared" si="9"/>
        <v>17.258568722688604</v>
      </c>
      <c r="L26" s="83">
        <f t="shared" si="9"/>
        <v>17.258568722688604</v>
      </c>
      <c r="M26" s="83">
        <f t="shared" si="9"/>
        <v>17.258568722688604</v>
      </c>
      <c r="N26" s="83">
        <f t="shared" si="9"/>
        <v>17.258568722688604</v>
      </c>
      <c r="O26" s="83">
        <f t="shared" si="9"/>
        <v>17.258568722688604</v>
      </c>
      <c r="P26" s="83">
        <f t="shared" si="9"/>
        <v>17.258568722688604</v>
      </c>
      <c r="Q26" s="83">
        <f t="shared" si="9"/>
        <v>17.258568722688604</v>
      </c>
      <c r="R26" s="83">
        <f t="shared" si="9"/>
        <v>17.258568722688604</v>
      </c>
      <c r="S26" s="83">
        <f t="shared" si="9"/>
        <v>17.258568722688604</v>
      </c>
      <c r="T26" s="83">
        <f t="shared" si="9"/>
        <v>17.258568722688604</v>
      </c>
      <c r="U26" s="83">
        <f t="shared" si="9"/>
        <v>17.258568722688604</v>
      </c>
      <c r="V26" s="83">
        <f t="shared" si="9"/>
        <v>17.258568722688604</v>
      </c>
      <c r="W26" s="83">
        <f t="shared" si="9"/>
        <v>17.258568722688604</v>
      </c>
      <c r="X26" s="83">
        <f t="shared" si="9"/>
        <v>17.258568722688604</v>
      </c>
      <c r="Y26" s="83">
        <f t="shared" si="9"/>
        <v>17.258568722688604</v>
      </c>
      <c r="Z26" s="83">
        <f t="shared" si="9"/>
        <v>17.258568722688604</v>
      </c>
      <c r="AA26" s="83">
        <f t="shared" si="9"/>
        <v>17.258568722688604</v>
      </c>
      <c r="AB26" s="83">
        <f t="shared" si="9"/>
        <v>17.258568722688604</v>
      </c>
      <c r="AC26" s="83">
        <f t="shared" si="9"/>
        <v>17.258568722688604</v>
      </c>
      <c r="AD26" s="83">
        <f t="shared" si="9"/>
        <v>17.258568722688604</v>
      </c>
      <c r="AE26" s="83">
        <f t="shared" si="9"/>
        <v>17.258568722688604</v>
      </c>
      <c r="AF26" s="83">
        <f t="shared" si="9"/>
        <v>17.258568722688604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</row>
    <row r="27" spans="1:45" x14ac:dyDescent="0.25">
      <c r="A27" s="30"/>
      <c r="B27" s="53">
        <v>9</v>
      </c>
      <c r="C27" s="54"/>
      <c r="D27" s="54"/>
      <c r="E27" s="54"/>
      <c r="F27" s="54"/>
      <c r="G27" s="54"/>
      <c r="H27" s="54"/>
      <c r="I27" s="54"/>
      <c r="J27" s="54"/>
      <c r="K27" s="83">
        <f t="shared" si="9"/>
        <v>17.258568722688604</v>
      </c>
      <c r="L27" s="83">
        <f t="shared" si="9"/>
        <v>17.258568722688604</v>
      </c>
      <c r="M27" s="83">
        <f t="shared" si="9"/>
        <v>17.258568722688604</v>
      </c>
      <c r="N27" s="83">
        <f t="shared" si="9"/>
        <v>17.258568722688604</v>
      </c>
      <c r="O27" s="83">
        <f t="shared" si="9"/>
        <v>17.258568722688604</v>
      </c>
      <c r="P27" s="83">
        <f t="shared" si="9"/>
        <v>17.258568722688604</v>
      </c>
      <c r="Q27" s="83">
        <f t="shared" si="9"/>
        <v>17.258568722688604</v>
      </c>
      <c r="R27" s="83">
        <f t="shared" si="9"/>
        <v>17.258568722688604</v>
      </c>
      <c r="S27" s="83">
        <f t="shared" si="9"/>
        <v>17.258568722688604</v>
      </c>
      <c r="T27" s="83">
        <f t="shared" si="9"/>
        <v>17.258568722688604</v>
      </c>
      <c r="U27" s="83">
        <f t="shared" si="9"/>
        <v>17.258568722688604</v>
      </c>
      <c r="V27" s="83">
        <f t="shared" si="9"/>
        <v>17.258568722688604</v>
      </c>
      <c r="W27" s="83">
        <f t="shared" si="9"/>
        <v>17.258568722688604</v>
      </c>
      <c r="X27" s="83">
        <f t="shared" si="9"/>
        <v>17.258568722688604</v>
      </c>
      <c r="Y27" s="83">
        <f t="shared" si="9"/>
        <v>17.258568722688604</v>
      </c>
      <c r="Z27" s="83">
        <f t="shared" si="9"/>
        <v>17.258568722688604</v>
      </c>
      <c r="AA27" s="83">
        <f t="shared" si="9"/>
        <v>17.258568722688604</v>
      </c>
      <c r="AB27" s="83">
        <f t="shared" si="9"/>
        <v>17.258568722688604</v>
      </c>
      <c r="AC27" s="83">
        <f t="shared" si="9"/>
        <v>17.258568722688604</v>
      </c>
      <c r="AD27" s="83">
        <f t="shared" si="9"/>
        <v>17.258568722688604</v>
      </c>
      <c r="AE27" s="83">
        <f t="shared" si="9"/>
        <v>17.258568722688604</v>
      </c>
      <c r="AF27" s="83">
        <f t="shared" si="9"/>
        <v>17.258568722688604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</row>
    <row r="28" spans="1:45" x14ac:dyDescent="0.25">
      <c r="A28" s="30"/>
      <c r="B28" s="84" t="s">
        <v>44</v>
      </c>
      <c r="C28" s="85">
        <f>SUM(C19:C27)</f>
        <v>17.258568722688604</v>
      </c>
      <c r="D28" s="85">
        <f t="shared" ref="D28:AE28" si="10">SUM(D19:D27)</f>
        <v>34.517137445377209</v>
      </c>
      <c r="E28" s="85">
        <f t="shared" si="10"/>
        <v>51.77570616806581</v>
      </c>
      <c r="F28" s="85">
        <f t="shared" si="10"/>
        <v>69.034274890754418</v>
      </c>
      <c r="G28" s="85">
        <f t="shared" si="10"/>
        <v>86.292843613443026</v>
      </c>
      <c r="H28" s="85">
        <f t="shared" si="10"/>
        <v>103.55141233613163</v>
      </c>
      <c r="I28" s="85">
        <f t="shared" si="10"/>
        <v>120.80998105882024</v>
      </c>
      <c r="J28" s="85">
        <f t="shared" si="10"/>
        <v>138.06854978150884</v>
      </c>
      <c r="K28" s="85">
        <f t="shared" si="10"/>
        <v>155.32711850419744</v>
      </c>
      <c r="L28" s="85">
        <f t="shared" si="10"/>
        <v>155.32711850419744</v>
      </c>
      <c r="M28" s="85">
        <f t="shared" si="10"/>
        <v>155.32711850419744</v>
      </c>
      <c r="N28" s="85">
        <f t="shared" si="10"/>
        <v>155.32711850419744</v>
      </c>
      <c r="O28" s="85">
        <f t="shared" si="10"/>
        <v>155.32711850419744</v>
      </c>
      <c r="P28" s="85">
        <f t="shared" si="10"/>
        <v>155.32711850419744</v>
      </c>
      <c r="Q28" s="85">
        <f t="shared" si="10"/>
        <v>155.32711850419744</v>
      </c>
      <c r="R28" s="85">
        <f t="shared" si="10"/>
        <v>155.32711850419744</v>
      </c>
      <c r="S28" s="85">
        <f t="shared" si="10"/>
        <v>155.32711850419744</v>
      </c>
      <c r="T28" s="85">
        <f t="shared" si="10"/>
        <v>155.32711850419744</v>
      </c>
      <c r="U28" s="85">
        <f t="shared" si="10"/>
        <v>155.32711850419744</v>
      </c>
      <c r="V28" s="85">
        <f t="shared" si="10"/>
        <v>155.32711850419744</v>
      </c>
      <c r="W28" s="85">
        <f t="shared" si="10"/>
        <v>155.32711850419744</v>
      </c>
      <c r="X28" s="85">
        <f t="shared" si="10"/>
        <v>155.32711850419744</v>
      </c>
      <c r="Y28" s="85">
        <f t="shared" si="10"/>
        <v>155.32711850419744</v>
      </c>
      <c r="Z28" s="85">
        <f t="shared" si="10"/>
        <v>155.32711850419744</v>
      </c>
      <c r="AA28" s="85">
        <f t="shared" si="10"/>
        <v>155.32711850419744</v>
      </c>
      <c r="AB28" s="85">
        <f t="shared" si="10"/>
        <v>155.32711850419744</v>
      </c>
      <c r="AC28" s="85">
        <f t="shared" si="10"/>
        <v>155.32711850419744</v>
      </c>
      <c r="AD28" s="85">
        <f t="shared" si="10"/>
        <v>155.32711850419744</v>
      </c>
      <c r="AE28" s="85">
        <f t="shared" si="10"/>
        <v>155.32711850419744</v>
      </c>
      <c r="AF28" s="85">
        <f>SUM(AF19:AF27)</f>
        <v>155.32711850419744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</row>
    <row r="29" spans="1:45" x14ac:dyDescent="0.25">
      <c r="A29" s="30"/>
      <c r="B29" s="49"/>
      <c r="C29" s="50"/>
      <c r="D29" s="50"/>
      <c r="E29" s="50"/>
      <c r="F29" s="50"/>
      <c r="G29" s="50"/>
      <c r="H29" s="50"/>
      <c r="I29" s="50"/>
      <c r="J29" s="50"/>
      <c r="K29" s="3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</row>
    <row r="30" spans="1:45" ht="18" x14ac:dyDescent="0.25">
      <c r="A30" s="30"/>
      <c r="B30" s="66" t="s">
        <v>78</v>
      </c>
      <c r="C30" s="30"/>
      <c r="D30" s="30"/>
      <c r="E30" s="30"/>
      <c r="F30" s="30"/>
      <c r="G30" s="30"/>
      <c r="H30" s="30"/>
      <c r="I30" s="30"/>
      <c r="J30" s="5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</row>
    <row r="31" spans="1:45" ht="45" x14ac:dyDescent="0.25">
      <c r="A31"/>
      <c r="B31" s="86" t="s">
        <v>37</v>
      </c>
      <c r="C31" s="87" t="s">
        <v>45</v>
      </c>
      <c r="D31" s="87" t="s">
        <v>46</v>
      </c>
      <c r="E31" s="86">
        <v>1</v>
      </c>
      <c r="F31" s="86">
        <v>2</v>
      </c>
      <c r="G31" s="86">
        <v>3</v>
      </c>
      <c r="H31" s="86">
        <v>4</v>
      </c>
      <c r="I31" s="86">
        <v>5</v>
      </c>
      <c r="J31" s="86">
        <v>6</v>
      </c>
      <c r="K31" s="86">
        <v>7</v>
      </c>
      <c r="L31" s="86">
        <v>8</v>
      </c>
      <c r="M31" s="86">
        <v>9</v>
      </c>
      <c r="N31" s="86">
        <v>10</v>
      </c>
      <c r="O31" s="86">
        <v>11</v>
      </c>
      <c r="P31" s="86">
        <v>12</v>
      </c>
      <c r="Q31" s="86">
        <v>13</v>
      </c>
      <c r="R31" s="86">
        <v>14</v>
      </c>
      <c r="S31" s="86">
        <v>15</v>
      </c>
      <c r="T31" s="86">
        <v>16</v>
      </c>
      <c r="U31" s="86">
        <v>17</v>
      </c>
      <c r="V31" s="86">
        <v>18</v>
      </c>
      <c r="W31" s="86">
        <v>19</v>
      </c>
      <c r="X31" s="86">
        <v>20</v>
      </c>
      <c r="Y31" s="86">
        <v>21</v>
      </c>
      <c r="Z31" s="86">
        <v>22</v>
      </c>
      <c r="AA31" s="86">
        <v>23</v>
      </c>
      <c r="AB31" s="86">
        <v>24</v>
      </c>
      <c r="AC31" s="86">
        <v>25</v>
      </c>
      <c r="AD31" s="86">
        <v>26</v>
      </c>
      <c r="AE31" s="86">
        <v>27</v>
      </c>
      <c r="AF31" s="86">
        <v>28</v>
      </c>
      <c r="AG31" s="86">
        <v>29</v>
      </c>
      <c r="AH31" s="86">
        <v>30</v>
      </c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</row>
    <row r="32" spans="1:45" x14ac:dyDescent="0.25">
      <c r="A32" s="30"/>
      <c r="B32" s="53">
        <v>1</v>
      </c>
      <c r="C32" s="88">
        <f>C19</f>
        <v>17.258568722688604</v>
      </c>
      <c r="D32" s="30" t="s">
        <v>47</v>
      </c>
      <c r="E32" s="30">
        <f t="shared" ref="E32:AH32" si="11">((J5+J4)*C$19)</f>
        <v>0.88791791056339664</v>
      </c>
      <c r="F32" s="30">
        <f t="shared" si="11"/>
        <v>1.7212913851130291</v>
      </c>
      <c r="G32" s="30">
        <f t="shared" si="11"/>
        <v>15.344304131356221</v>
      </c>
      <c r="H32" s="30">
        <f t="shared" si="11"/>
        <v>40.142114037634364</v>
      </c>
      <c r="I32" s="30">
        <f t="shared" si="11"/>
        <v>66.081565687513162</v>
      </c>
      <c r="J32" s="30">
        <f t="shared" si="11"/>
        <v>86.30298832125834</v>
      </c>
      <c r="K32" s="30">
        <f t="shared" si="11"/>
        <v>98.397842893684469</v>
      </c>
      <c r="L32" s="30">
        <f t="shared" si="11"/>
        <v>102.77920672474136</v>
      </c>
      <c r="M32" s="30">
        <f t="shared" si="11"/>
        <v>101.10156404865565</v>
      </c>
      <c r="N32" s="30">
        <f t="shared" si="11"/>
        <v>95.27814720154791</v>
      </c>
      <c r="O32" s="30">
        <f t="shared" si="11"/>
        <v>87.003253330723311</v>
      </c>
      <c r="P32" s="30">
        <f t="shared" si="11"/>
        <v>77.5866793215109</v>
      </c>
      <c r="Q32" s="30">
        <f t="shared" si="11"/>
        <v>67.948592704317903</v>
      </c>
      <c r="R32" s="30">
        <f t="shared" si="11"/>
        <v>58.681284407473584</v>
      </c>
      <c r="S32" s="30">
        <f t="shared" si="11"/>
        <v>50.127996126629171</v>
      </c>
      <c r="T32" s="30">
        <f t="shared" si="11"/>
        <v>42.455973959381105</v>
      </c>
      <c r="U32" s="30">
        <f t="shared" si="11"/>
        <v>35.715596441101312</v>
      </c>
      <c r="V32" s="30">
        <f t="shared" si="11"/>
        <v>29.8845688936728</v>
      </c>
      <c r="W32" s="30">
        <f t="shared" si="11"/>
        <v>24.899133022171899</v>
      </c>
      <c r="X32" s="30">
        <f t="shared" si="11"/>
        <v>20.675083076843684</v>
      </c>
      <c r="Y32" s="30">
        <f t="shared" si="11"/>
        <v>17.121270386645755</v>
      </c>
      <c r="Z32" s="30">
        <f t="shared" si="11"/>
        <v>14.147819950075887</v>
      </c>
      <c r="AA32" s="30">
        <f t="shared" si="11"/>
        <v>11.670762512980794</v>
      </c>
      <c r="AB32" s="30">
        <f t="shared" si="11"/>
        <v>9.6143220083930228</v>
      </c>
      <c r="AC32" s="30">
        <f t="shared" si="11"/>
        <v>7.9117276392976255</v>
      </c>
      <c r="AD32" s="30">
        <f t="shared" si="11"/>
        <v>6.505141611259079</v>
      </c>
      <c r="AE32" s="30">
        <f t="shared" si="11"/>
        <v>5.3450931343579855</v>
      </c>
      <c r="AF32" s="30">
        <f t="shared" si="11"/>
        <v>4.3896694288965179</v>
      </c>
      <c r="AG32" s="30">
        <f t="shared" si="11"/>
        <v>3.6036192701193843</v>
      </c>
      <c r="AH32" s="30">
        <f t="shared" si="11"/>
        <v>2.9574612878311988</v>
      </c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</row>
    <row r="33" spans="1:45" x14ac:dyDescent="0.25">
      <c r="A33" s="30"/>
      <c r="B33" s="53">
        <v>2</v>
      </c>
      <c r="C33" s="88">
        <f>C32</f>
        <v>17.258568722688604</v>
      </c>
      <c r="D33" s="30" t="s">
        <v>47</v>
      </c>
      <c r="E33" s="30"/>
      <c r="F33" s="30">
        <f t="shared" ref="F33:AH33" si="12">((J5+J4)*D$20)</f>
        <v>0.88791791056339664</v>
      </c>
      <c r="G33" s="30">
        <f t="shared" si="12"/>
        <v>1.7212913851130291</v>
      </c>
      <c r="H33" s="30">
        <f t="shared" si="12"/>
        <v>15.344304131356221</v>
      </c>
      <c r="I33" s="30">
        <f t="shared" si="12"/>
        <v>40.142114037634364</v>
      </c>
      <c r="J33" s="30">
        <f t="shared" si="12"/>
        <v>66.081565687513162</v>
      </c>
      <c r="K33" s="30">
        <f t="shared" si="12"/>
        <v>86.30298832125834</v>
      </c>
      <c r="L33" s="30">
        <f t="shared" si="12"/>
        <v>98.397842893684469</v>
      </c>
      <c r="M33" s="30">
        <f t="shared" si="12"/>
        <v>102.77920672474136</v>
      </c>
      <c r="N33" s="30">
        <f t="shared" si="12"/>
        <v>101.10156404865565</v>
      </c>
      <c r="O33" s="30">
        <f t="shared" si="12"/>
        <v>95.27814720154791</v>
      </c>
      <c r="P33" s="30">
        <f t="shared" si="12"/>
        <v>87.003253330723311</v>
      </c>
      <c r="Q33" s="30">
        <f t="shared" si="12"/>
        <v>77.5866793215109</v>
      </c>
      <c r="R33" s="30">
        <f t="shared" si="12"/>
        <v>67.948592704317903</v>
      </c>
      <c r="S33" s="30">
        <f t="shared" si="12"/>
        <v>58.681284407473584</v>
      </c>
      <c r="T33" s="30">
        <f t="shared" si="12"/>
        <v>50.127996126629171</v>
      </c>
      <c r="U33" s="30">
        <f t="shared" si="12"/>
        <v>42.455973959381105</v>
      </c>
      <c r="V33" s="30">
        <f t="shared" si="12"/>
        <v>35.715596441101312</v>
      </c>
      <c r="W33" s="30">
        <f t="shared" si="12"/>
        <v>29.8845688936728</v>
      </c>
      <c r="X33" s="30">
        <f t="shared" si="12"/>
        <v>24.899133022171899</v>
      </c>
      <c r="Y33" s="30">
        <f t="shared" si="12"/>
        <v>20.675083076843684</v>
      </c>
      <c r="Z33" s="30">
        <f t="shared" si="12"/>
        <v>17.121270386645755</v>
      </c>
      <c r="AA33" s="30">
        <f t="shared" si="12"/>
        <v>14.147819950075887</v>
      </c>
      <c r="AB33" s="30">
        <f t="shared" si="12"/>
        <v>11.670762512980794</v>
      </c>
      <c r="AC33" s="30">
        <f t="shared" si="12"/>
        <v>9.6143220083930228</v>
      </c>
      <c r="AD33" s="30">
        <f t="shared" si="12"/>
        <v>7.9117276392976255</v>
      </c>
      <c r="AE33" s="30">
        <f t="shared" si="12"/>
        <v>6.505141611259079</v>
      </c>
      <c r="AF33" s="30">
        <f t="shared" si="12"/>
        <v>5.3450931343579855</v>
      </c>
      <c r="AG33" s="30">
        <f t="shared" si="12"/>
        <v>4.3896694288965179</v>
      </c>
      <c r="AH33" s="30">
        <f t="shared" si="12"/>
        <v>3.6036192701193843</v>
      </c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</row>
    <row r="34" spans="1:45" x14ac:dyDescent="0.25">
      <c r="A34" s="30"/>
      <c r="B34" s="53">
        <v>3</v>
      </c>
      <c r="C34" s="88">
        <f t="shared" ref="C34:C40" si="13">C33</f>
        <v>17.258568722688604</v>
      </c>
      <c r="D34" s="30" t="s">
        <v>47</v>
      </c>
      <c r="E34" s="30"/>
      <c r="F34" s="30"/>
      <c r="G34" s="30">
        <f t="shared" ref="G34:AH34" si="14">((J4+J5)*E$21)</f>
        <v>0.88791791056339664</v>
      </c>
      <c r="H34" s="30">
        <f t="shared" si="14"/>
        <v>1.7212913851130291</v>
      </c>
      <c r="I34" s="30">
        <f t="shared" si="14"/>
        <v>15.344304131356221</v>
      </c>
      <c r="J34" s="30">
        <f t="shared" si="14"/>
        <v>40.142114037634364</v>
      </c>
      <c r="K34" s="30">
        <f t="shared" si="14"/>
        <v>66.081565687513162</v>
      </c>
      <c r="L34" s="30">
        <f t="shared" si="14"/>
        <v>86.30298832125834</v>
      </c>
      <c r="M34" s="30">
        <f t="shared" si="14"/>
        <v>98.397842893684469</v>
      </c>
      <c r="N34" s="30">
        <f t="shared" si="14"/>
        <v>102.77920672474136</v>
      </c>
      <c r="O34" s="30">
        <f t="shared" si="14"/>
        <v>101.10156404865565</v>
      </c>
      <c r="P34" s="30">
        <f t="shared" si="14"/>
        <v>95.27814720154791</v>
      </c>
      <c r="Q34" s="30">
        <f t="shared" si="14"/>
        <v>87.003253330723311</v>
      </c>
      <c r="R34" s="30">
        <f t="shared" si="14"/>
        <v>77.5866793215109</v>
      </c>
      <c r="S34" s="30">
        <f t="shared" si="14"/>
        <v>67.948592704317903</v>
      </c>
      <c r="T34" s="30">
        <f t="shared" si="14"/>
        <v>58.681284407473584</v>
      </c>
      <c r="U34" s="30">
        <f t="shared" si="14"/>
        <v>50.127996126629171</v>
      </c>
      <c r="V34" s="30">
        <f t="shared" si="14"/>
        <v>42.455973959381105</v>
      </c>
      <c r="W34" s="30">
        <f t="shared" si="14"/>
        <v>35.715596441101312</v>
      </c>
      <c r="X34" s="30">
        <f t="shared" si="14"/>
        <v>29.8845688936728</v>
      </c>
      <c r="Y34" s="30">
        <f t="shared" si="14"/>
        <v>24.899133022171899</v>
      </c>
      <c r="Z34" s="30">
        <f t="shared" si="14"/>
        <v>20.675083076843684</v>
      </c>
      <c r="AA34" s="30">
        <f t="shared" si="14"/>
        <v>17.121270386645755</v>
      </c>
      <c r="AB34" s="30">
        <f t="shared" si="14"/>
        <v>14.147819950075887</v>
      </c>
      <c r="AC34" s="30">
        <f t="shared" si="14"/>
        <v>11.670762512980794</v>
      </c>
      <c r="AD34" s="30">
        <f t="shared" si="14"/>
        <v>9.6143220083930228</v>
      </c>
      <c r="AE34" s="30">
        <f t="shared" si="14"/>
        <v>7.9117276392976255</v>
      </c>
      <c r="AF34" s="30">
        <f t="shared" si="14"/>
        <v>6.505141611259079</v>
      </c>
      <c r="AG34" s="30">
        <f t="shared" si="14"/>
        <v>5.3450931343579855</v>
      </c>
      <c r="AH34" s="30">
        <f t="shared" si="14"/>
        <v>4.3896694288965179</v>
      </c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</row>
    <row r="35" spans="1:45" x14ac:dyDescent="0.25">
      <c r="A35" s="30"/>
      <c r="B35" s="53">
        <v>4</v>
      </c>
      <c r="C35" s="88">
        <f t="shared" si="13"/>
        <v>17.258568722688604</v>
      </c>
      <c r="D35" s="30" t="s">
        <v>47</v>
      </c>
      <c r="E35" s="30"/>
      <c r="F35" s="30"/>
      <c r="G35" s="30"/>
      <c r="H35" s="30">
        <f t="shared" ref="H35:AH35" si="15">((J4+J5)*F$22)</f>
        <v>0.88791791056339664</v>
      </c>
      <c r="I35" s="30">
        <f t="shared" si="15"/>
        <v>1.7212913851130291</v>
      </c>
      <c r="J35" s="30">
        <f t="shared" si="15"/>
        <v>15.344304131356221</v>
      </c>
      <c r="K35" s="30">
        <f t="shared" si="15"/>
        <v>40.142114037634364</v>
      </c>
      <c r="L35" s="30">
        <f t="shared" si="15"/>
        <v>66.081565687513162</v>
      </c>
      <c r="M35" s="30">
        <f t="shared" si="15"/>
        <v>86.30298832125834</v>
      </c>
      <c r="N35" s="30">
        <f t="shared" si="15"/>
        <v>98.397842893684469</v>
      </c>
      <c r="O35" s="30">
        <f t="shared" si="15"/>
        <v>102.77920672474136</v>
      </c>
      <c r="P35" s="30">
        <f t="shared" si="15"/>
        <v>101.10156404865565</v>
      </c>
      <c r="Q35" s="30">
        <f t="shared" si="15"/>
        <v>95.27814720154791</v>
      </c>
      <c r="R35" s="30">
        <f t="shared" si="15"/>
        <v>87.003253330723311</v>
      </c>
      <c r="S35" s="30">
        <f t="shared" si="15"/>
        <v>77.5866793215109</v>
      </c>
      <c r="T35" s="30">
        <f t="shared" si="15"/>
        <v>67.948592704317903</v>
      </c>
      <c r="U35" s="30">
        <f t="shared" si="15"/>
        <v>58.681284407473584</v>
      </c>
      <c r="V35" s="30">
        <f t="shared" si="15"/>
        <v>50.127996126629171</v>
      </c>
      <c r="W35" s="30">
        <f t="shared" si="15"/>
        <v>42.455973959381105</v>
      </c>
      <c r="X35" s="30">
        <f t="shared" si="15"/>
        <v>35.715596441101312</v>
      </c>
      <c r="Y35" s="30">
        <f t="shared" si="15"/>
        <v>29.8845688936728</v>
      </c>
      <c r="Z35" s="30">
        <f t="shared" si="15"/>
        <v>24.899133022171899</v>
      </c>
      <c r="AA35" s="30">
        <f t="shared" si="15"/>
        <v>20.675083076843684</v>
      </c>
      <c r="AB35" s="30">
        <f t="shared" si="15"/>
        <v>17.121270386645755</v>
      </c>
      <c r="AC35" s="30">
        <f t="shared" si="15"/>
        <v>14.147819950075887</v>
      </c>
      <c r="AD35" s="30">
        <f t="shared" si="15"/>
        <v>11.670762512980794</v>
      </c>
      <c r="AE35" s="30">
        <f t="shared" si="15"/>
        <v>9.6143220083930228</v>
      </c>
      <c r="AF35" s="30">
        <f t="shared" si="15"/>
        <v>7.9117276392976255</v>
      </c>
      <c r="AG35" s="30">
        <f t="shared" si="15"/>
        <v>6.505141611259079</v>
      </c>
      <c r="AH35" s="30">
        <f t="shared" si="15"/>
        <v>5.3450931343579855</v>
      </c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</row>
    <row r="36" spans="1:45" x14ac:dyDescent="0.25">
      <c r="A36" s="30"/>
      <c r="B36" s="53">
        <v>5</v>
      </c>
      <c r="C36" s="88">
        <f t="shared" si="13"/>
        <v>17.258568722688604</v>
      </c>
      <c r="D36" s="30" t="s">
        <v>47</v>
      </c>
      <c r="E36" s="30"/>
      <c r="F36" s="30"/>
      <c r="G36" s="30"/>
      <c r="H36" s="30"/>
      <c r="I36" s="30">
        <f t="shared" ref="I36:AH36" si="16">((J4+J5)*G$23)</f>
        <v>0.88791791056339664</v>
      </c>
      <c r="J36" s="30">
        <f t="shared" si="16"/>
        <v>1.7212913851130291</v>
      </c>
      <c r="K36" s="30">
        <f t="shared" si="16"/>
        <v>15.344304131356221</v>
      </c>
      <c r="L36" s="30">
        <f t="shared" si="16"/>
        <v>40.142114037634364</v>
      </c>
      <c r="M36" s="30">
        <f t="shared" si="16"/>
        <v>66.081565687513162</v>
      </c>
      <c r="N36" s="30">
        <f t="shared" si="16"/>
        <v>86.30298832125834</v>
      </c>
      <c r="O36" s="30">
        <f t="shared" si="16"/>
        <v>98.397842893684469</v>
      </c>
      <c r="P36" s="30">
        <f t="shared" si="16"/>
        <v>102.77920672474136</v>
      </c>
      <c r="Q36" s="30">
        <f t="shared" si="16"/>
        <v>101.10156404865565</v>
      </c>
      <c r="R36" s="30">
        <f t="shared" si="16"/>
        <v>95.27814720154791</v>
      </c>
      <c r="S36" s="30">
        <f t="shared" si="16"/>
        <v>87.003253330723311</v>
      </c>
      <c r="T36" s="30">
        <f t="shared" si="16"/>
        <v>77.5866793215109</v>
      </c>
      <c r="U36" s="30">
        <f t="shared" si="16"/>
        <v>67.948592704317903</v>
      </c>
      <c r="V36" s="30">
        <f t="shared" si="16"/>
        <v>58.681284407473584</v>
      </c>
      <c r="W36" s="30">
        <f t="shared" si="16"/>
        <v>50.127996126629171</v>
      </c>
      <c r="X36" s="30">
        <f t="shared" si="16"/>
        <v>42.455973959381105</v>
      </c>
      <c r="Y36" s="30">
        <f t="shared" si="16"/>
        <v>35.715596441101312</v>
      </c>
      <c r="Z36" s="30">
        <f t="shared" si="16"/>
        <v>29.8845688936728</v>
      </c>
      <c r="AA36" s="30">
        <f t="shared" si="16"/>
        <v>24.899133022171899</v>
      </c>
      <c r="AB36" s="30">
        <f t="shared" si="16"/>
        <v>20.675083076843684</v>
      </c>
      <c r="AC36" s="30">
        <f t="shared" si="16"/>
        <v>17.121270386645755</v>
      </c>
      <c r="AD36" s="30">
        <f t="shared" si="16"/>
        <v>14.147819950075887</v>
      </c>
      <c r="AE36" s="30">
        <f t="shared" si="16"/>
        <v>11.670762512980794</v>
      </c>
      <c r="AF36" s="30">
        <f t="shared" si="16"/>
        <v>9.6143220083930228</v>
      </c>
      <c r="AG36" s="30">
        <f t="shared" si="16"/>
        <v>7.9117276392976255</v>
      </c>
      <c r="AH36" s="30">
        <f t="shared" si="16"/>
        <v>6.505141611259079</v>
      </c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</row>
    <row r="37" spans="1:45" x14ac:dyDescent="0.25">
      <c r="A37" s="30"/>
      <c r="B37" s="53">
        <v>6</v>
      </c>
      <c r="C37" s="88">
        <f t="shared" si="13"/>
        <v>17.258568722688604</v>
      </c>
      <c r="D37" s="30" t="s">
        <v>47</v>
      </c>
      <c r="E37" s="30"/>
      <c r="F37" s="30"/>
      <c r="G37" s="30"/>
      <c r="H37" s="30"/>
      <c r="I37" s="30"/>
      <c r="J37" s="30">
        <f t="shared" ref="J37:AH37" si="17">((J4+J5)*H$24)</f>
        <v>0.88791791056339664</v>
      </c>
      <c r="K37" s="30">
        <f t="shared" si="17"/>
        <v>1.7212913851130291</v>
      </c>
      <c r="L37" s="30">
        <f t="shared" si="17"/>
        <v>15.344304131356221</v>
      </c>
      <c r="M37" s="30">
        <f t="shared" si="17"/>
        <v>40.142114037634364</v>
      </c>
      <c r="N37" s="30">
        <f t="shared" si="17"/>
        <v>66.081565687513162</v>
      </c>
      <c r="O37" s="30">
        <f t="shared" si="17"/>
        <v>86.30298832125834</v>
      </c>
      <c r="P37" s="30">
        <f t="shared" si="17"/>
        <v>98.397842893684469</v>
      </c>
      <c r="Q37" s="30">
        <f t="shared" si="17"/>
        <v>102.77920672474136</v>
      </c>
      <c r="R37" s="30">
        <f t="shared" si="17"/>
        <v>101.10156404865565</v>
      </c>
      <c r="S37" s="30">
        <f t="shared" si="17"/>
        <v>95.27814720154791</v>
      </c>
      <c r="T37" s="30">
        <f t="shared" si="17"/>
        <v>87.003253330723311</v>
      </c>
      <c r="U37" s="30">
        <f t="shared" si="17"/>
        <v>77.5866793215109</v>
      </c>
      <c r="V37" s="30">
        <f t="shared" si="17"/>
        <v>67.948592704317903</v>
      </c>
      <c r="W37" s="30">
        <f t="shared" si="17"/>
        <v>58.681284407473584</v>
      </c>
      <c r="X37" s="30">
        <f t="shared" si="17"/>
        <v>50.127996126629171</v>
      </c>
      <c r="Y37" s="30">
        <f t="shared" si="17"/>
        <v>42.455973959381105</v>
      </c>
      <c r="Z37" s="30">
        <f t="shared" si="17"/>
        <v>35.715596441101312</v>
      </c>
      <c r="AA37" s="30">
        <f t="shared" si="17"/>
        <v>29.8845688936728</v>
      </c>
      <c r="AB37" s="30">
        <f t="shared" si="17"/>
        <v>24.899133022171899</v>
      </c>
      <c r="AC37" s="30">
        <f t="shared" si="17"/>
        <v>20.675083076843684</v>
      </c>
      <c r="AD37" s="30">
        <f t="shared" si="17"/>
        <v>17.121270386645755</v>
      </c>
      <c r="AE37" s="30">
        <f t="shared" si="17"/>
        <v>14.147819950075887</v>
      </c>
      <c r="AF37" s="30">
        <f t="shared" si="17"/>
        <v>11.670762512980794</v>
      </c>
      <c r="AG37" s="30">
        <f t="shared" si="17"/>
        <v>9.6143220083930228</v>
      </c>
      <c r="AH37" s="30">
        <f t="shared" si="17"/>
        <v>7.9117276392976255</v>
      </c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</row>
    <row r="38" spans="1:45" x14ac:dyDescent="0.25">
      <c r="A38" s="30"/>
      <c r="B38" s="53">
        <v>7</v>
      </c>
      <c r="C38" s="88">
        <f t="shared" si="13"/>
        <v>17.258568722688604</v>
      </c>
      <c r="D38" s="30" t="s">
        <v>47</v>
      </c>
      <c r="E38" s="30"/>
      <c r="F38" s="30"/>
      <c r="G38" s="30"/>
      <c r="H38" s="30"/>
      <c r="I38" s="30"/>
      <c r="J38" s="30"/>
      <c r="K38" s="30">
        <f t="shared" ref="K38:AH38" si="18">((J4+J5)*I$25)</f>
        <v>0.88791791056339664</v>
      </c>
      <c r="L38" s="30">
        <f t="shared" si="18"/>
        <v>1.7212913851130291</v>
      </c>
      <c r="M38" s="30">
        <f t="shared" si="18"/>
        <v>15.344304131356221</v>
      </c>
      <c r="N38" s="30">
        <f t="shared" si="18"/>
        <v>40.142114037634364</v>
      </c>
      <c r="O38" s="30">
        <f t="shared" si="18"/>
        <v>66.081565687513162</v>
      </c>
      <c r="P38" s="30">
        <f t="shared" si="18"/>
        <v>86.30298832125834</v>
      </c>
      <c r="Q38" s="30">
        <f t="shared" si="18"/>
        <v>98.397842893684469</v>
      </c>
      <c r="R38" s="30">
        <f t="shared" si="18"/>
        <v>102.77920672474136</v>
      </c>
      <c r="S38" s="30">
        <f t="shared" si="18"/>
        <v>101.10156404865565</v>
      </c>
      <c r="T38" s="30">
        <f t="shared" si="18"/>
        <v>95.27814720154791</v>
      </c>
      <c r="U38" s="30">
        <f t="shared" si="18"/>
        <v>87.003253330723311</v>
      </c>
      <c r="V38" s="30">
        <f t="shared" si="18"/>
        <v>77.5866793215109</v>
      </c>
      <c r="W38" s="30">
        <f t="shared" si="18"/>
        <v>67.948592704317903</v>
      </c>
      <c r="X38" s="30">
        <f t="shared" si="18"/>
        <v>58.681284407473584</v>
      </c>
      <c r="Y38" s="30">
        <f t="shared" si="18"/>
        <v>50.127996126629171</v>
      </c>
      <c r="Z38" s="30">
        <f t="shared" si="18"/>
        <v>42.455973959381105</v>
      </c>
      <c r="AA38" s="30">
        <f t="shared" si="18"/>
        <v>35.715596441101312</v>
      </c>
      <c r="AB38" s="30">
        <f t="shared" si="18"/>
        <v>29.8845688936728</v>
      </c>
      <c r="AC38" s="30">
        <f t="shared" si="18"/>
        <v>24.899133022171899</v>
      </c>
      <c r="AD38" s="30">
        <f t="shared" si="18"/>
        <v>20.675083076843684</v>
      </c>
      <c r="AE38" s="30">
        <f t="shared" si="18"/>
        <v>17.121270386645755</v>
      </c>
      <c r="AF38" s="30">
        <f t="shared" si="18"/>
        <v>14.147819950075887</v>
      </c>
      <c r="AG38" s="30">
        <f t="shared" si="18"/>
        <v>11.670762512980794</v>
      </c>
      <c r="AH38" s="30">
        <f t="shared" si="18"/>
        <v>9.6143220083930228</v>
      </c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</row>
    <row r="39" spans="1:45" x14ac:dyDescent="0.25">
      <c r="A39" s="30"/>
      <c r="B39" s="53">
        <v>8</v>
      </c>
      <c r="C39" s="88">
        <f t="shared" si="13"/>
        <v>17.258568722688604</v>
      </c>
      <c r="D39" s="30" t="s">
        <v>47</v>
      </c>
      <c r="E39" s="30"/>
      <c r="F39" s="30"/>
      <c r="G39" s="30"/>
      <c r="H39" s="30"/>
      <c r="I39" s="30"/>
      <c r="J39" s="30"/>
      <c r="K39" s="30"/>
      <c r="L39" s="30">
        <f t="shared" ref="L39:AH39" si="19">((J4+J5)*J$26)</f>
        <v>0.88791791056339664</v>
      </c>
      <c r="M39" s="30">
        <f t="shared" si="19"/>
        <v>1.7212913851130291</v>
      </c>
      <c r="N39" s="30">
        <f t="shared" si="19"/>
        <v>15.344304131356221</v>
      </c>
      <c r="O39" s="30">
        <f t="shared" si="19"/>
        <v>40.142114037634364</v>
      </c>
      <c r="P39" s="30">
        <f t="shared" si="19"/>
        <v>66.081565687513162</v>
      </c>
      <c r="Q39" s="30">
        <f t="shared" si="19"/>
        <v>86.30298832125834</v>
      </c>
      <c r="R39" s="30">
        <f t="shared" si="19"/>
        <v>98.397842893684469</v>
      </c>
      <c r="S39" s="30">
        <f t="shared" si="19"/>
        <v>102.77920672474136</v>
      </c>
      <c r="T39" s="30">
        <f t="shared" si="19"/>
        <v>101.10156404865565</v>
      </c>
      <c r="U39" s="30">
        <f t="shared" si="19"/>
        <v>95.27814720154791</v>
      </c>
      <c r="V39" s="30">
        <f t="shared" si="19"/>
        <v>87.003253330723311</v>
      </c>
      <c r="W39" s="30">
        <f t="shared" si="19"/>
        <v>77.5866793215109</v>
      </c>
      <c r="X39" s="30">
        <f t="shared" si="19"/>
        <v>67.948592704317903</v>
      </c>
      <c r="Y39" s="30">
        <f t="shared" si="19"/>
        <v>58.681284407473584</v>
      </c>
      <c r="Z39" s="30">
        <f t="shared" si="19"/>
        <v>50.127996126629171</v>
      </c>
      <c r="AA39" s="30">
        <f t="shared" si="19"/>
        <v>42.455973959381105</v>
      </c>
      <c r="AB39" s="30">
        <f t="shared" si="19"/>
        <v>35.715596441101312</v>
      </c>
      <c r="AC39" s="30">
        <f t="shared" si="19"/>
        <v>29.8845688936728</v>
      </c>
      <c r="AD39" s="30">
        <f t="shared" si="19"/>
        <v>24.899133022171899</v>
      </c>
      <c r="AE39" s="30">
        <f t="shared" si="19"/>
        <v>20.675083076843684</v>
      </c>
      <c r="AF39" s="30">
        <f t="shared" si="19"/>
        <v>17.121270386645755</v>
      </c>
      <c r="AG39" s="30">
        <f t="shared" si="19"/>
        <v>14.147819950075887</v>
      </c>
      <c r="AH39" s="30">
        <f t="shared" si="19"/>
        <v>11.670762512980794</v>
      </c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</row>
    <row r="40" spans="1:45" ht="15.75" thickBot="1" x14ac:dyDescent="0.3">
      <c r="A40" s="30"/>
      <c r="B40" s="53">
        <v>9</v>
      </c>
      <c r="C40" s="88">
        <f t="shared" si="13"/>
        <v>17.258568722688604</v>
      </c>
      <c r="D40" s="38" t="s">
        <v>47</v>
      </c>
      <c r="E40" s="38"/>
      <c r="F40" s="38"/>
      <c r="G40" s="38"/>
      <c r="H40" s="38"/>
      <c r="I40" s="38"/>
      <c r="J40" s="38"/>
      <c r="K40" s="38"/>
      <c r="L40" s="38"/>
      <c r="M40" s="38">
        <f t="shared" ref="M40:AH40" si="20">((J4+J5)*K$27)</f>
        <v>0.88791791056339664</v>
      </c>
      <c r="N40" s="38">
        <f t="shared" si="20"/>
        <v>1.7212913851130291</v>
      </c>
      <c r="O40" s="38">
        <f t="shared" si="20"/>
        <v>15.344304131356221</v>
      </c>
      <c r="P40" s="38">
        <f t="shared" si="20"/>
        <v>40.142114037634364</v>
      </c>
      <c r="Q40" s="38">
        <f t="shared" si="20"/>
        <v>66.081565687513162</v>
      </c>
      <c r="R40" s="38">
        <f t="shared" si="20"/>
        <v>86.30298832125834</v>
      </c>
      <c r="S40" s="38">
        <f t="shared" si="20"/>
        <v>98.397842893684469</v>
      </c>
      <c r="T40" s="38">
        <f t="shared" si="20"/>
        <v>102.77920672474136</v>
      </c>
      <c r="U40" s="38">
        <f t="shared" si="20"/>
        <v>101.10156404865565</v>
      </c>
      <c r="V40" s="38">
        <f t="shared" si="20"/>
        <v>95.27814720154791</v>
      </c>
      <c r="W40" s="38">
        <f t="shared" si="20"/>
        <v>87.003253330723311</v>
      </c>
      <c r="X40" s="38">
        <f t="shared" si="20"/>
        <v>77.5866793215109</v>
      </c>
      <c r="Y40" s="38">
        <f t="shared" si="20"/>
        <v>67.948592704317903</v>
      </c>
      <c r="Z40" s="38">
        <f t="shared" si="20"/>
        <v>58.681284407473584</v>
      </c>
      <c r="AA40" s="38">
        <f t="shared" si="20"/>
        <v>50.127996126629171</v>
      </c>
      <c r="AB40" s="38">
        <f t="shared" si="20"/>
        <v>42.455973959381105</v>
      </c>
      <c r="AC40" s="38">
        <f t="shared" si="20"/>
        <v>35.715596441101312</v>
      </c>
      <c r="AD40" s="38">
        <f t="shared" si="20"/>
        <v>29.8845688936728</v>
      </c>
      <c r="AE40" s="38">
        <f t="shared" si="20"/>
        <v>24.899133022171899</v>
      </c>
      <c r="AF40" s="38">
        <f t="shared" si="20"/>
        <v>20.675083076843684</v>
      </c>
      <c r="AG40" s="38">
        <f t="shared" si="20"/>
        <v>17.121270386645755</v>
      </c>
      <c r="AH40" s="38">
        <f t="shared" si="20"/>
        <v>14.147819950075887</v>
      </c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</row>
    <row r="41" spans="1:45" x14ac:dyDescent="0.25">
      <c r="A41" s="30"/>
      <c r="B41" s="95" t="s">
        <v>79</v>
      </c>
      <c r="C41" s="95"/>
      <c r="D41" s="95"/>
      <c r="E41" s="89">
        <f>SUM(E32:E40)</f>
        <v>0.88791791056339664</v>
      </c>
      <c r="F41" s="89">
        <f>SUM(F32:F40)</f>
        <v>2.6092092956764259</v>
      </c>
      <c r="G41" s="89">
        <f t="shared" ref="G41:M41" si="21">SUM(G32:G40)</f>
        <v>17.953513427032647</v>
      </c>
      <c r="H41" s="89">
        <f>SUM(H32:H40)</f>
        <v>58.095627464667004</v>
      </c>
      <c r="I41" s="89">
        <f t="shared" si="21"/>
        <v>124.17719315218018</v>
      </c>
      <c r="J41" s="89">
        <f t="shared" si="21"/>
        <v>210.48018147343851</v>
      </c>
      <c r="K41" s="89">
        <f t="shared" si="21"/>
        <v>308.87802436712298</v>
      </c>
      <c r="L41" s="89">
        <f t="shared" si="21"/>
        <v>411.65723109186433</v>
      </c>
      <c r="M41" s="89">
        <f t="shared" si="21"/>
        <v>512.75879514051996</v>
      </c>
      <c r="N41" s="89">
        <f>SUM(N32:N40)</f>
        <v>607.14902443150447</v>
      </c>
      <c r="O41" s="89">
        <f>SUM(O32:O40)</f>
        <v>692.43098637711466</v>
      </c>
      <c r="P41" s="89">
        <f t="shared" ref="P41:AG41" si="22">SUM(P32:P40)</f>
        <v>754.67336156726935</v>
      </c>
      <c r="Q41" s="89">
        <f t="shared" si="22"/>
        <v>782.47984023395293</v>
      </c>
      <c r="R41" s="89">
        <f t="shared" si="22"/>
        <v>775.07955895391342</v>
      </c>
      <c r="S41" s="89">
        <f t="shared" si="22"/>
        <v>738.90456675928419</v>
      </c>
      <c r="T41" s="89">
        <f t="shared" si="22"/>
        <v>682.96269782498086</v>
      </c>
      <c r="U41" s="89">
        <f t="shared" si="22"/>
        <v>615.8990875413408</v>
      </c>
      <c r="V41" s="89">
        <f t="shared" si="22"/>
        <v>544.68209238635791</v>
      </c>
      <c r="W41" s="89">
        <f t="shared" si="22"/>
        <v>474.30307820698192</v>
      </c>
      <c r="X41" s="89">
        <f t="shared" si="22"/>
        <v>407.97490795310239</v>
      </c>
      <c r="Y41" s="89">
        <f t="shared" si="22"/>
        <v>347.50949901823719</v>
      </c>
      <c r="Z41" s="89">
        <f t="shared" si="22"/>
        <v>293.70872626399523</v>
      </c>
      <c r="AA41" s="89">
        <f t="shared" si="22"/>
        <v>246.69820436950241</v>
      </c>
      <c r="AB41" s="89">
        <f t="shared" si="22"/>
        <v>206.18453025126624</v>
      </c>
      <c r="AC41" s="89">
        <f t="shared" si="22"/>
        <v>171.64028393118275</v>
      </c>
      <c r="AD41" s="89">
        <f t="shared" si="22"/>
        <v>142.42982910134054</v>
      </c>
      <c r="AE41" s="89">
        <f t="shared" si="22"/>
        <v>117.89035334202572</v>
      </c>
      <c r="AF41" s="89">
        <f t="shared" si="22"/>
        <v>97.380889748750349</v>
      </c>
      <c r="AG41" s="89">
        <f t="shared" si="22"/>
        <v>80.309425942026053</v>
      </c>
      <c r="AH41" s="89">
        <f>SUM(AH32:AH40)</f>
        <v>66.145616843211499</v>
      </c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</row>
    <row r="42" spans="1:45" x14ac:dyDescent="0.25">
      <c r="A42" s="30"/>
      <c r="B42" s="96" t="s">
        <v>48</v>
      </c>
      <c r="C42" s="96"/>
      <c r="D42" s="96"/>
      <c r="E42" s="52">
        <f>E41</f>
        <v>0.88791791056339664</v>
      </c>
      <c r="F42" s="52">
        <f>E42+F41</f>
        <v>3.4971272062398224</v>
      </c>
      <c r="G42" s="52">
        <f>F42+G41</f>
        <v>21.450640633272471</v>
      </c>
      <c r="H42" s="52">
        <f t="shared" ref="H42:AG42" si="23">G42+H41</f>
        <v>79.546268097939475</v>
      </c>
      <c r="I42" s="52">
        <f t="shared" si="23"/>
        <v>203.72346125011967</v>
      </c>
      <c r="J42" s="52">
        <f t="shared" si="23"/>
        <v>414.20364272355818</v>
      </c>
      <c r="K42" s="52">
        <f t="shared" si="23"/>
        <v>723.08166709068109</v>
      </c>
      <c r="L42" s="52">
        <f t="shared" si="23"/>
        <v>1134.7388981825454</v>
      </c>
      <c r="M42" s="90">
        <f t="shared" si="23"/>
        <v>1647.4976933230655</v>
      </c>
      <c r="N42" s="52">
        <f t="shared" si="23"/>
        <v>2254.6467177545701</v>
      </c>
      <c r="O42" s="52">
        <f t="shared" si="23"/>
        <v>2947.0777041316846</v>
      </c>
      <c r="P42" s="52">
        <f t="shared" si="23"/>
        <v>3701.7510656989539</v>
      </c>
      <c r="Q42" s="52">
        <f t="shared" si="23"/>
        <v>4484.2309059329073</v>
      </c>
      <c r="R42" s="52">
        <f t="shared" si="23"/>
        <v>5259.3104648868211</v>
      </c>
      <c r="S42" s="52">
        <f t="shared" si="23"/>
        <v>5998.2150316461057</v>
      </c>
      <c r="T42" s="52">
        <f t="shared" si="23"/>
        <v>6681.1777294710864</v>
      </c>
      <c r="U42" s="52">
        <f t="shared" si="23"/>
        <v>7297.0768170124275</v>
      </c>
      <c r="V42" s="52">
        <f t="shared" si="23"/>
        <v>7841.7589093987854</v>
      </c>
      <c r="W42" s="52">
        <f t="shared" si="23"/>
        <v>8316.0619876057681</v>
      </c>
      <c r="X42" s="52">
        <f t="shared" si="23"/>
        <v>8724.036895558871</v>
      </c>
      <c r="Y42" s="52">
        <f t="shared" si="23"/>
        <v>9071.546394577108</v>
      </c>
      <c r="Z42" s="52">
        <f t="shared" si="23"/>
        <v>9365.2551208411023</v>
      </c>
      <c r="AA42" s="52">
        <f t="shared" si="23"/>
        <v>9611.9533252106048</v>
      </c>
      <c r="AB42" s="52">
        <f t="shared" si="23"/>
        <v>9818.1378554618714</v>
      </c>
      <c r="AC42" s="52">
        <f t="shared" si="23"/>
        <v>9989.7781393930545</v>
      </c>
      <c r="AD42" s="52">
        <f t="shared" si="23"/>
        <v>10132.207968494395</v>
      </c>
      <c r="AE42" s="52">
        <f t="shared" si="23"/>
        <v>10250.09832183642</v>
      </c>
      <c r="AF42" s="52">
        <f t="shared" si="23"/>
        <v>10347.479211585171</v>
      </c>
      <c r="AG42" s="52">
        <f t="shared" si="23"/>
        <v>10427.788637527197</v>
      </c>
      <c r="AH42" s="52">
        <f>AG42+AH41</f>
        <v>10493.93425437041</v>
      </c>
      <c r="AI42" s="51"/>
      <c r="AJ42" s="30"/>
      <c r="AK42" s="30"/>
      <c r="AL42" s="30"/>
      <c r="AM42" s="30"/>
      <c r="AN42" s="30"/>
      <c r="AO42" s="30"/>
      <c r="AP42" s="30"/>
      <c r="AQ42" s="30"/>
      <c r="AR42" s="30"/>
      <c r="AS42" s="30"/>
    </row>
    <row r="43" spans="1:45" x14ac:dyDescent="0.25">
      <c r="A43" s="30"/>
      <c r="B43" s="97" t="s">
        <v>49</v>
      </c>
      <c r="C43" s="97"/>
      <c r="D43" s="97"/>
      <c r="E43" s="68">
        <f>E41*$D$10</f>
        <v>3.255699005399121</v>
      </c>
      <c r="F43" s="68">
        <f>F41*$D$10</f>
        <v>9.5671007508135606</v>
      </c>
      <c r="G43" s="68">
        <f t="shared" ref="F43:AG44" si="24">G41*$D$10</f>
        <v>65.829549232453033</v>
      </c>
      <c r="H43" s="68">
        <f t="shared" si="24"/>
        <v>213.017300703779</v>
      </c>
      <c r="I43" s="68">
        <f t="shared" si="24"/>
        <v>455.31637489132731</v>
      </c>
      <c r="J43" s="68">
        <f t="shared" si="24"/>
        <v>771.76066540260786</v>
      </c>
      <c r="K43" s="68">
        <f t="shared" si="24"/>
        <v>1132.5527560127841</v>
      </c>
      <c r="L43" s="68">
        <f t="shared" si="24"/>
        <v>1509.4098473368358</v>
      </c>
      <c r="M43" s="92">
        <f t="shared" si="24"/>
        <v>1880.1155821819063</v>
      </c>
      <c r="N43" s="68">
        <f t="shared" si="24"/>
        <v>2226.2130895821829</v>
      </c>
      <c r="O43" s="68">
        <f t="shared" si="24"/>
        <v>2538.9136167160868</v>
      </c>
      <c r="P43" s="68">
        <f t="shared" si="24"/>
        <v>2767.1356590799874</v>
      </c>
      <c r="Q43" s="68">
        <f t="shared" si="24"/>
        <v>2869.0927475244939</v>
      </c>
      <c r="R43" s="68">
        <f t="shared" si="24"/>
        <v>2841.9583828310156</v>
      </c>
      <c r="S43" s="68">
        <f t="shared" si="24"/>
        <v>2709.3167447840419</v>
      </c>
      <c r="T43" s="68">
        <f t="shared" si="24"/>
        <v>2504.1965586915962</v>
      </c>
      <c r="U43" s="68">
        <f t="shared" si="24"/>
        <v>2258.2966543182497</v>
      </c>
      <c r="V43" s="68">
        <f t="shared" si="24"/>
        <v>1997.1676720833123</v>
      </c>
      <c r="W43" s="68">
        <f t="shared" si="24"/>
        <v>1739.1112867589336</v>
      </c>
      <c r="X43" s="68">
        <f t="shared" si="24"/>
        <v>1495.907995828042</v>
      </c>
      <c r="Y43" s="68">
        <f t="shared" si="24"/>
        <v>1274.201496400203</v>
      </c>
      <c r="Z43" s="68">
        <f t="shared" si="24"/>
        <v>1076.9319963013158</v>
      </c>
      <c r="AA43" s="68">
        <f t="shared" si="24"/>
        <v>904.5600826881755</v>
      </c>
      <c r="AB43" s="68">
        <f t="shared" si="24"/>
        <v>756.00994425464285</v>
      </c>
      <c r="AC43" s="68">
        <f t="shared" si="24"/>
        <v>629.34770774767003</v>
      </c>
      <c r="AD43" s="68">
        <f t="shared" si="24"/>
        <v>522.24270670491535</v>
      </c>
      <c r="AE43" s="68">
        <f t="shared" si="24"/>
        <v>432.26462892076097</v>
      </c>
      <c r="AF43" s="68">
        <f t="shared" si="24"/>
        <v>357.06326241208461</v>
      </c>
      <c r="AG43" s="69">
        <f t="shared" si="24"/>
        <v>294.46789512076219</v>
      </c>
      <c r="AH43" s="69">
        <f>AH41*$D$10</f>
        <v>242.53392842510883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</row>
    <row r="44" spans="1:45" x14ac:dyDescent="0.25">
      <c r="A44" s="30"/>
      <c r="B44" s="96" t="s">
        <v>50</v>
      </c>
      <c r="C44" s="96"/>
      <c r="D44" s="96"/>
      <c r="E44" s="67">
        <f>E42*$D$10</f>
        <v>3.255699005399121</v>
      </c>
      <c r="F44" s="67">
        <f t="shared" si="24"/>
        <v>12.822799756212682</v>
      </c>
      <c r="G44" s="67">
        <f t="shared" si="24"/>
        <v>78.652348988665722</v>
      </c>
      <c r="H44" s="67">
        <f t="shared" si="24"/>
        <v>291.66964969244475</v>
      </c>
      <c r="I44" s="71">
        <f t="shared" si="24"/>
        <v>746.98602458377206</v>
      </c>
      <c r="J44" s="67">
        <f t="shared" si="24"/>
        <v>1518.7466899863798</v>
      </c>
      <c r="K44" s="67">
        <f t="shared" si="24"/>
        <v>2651.2994459991637</v>
      </c>
      <c r="L44" s="67">
        <f t="shared" si="24"/>
        <v>4160.709293336</v>
      </c>
      <c r="M44" s="93">
        <f t="shared" si="24"/>
        <v>6040.8248755179065</v>
      </c>
      <c r="N44" s="71">
        <f t="shared" si="24"/>
        <v>8267.0379651000894</v>
      </c>
      <c r="O44" s="67">
        <f t="shared" si="24"/>
        <v>10805.951581816176</v>
      </c>
      <c r="P44" s="67">
        <f t="shared" si="24"/>
        <v>13573.087240896164</v>
      </c>
      <c r="Q44" s="67">
        <f t="shared" si="24"/>
        <v>16442.179988420659</v>
      </c>
      <c r="R44" s="67">
        <f t="shared" si="24"/>
        <v>19284.138371251676</v>
      </c>
      <c r="S44" s="67">
        <f t="shared" si="24"/>
        <v>21993.455116035719</v>
      </c>
      <c r="T44" s="67">
        <f t="shared" si="24"/>
        <v>24497.651674727316</v>
      </c>
      <c r="U44" s="67">
        <f t="shared" si="24"/>
        <v>26755.948329045565</v>
      </c>
      <c r="V44" s="67">
        <f t="shared" si="24"/>
        <v>28753.116001128878</v>
      </c>
      <c r="W44" s="67">
        <f t="shared" si="24"/>
        <v>30492.227287887814</v>
      </c>
      <c r="X44" s="71">
        <f t="shared" si="24"/>
        <v>31988.135283715859</v>
      </c>
      <c r="Y44" s="67">
        <f t="shared" si="24"/>
        <v>33262.336780116064</v>
      </c>
      <c r="Z44" s="67">
        <f t="shared" si="24"/>
        <v>34339.268776417375</v>
      </c>
      <c r="AA44" s="67">
        <f t="shared" si="24"/>
        <v>35243.828859105546</v>
      </c>
      <c r="AB44" s="67">
        <f t="shared" si="24"/>
        <v>35999.838803360195</v>
      </c>
      <c r="AC44" s="67">
        <f t="shared" si="24"/>
        <v>36629.186511107866</v>
      </c>
      <c r="AD44" s="67">
        <f t="shared" si="24"/>
        <v>37151.42921781278</v>
      </c>
      <c r="AE44" s="67">
        <f t="shared" si="24"/>
        <v>37583.693846733535</v>
      </c>
      <c r="AF44" s="67">
        <f t="shared" si="24"/>
        <v>37940.757109145627</v>
      </c>
      <c r="AG44" s="70">
        <f t="shared" si="24"/>
        <v>38235.225004266387</v>
      </c>
      <c r="AH44" s="71">
        <f>AH42*$D$10</f>
        <v>38477.758932691504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</row>
    <row r="45" spans="1:45" ht="14.45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91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</row>
    <row r="46" spans="1:45" ht="14.45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91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</row>
    <row r="47" spans="1:45" ht="14.45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5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</row>
    <row r="48" spans="1:45" ht="15.6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</row>
    <row r="49" spans="1:45" ht="15.6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</row>
    <row r="50" spans="1:45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</row>
    <row r="51" spans="1:45" ht="15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</row>
    <row r="52" spans="1:45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</row>
    <row r="53" spans="1:45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</row>
    <row r="54" spans="1:45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</row>
    <row r="55" spans="1:45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</row>
    <row r="56" spans="1:45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</row>
    <row r="57" spans="1:45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</row>
    <row r="58" spans="1:45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s="30"/>
    </row>
  </sheetData>
  <mergeCells count="4">
    <mergeCell ref="B41:D41"/>
    <mergeCell ref="B42:D42"/>
    <mergeCell ref="B43:D43"/>
    <mergeCell ref="B44:D4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5A1FE-316F-44AD-A37C-C7422B55278E}">
  <dimension ref="A1:AT58"/>
  <sheetViews>
    <sheetView topLeftCell="A19" zoomScale="70" zoomScaleNormal="70" workbookViewId="0">
      <selection activeCell="I44" sqref="I44"/>
    </sheetView>
  </sheetViews>
  <sheetFormatPr defaultColWidth="11.42578125" defaultRowHeight="15" x14ac:dyDescent="0.25"/>
  <cols>
    <col min="1" max="1" width="11.42578125" style="34"/>
    <col min="2" max="2" width="19.42578125" style="34" customWidth="1"/>
    <col min="3" max="3" width="14.28515625" style="34" customWidth="1"/>
    <col min="4" max="4" width="15" style="34" bestFit="1" customWidth="1"/>
    <col min="5" max="5" width="17.28515625" style="34" customWidth="1"/>
    <col min="6" max="6" width="12.5703125" style="34" customWidth="1"/>
    <col min="7" max="7" width="21.28515625" style="34" customWidth="1"/>
    <col min="8" max="10" width="15.85546875" style="34" customWidth="1"/>
    <col min="11" max="11" width="20.7109375" style="34" customWidth="1"/>
    <col min="12" max="13" width="15.85546875" style="34" customWidth="1"/>
    <col min="14" max="14" width="17" style="34" bestFit="1" customWidth="1"/>
    <col min="15" max="21" width="15.85546875" style="34" customWidth="1"/>
    <col min="22" max="22" width="13.5703125" style="34" customWidth="1"/>
    <col min="23" max="23" width="15.85546875" style="34" bestFit="1" customWidth="1"/>
    <col min="24" max="24" width="17" style="34" bestFit="1" customWidth="1"/>
    <col min="25" max="26" width="15.85546875" style="34" bestFit="1" customWidth="1"/>
    <col min="27" max="27" width="13.5703125" style="34" customWidth="1"/>
    <col min="28" max="30" width="15.85546875" style="34" bestFit="1" customWidth="1"/>
    <col min="31" max="31" width="18.5703125" style="34" customWidth="1"/>
    <col min="32" max="32" width="16.42578125" style="34" customWidth="1"/>
    <col min="33" max="33" width="18.42578125" style="34" customWidth="1"/>
    <col min="34" max="34" width="18.5703125" style="34" bestFit="1" customWidth="1"/>
    <col min="35" max="16384" width="11.42578125" style="34"/>
  </cols>
  <sheetData>
    <row r="1" spans="1:46" ht="28.5" customHeight="1" x14ac:dyDescent="0.25">
      <c r="A1" s="31" t="s">
        <v>36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</row>
    <row r="2" spans="1:46" ht="18" thickBot="1" x14ac:dyDescent="0.3">
      <c r="B2" s="30"/>
      <c r="C2" s="30"/>
      <c r="D2" s="30"/>
      <c r="E2" s="30"/>
      <c r="F2" s="30"/>
      <c r="G2" s="30"/>
      <c r="H2" s="32" t="s">
        <v>74</v>
      </c>
      <c r="I2" s="32"/>
      <c r="J2" s="32"/>
      <c r="K2" s="32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</row>
    <row r="3" spans="1:46" x14ac:dyDescent="0.25">
      <c r="A3" s="30"/>
      <c r="B3" s="30"/>
      <c r="C3" s="72" t="s">
        <v>75</v>
      </c>
      <c r="D3" s="35"/>
      <c r="E3" s="30"/>
      <c r="F3" s="30"/>
      <c r="G3" s="30"/>
      <c r="H3" s="73" t="s">
        <v>37</v>
      </c>
      <c r="I3" s="73"/>
      <c r="J3" s="73">
        <v>1</v>
      </c>
      <c r="K3" s="73">
        <v>2</v>
      </c>
      <c r="L3" s="73">
        <v>3</v>
      </c>
      <c r="M3" s="73">
        <v>4</v>
      </c>
      <c r="N3" s="73">
        <v>5</v>
      </c>
      <c r="O3" s="73">
        <v>6</v>
      </c>
      <c r="P3" s="73">
        <v>7</v>
      </c>
      <c r="Q3" s="73">
        <v>8</v>
      </c>
      <c r="R3" s="73">
        <v>9</v>
      </c>
      <c r="S3" s="73">
        <v>10</v>
      </c>
      <c r="T3" s="73">
        <v>11</v>
      </c>
      <c r="U3" s="73">
        <v>12</v>
      </c>
      <c r="V3" s="73">
        <v>13</v>
      </c>
      <c r="W3" s="73">
        <v>14</v>
      </c>
      <c r="X3" s="73">
        <v>15</v>
      </c>
      <c r="Y3" s="73">
        <v>16</v>
      </c>
      <c r="Z3" s="73">
        <v>17</v>
      </c>
      <c r="AA3" s="73">
        <v>18</v>
      </c>
      <c r="AB3" s="73">
        <v>19</v>
      </c>
      <c r="AC3" s="73">
        <v>20</v>
      </c>
      <c r="AD3" s="73">
        <v>21</v>
      </c>
      <c r="AE3" s="73">
        <v>22</v>
      </c>
      <c r="AF3" s="73">
        <v>23</v>
      </c>
      <c r="AG3" s="73">
        <v>24</v>
      </c>
      <c r="AH3" s="73">
        <v>25</v>
      </c>
      <c r="AI3" s="73">
        <v>26</v>
      </c>
      <c r="AJ3" s="73">
        <v>27</v>
      </c>
      <c r="AK3" s="73">
        <v>28</v>
      </c>
      <c r="AL3" s="73">
        <v>29</v>
      </c>
      <c r="AM3" s="73">
        <v>30</v>
      </c>
      <c r="AN3"/>
      <c r="AO3"/>
      <c r="AP3"/>
      <c r="AQ3"/>
      <c r="AR3"/>
      <c r="AS3"/>
      <c r="AT3" s="30"/>
    </row>
    <row r="4" spans="1:46" x14ac:dyDescent="0.25">
      <c r="A4" s="30"/>
      <c r="B4" s="30"/>
      <c r="C4" s="36"/>
      <c r="D4" s="37"/>
      <c r="E4" s="30"/>
      <c r="F4" s="30"/>
      <c r="G4" s="30"/>
      <c r="H4" t="s">
        <v>69</v>
      </c>
      <c r="I4">
        <f t="shared" ref="I4" si="0">0.489*(I5^0.89)</f>
        <v>0</v>
      </c>
      <c r="J4" s="53">
        <f>0.489*(J5^0.89)</f>
        <v>2.1525289139494752E-2</v>
      </c>
      <c r="K4">
        <f t="shared" ref="K4:AM4" si="1">0.489*(K5^0.89)</f>
        <v>3.989015189078858E-2</v>
      </c>
      <c r="L4">
        <f t="shared" si="1"/>
        <v>0.30364542546284318</v>
      </c>
      <c r="M4">
        <f t="shared" si="1"/>
        <v>0.73798902362609586</v>
      </c>
      <c r="N4">
        <f t="shared" si="1"/>
        <v>1.168277305533453</v>
      </c>
      <c r="O4">
        <f t="shared" si="1"/>
        <v>1.4937647048336333</v>
      </c>
      <c r="P4">
        <f t="shared" si="1"/>
        <v>1.6853473606127569</v>
      </c>
      <c r="Q4">
        <f t="shared" si="1"/>
        <v>1.7542555227317598</v>
      </c>
      <c r="R4">
        <f t="shared" si="1"/>
        <v>1.7278996190448142</v>
      </c>
      <c r="S4">
        <f t="shared" si="1"/>
        <v>1.6361277222604842</v>
      </c>
      <c r="T4">
        <f t="shared" si="1"/>
        <v>1.504914684056339</v>
      </c>
      <c r="U4">
        <f t="shared" si="1"/>
        <v>1.3543329974475209</v>
      </c>
      <c r="V4">
        <f t="shared" si="1"/>
        <v>1.1986396490738105</v>
      </c>
      <c r="W4">
        <f t="shared" si="1"/>
        <v>1.0472178896834277</v>
      </c>
      <c r="X4">
        <f t="shared" si="1"/>
        <v>0.90572172674798135</v>
      </c>
      <c r="Y4">
        <f t="shared" si="1"/>
        <v>0.77712846774576649</v>
      </c>
      <c r="Z4">
        <f t="shared" si="1"/>
        <v>0.6625952691375977</v>
      </c>
      <c r="AA4">
        <f t="shared" si="1"/>
        <v>0.56210762763988764</v>
      </c>
      <c r="AB4">
        <f t="shared" si="1"/>
        <v>0.47494598984691083</v>
      </c>
      <c r="AC4">
        <f t="shared" si="1"/>
        <v>0.40000782943952939</v>
      </c>
      <c r="AD4">
        <f t="shared" si="1"/>
        <v>0.33602141334940411</v>
      </c>
      <c r="AE4">
        <f t="shared" si="1"/>
        <v>0.28168171021271698</v>
      </c>
      <c r="AF4">
        <f t="shared" si="1"/>
        <v>0.235732167459549</v>
      </c>
      <c r="AG4">
        <f t="shared" si="1"/>
        <v>0.19700996860274178</v>
      </c>
      <c r="AH4">
        <f t="shared" si="1"/>
        <v>0.16446739790594228</v>
      </c>
      <c r="AI4">
        <f t="shared" si="1"/>
        <v>0.13717812051317096</v>
      </c>
      <c r="AJ4">
        <f t="shared" si="1"/>
        <v>0.11433437599585612</v>
      </c>
      <c r="AK4">
        <f t="shared" si="1"/>
        <v>9.5239075181015598E-2</v>
      </c>
      <c r="AL4">
        <f t="shared" si="1"/>
        <v>7.9295387853091773E-2</v>
      </c>
      <c r="AM4">
        <f t="shared" si="1"/>
        <v>6.5995448873638146E-2</v>
      </c>
      <c r="AN4"/>
      <c r="AO4"/>
      <c r="AP4"/>
      <c r="AQ4"/>
      <c r="AR4"/>
      <c r="AS4"/>
      <c r="AT4" s="30"/>
    </row>
    <row r="5" spans="1:46" ht="15.75" thickBot="1" x14ac:dyDescent="0.3">
      <c r="A5" s="30"/>
      <c r="B5" s="30"/>
      <c r="C5" s="39" t="s">
        <v>70</v>
      </c>
      <c r="D5" s="74">
        <v>48</v>
      </c>
      <c r="E5" s="30"/>
      <c r="F5" s="30"/>
      <c r="G5" s="30"/>
      <c r="H5" s="75" t="s">
        <v>38</v>
      </c>
      <c r="I5" s="75">
        <v>0</v>
      </c>
      <c r="J5" s="75">
        <f>K5/2</f>
        <v>2.9922656795680888E-2</v>
      </c>
      <c r="K5" s="75">
        <f t="shared" ref="K5:AM5" si="2">J10-I10</f>
        <v>5.9845313591361776E-2</v>
      </c>
      <c r="L5" s="75">
        <f t="shared" si="2"/>
        <v>0.58543781069127454</v>
      </c>
      <c r="M5" s="75">
        <f t="shared" si="2"/>
        <v>1.5879346773852401</v>
      </c>
      <c r="N5" s="75">
        <f t="shared" si="2"/>
        <v>2.6606361315721663</v>
      </c>
      <c r="O5" s="75">
        <f t="shared" si="2"/>
        <v>3.5068231021843372</v>
      </c>
      <c r="P5" s="75">
        <f t="shared" si="2"/>
        <v>4.0160433210100983</v>
      </c>
      <c r="Q5" s="75">
        <f t="shared" si="2"/>
        <v>4.2010011602644894</v>
      </c>
      <c r="R5" s="75">
        <f t="shared" si="2"/>
        <v>4.1301507021121573</v>
      </c>
      <c r="S5" s="75">
        <f t="shared" si="2"/>
        <v>3.8845008265190302</v>
      </c>
      <c r="T5" s="75">
        <f t="shared" si="2"/>
        <v>3.5362480408888857</v>
      </c>
      <c r="U5" s="75">
        <f t="shared" si="2"/>
        <v>3.1412124077466679</v>
      </c>
      <c r="V5" s="75">
        <f t="shared" si="2"/>
        <v>2.7384535013559095</v>
      </c>
      <c r="W5" s="75">
        <f t="shared" si="2"/>
        <v>2.3529067295921848</v>
      </c>
      <c r="X5" s="75">
        <f t="shared" si="2"/>
        <v>1.9988062750862312</v>
      </c>
      <c r="Y5" s="75">
        <f t="shared" si="2"/>
        <v>1.6828654426164107</v>
      </c>
      <c r="Z5" s="75">
        <f t="shared" si="2"/>
        <v>1.4068461205269216</v>
      </c>
      <c r="AA5" s="75">
        <f t="shared" si="2"/>
        <v>1.1694710086803823</v>
      </c>
      <c r="AB5" s="75">
        <f t="shared" si="2"/>
        <v>0.96776536253996426</v>
      </c>
      <c r="AC5" s="75">
        <f t="shared" si="2"/>
        <v>0.79795263930221694</v>
      </c>
      <c r="AD5" s="75">
        <f t="shared" si="2"/>
        <v>0.65602321455404677</v>
      </c>
      <c r="AE5" s="75">
        <f t="shared" si="2"/>
        <v>0.53807456143434962</v>
      </c>
      <c r="AF5" s="75">
        <f t="shared" si="2"/>
        <v>0.44049786647357081</v>
      </c>
      <c r="AG5" s="75">
        <f t="shared" si="2"/>
        <v>0.36006531167549838</v>
      </c>
      <c r="AH5" s="75">
        <f t="shared" si="2"/>
        <v>0.29395576373762111</v>
      </c>
      <c r="AI5" s="75">
        <f t="shared" si="2"/>
        <v>0.23974430658863355</v>
      </c>
      <c r="AJ5" s="75">
        <f t="shared" si="2"/>
        <v>0.19537225265007407</v>
      </c>
      <c r="AK5" s="75">
        <f t="shared" si="2"/>
        <v>0.15910817107270958</v>
      </c>
      <c r="AL5" s="75">
        <f t="shared" si="2"/>
        <v>0.12950635741457717</v>
      </c>
      <c r="AM5" s="75">
        <f t="shared" si="2"/>
        <v>0.1053664604104867</v>
      </c>
      <c r="AN5"/>
      <c r="AO5"/>
      <c r="AP5"/>
      <c r="AQ5"/>
      <c r="AR5"/>
      <c r="AS5"/>
      <c r="AT5" s="30"/>
    </row>
    <row r="6" spans="1:46" x14ac:dyDescent="0.25">
      <c r="A6" s="30"/>
      <c r="B6" s="30"/>
      <c r="C6" s="39"/>
      <c r="D6" s="76"/>
      <c r="E6" s="30"/>
      <c r="F6" s="30"/>
      <c r="G6" s="30"/>
      <c r="H6" s="53" t="s">
        <v>71</v>
      </c>
      <c r="I6" s="54">
        <f>SUM(I4:I5)</f>
        <v>0</v>
      </c>
      <c r="J6" s="54">
        <f>SUM(J4:J5)</f>
        <v>5.144794593517564E-2</v>
      </c>
      <c r="K6" s="54">
        <f>SUM(K4:K5)</f>
        <v>9.9735465482150357E-2</v>
      </c>
      <c r="L6" s="54">
        <f t="shared" ref="L6:AM6" si="3">SUM(L4:L5)</f>
        <v>0.88908323615411766</v>
      </c>
      <c r="M6" s="54">
        <f t="shared" si="3"/>
        <v>2.3259237010113361</v>
      </c>
      <c r="N6" s="54">
        <f t="shared" si="3"/>
        <v>3.8289134371056193</v>
      </c>
      <c r="O6" s="54">
        <f t="shared" si="3"/>
        <v>5.0005878070179701</v>
      </c>
      <c r="P6" s="54">
        <f t="shared" si="3"/>
        <v>5.701390681622855</v>
      </c>
      <c r="Q6" s="54">
        <f t="shared" si="3"/>
        <v>5.9552566829962492</v>
      </c>
      <c r="R6" s="54">
        <f t="shared" si="3"/>
        <v>5.8580503211569717</v>
      </c>
      <c r="S6" s="54">
        <f t="shared" si="3"/>
        <v>5.5206285487795146</v>
      </c>
      <c r="T6" s="54">
        <f t="shared" si="3"/>
        <v>5.0411627249452247</v>
      </c>
      <c r="U6" s="54">
        <f t="shared" si="3"/>
        <v>4.4955454051941892</v>
      </c>
      <c r="V6" s="54">
        <f t="shared" si="3"/>
        <v>3.9370931504297202</v>
      </c>
      <c r="W6" s="54">
        <f t="shared" si="3"/>
        <v>3.4001246192756125</v>
      </c>
      <c r="X6" s="54">
        <f t="shared" si="3"/>
        <v>2.9045280018342128</v>
      </c>
      <c r="Y6" s="54">
        <f t="shared" si="3"/>
        <v>2.4599939103621771</v>
      </c>
      <c r="Z6" s="54">
        <f t="shared" si="3"/>
        <v>2.0694413896645192</v>
      </c>
      <c r="AA6" s="54">
        <f t="shared" si="3"/>
        <v>1.7315786363202701</v>
      </c>
      <c r="AB6" s="54">
        <f t="shared" si="3"/>
        <v>1.4427113523868751</v>
      </c>
      <c r="AC6" s="54">
        <f t="shared" si="3"/>
        <v>1.1979604687417464</v>
      </c>
      <c r="AD6" s="54">
        <f t="shared" si="3"/>
        <v>0.99204462790345094</v>
      </c>
      <c r="AE6" s="54">
        <f t="shared" si="3"/>
        <v>0.81975627164706655</v>
      </c>
      <c r="AF6" s="54">
        <f t="shared" si="3"/>
        <v>0.67623003393311976</v>
      </c>
      <c r="AG6" s="54">
        <f t="shared" si="3"/>
        <v>0.55707528027824016</v>
      </c>
      <c r="AH6" s="54">
        <f t="shared" si="3"/>
        <v>0.45842316164356339</v>
      </c>
      <c r="AI6" s="54">
        <f t="shared" si="3"/>
        <v>0.37692242710180451</v>
      </c>
      <c r="AJ6" s="54">
        <f t="shared" si="3"/>
        <v>0.30970662864593018</v>
      </c>
      <c r="AK6" s="54">
        <f t="shared" si="3"/>
        <v>0.25434724625372518</v>
      </c>
      <c r="AL6" s="54">
        <f t="shared" si="3"/>
        <v>0.20880174526766893</v>
      </c>
      <c r="AM6" s="54">
        <f t="shared" si="3"/>
        <v>0.17136190928412484</v>
      </c>
    </row>
    <row r="7" spans="1:46" ht="18" x14ac:dyDescent="0.35">
      <c r="A7" s="30"/>
      <c r="B7" s="30"/>
      <c r="C7" s="39" t="s">
        <v>39</v>
      </c>
      <c r="D7" s="74">
        <v>0.208142687554975</v>
      </c>
      <c r="E7" s="30"/>
      <c r="F7" s="30"/>
      <c r="G7" s="30"/>
      <c r="H7" s="53" t="s">
        <v>72</v>
      </c>
      <c r="I7" s="65">
        <f>I6*$D$10</f>
        <v>0</v>
      </c>
      <c r="J7" s="65">
        <f>J6*$D$10</f>
        <v>0.18864246842897733</v>
      </c>
      <c r="K7" s="65">
        <f t="shared" ref="K7:AM7" si="4">K6*$D$10</f>
        <v>0.36569670676788463</v>
      </c>
      <c r="L7" s="65">
        <f t="shared" si="4"/>
        <v>3.2599718658984314</v>
      </c>
      <c r="M7" s="65">
        <f t="shared" si="4"/>
        <v>8.5283869037082312</v>
      </c>
      <c r="N7" s="65">
        <f t="shared" si="4"/>
        <v>14.039349269387269</v>
      </c>
      <c r="O7" s="65">
        <f t="shared" si="4"/>
        <v>18.335488625732555</v>
      </c>
      <c r="P7" s="65">
        <f t="shared" si="4"/>
        <v>20.905099165950467</v>
      </c>
      <c r="Q7" s="65">
        <f t="shared" si="4"/>
        <v>21.835941170986246</v>
      </c>
      <c r="R7" s="65">
        <f t="shared" si="4"/>
        <v>21.479517844242228</v>
      </c>
      <c r="S7" s="65">
        <f t="shared" si="4"/>
        <v>20.242304678858218</v>
      </c>
      <c r="T7" s="65">
        <f t="shared" si="4"/>
        <v>18.484263324799155</v>
      </c>
      <c r="U7" s="65">
        <f t="shared" si="4"/>
        <v>16.483666485712025</v>
      </c>
      <c r="V7" s="65">
        <f t="shared" si="4"/>
        <v>14.436008218242307</v>
      </c>
      <c r="W7" s="65">
        <f t="shared" si="4"/>
        <v>12.467123604010579</v>
      </c>
      <c r="X7" s="65">
        <f t="shared" si="4"/>
        <v>10.649936006725447</v>
      </c>
      <c r="Y7" s="65">
        <f t="shared" si="4"/>
        <v>9.0199776713279824</v>
      </c>
      <c r="Z7" s="65">
        <f t="shared" si="4"/>
        <v>7.5879517621032369</v>
      </c>
      <c r="AA7" s="65">
        <f t="shared" si="4"/>
        <v>6.3491216665076564</v>
      </c>
      <c r="AB7" s="65">
        <f t="shared" si="4"/>
        <v>5.2899416254185416</v>
      </c>
      <c r="AC7" s="65">
        <f t="shared" si="4"/>
        <v>4.3925217187197365</v>
      </c>
      <c r="AD7" s="65">
        <f t="shared" si="4"/>
        <v>3.63749696897932</v>
      </c>
      <c r="AE7" s="65">
        <f t="shared" si="4"/>
        <v>3.0057729960392439</v>
      </c>
      <c r="AF7" s="65">
        <f t="shared" si="4"/>
        <v>2.4795101244214388</v>
      </c>
      <c r="AG7" s="65">
        <f t="shared" si="4"/>
        <v>2.0426093610202138</v>
      </c>
      <c r="AH7" s="65">
        <f t="shared" si="4"/>
        <v>1.6808849260263989</v>
      </c>
      <c r="AI7" s="65">
        <f t="shared" si="4"/>
        <v>1.3820488993732831</v>
      </c>
      <c r="AJ7" s="65">
        <f t="shared" si="4"/>
        <v>1.1355909717017441</v>
      </c>
      <c r="AK7" s="65">
        <f t="shared" si="4"/>
        <v>0.93260656959699229</v>
      </c>
      <c r="AL7" s="65">
        <f t="shared" si="4"/>
        <v>0.76560639931478602</v>
      </c>
      <c r="AM7" s="65">
        <f t="shared" si="4"/>
        <v>0.62832700070845771</v>
      </c>
    </row>
    <row r="8" spans="1:46" ht="17.25" x14ac:dyDescent="0.25">
      <c r="A8" s="30"/>
      <c r="B8" s="30"/>
      <c r="C8" s="39" t="s">
        <v>41</v>
      </c>
      <c r="D8" s="40">
        <v>4</v>
      </c>
      <c r="E8" s="30"/>
      <c r="F8" s="30"/>
      <c r="G8" s="30"/>
      <c r="H8" s="32" t="s">
        <v>76</v>
      </c>
      <c r="I8" s="32"/>
      <c r="J8" s="33"/>
      <c r="K8" s="33"/>
      <c r="L8" s="33"/>
      <c r="M8" s="33"/>
      <c r="N8" s="33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 s="30"/>
    </row>
    <row r="9" spans="1:46" ht="23.25" x14ac:dyDescent="0.25">
      <c r="A9" s="30"/>
      <c r="B9" s="30"/>
      <c r="C9" s="41" t="s">
        <v>42</v>
      </c>
      <c r="D9" s="42">
        <v>0.47</v>
      </c>
      <c r="E9" s="30"/>
      <c r="F9" s="30"/>
      <c r="G9" s="30"/>
      <c r="H9" s="73" t="s">
        <v>40</v>
      </c>
      <c r="I9" s="73">
        <v>0</v>
      </c>
      <c r="J9" s="73">
        <v>1</v>
      </c>
      <c r="K9" s="73">
        <v>2</v>
      </c>
      <c r="L9" s="73">
        <v>3</v>
      </c>
      <c r="M9" s="73">
        <v>4</v>
      </c>
      <c r="N9" s="73">
        <v>5</v>
      </c>
      <c r="O9" s="73">
        <v>6</v>
      </c>
      <c r="P9" s="73">
        <v>7</v>
      </c>
      <c r="Q9" s="73">
        <v>8</v>
      </c>
      <c r="R9" s="73">
        <v>9</v>
      </c>
      <c r="S9" s="73">
        <v>10</v>
      </c>
      <c r="T9" s="73">
        <v>11</v>
      </c>
      <c r="U9" s="73">
        <v>12</v>
      </c>
      <c r="V9" s="73">
        <v>13</v>
      </c>
      <c r="W9" s="73">
        <v>14</v>
      </c>
      <c r="X9" s="73">
        <v>15</v>
      </c>
      <c r="Y9" s="73">
        <v>16</v>
      </c>
      <c r="Z9" s="73">
        <v>17</v>
      </c>
      <c r="AA9" s="73">
        <v>18</v>
      </c>
      <c r="AB9" s="73">
        <v>19</v>
      </c>
      <c r="AC9" s="73">
        <v>20</v>
      </c>
      <c r="AD9" s="73">
        <v>21</v>
      </c>
      <c r="AE9" s="73">
        <v>22</v>
      </c>
      <c r="AF9" s="73">
        <v>23</v>
      </c>
      <c r="AG9" s="73">
        <v>24</v>
      </c>
      <c r="AH9" s="73">
        <v>25</v>
      </c>
      <c r="AI9" s="73">
        <v>26</v>
      </c>
      <c r="AJ9" s="73">
        <v>27</v>
      </c>
      <c r="AK9" s="73">
        <v>28</v>
      </c>
      <c r="AL9" s="73">
        <v>29</v>
      </c>
      <c r="AM9" s="73">
        <v>30</v>
      </c>
      <c r="AN9"/>
      <c r="AO9"/>
      <c r="AP9"/>
      <c r="AQ9"/>
      <c r="AR9"/>
      <c r="AS9" s="30"/>
    </row>
    <row r="10" spans="1:46" ht="24" thickBot="1" x14ac:dyDescent="0.3">
      <c r="A10" s="30"/>
      <c r="B10" s="30"/>
      <c r="C10" s="43" t="s">
        <v>43</v>
      </c>
      <c r="D10" s="44">
        <f>44/12</f>
        <v>3.6666666666666665</v>
      </c>
      <c r="E10" s="30"/>
      <c r="F10" s="30"/>
      <c r="G10" s="30"/>
      <c r="H10" s="77" t="s">
        <v>38</v>
      </c>
      <c r="I10" s="77">
        <f t="shared" ref="I10:AM10" si="5">$D$5*(1-EXP(-$D$7*I9))^$D$8</f>
        <v>0</v>
      </c>
      <c r="J10" s="77">
        <f t="shared" si="5"/>
        <v>5.9845313591361776E-2</v>
      </c>
      <c r="K10" s="77">
        <f t="shared" si="5"/>
        <v>0.64528312428263634</v>
      </c>
      <c r="L10" s="77">
        <f t="shared" si="5"/>
        <v>2.2332178016678763</v>
      </c>
      <c r="M10" s="77">
        <f t="shared" si="5"/>
        <v>4.8938539332400426</v>
      </c>
      <c r="N10" s="77">
        <f t="shared" si="5"/>
        <v>8.4006770354243798</v>
      </c>
      <c r="O10" s="77">
        <f t="shared" si="5"/>
        <v>12.416720356434478</v>
      </c>
      <c r="P10" s="77">
        <f t="shared" si="5"/>
        <v>16.617721516698968</v>
      </c>
      <c r="Q10" s="77">
        <f t="shared" si="5"/>
        <v>20.747872218811125</v>
      </c>
      <c r="R10" s="77">
        <f t="shared" si="5"/>
        <v>24.632373045330155</v>
      </c>
      <c r="S10" s="77">
        <f t="shared" si="5"/>
        <v>28.168621086219041</v>
      </c>
      <c r="T10" s="77">
        <f t="shared" si="5"/>
        <v>31.309833493965709</v>
      </c>
      <c r="U10" s="77">
        <f t="shared" si="5"/>
        <v>34.048286995321618</v>
      </c>
      <c r="V10" s="77">
        <f t="shared" si="5"/>
        <v>36.401193724913803</v>
      </c>
      <c r="W10" s="77">
        <f t="shared" si="5"/>
        <v>38.400000000000034</v>
      </c>
      <c r="X10" s="77">
        <f t="shared" si="5"/>
        <v>40.082865442616445</v>
      </c>
      <c r="Y10" s="77">
        <f t="shared" si="5"/>
        <v>41.489711563143366</v>
      </c>
      <c r="Z10" s="77">
        <f t="shared" si="5"/>
        <v>42.659182571823749</v>
      </c>
      <c r="AA10" s="77">
        <f t="shared" si="5"/>
        <v>43.626947934363713</v>
      </c>
      <c r="AB10" s="77">
        <f t="shared" si="5"/>
        <v>44.42490057366593</v>
      </c>
      <c r="AC10" s="77">
        <f t="shared" si="5"/>
        <v>45.080923788219977</v>
      </c>
      <c r="AD10" s="77">
        <f t="shared" si="5"/>
        <v>45.618998349654326</v>
      </c>
      <c r="AE10" s="77">
        <f t="shared" si="5"/>
        <v>46.059496216127897</v>
      </c>
      <c r="AF10" s="77">
        <f t="shared" si="5"/>
        <v>46.419561527803396</v>
      </c>
      <c r="AG10" s="77">
        <f t="shared" si="5"/>
        <v>46.713517291541017</v>
      </c>
      <c r="AH10" s="77">
        <f t="shared" si="5"/>
        <v>46.95326159812965</v>
      </c>
      <c r="AI10" s="77">
        <f t="shared" si="5"/>
        <v>47.148633850779724</v>
      </c>
      <c r="AJ10" s="77">
        <f t="shared" si="5"/>
        <v>47.307742021852434</v>
      </c>
      <c r="AK10" s="77">
        <f t="shared" si="5"/>
        <v>47.437248379267011</v>
      </c>
      <c r="AL10" s="77">
        <f t="shared" si="5"/>
        <v>47.542614839677498</v>
      </c>
      <c r="AM10" s="77">
        <f t="shared" si="5"/>
        <v>47.628311081458598</v>
      </c>
      <c r="AN10"/>
      <c r="AO10"/>
      <c r="AP10"/>
      <c r="AQ10"/>
      <c r="AR10"/>
      <c r="AS10" s="30"/>
    </row>
    <row r="11" spans="1:46" ht="15.75" thickBot="1" x14ac:dyDescent="0.3">
      <c r="A11" s="46"/>
      <c r="B11" s="30"/>
      <c r="C11" s="30"/>
      <c r="D11" s="30"/>
      <c r="E11" s="30"/>
      <c r="F11" s="30"/>
      <c r="G11" s="30"/>
      <c r="H11" s="78" t="s">
        <v>69</v>
      </c>
      <c r="I11" s="75">
        <f t="shared" ref="I11:AM11" si="6">0.489*(I10^0.89)</f>
        <v>0</v>
      </c>
      <c r="J11" s="75">
        <f t="shared" si="6"/>
        <v>3.989015189078858E-2</v>
      </c>
      <c r="K11" s="75">
        <f t="shared" si="6"/>
        <v>0.33112092964923939</v>
      </c>
      <c r="L11" s="75">
        <f t="shared" si="6"/>
        <v>0.9996719844584947</v>
      </c>
      <c r="M11" s="75">
        <f t="shared" si="6"/>
        <v>2.0095473866548796</v>
      </c>
      <c r="N11" s="75">
        <f t="shared" si="6"/>
        <v>3.2504880663335554</v>
      </c>
      <c r="O11" s="75">
        <f t="shared" si="6"/>
        <v>4.6023008021584211</v>
      </c>
      <c r="P11" s="75">
        <f t="shared" si="6"/>
        <v>5.9650964937531734</v>
      </c>
      <c r="Q11" s="75">
        <f t="shared" si="6"/>
        <v>7.268006911534294</v>
      </c>
      <c r="R11" s="75">
        <f t="shared" si="6"/>
        <v>8.4673872894905848</v>
      </c>
      <c r="S11" s="75">
        <f t="shared" si="6"/>
        <v>9.5411392068882943</v>
      </c>
      <c r="T11" s="75">
        <f t="shared" si="6"/>
        <v>10.482496686104707</v>
      </c>
      <c r="U11" s="75">
        <f t="shared" si="6"/>
        <v>11.294672606574347</v>
      </c>
      <c r="V11" s="75">
        <f t="shared" si="6"/>
        <v>11.986758793434676</v>
      </c>
      <c r="W11" s="75">
        <f t="shared" si="6"/>
        <v>12.570821186319476</v>
      </c>
      <c r="X11" s="75">
        <f t="shared" si="6"/>
        <v>13.059969305663513</v>
      </c>
      <c r="Y11" s="75">
        <f t="shared" si="6"/>
        <v>13.467154081205178</v>
      </c>
      <c r="Z11" s="75">
        <f t="shared" si="6"/>
        <v>13.804478675755405</v>
      </c>
      <c r="AA11" s="75">
        <f t="shared" si="6"/>
        <v>14.082853426987697</v>
      </c>
      <c r="AB11" s="75">
        <f t="shared" si="6"/>
        <v>14.311870982145544</v>
      </c>
      <c r="AC11" s="75">
        <f t="shared" si="6"/>
        <v>14.499814869487796</v>
      </c>
      <c r="AD11" s="75">
        <f t="shared" si="6"/>
        <v>14.653743064271866</v>
      </c>
      <c r="AE11" s="75">
        <f t="shared" si="6"/>
        <v>14.779608579099492</v>
      </c>
      <c r="AF11" s="75">
        <f t="shared" si="6"/>
        <v>14.882393358847388</v>
      </c>
      <c r="AG11" s="75">
        <f t="shared" si="6"/>
        <v>14.96624137617987</v>
      </c>
      <c r="AH11" s="75">
        <f t="shared" si="6"/>
        <v>15.034583128662872</v>
      </c>
      <c r="AI11" s="75">
        <f t="shared" si="6"/>
        <v>15.090247750950606</v>
      </c>
      <c r="AJ11" s="75">
        <f t="shared" si="6"/>
        <v>15.135561420512159</v>
      </c>
      <c r="AK11" s="75">
        <f t="shared" si="6"/>
        <v>15.172432179858529</v>
      </c>
      <c r="AL11" s="75">
        <f t="shared" si="6"/>
        <v>15.20242208539295</v>
      </c>
      <c r="AM11" s="75">
        <f t="shared" si="6"/>
        <v>15.226807967863392</v>
      </c>
      <c r="AN11"/>
      <c r="AO11"/>
      <c r="AP11"/>
      <c r="AQ11"/>
      <c r="AR11"/>
      <c r="AS11" s="30"/>
    </row>
    <row r="12" spans="1:46" x14ac:dyDescent="0.25">
      <c r="A12" s="46"/>
      <c r="B12" s="30"/>
      <c r="C12" s="45" t="s">
        <v>73</v>
      </c>
      <c r="D12" s="45">
        <f>'AF Area'!E22</f>
        <v>187.58081024837711</v>
      </c>
      <c r="F12" s="30"/>
      <c r="G12" s="30"/>
      <c r="H12" s="53" t="s">
        <v>71</v>
      </c>
      <c r="I12" s="54">
        <f>SUM(I10:I11)</f>
        <v>0</v>
      </c>
      <c r="J12" s="54">
        <f>SUM(J10:J11)</f>
        <v>9.9735465482150357E-2</v>
      </c>
      <c r="K12" s="54">
        <f t="shared" ref="K12:AM12" si="7">SUM(K10:K11)</f>
        <v>0.97640405393187568</v>
      </c>
      <c r="L12" s="54">
        <f t="shared" si="7"/>
        <v>3.2328897861263712</v>
      </c>
      <c r="M12" s="54">
        <f t="shared" si="7"/>
        <v>6.9034013198949218</v>
      </c>
      <c r="N12" s="54">
        <f t="shared" si="7"/>
        <v>11.651165101757936</v>
      </c>
      <c r="O12" s="54">
        <f t="shared" si="7"/>
        <v>17.019021158592899</v>
      </c>
      <c r="P12" s="54">
        <f t="shared" si="7"/>
        <v>22.58281801045214</v>
      </c>
      <c r="Q12" s="54">
        <f t="shared" si="7"/>
        <v>28.015879130345418</v>
      </c>
      <c r="R12" s="54">
        <f t="shared" si="7"/>
        <v>33.099760334820743</v>
      </c>
      <c r="S12" s="54">
        <f t="shared" si="7"/>
        <v>37.709760293107337</v>
      </c>
      <c r="T12" s="54">
        <f t="shared" si="7"/>
        <v>41.792330180070415</v>
      </c>
      <c r="U12" s="54">
        <f t="shared" si="7"/>
        <v>45.342959601895963</v>
      </c>
      <c r="V12" s="54">
        <f t="shared" si="7"/>
        <v>48.387952518348477</v>
      </c>
      <c r="W12" s="54">
        <f t="shared" si="7"/>
        <v>50.970821186319512</v>
      </c>
      <c r="X12" s="54">
        <f t="shared" si="7"/>
        <v>53.142834748279959</v>
      </c>
      <c r="Y12" s="54">
        <f t="shared" si="7"/>
        <v>54.956865644348547</v>
      </c>
      <c r="Z12" s="54">
        <f t="shared" si="7"/>
        <v>56.463661247579154</v>
      </c>
      <c r="AA12" s="54">
        <f t="shared" si="7"/>
        <v>57.70980136135141</v>
      </c>
      <c r="AB12" s="54">
        <f t="shared" si="7"/>
        <v>58.736771555811472</v>
      </c>
      <c r="AC12" s="54">
        <f t="shared" si="7"/>
        <v>59.580738657707769</v>
      </c>
      <c r="AD12" s="54">
        <f t="shared" si="7"/>
        <v>60.272741413926191</v>
      </c>
      <c r="AE12" s="54">
        <f t="shared" si="7"/>
        <v>60.839104795227385</v>
      </c>
      <c r="AF12" s="54">
        <f t="shared" si="7"/>
        <v>61.301954886650783</v>
      </c>
      <c r="AG12" s="54">
        <f t="shared" si="7"/>
        <v>61.67975866772089</v>
      </c>
      <c r="AH12" s="54">
        <f t="shared" si="7"/>
        <v>61.987844726792524</v>
      </c>
      <c r="AI12" s="54">
        <f t="shared" si="7"/>
        <v>62.238881601730327</v>
      </c>
      <c r="AJ12" s="54">
        <f t="shared" si="7"/>
        <v>62.443303442364595</v>
      </c>
      <c r="AK12" s="54">
        <f t="shared" si="7"/>
        <v>62.609680559125536</v>
      </c>
      <c r="AL12" s="54">
        <f t="shared" si="7"/>
        <v>62.745036925070451</v>
      </c>
      <c r="AM12" s="54">
        <f t="shared" si="7"/>
        <v>62.855119049321992</v>
      </c>
      <c r="AN12" s="30"/>
      <c r="AO12" s="30"/>
      <c r="AP12" s="30"/>
      <c r="AQ12" s="30"/>
      <c r="AR12" s="30"/>
      <c r="AS12" s="30"/>
    </row>
    <row r="13" spans="1:46" ht="18" x14ac:dyDescent="0.35">
      <c r="A13" s="46"/>
      <c r="B13" s="30"/>
      <c r="C13" s="45" t="s">
        <v>51</v>
      </c>
      <c r="D13" s="45">
        <f>D12/9</f>
        <v>20.842312249819678</v>
      </c>
      <c r="F13" s="30"/>
      <c r="G13" s="30"/>
      <c r="H13" s="53" t="s">
        <v>72</v>
      </c>
      <c r="I13" s="53">
        <f>(I10+I11)*$D$10</f>
        <v>0</v>
      </c>
      <c r="J13" s="53">
        <f t="shared" ref="J13:AM13" si="8">(J10+J11)*$D$10</f>
        <v>0.36569670676788463</v>
      </c>
      <c r="K13" s="53">
        <f t="shared" si="8"/>
        <v>3.5801481977502108</v>
      </c>
      <c r="L13" s="53">
        <f t="shared" si="8"/>
        <v>11.853929215796693</v>
      </c>
      <c r="M13" s="53">
        <f t="shared" si="8"/>
        <v>25.31247150628138</v>
      </c>
      <c r="N13" s="53">
        <f t="shared" si="8"/>
        <v>42.720938706445764</v>
      </c>
      <c r="O13" s="53">
        <f t="shared" si="8"/>
        <v>62.403077581507297</v>
      </c>
      <c r="P13" s="53">
        <f t="shared" si="8"/>
        <v>82.803666038324508</v>
      </c>
      <c r="Q13" s="53">
        <f t="shared" si="8"/>
        <v>102.72489014459987</v>
      </c>
      <c r="R13" s="53">
        <f t="shared" si="8"/>
        <v>121.36578789434272</v>
      </c>
      <c r="S13" s="53">
        <f t="shared" si="8"/>
        <v>138.26912107472688</v>
      </c>
      <c r="T13" s="53">
        <f t="shared" si="8"/>
        <v>153.23854399359152</v>
      </c>
      <c r="U13" s="53">
        <f t="shared" si="8"/>
        <v>166.25751854028519</v>
      </c>
      <c r="V13" s="53">
        <f t="shared" si="8"/>
        <v>177.42249256727774</v>
      </c>
      <c r="W13" s="53">
        <f t="shared" si="8"/>
        <v>186.89301101650486</v>
      </c>
      <c r="X13" s="53">
        <f t="shared" si="8"/>
        <v>194.85706074369318</v>
      </c>
      <c r="Y13" s="53">
        <f t="shared" si="8"/>
        <v>201.50850736261134</v>
      </c>
      <c r="Z13" s="53">
        <f t="shared" si="8"/>
        <v>207.03342457445689</v>
      </c>
      <c r="AA13" s="53">
        <f t="shared" si="8"/>
        <v>211.60260499162183</v>
      </c>
      <c r="AB13" s="53">
        <f t="shared" si="8"/>
        <v>215.36816237130873</v>
      </c>
      <c r="AC13" s="53">
        <f t="shared" si="8"/>
        <v>218.46270841159514</v>
      </c>
      <c r="AD13" s="53">
        <f t="shared" si="8"/>
        <v>221.00005185106269</v>
      </c>
      <c r="AE13" s="53">
        <f t="shared" si="8"/>
        <v>223.07671758250041</v>
      </c>
      <c r="AF13" s="53">
        <f t="shared" si="8"/>
        <v>224.77383458438621</v>
      </c>
      <c r="AG13" s="53">
        <f t="shared" si="8"/>
        <v>226.1591151149766</v>
      </c>
      <c r="AH13" s="53">
        <f t="shared" si="8"/>
        <v>227.28876399823923</v>
      </c>
      <c r="AI13" s="53">
        <f t="shared" si="8"/>
        <v>228.20923253967786</v>
      </c>
      <c r="AJ13" s="53">
        <f t="shared" si="8"/>
        <v>228.95877928867017</v>
      </c>
      <c r="AK13" s="53">
        <f t="shared" si="8"/>
        <v>229.56882871679363</v>
      </c>
      <c r="AL13" s="53">
        <f t="shared" si="8"/>
        <v>230.06513539192497</v>
      </c>
      <c r="AM13" s="53">
        <f t="shared" si="8"/>
        <v>230.46876984751395</v>
      </c>
      <c r="AN13" s="30"/>
      <c r="AO13" s="30"/>
      <c r="AP13" s="30"/>
      <c r="AQ13" s="30"/>
      <c r="AR13" s="30"/>
      <c r="AS13" s="30"/>
    </row>
    <row r="14" spans="1:46" x14ac:dyDescent="0.25">
      <c r="A14" s="46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</row>
    <row r="15" spans="1:46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46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</row>
    <row r="17" spans="1:45" x14ac:dyDescent="0.25">
      <c r="A17" s="30"/>
      <c r="B17" s="79" t="s">
        <v>77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</row>
    <row r="18" spans="1:45" s="48" customFormat="1" x14ac:dyDescent="0.25">
      <c r="A18" s="80"/>
      <c r="B18" s="81" t="s">
        <v>37</v>
      </c>
      <c r="C18" s="82">
        <v>1</v>
      </c>
      <c r="D18" s="81">
        <v>2</v>
      </c>
      <c r="E18" s="81">
        <v>3</v>
      </c>
      <c r="F18" s="81">
        <v>4</v>
      </c>
      <c r="G18" s="82">
        <v>5</v>
      </c>
      <c r="H18" s="81">
        <v>6</v>
      </c>
      <c r="I18" s="81">
        <v>7</v>
      </c>
      <c r="J18" s="81">
        <v>8</v>
      </c>
      <c r="K18" s="82">
        <v>9</v>
      </c>
      <c r="L18" s="81">
        <v>10</v>
      </c>
      <c r="M18" s="81">
        <v>11</v>
      </c>
      <c r="N18" s="81">
        <v>12</v>
      </c>
      <c r="O18" s="82">
        <v>13</v>
      </c>
      <c r="P18" s="81">
        <v>14</v>
      </c>
      <c r="Q18" s="81">
        <v>15</v>
      </c>
      <c r="R18" s="81">
        <v>16</v>
      </c>
      <c r="S18" s="82">
        <v>17</v>
      </c>
      <c r="T18" s="81">
        <v>18</v>
      </c>
      <c r="U18" s="81">
        <v>19</v>
      </c>
      <c r="V18" s="81">
        <v>20</v>
      </c>
      <c r="W18" s="82">
        <v>21</v>
      </c>
      <c r="X18" s="81">
        <v>22</v>
      </c>
      <c r="Y18" s="81">
        <v>23</v>
      </c>
      <c r="Z18" s="81">
        <v>24</v>
      </c>
      <c r="AA18" s="82">
        <v>25</v>
      </c>
      <c r="AB18" s="81">
        <v>26</v>
      </c>
      <c r="AC18" s="81">
        <v>27</v>
      </c>
      <c r="AD18" s="81">
        <v>28</v>
      </c>
      <c r="AE18" s="82">
        <v>29</v>
      </c>
      <c r="AF18" s="82">
        <v>30</v>
      </c>
      <c r="AG18" s="30"/>
      <c r="AH18" s="30"/>
      <c r="AI18" s="30"/>
      <c r="AJ18" s="30"/>
      <c r="AK18" s="30"/>
      <c r="AL18" s="30"/>
      <c r="AM18" s="30"/>
      <c r="AN18" s="80"/>
      <c r="AO18" s="80"/>
      <c r="AP18" s="80"/>
      <c r="AQ18" s="80"/>
      <c r="AR18" s="80"/>
      <c r="AS18" s="47"/>
    </row>
    <row r="19" spans="1:45" x14ac:dyDescent="0.25">
      <c r="A19" s="30"/>
      <c r="B19" s="53">
        <v>1</v>
      </c>
      <c r="C19" s="83">
        <f>$D$13</f>
        <v>20.842312249819678</v>
      </c>
      <c r="D19" s="83">
        <f t="shared" ref="D19:AF27" si="9">$D$13</f>
        <v>20.842312249819678</v>
      </c>
      <c r="E19" s="83">
        <f t="shared" si="9"/>
        <v>20.842312249819678</v>
      </c>
      <c r="F19" s="83">
        <f t="shared" si="9"/>
        <v>20.842312249819678</v>
      </c>
      <c r="G19" s="83">
        <f t="shared" si="9"/>
        <v>20.842312249819678</v>
      </c>
      <c r="H19" s="83">
        <f t="shared" si="9"/>
        <v>20.842312249819678</v>
      </c>
      <c r="I19" s="83">
        <f t="shared" si="9"/>
        <v>20.842312249819678</v>
      </c>
      <c r="J19" s="83">
        <f t="shared" si="9"/>
        <v>20.842312249819678</v>
      </c>
      <c r="K19" s="83">
        <f t="shared" si="9"/>
        <v>20.842312249819678</v>
      </c>
      <c r="L19" s="83">
        <f t="shared" si="9"/>
        <v>20.842312249819678</v>
      </c>
      <c r="M19" s="83">
        <f t="shared" si="9"/>
        <v>20.842312249819678</v>
      </c>
      <c r="N19" s="83">
        <f t="shared" si="9"/>
        <v>20.842312249819678</v>
      </c>
      <c r="O19" s="83">
        <f t="shared" si="9"/>
        <v>20.842312249819678</v>
      </c>
      <c r="P19" s="83">
        <f t="shared" si="9"/>
        <v>20.842312249819678</v>
      </c>
      <c r="Q19" s="83">
        <f t="shared" si="9"/>
        <v>20.842312249819678</v>
      </c>
      <c r="R19" s="83">
        <f t="shared" si="9"/>
        <v>20.842312249819678</v>
      </c>
      <c r="S19" s="83">
        <f t="shared" si="9"/>
        <v>20.842312249819678</v>
      </c>
      <c r="T19" s="83">
        <f t="shared" si="9"/>
        <v>20.842312249819678</v>
      </c>
      <c r="U19" s="83">
        <f t="shared" si="9"/>
        <v>20.842312249819678</v>
      </c>
      <c r="V19" s="83">
        <f t="shared" si="9"/>
        <v>20.842312249819678</v>
      </c>
      <c r="W19" s="83">
        <f t="shared" si="9"/>
        <v>20.842312249819678</v>
      </c>
      <c r="X19" s="83">
        <f t="shared" si="9"/>
        <v>20.842312249819678</v>
      </c>
      <c r="Y19" s="83">
        <f t="shared" si="9"/>
        <v>20.842312249819678</v>
      </c>
      <c r="Z19" s="83">
        <f t="shared" si="9"/>
        <v>20.842312249819678</v>
      </c>
      <c r="AA19" s="83">
        <f t="shared" si="9"/>
        <v>20.842312249819678</v>
      </c>
      <c r="AB19" s="83">
        <f t="shared" si="9"/>
        <v>20.842312249819678</v>
      </c>
      <c r="AC19" s="83">
        <f t="shared" si="9"/>
        <v>20.842312249819678</v>
      </c>
      <c r="AD19" s="83">
        <f t="shared" si="9"/>
        <v>20.842312249819678</v>
      </c>
      <c r="AE19" s="83">
        <f t="shared" si="9"/>
        <v>20.842312249819678</v>
      </c>
      <c r="AF19" s="83">
        <f t="shared" si="9"/>
        <v>20.842312249819678</v>
      </c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</row>
    <row r="20" spans="1:45" x14ac:dyDescent="0.25">
      <c r="A20" s="30"/>
      <c r="B20" s="53">
        <v>2</v>
      </c>
      <c r="C20" s="54"/>
      <c r="D20" s="83">
        <f t="shared" si="9"/>
        <v>20.842312249819678</v>
      </c>
      <c r="E20" s="83">
        <f t="shared" si="9"/>
        <v>20.842312249819678</v>
      </c>
      <c r="F20" s="83">
        <f t="shared" si="9"/>
        <v>20.842312249819678</v>
      </c>
      <c r="G20" s="83">
        <f t="shared" si="9"/>
        <v>20.842312249819678</v>
      </c>
      <c r="H20" s="83">
        <f t="shared" si="9"/>
        <v>20.842312249819678</v>
      </c>
      <c r="I20" s="83">
        <f t="shared" si="9"/>
        <v>20.842312249819678</v>
      </c>
      <c r="J20" s="83">
        <f t="shared" si="9"/>
        <v>20.842312249819678</v>
      </c>
      <c r="K20" s="83">
        <f t="shared" si="9"/>
        <v>20.842312249819678</v>
      </c>
      <c r="L20" s="83">
        <f t="shared" si="9"/>
        <v>20.842312249819678</v>
      </c>
      <c r="M20" s="83">
        <f t="shared" si="9"/>
        <v>20.842312249819678</v>
      </c>
      <c r="N20" s="83">
        <f t="shared" si="9"/>
        <v>20.842312249819678</v>
      </c>
      <c r="O20" s="83">
        <f t="shared" si="9"/>
        <v>20.842312249819678</v>
      </c>
      <c r="P20" s="83">
        <f t="shared" si="9"/>
        <v>20.842312249819678</v>
      </c>
      <c r="Q20" s="83">
        <f t="shared" si="9"/>
        <v>20.842312249819678</v>
      </c>
      <c r="R20" s="83">
        <f t="shared" si="9"/>
        <v>20.842312249819678</v>
      </c>
      <c r="S20" s="83">
        <f t="shared" si="9"/>
        <v>20.842312249819678</v>
      </c>
      <c r="T20" s="83">
        <f t="shared" si="9"/>
        <v>20.842312249819678</v>
      </c>
      <c r="U20" s="83">
        <f t="shared" si="9"/>
        <v>20.842312249819678</v>
      </c>
      <c r="V20" s="83">
        <f t="shared" si="9"/>
        <v>20.842312249819678</v>
      </c>
      <c r="W20" s="83">
        <f t="shared" si="9"/>
        <v>20.842312249819678</v>
      </c>
      <c r="X20" s="83">
        <f t="shared" si="9"/>
        <v>20.842312249819678</v>
      </c>
      <c r="Y20" s="83">
        <f t="shared" si="9"/>
        <v>20.842312249819678</v>
      </c>
      <c r="Z20" s="83">
        <f t="shared" si="9"/>
        <v>20.842312249819678</v>
      </c>
      <c r="AA20" s="83">
        <f t="shared" si="9"/>
        <v>20.842312249819678</v>
      </c>
      <c r="AB20" s="83">
        <f t="shared" si="9"/>
        <v>20.842312249819678</v>
      </c>
      <c r="AC20" s="83">
        <f t="shared" si="9"/>
        <v>20.842312249819678</v>
      </c>
      <c r="AD20" s="83">
        <f t="shared" si="9"/>
        <v>20.842312249819678</v>
      </c>
      <c r="AE20" s="83">
        <f t="shared" si="9"/>
        <v>20.842312249819678</v>
      </c>
      <c r="AF20" s="83">
        <f t="shared" si="9"/>
        <v>20.842312249819678</v>
      </c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</row>
    <row r="21" spans="1:45" x14ac:dyDescent="0.25">
      <c r="A21" s="30"/>
      <c r="B21" s="53">
        <v>3</v>
      </c>
      <c r="C21" s="54"/>
      <c r="D21" s="54"/>
      <c r="E21" s="83">
        <f t="shared" si="9"/>
        <v>20.842312249819678</v>
      </c>
      <c r="F21" s="83">
        <f t="shared" si="9"/>
        <v>20.842312249819678</v>
      </c>
      <c r="G21" s="83">
        <f t="shared" si="9"/>
        <v>20.842312249819678</v>
      </c>
      <c r="H21" s="83">
        <f t="shared" si="9"/>
        <v>20.842312249819678</v>
      </c>
      <c r="I21" s="83">
        <f t="shared" si="9"/>
        <v>20.842312249819678</v>
      </c>
      <c r="J21" s="83">
        <f t="shared" si="9"/>
        <v>20.842312249819678</v>
      </c>
      <c r="K21" s="83">
        <f t="shared" si="9"/>
        <v>20.842312249819678</v>
      </c>
      <c r="L21" s="83">
        <f t="shared" si="9"/>
        <v>20.842312249819678</v>
      </c>
      <c r="M21" s="83">
        <f t="shared" si="9"/>
        <v>20.842312249819678</v>
      </c>
      <c r="N21" s="83">
        <f t="shared" si="9"/>
        <v>20.842312249819678</v>
      </c>
      <c r="O21" s="83">
        <f t="shared" si="9"/>
        <v>20.842312249819678</v>
      </c>
      <c r="P21" s="83">
        <f t="shared" si="9"/>
        <v>20.842312249819678</v>
      </c>
      <c r="Q21" s="83">
        <f t="shared" si="9"/>
        <v>20.842312249819678</v>
      </c>
      <c r="R21" s="83">
        <f t="shared" si="9"/>
        <v>20.842312249819678</v>
      </c>
      <c r="S21" s="83">
        <f t="shared" si="9"/>
        <v>20.842312249819678</v>
      </c>
      <c r="T21" s="83">
        <f t="shared" si="9"/>
        <v>20.842312249819678</v>
      </c>
      <c r="U21" s="83">
        <f t="shared" si="9"/>
        <v>20.842312249819678</v>
      </c>
      <c r="V21" s="83">
        <f t="shared" si="9"/>
        <v>20.842312249819678</v>
      </c>
      <c r="W21" s="83">
        <f t="shared" si="9"/>
        <v>20.842312249819678</v>
      </c>
      <c r="X21" s="83">
        <f t="shared" si="9"/>
        <v>20.842312249819678</v>
      </c>
      <c r="Y21" s="83">
        <f t="shared" si="9"/>
        <v>20.842312249819678</v>
      </c>
      <c r="Z21" s="83">
        <f t="shared" si="9"/>
        <v>20.842312249819678</v>
      </c>
      <c r="AA21" s="83">
        <f t="shared" si="9"/>
        <v>20.842312249819678</v>
      </c>
      <c r="AB21" s="83">
        <f t="shared" si="9"/>
        <v>20.842312249819678</v>
      </c>
      <c r="AC21" s="83">
        <f t="shared" si="9"/>
        <v>20.842312249819678</v>
      </c>
      <c r="AD21" s="83">
        <f t="shared" si="9"/>
        <v>20.842312249819678</v>
      </c>
      <c r="AE21" s="83">
        <f t="shared" si="9"/>
        <v>20.842312249819678</v>
      </c>
      <c r="AF21" s="83">
        <f t="shared" si="9"/>
        <v>20.842312249819678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</row>
    <row r="22" spans="1:45" x14ac:dyDescent="0.25">
      <c r="A22" s="30"/>
      <c r="B22" s="53">
        <v>4</v>
      </c>
      <c r="C22" s="54"/>
      <c r="D22" s="54"/>
      <c r="E22" s="54"/>
      <c r="F22" s="83">
        <f t="shared" si="9"/>
        <v>20.842312249819678</v>
      </c>
      <c r="G22" s="83">
        <f t="shared" si="9"/>
        <v>20.842312249819678</v>
      </c>
      <c r="H22" s="83">
        <f t="shared" si="9"/>
        <v>20.842312249819678</v>
      </c>
      <c r="I22" s="83">
        <f t="shared" si="9"/>
        <v>20.842312249819678</v>
      </c>
      <c r="J22" s="83">
        <f t="shared" si="9"/>
        <v>20.842312249819678</v>
      </c>
      <c r="K22" s="83">
        <f t="shared" si="9"/>
        <v>20.842312249819678</v>
      </c>
      <c r="L22" s="83">
        <f t="shared" si="9"/>
        <v>20.842312249819678</v>
      </c>
      <c r="M22" s="83">
        <f t="shared" si="9"/>
        <v>20.842312249819678</v>
      </c>
      <c r="N22" s="83">
        <f t="shared" si="9"/>
        <v>20.842312249819678</v>
      </c>
      <c r="O22" s="83">
        <f t="shared" si="9"/>
        <v>20.842312249819678</v>
      </c>
      <c r="P22" s="83">
        <f t="shared" si="9"/>
        <v>20.842312249819678</v>
      </c>
      <c r="Q22" s="83">
        <f t="shared" si="9"/>
        <v>20.842312249819678</v>
      </c>
      <c r="R22" s="83">
        <f t="shared" si="9"/>
        <v>20.842312249819678</v>
      </c>
      <c r="S22" s="83">
        <f t="shared" si="9"/>
        <v>20.842312249819678</v>
      </c>
      <c r="T22" s="83">
        <f t="shared" si="9"/>
        <v>20.842312249819678</v>
      </c>
      <c r="U22" s="83">
        <f t="shared" si="9"/>
        <v>20.842312249819678</v>
      </c>
      <c r="V22" s="83">
        <f t="shared" si="9"/>
        <v>20.842312249819678</v>
      </c>
      <c r="W22" s="83">
        <f t="shared" si="9"/>
        <v>20.842312249819678</v>
      </c>
      <c r="X22" s="83">
        <f t="shared" si="9"/>
        <v>20.842312249819678</v>
      </c>
      <c r="Y22" s="83">
        <f t="shared" si="9"/>
        <v>20.842312249819678</v>
      </c>
      <c r="Z22" s="83">
        <f t="shared" si="9"/>
        <v>20.842312249819678</v>
      </c>
      <c r="AA22" s="83">
        <f t="shared" si="9"/>
        <v>20.842312249819678</v>
      </c>
      <c r="AB22" s="83">
        <f t="shared" si="9"/>
        <v>20.842312249819678</v>
      </c>
      <c r="AC22" s="83">
        <f t="shared" si="9"/>
        <v>20.842312249819678</v>
      </c>
      <c r="AD22" s="83">
        <f t="shared" si="9"/>
        <v>20.842312249819678</v>
      </c>
      <c r="AE22" s="83">
        <f t="shared" si="9"/>
        <v>20.842312249819678</v>
      </c>
      <c r="AF22" s="83">
        <f t="shared" si="9"/>
        <v>20.842312249819678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</row>
    <row r="23" spans="1:45" x14ac:dyDescent="0.25">
      <c r="A23" s="30"/>
      <c r="B23" s="53">
        <v>5</v>
      </c>
      <c r="C23" s="54"/>
      <c r="D23" s="54"/>
      <c r="E23" s="54"/>
      <c r="F23" s="54"/>
      <c r="G23" s="83">
        <f t="shared" si="9"/>
        <v>20.842312249819678</v>
      </c>
      <c r="H23" s="83">
        <f t="shared" si="9"/>
        <v>20.842312249819678</v>
      </c>
      <c r="I23" s="83">
        <f t="shared" si="9"/>
        <v>20.842312249819678</v>
      </c>
      <c r="J23" s="83">
        <f t="shared" si="9"/>
        <v>20.842312249819678</v>
      </c>
      <c r="K23" s="83">
        <f t="shared" si="9"/>
        <v>20.842312249819678</v>
      </c>
      <c r="L23" s="83">
        <f t="shared" si="9"/>
        <v>20.842312249819678</v>
      </c>
      <c r="M23" s="83">
        <f t="shared" si="9"/>
        <v>20.842312249819678</v>
      </c>
      <c r="N23" s="83">
        <f t="shared" si="9"/>
        <v>20.842312249819678</v>
      </c>
      <c r="O23" s="83">
        <f t="shared" si="9"/>
        <v>20.842312249819678</v>
      </c>
      <c r="P23" s="83">
        <f t="shared" si="9"/>
        <v>20.842312249819678</v>
      </c>
      <c r="Q23" s="83">
        <f t="shared" si="9"/>
        <v>20.842312249819678</v>
      </c>
      <c r="R23" s="83">
        <f t="shared" si="9"/>
        <v>20.842312249819678</v>
      </c>
      <c r="S23" s="83">
        <f t="shared" si="9"/>
        <v>20.842312249819678</v>
      </c>
      <c r="T23" s="83">
        <f t="shared" si="9"/>
        <v>20.842312249819678</v>
      </c>
      <c r="U23" s="83">
        <f t="shared" si="9"/>
        <v>20.842312249819678</v>
      </c>
      <c r="V23" s="83">
        <f t="shared" si="9"/>
        <v>20.842312249819678</v>
      </c>
      <c r="W23" s="83">
        <f t="shared" si="9"/>
        <v>20.842312249819678</v>
      </c>
      <c r="X23" s="83">
        <f t="shared" si="9"/>
        <v>20.842312249819678</v>
      </c>
      <c r="Y23" s="83">
        <f t="shared" si="9"/>
        <v>20.842312249819678</v>
      </c>
      <c r="Z23" s="83">
        <f t="shared" si="9"/>
        <v>20.842312249819678</v>
      </c>
      <c r="AA23" s="83">
        <f t="shared" si="9"/>
        <v>20.842312249819678</v>
      </c>
      <c r="AB23" s="83">
        <f t="shared" si="9"/>
        <v>20.842312249819678</v>
      </c>
      <c r="AC23" s="83">
        <f t="shared" si="9"/>
        <v>20.842312249819678</v>
      </c>
      <c r="AD23" s="83">
        <f t="shared" si="9"/>
        <v>20.842312249819678</v>
      </c>
      <c r="AE23" s="83">
        <f t="shared" si="9"/>
        <v>20.842312249819678</v>
      </c>
      <c r="AF23" s="83">
        <f t="shared" si="9"/>
        <v>20.842312249819678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</row>
    <row r="24" spans="1:45" x14ac:dyDescent="0.25">
      <c r="A24" s="30"/>
      <c r="B24" s="53">
        <v>6</v>
      </c>
      <c r="C24" s="54"/>
      <c r="D24" s="54"/>
      <c r="E24" s="54"/>
      <c r="F24" s="54"/>
      <c r="G24" s="54"/>
      <c r="H24" s="83">
        <f t="shared" si="9"/>
        <v>20.842312249819678</v>
      </c>
      <c r="I24" s="83">
        <f t="shared" si="9"/>
        <v>20.842312249819678</v>
      </c>
      <c r="J24" s="83">
        <f t="shared" si="9"/>
        <v>20.842312249819678</v>
      </c>
      <c r="K24" s="83">
        <f t="shared" si="9"/>
        <v>20.842312249819678</v>
      </c>
      <c r="L24" s="83">
        <f t="shared" si="9"/>
        <v>20.842312249819678</v>
      </c>
      <c r="M24" s="83">
        <f t="shared" si="9"/>
        <v>20.842312249819678</v>
      </c>
      <c r="N24" s="83">
        <f t="shared" si="9"/>
        <v>20.842312249819678</v>
      </c>
      <c r="O24" s="83">
        <f t="shared" si="9"/>
        <v>20.842312249819678</v>
      </c>
      <c r="P24" s="83">
        <f t="shared" si="9"/>
        <v>20.842312249819678</v>
      </c>
      <c r="Q24" s="83">
        <f t="shared" si="9"/>
        <v>20.842312249819678</v>
      </c>
      <c r="R24" s="83">
        <f t="shared" si="9"/>
        <v>20.842312249819678</v>
      </c>
      <c r="S24" s="83">
        <f t="shared" si="9"/>
        <v>20.842312249819678</v>
      </c>
      <c r="T24" s="83">
        <f t="shared" si="9"/>
        <v>20.842312249819678</v>
      </c>
      <c r="U24" s="83">
        <f t="shared" si="9"/>
        <v>20.842312249819678</v>
      </c>
      <c r="V24" s="83">
        <f t="shared" si="9"/>
        <v>20.842312249819678</v>
      </c>
      <c r="W24" s="83">
        <f t="shared" si="9"/>
        <v>20.842312249819678</v>
      </c>
      <c r="X24" s="83">
        <f t="shared" si="9"/>
        <v>20.842312249819678</v>
      </c>
      <c r="Y24" s="83">
        <f t="shared" si="9"/>
        <v>20.842312249819678</v>
      </c>
      <c r="Z24" s="83">
        <f t="shared" si="9"/>
        <v>20.842312249819678</v>
      </c>
      <c r="AA24" s="83">
        <f t="shared" si="9"/>
        <v>20.842312249819678</v>
      </c>
      <c r="AB24" s="83">
        <f t="shared" si="9"/>
        <v>20.842312249819678</v>
      </c>
      <c r="AC24" s="83">
        <f t="shared" si="9"/>
        <v>20.842312249819678</v>
      </c>
      <c r="AD24" s="83">
        <f t="shared" si="9"/>
        <v>20.842312249819678</v>
      </c>
      <c r="AE24" s="83">
        <f t="shared" si="9"/>
        <v>20.842312249819678</v>
      </c>
      <c r="AF24" s="83">
        <f t="shared" si="9"/>
        <v>20.842312249819678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</row>
    <row r="25" spans="1:45" x14ac:dyDescent="0.25">
      <c r="A25" s="30"/>
      <c r="B25" s="53">
        <v>7</v>
      </c>
      <c r="C25" s="54"/>
      <c r="D25" s="54"/>
      <c r="E25" s="54"/>
      <c r="F25" s="54"/>
      <c r="G25" s="54"/>
      <c r="H25" s="54"/>
      <c r="I25" s="83">
        <f t="shared" si="9"/>
        <v>20.842312249819678</v>
      </c>
      <c r="J25" s="83">
        <f t="shared" si="9"/>
        <v>20.842312249819678</v>
      </c>
      <c r="K25" s="83">
        <f t="shared" si="9"/>
        <v>20.842312249819678</v>
      </c>
      <c r="L25" s="83">
        <f t="shared" si="9"/>
        <v>20.842312249819678</v>
      </c>
      <c r="M25" s="83">
        <f t="shared" si="9"/>
        <v>20.842312249819678</v>
      </c>
      <c r="N25" s="83">
        <f t="shared" si="9"/>
        <v>20.842312249819678</v>
      </c>
      <c r="O25" s="83">
        <f t="shared" si="9"/>
        <v>20.842312249819678</v>
      </c>
      <c r="P25" s="83">
        <f t="shared" si="9"/>
        <v>20.842312249819678</v>
      </c>
      <c r="Q25" s="83">
        <f t="shared" si="9"/>
        <v>20.842312249819678</v>
      </c>
      <c r="R25" s="83">
        <f t="shared" si="9"/>
        <v>20.842312249819678</v>
      </c>
      <c r="S25" s="83">
        <f t="shared" si="9"/>
        <v>20.842312249819678</v>
      </c>
      <c r="T25" s="83">
        <f t="shared" si="9"/>
        <v>20.842312249819678</v>
      </c>
      <c r="U25" s="83">
        <f t="shared" si="9"/>
        <v>20.842312249819678</v>
      </c>
      <c r="V25" s="83">
        <f t="shared" si="9"/>
        <v>20.842312249819678</v>
      </c>
      <c r="W25" s="83">
        <f t="shared" si="9"/>
        <v>20.842312249819678</v>
      </c>
      <c r="X25" s="83">
        <f t="shared" si="9"/>
        <v>20.842312249819678</v>
      </c>
      <c r="Y25" s="83">
        <f t="shared" si="9"/>
        <v>20.842312249819678</v>
      </c>
      <c r="Z25" s="83">
        <f t="shared" si="9"/>
        <v>20.842312249819678</v>
      </c>
      <c r="AA25" s="83">
        <f t="shared" si="9"/>
        <v>20.842312249819678</v>
      </c>
      <c r="AB25" s="83">
        <f t="shared" si="9"/>
        <v>20.842312249819678</v>
      </c>
      <c r="AC25" s="83">
        <f t="shared" si="9"/>
        <v>20.842312249819678</v>
      </c>
      <c r="AD25" s="83">
        <f t="shared" si="9"/>
        <v>20.842312249819678</v>
      </c>
      <c r="AE25" s="83">
        <f t="shared" si="9"/>
        <v>20.842312249819678</v>
      </c>
      <c r="AF25" s="83">
        <f t="shared" si="9"/>
        <v>20.842312249819678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</row>
    <row r="26" spans="1:45" x14ac:dyDescent="0.25">
      <c r="A26" s="30"/>
      <c r="B26" s="53">
        <v>8</v>
      </c>
      <c r="C26" s="54"/>
      <c r="D26" s="54"/>
      <c r="E26" s="54"/>
      <c r="F26" s="54"/>
      <c r="G26" s="54"/>
      <c r="H26" s="54"/>
      <c r="I26" s="54"/>
      <c r="J26" s="83">
        <f t="shared" si="9"/>
        <v>20.842312249819678</v>
      </c>
      <c r="K26" s="83">
        <f t="shared" si="9"/>
        <v>20.842312249819678</v>
      </c>
      <c r="L26" s="83">
        <f t="shared" si="9"/>
        <v>20.842312249819678</v>
      </c>
      <c r="M26" s="83">
        <f t="shared" si="9"/>
        <v>20.842312249819678</v>
      </c>
      <c r="N26" s="83">
        <f t="shared" si="9"/>
        <v>20.842312249819678</v>
      </c>
      <c r="O26" s="83">
        <f t="shared" si="9"/>
        <v>20.842312249819678</v>
      </c>
      <c r="P26" s="83">
        <f t="shared" si="9"/>
        <v>20.842312249819678</v>
      </c>
      <c r="Q26" s="83">
        <f t="shared" si="9"/>
        <v>20.842312249819678</v>
      </c>
      <c r="R26" s="83">
        <f t="shared" si="9"/>
        <v>20.842312249819678</v>
      </c>
      <c r="S26" s="83">
        <f t="shared" si="9"/>
        <v>20.842312249819678</v>
      </c>
      <c r="T26" s="83">
        <f t="shared" si="9"/>
        <v>20.842312249819678</v>
      </c>
      <c r="U26" s="83">
        <f t="shared" si="9"/>
        <v>20.842312249819678</v>
      </c>
      <c r="V26" s="83">
        <f t="shared" si="9"/>
        <v>20.842312249819678</v>
      </c>
      <c r="W26" s="83">
        <f t="shared" si="9"/>
        <v>20.842312249819678</v>
      </c>
      <c r="X26" s="83">
        <f t="shared" si="9"/>
        <v>20.842312249819678</v>
      </c>
      <c r="Y26" s="83">
        <f t="shared" si="9"/>
        <v>20.842312249819678</v>
      </c>
      <c r="Z26" s="83">
        <f t="shared" si="9"/>
        <v>20.842312249819678</v>
      </c>
      <c r="AA26" s="83">
        <f t="shared" si="9"/>
        <v>20.842312249819678</v>
      </c>
      <c r="AB26" s="83">
        <f t="shared" si="9"/>
        <v>20.842312249819678</v>
      </c>
      <c r="AC26" s="83">
        <f t="shared" si="9"/>
        <v>20.842312249819678</v>
      </c>
      <c r="AD26" s="83">
        <f t="shared" si="9"/>
        <v>20.842312249819678</v>
      </c>
      <c r="AE26" s="83">
        <f t="shared" si="9"/>
        <v>20.842312249819678</v>
      </c>
      <c r="AF26" s="83">
        <f t="shared" si="9"/>
        <v>20.842312249819678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</row>
    <row r="27" spans="1:45" x14ac:dyDescent="0.25">
      <c r="A27" s="30"/>
      <c r="B27" s="53">
        <v>9</v>
      </c>
      <c r="C27" s="54"/>
      <c r="D27" s="54"/>
      <c r="E27" s="54"/>
      <c r="F27" s="54"/>
      <c r="G27" s="54"/>
      <c r="H27" s="54"/>
      <c r="I27" s="54"/>
      <c r="J27" s="54"/>
      <c r="K27" s="83">
        <f t="shared" si="9"/>
        <v>20.842312249819678</v>
      </c>
      <c r="L27" s="83">
        <f t="shared" si="9"/>
        <v>20.842312249819678</v>
      </c>
      <c r="M27" s="83">
        <f t="shared" si="9"/>
        <v>20.842312249819678</v>
      </c>
      <c r="N27" s="83">
        <f t="shared" si="9"/>
        <v>20.842312249819678</v>
      </c>
      <c r="O27" s="83">
        <f t="shared" si="9"/>
        <v>20.842312249819678</v>
      </c>
      <c r="P27" s="83">
        <f t="shared" si="9"/>
        <v>20.842312249819678</v>
      </c>
      <c r="Q27" s="83">
        <f t="shared" si="9"/>
        <v>20.842312249819678</v>
      </c>
      <c r="R27" s="83">
        <f t="shared" si="9"/>
        <v>20.842312249819678</v>
      </c>
      <c r="S27" s="83">
        <f t="shared" si="9"/>
        <v>20.842312249819678</v>
      </c>
      <c r="T27" s="83">
        <f t="shared" si="9"/>
        <v>20.842312249819678</v>
      </c>
      <c r="U27" s="83">
        <f t="shared" si="9"/>
        <v>20.842312249819678</v>
      </c>
      <c r="V27" s="83">
        <f t="shared" si="9"/>
        <v>20.842312249819678</v>
      </c>
      <c r="W27" s="83">
        <f t="shared" si="9"/>
        <v>20.842312249819678</v>
      </c>
      <c r="X27" s="83">
        <f t="shared" si="9"/>
        <v>20.842312249819678</v>
      </c>
      <c r="Y27" s="83">
        <f t="shared" si="9"/>
        <v>20.842312249819678</v>
      </c>
      <c r="Z27" s="83">
        <f t="shared" si="9"/>
        <v>20.842312249819678</v>
      </c>
      <c r="AA27" s="83">
        <f t="shared" si="9"/>
        <v>20.842312249819678</v>
      </c>
      <c r="AB27" s="83">
        <f t="shared" si="9"/>
        <v>20.842312249819678</v>
      </c>
      <c r="AC27" s="83">
        <f t="shared" si="9"/>
        <v>20.842312249819678</v>
      </c>
      <c r="AD27" s="83">
        <f t="shared" si="9"/>
        <v>20.842312249819678</v>
      </c>
      <c r="AE27" s="83">
        <f t="shared" si="9"/>
        <v>20.842312249819678</v>
      </c>
      <c r="AF27" s="83">
        <f t="shared" si="9"/>
        <v>20.842312249819678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</row>
    <row r="28" spans="1:45" x14ac:dyDescent="0.25">
      <c r="A28" s="30"/>
      <c r="B28" s="84" t="s">
        <v>44</v>
      </c>
      <c r="C28" s="85">
        <f>SUM(C19:C27)</f>
        <v>20.842312249819678</v>
      </c>
      <c r="D28" s="85">
        <f t="shared" ref="D28:AE28" si="10">SUM(D19:D27)</f>
        <v>41.684624499639355</v>
      </c>
      <c r="E28" s="85">
        <f t="shared" si="10"/>
        <v>62.526936749459033</v>
      </c>
      <c r="F28" s="85">
        <f t="shared" si="10"/>
        <v>83.36924899927871</v>
      </c>
      <c r="G28" s="85">
        <f t="shared" si="10"/>
        <v>104.21156124909839</v>
      </c>
      <c r="H28" s="85">
        <f t="shared" si="10"/>
        <v>125.05387349891808</v>
      </c>
      <c r="I28" s="85">
        <f t="shared" si="10"/>
        <v>145.89618574873776</v>
      </c>
      <c r="J28" s="85">
        <f t="shared" si="10"/>
        <v>166.73849799855745</v>
      </c>
      <c r="K28" s="85">
        <f t="shared" si="10"/>
        <v>187.58081024837713</v>
      </c>
      <c r="L28" s="85">
        <f t="shared" si="10"/>
        <v>187.58081024837713</v>
      </c>
      <c r="M28" s="85">
        <f t="shared" si="10"/>
        <v>187.58081024837713</v>
      </c>
      <c r="N28" s="85">
        <f t="shared" si="10"/>
        <v>187.58081024837713</v>
      </c>
      <c r="O28" s="85">
        <f t="shared" si="10"/>
        <v>187.58081024837713</v>
      </c>
      <c r="P28" s="85">
        <f t="shared" si="10"/>
        <v>187.58081024837713</v>
      </c>
      <c r="Q28" s="85">
        <f t="shared" si="10"/>
        <v>187.58081024837713</v>
      </c>
      <c r="R28" s="85">
        <f t="shared" si="10"/>
        <v>187.58081024837713</v>
      </c>
      <c r="S28" s="85">
        <f t="shared" si="10"/>
        <v>187.58081024837713</v>
      </c>
      <c r="T28" s="85">
        <f t="shared" si="10"/>
        <v>187.58081024837713</v>
      </c>
      <c r="U28" s="85">
        <f t="shared" si="10"/>
        <v>187.58081024837713</v>
      </c>
      <c r="V28" s="85">
        <f t="shared" si="10"/>
        <v>187.58081024837713</v>
      </c>
      <c r="W28" s="85">
        <f t="shared" si="10"/>
        <v>187.58081024837713</v>
      </c>
      <c r="X28" s="85">
        <f t="shared" si="10"/>
        <v>187.58081024837713</v>
      </c>
      <c r="Y28" s="85">
        <f t="shared" si="10"/>
        <v>187.58081024837713</v>
      </c>
      <c r="Z28" s="85">
        <f t="shared" si="10"/>
        <v>187.58081024837713</v>
      </c>
      <c r="AA28" s="85">
        <f t="shared" si="10"/>
        <v>187.58081024837713</v>
      </c>
      <c r="AB28" s="85">
        <f t="shared" si="10"/>
        <v>187.58081024837713</v>
      </c>
      <c r="AC28" s="85">
        <f t="shared" si="10"/>
        <v>187.58081024837713</v>
      </c>
      <c r="AD28" s="85">
        <f t="shared" si="10"/>
        <v>187.58081024837713</v>
      </c>
      <c r="AE28" s="85">
        <f t="shared" si="10"/>
        <v>187.58081024837713</v>
      </c>
      <c r="AF28" s="85">
        <f>SUM(AF19:AF27)</f>
        <v>187.58081024837713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</row>
    <row r="29" spans="1:45" x14ac:dyDescent="0.25">
      <c r="A29" s="30"/>
      <c r="B29" s="49"/>
      <c r="C29" s="50"/>
      <c r="D29" s="50"/>
      <c r="E29" s="50"/>
      <c r="F29" s="50"/>
      <c r="G29" s="50"/>
      <c r="H29" s="50"/>
      <c r="I29" s="50"/>
      <c r="J29" s="50"/>
      <c r="K29" s="3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</row>
    <row r="30" spans="1:45" ht="18" x14ac:dyDescent="0.25">
      <c r="A30" s="30"/>
      <c r="B30" s="66" t="s">
        <v>78</v>
      </c>
      <c r="C30" s="30"/>
      <c r="D30" s="30"/>
      <c r="E30" s="30"/>
      <c r="F30" s="30"/>
      <c r="G30" s="30"/>
      <c r="H30" s="30"/>
      <c r="I30" s="30"/>
      <c r="J30" s="5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</row>
    <row r="31" spans="1:45" ht="45" x14ac:dyDescent="0.25">
      <c r="A31"/>
      <c r="B31" s="86" t="s">
        <v>37</v>
      </c>
      <c r="C31" s="87" t="s">
        <v>45</v>
      </c>
      <c r="D31" s="87" t="s">
        <v>46</v>
      </c>
      <c r="E31" s="86">
        <v>1</v>
      </c>
      <c r="F31" s="86">
        <v>2</v>
      </c>
      <c r="G31" s="86">
        <v>3</v>
      </c>
      <c r="H31" s="86">
        <v>4</v>
      </c>
      <c r="I31" s="86">
        <v>5</v>
      </c>
      <c r="J31" s="86">
        <v>6</v>
      </c>
      <c r="K31" s="86">
        <v>7</v>
      </c>
      <c r="L31" s="86">
        <v>8</v>
      </c>
      <c r="M31" s="86">
        <v>9</v>
      </c>
      <c r="N31" s="86">
        <v>10</v>
      </c>
      <c r="O31" s="86">
        <v>11</v>
      </c>
      <c r="P31" s="86">
        <v>12</v>
      </c>
      <c r="Q31" s="86">
        <v>13</v>
      </c>
      <c r="R31" s="86">
        <v>14</v>
      </c>
      <c r="S31" s="86">
        <v>15</v>
      </c>
      <c r="T31" s="86">
        <v>16</v>
      </c>
      <c r="U31" s="86">
        <v>17</v>
      </c>
      <c r="V31" s="86">
        <v>18</v>
      </c>
      <c r="W31" s="86">
        <v>19</v>
      </c>
      <c r="X31" s="86">
        <v>20</v>
      </c>
      <c r="Y31" s="86">
        <v>21</v>
      </c>
      <c r="Z31" s="86">
        <v>22</v>
      </c>
      <c r="AA31" s="86">
        <v>23</v>
      </c>
      <c r="AB31" s="86">
        <v>24</v>
      </c>
      <c r="AC31" s="86">
        <v>25</v>
      </c>
      <c r="AD31" s="86">
        <v>26</v>
      </c>
      <c r="AE31" s="86">
        <v>27</v>
      </c>
      <c r="AF31" s="86">
        <v>28</v>
      </c>
      <c r="AG31" s="86">
        <v>29</v>
      </c>
      <c r="AH31" s="86">
        <v>30</v>
      </c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</row>
    <row r="32" spans="1:45" x14ac:dyDescent="0.25">
      <c r="A32" s="30"/>
      <c r="B32" s="53">
        <v>1</v>
      </c>
      <c r="C32" s="88">
        <f>C19</f>
        <v>20.842312249819678</v>
      </c>
      <c r="D32" s="30" t="s">
        <v>47</v>
      </c>
      <c r="E32" s="30">
        <f t="shared" ref="E32:AH32" si="11">((J5+J4)*C$19)</f>
        <v>1.0722941537927717</v>
      </c>
      <c r="F32" s="30">
        <f t="shared" si="11"/>
        <v>2.0787177139600899</v>
      </c>
      <c r="G32" s="30">
        <f t="shared" si="11"/>
        <v>18.530550424004289</v>
      </c>
      <c r="H32" s="30">
        <f t="shared" si="11"/>
        <v>48.477628045734491</v>
      </c>
      <c r="I32" s="30">
        <f t="shared" si="11"/>
        <v>79.803409433685616</v>
      </c>
      <c r="J32" s="30">
        <f t="shared" si="11"/>
        <v>104.22381250650956</v>
      </c>
      <c r="K32" s="30">
        <f t="shared" si="11"/>
        <v>118.83016484459579</v>
      </c>
      <c r="L32" s="30">
        <f t="shared" si="11"/>
        <v>124.12131931483323</v>
      </c>
      <c r="M32" s="30">
        <f t="shared" si="11"/>
        <v>122.09531396871004</v>
      </c>
      <c r="N32" s="30">
        <f t="shared" si="11"/>
        <v>115.06266402893151</v>
      </c>
      <c r="O32" s="30">
        <f t="shared" si="11"/>
        <v>105.0694876154602</v>
      </c>
      <c r="P32" s="30">
        <f t="shared" si="11"/>
        <v>93.697561068299422</v>
      </c>
      <c r="Q32" s="30">
        <f t="shared" si="11"/>
        <v>82.058124797882499</v>
      </c>
      <c r="R32" s="30">
        <f t="shared" si="11"/>
        <v>70.866459003241559</v>
      </c>
      <c r="S32" s="30">
        <f t="shared" si="11"/>
        <v>60.537079552573481</v>
      </c>
      <c r="T32" s="30">
        <f t="shared" si="11"/>
        <v>51.271961212423413</v>
      </c>
      <c r="U32" s="30">
        <f t="shared" si="11"/>
        <v>43.131943626088663</v>
      </c>
      <c r="V32" s="30">
        <f t="shared" si="11"/>
        <v>36.09010262330402</v>
      </c>
      <c r="W32" s="30">
        <f t="shared" si="11"/>
        <v>30.06944049280688</v>
      </c>
      <c r="X32" s="30">
        <f t="shared" si="11"/>
        <v>24.968266152455826</v>
      </c>
      <c r="Y32" s="30">
        <f t="shared" si="11"/>
        <v>20.676503900519901</v>
      </c>
      <c r="Z32" s="30">
        <f t="shared" si="11"/>
        <v>17.085616182416164</v>
      </c>
      <c r="AA32" s="30">
        <f t="shared" si="11"/>
        <v>14.094197519940238</v>
      </c>
      <c r="AB32" s="30">
        <f t="shared" si="11"/>
        <v>11.610736938214895</v>
      </c>
      <c r="AC32" s="30">
        <f t="shared" si="11"/>
        <v>9.5545986775247069</v>
      </c>
      <c r="AD32" s="30">
        <f t="shared" si="11"/>
        <v>7.8559349196157049</v>
      </c>
      <c r="AE32" s="30">
        <f t="shared" si="11"/>
        <v>6.4550022600774248</v>
      </c>
      <c r="AF32" s="30">
        <f t="shared" si="11"/>
        <v>5.3011847263019183</v>
      </c>
      <c r="AG32" s="30">
        <f t="shared" si="11"/>
        <v>4.351911173176064</v>
      </c>
      <c r="AH32" s="30">
        <f t="shared" si="11"/>
        <v>3.5715784210250034</v>
      </c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</row>
    <row r="33" spans="1:45" x14ac:dyDescent="0.25">
      <c r="A33" s="30"/>
      <c r="B33" s="53">
        <v>2</v>
      </c>
      <c r="C33" s="88">
        <f>C32</f>
        <v>20.842312249819678</v>
      </c>
      <c r="D33" s="30" t="s">
        <v>47</v>
      </c>
      <c r="E33" s="30"/>
      <c r="F33" s="30">
        <f t="shared" ref="F33:AH33" si="12">((J5+J4)*D$20)</f>
        <v>1.0722941537927717</v>
      </c>
      <c r="G33" s="30">
        <f t="shared" si="12"/>
        <v>2.0787177139600899</v>
      </c>
      <c r="H33" s="30">
        <f t="shared" si="12"/>
        <v>18.530550424004289</v>
      </c>
      <c r="I33" s="30">
        <f t="shared" si="12"/>
        <v>48.477628045734491</v>
      </c>
      <c r="J33" s="30">
        <f t="shared" si="12"/>
        <v>79.803409433685616</v>
      </c>
      <c r="K33" s="30">
        <f t="shared" si="12"/>
        <v>104.22381250650956</v>
      </c>
      <c r="L33" s="30">
        <f t="shared" si="12"/>
        <v>118.83016484459579</v>
      </c>
      <c r="M33" s="30">
        <f t="shared" si="12"/>
        <v>124.12131931483323</v>
      </c>
      <c r="N33" s="30">
        <f t="shared" si="12"/>
        <v>122.09531396871004</v>
      </c>
      <c r="O33" s="30">
        <f t="shared" si="12"/>
        <v>115.06266402893151</v>
      </c>
      <c r="P33" s="30">
        <f t="shared" si="12"/>
        <v>105.0694876154602</v>
      </c>
      <c r="Q33" s="30">
        <f t="shared" si="12"/>
        <v>93.697561068299422</v>
      </c>
      <c r="R33" s="30">
        <f t="shared" si="12"/>
        <v>82.058124797882499</v>
      </c>
      <c r="S33" s="30">
        <f t="shared" si="12"/>
        <v>70.866459003241559</v>
      </c>
      <c r="T33" s="30">
        <f t="shared" si="12"/>
        <v>60.537079552573481</v>
      </c>
      <c r="U33" s="30">
        <f t="shared" si="12"/>
        <v>51.271961212423413</v>
      </c>
      <c r="V33" s="30">
        <f t="shared" si="12"/>
        <v>43.131943626088663</v>
      </c>
      <c r="W33" s="30">
        <f t="shared" si="12"/>
        <v>36.09010262330402</v>
      </c>
      <c r="X33" s="30">
        <f t="shared" si="12"/>
        <v>30.06944049280688</v>
      </c>
      <c r="Y33" s="30">
        <f t="shared" si="12"/>
        <v>24.968266152455826</v>
      </c>
      <c r="Z33" s="30">
        <f t="shared" si="12"/>
        <v>20.676503900519901</v>
      </c>
      <c r="AA33" s="30">
        <f t="shared" si="12"/>
        <v>17.085616182416164</v>
      </c>
      <c r="AB33" s="30">
        <f t="shared" si="12"/>
        <v>14.094197519940238</v>
      </c>
      <c r="AC33" s="30">
        <f t="shared" si="12"/>
        <v>11.610736938214895</v>
      </c>
      <c r="AD33" s="30">
        <f t="shared" si="12"/>
        <v>9.5545986775247069</v>
      </c>
      <c r="AE33" s="30">
        <f t="shared" si="12"/>
        <v>7.8559349196157049</v>
      </c>
      <c r="AF33" s="30">
        <f t="shared" si="12"/>
        <v>6.4550022600774248</v>
      </c>
      <c r="AG33" s="30">
        <f t="shared" si="12"/>
        <v>5.3011847263019183</v>
      </c>
      <c r="AH33" s="30">
        <f t="shared" si="12"/>
        <v>4.351911173176064</v>
      </c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</row>
    <row r="34" spans="1:45" x14ac:dyDescent="0.25">
      <c r="A34" s="30"/>
      <c r="B34" s="53">
        <v>3</v>
      </c>
      <c r="C34" s="88">
        <f t="shared" ref="C34:C40" si="13">C33</f>
        <v>20.842312249819678</v>
      </c>
      <c r="D34" s="30" t="s">
        <v>47</v>
      </c>
      <c r="E34" s="30"/>
      <c r="F34" s="30"/>
      <c r="G34" s="30">
        <f t="shared" ref="G34:AH34" si="14">((J4+J5)*E$21)</f>
        <v>1.0722941537927717</v>
      </c>
      <c r="H34" s="30">
        <f t="shared" si="14"/>
        <v>2.0787177139600899</v>
      </c>
      <c r="I34" s="30">
        <f t="shared" si="14"/>
        <v>18.530550424004289</v>
      </c>
      <c r="J34" s="30">
        <f t="shared" si="14"/>
        <v>48.477628045734491</v>
      </c>
      <c r="K34" s="30">
        <f t="shared" si="14"/>
        <v>79.803409433685616</v>
      </c>
      <c r="L34" s="30">
        <f t="shared" si="14"/>
        <v>104.22381250650956</v>
      </c>
      <c r="M34" s="30">
        <f t="shared" si="14"/>
        <v>118.83016484459579</v>
      </c>
      <c r="N34" s="30">
        <f t="shared" si="14"/>
        <v>124.12131931483323</v>
      </c>
      <c r="O34" s="30">
        <f t="shared" si="14"/>
        <v>122.09531396871004</v>
      </c>
      <c r="P34" s="30">
        <f t="shared" si="14"/>
        <v>115.06266402893151</v>
      </c>
      <c r="Q34" s="30">
        <f t="shared" si="14"/>
        <v>105.0694876154602</v>
      </c>
      <c r="R34" s="30">
        <f t="shared" si="14"/>
        <v>93.697561068299422</v>
      </c>
      <c r="S34" s="30">
        <f t="shared" si="14"/>
        <v>82.058124797882499</v>
      </c>
      <c r="T34" s="30">
        <f t="shared" si="14"/>
        <v>70.866459003241559</v>
      </c>
      <c r="U34" s="30">
        <f t="shared" si="14"/>
        <v>60.537079552573481</v>
      </c>
      <c r="V34" s="30">
        <f t="shared" si="14"/>
        <v>51.271961212423413</v>
      </c>
      <c r="W34" s="30">
        <f t="shared" si="14"/>
        <v>43.131943626088663</v>
      </c>
      <c r="X34" s="30">
        <f t="shared" si="14"/>
        <v>36.09010262330402</v>
      </c>
      <c r="Y34" s="30">
        <f t="shared" si="14"/>
        <v>30.06944049280688</v>
      </c>
      <c r="Z34" s="30">
        <f t="shared" si="14"/>
        <v>24.968266152455826</v>
      </c>
      <c r="AA34" s="30">
        <f t="shared" si="14"/>
        <v>20.676503900519901</v>
      </c>
      <c r="AB34" s="30">
        <f t="shared" si="14"/>
        <v>17.085616182416164</v>
      </c>
      <c r="AC34" s="30">
        <f t="shared" si="14"/>
        <v>14.094197519940238</v>
      </c>
      <c r="AD34" s="30">
        <f t="shared" si="14"/>
        <v>11.610736938214895</v>
      </c>
      <c r="AE34" s="30">
        <f t="shared" si="14"/>
        <v>9.5545986775247069</v>
      </c>
      <c r="AF34" s="30">
        <f t="shared" si="14"/>
        <v>7.8559349196157049</v>
      </c>
      <c r="AG34" s="30">
        <f t="shared" si="14"/>
        <v>6.4550022600774248</v>
      </c>
      <c r="AH34" s="30">
        <f t="shared" si="14"/>
        <v>5.3011847263019183</v>
      </c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</row>
    <row r="35" spans="1:45" x14ac:dyDescent="0.25">
      <c r="A35" s="30"/>
      <c r="B35" s="53">
        <v>4</v>
      </c>
      <c r="C35" s="88">
        <f t="shared" si="13"/>
        <v>20.842312249819678</v>
      </c>
      <c r="D35" s="30" t="s">
        <v>47</v>
      </c>
      <c r="E35" s="30"/>
      <c r="F35" s="30"/>
      <c r="G35" s="30"/>
      <c r="H35" s="30">
        <f t="shared" ref="H35:AH35" si="15">((J4+J5)*F$22)</f>
        <v>1.0722941537927717</v>
      </c>
      <c r="I35" s="30">
        <f t="shared" si="15"/>
        <v>2.0787177139600899</v>
      </c>
      <c r="J35" s="30">
        <f t="shared" si="15"/>
        <v>18.530550424004289</v>
      </c>
      <c r="K35" s="30">
        <f t="shared" si="15"/>
        <v>48.477628045734491</v>
      </c>
      <c r="L35" s="30">
        <f t="shared" si="15"/>
        <v>79.803409433685616</v>
      </c>
      <c r="M35" s="30">
        <f t="shared" si="15"/>
        <v>104.22381250650956</v>
      </c>
      <c r="N35" s="30">
        <f t="shared" si="15"/>
        <v>118.83016484459579</v>
      </c>
      <c r="O35" s="30">
        <f t="shared" si="15"/>
        <v>124.12131931483323</v>
      </c>
      <c r="P35" s="30">
        <f t="shared" si="15"/>
        <v>122.09531396871004</v>
      </c>
      <c r="Q35" s="30">
        <f t="shared" si="15"/>
        <v>115.06266402893151</v>
      </c>
      <c r="R35" s="30">
        <f t="shared" si="15"/>
        <v>105.0694876154602</v>
      </c>
      <c r="S35" s="30">
        <f t="shared" si="15"/>
        <v>93.697561068299422</v>
      </c>
      <c r="T35" s="30">
        <f t="shared" si="15"/>
        <v>82.058124797882499</v>
      </c>
      <c r="U35" s="30">
        <f t="shared" si="15"/>
        <v>70.866459003241559</v>
      </c>
      <c r="V35" s="30">
        <f t="shared" si="15"/>
        <v>60.537079552573481</v>
      </c>
      <c r="W35" s="30">
        <f t="shared" si="15"/>
        <v>51.271961212423413</v>
      </c>
      <c r="X35" s="30">
        <f t="shared" si="15"/>
        <v>43.131943626088663</v>
      </c>
      <c r="Y35" s="30">
        <f t="shared" si="15"/>
        <v>36.09010262330402</v>
      </c>
      <c r="Z35" s="30">
        <f t="shared" si="15"/>
        <v>30.06944049280688</v>
      </c>
      <c r="AA35" s="30">
        <f t="shared" si="15"/>
        <v>24.968266152455826</v>
      </c>
      <c r="AB35" s="30">
        <f t="shared" si="15"/>
        <v>20.676503900519901</v>
      </c>
      <c r="AC35" s="30">
        <f t="shared" si="15"/>
        <v>17.085616182416164</v>
      </c>
      <c r="AD35" s="30">
        <f t="shared" si="15"/>
        <v>14.094197519940238</v>
      </c>
      <c r="AE35" s="30">
        <f t="shared" si="15"/>
        <v>11.610736938214895</v>
      </c>
      <c r="AF35" s="30">
        <f t="shared" si="15"/>
        <v>9.5545986775247069</v>
      </c>
      <c r="AG35" s="30">
        <f t="shared" si="15"/>
        <v>7.8559349196157049</v>
      </c>
      <c r="AH35" s="30">
        <f t="shared" si="15"/>
        <v>6.4550022600774248</v>
      </c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</row>
    <row r="36" spans="1:45" x14ac:dyDescent="0.25">
      <c r="A36" s="30"/>
      <c r="B36" s="53">
        <v>5</v>
      </c>
      <c r="C36" s="88">
        <f t="shared" si="13"/>
        <v>20.842312249819678</v>
      </c>
      <c r="D36" s="30" t="s">
        <v>47</v>
      </c>
      <c r="E36" s="30"/>
      <c r="F36" s="30"/>
      <c r="G36" s="30"/>
      <c r="H36" s="30"/>
      <c r="I36" s="30">
        <f t="shared" ref="I36:AH36" si="16">((J4+J5)*G$23)</f>
        <v>1.0722941537927717</v>
      </c>
      <c r="J36" s="30">
        <f t="shared" si="16"/>
        <v>2.0787177139600899</v>
      </c>
      <c r="K36" s="30">
        <f t="shared" si="16"/>
        <v>18.530550424004289</v>
      </c>
      <c r="L36" s="30">
        <f t="shared" si="16"/>
        <v>48.477628045734491</v>
      </c>
      <c r="M36" s="30">
        <f t="shared" si="16"/>
        <v>79.803409433685616</v>
      </c>
      <c r="N36" s="30">
        <f t="shared" si="16"/>
        <v>104.22381250650956</v>
      </c>
      <c r="O36" s="30">
        <f t="shared" si="16"/>
        <v>118.83016484459579</v>
      </c>
      <c r="P36" s="30">
        <f t="shared" si="16"/>
        <v>124.12131931483323</v>
      </c>
      <c r="Q36" s="30">
        <f t="shared" si="16"/>
        <v>122.09531396871004</v>
      </c>
      <c r="R36" s="30">
        <f t="shared" si="16"/>
        <v>115.06266402893151</v>
      </c>
      <c r="S36" s="30">
        <f t="shared" si="16"/>
        <v>105.0694876154602</v>
      </c>
      <c r="T36" s="30">
        <f t="shared" si="16"/>
        <v>93.697561068299422</v>
      </c>
      <c r="U36" s="30">
        <f t="shared" si="16"/>
        <v>82.058124797882499</v>
      </c>
      <c r="V36" s="30">
        <f t="shared" si="16"/>
        <v>70.866459003241559</v>
      </c>
      <c r="W36" s="30">
        <f t="shared" si="16"/>
        <v>60.537079552573481</v>
      </c>
      <c r="X36" s="30">
        <f t="shared" si="16"/>
        <v>51.271961212423413</v>
      </c>
      <c r="Y36" s="30">
        <f t="shared" si="16"/>
        <v>43.131943626088663</v>
      </c>
      <c r="Z36" s="30">
        <f t="shared" si="16"/>
        <v>36.09010262330402</v>
      </c>
      <c r="AA36" s="30">
        <f t="shared" si="16"/>
        <v>30.06944049280688</v>
      </c>
      <c r="AB36" s="30">
        <f t="shared" si="16"/>
        <v>24.968266152455826</v>
      </c>
      <c r="AC36" s="30">
        <f t="shared" si="16"/>
        <v>20.676503900519901</v>
      </c>
      <c r="AD36" s="30">
        <f t="shared" si="16"/>
        <v>17.085616182416164</v>
      </c>
      <c r="AE36" s="30">
        <f t="shared" si="16"/>
        <v>14.094197519940238</v>
      </c>
      <c r="AF36" s="30">
        <f t="shared" si="16"/>
        <v>11.610736938214895</v>
      </c>
      <c r="AG36" s="30">
        <f t="shared" si="16"/>
        <v>9.5545986775247069</v>
      </c>
      <c r="AH36" s="30">
        <f t="shared" si="16"/>
        <v>7.8559349196157049</v>
      </c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</row>
    <row r="37" spans="1:45" x14ac:dyDescent="0.25">
      <c r="A37" s="30"/>
      <c r="B37" s="53">
        <v>6</v>
      </c>
      <c r="C37" s="88">
        <f t="shared" si="13"/>
        <v>20.842312249819678</v>
      </c>
      <c r="D37" s="30" t="s">
        <v>47</v>
      </c>
      <c r="E37" s="30"/>
      <c r="F37" s="30"/>
      <c r="G37" s="30"/>
      <c r="H37" s="30"/>
      <c r="I37" s="30"/>
      <c r="J37" s="30">
        <f t="shared" ref="J37:AH37" si="17">((J4+J5)*H$24)</f>
        <v>1.0722941537927717</v>
      </c>
      <c r="K37" s="30">
        <f t="shared" si="17"/>
        <v>2.0787177139600899</v>
      </c>
      <c r="L37" s="30">
        <f t="shared" si="17"/>
        <v>18.530550424004289</v>
      </c>
      <c r="M37" s="30">
        <f t="shared" si="17"/>
        <v>48.477628045734491</v>
      </c>
      <c r="N37" s="30">
        <f t="shared" si="17"/>
        <v>79.803409433685616</v>
      </c>
      <c r="O37" s="30">
        <f t="shared" si="17"/>
        <v>104.22381250650956</v>
      </c>
      <c r="P37" s="30">
        <f t="shared" si="17"/>
        <v>118.83016484459579</v>
      </c>
      <c r="Q37" s="30">
        <f t="shared" si="17"/>
        <v>124.12131931483323</v>
      </c>
      <c r="R37" s="30">
        <f t="shared" si="17"/>
        <v>122.09531396871004</v>
      </c>
      <c r="S37" s="30">
        <f t="shared" si="17"/>
        <v>115.06266402893151</v>
      </c>
      <c r="T37" s="30">
        <f t="shared" si="17"/>
        <v>105.0694876154602</v>
      </c>
      <c r="U37" s="30">
        <f t="shared" si="17"/>
        <v>93.697561068299422</v>
      </c>
      <c r="V37" s="30">
        <f t="shared" si="17"/>
        <v>82.058124797882499</v>
      </c>
      <c r="W37" s="30">
        <f t="shared" si="17"/>
        <v>70.866459003241559</v>
      </c>
      <c r="X37" s="30">
        <f t="shared" si="17"/>
        <v>60.537079552573481</v>
      </c>
      <c r="Y37" s="30">
        <f t="shared" si="17"/>
        <v>51.271961212423413</v>
      </c>
      <c r="Z37" s="30">
        <f t="shared" si="17"/>
        <v>43.131943626088663</v>
      </c>
      <c r="AA37" s="30">
        <f t="shared" si="17"/>
        <v>36.09010262330402</v>
      </c>
      <c r="AB37" s="30">
        <f t="shared" si="17"/>
        <v>30.06944049280688</v>
      </c>
      <c r="AC37" s="30">
        <f t="shared" si="17"/>
        <v>24.968266152455826</v>
      </c>
      <c r="AD37" s="30">
        <f t="shared" si="17"/>
        <v>20.676503900519901</v>
      </c>
      <c r="AE37" s="30">
        <f t="shared" si="17"/>
        <v>17.085616182416164</v>
      </c>
      <c r="AF37" s="30">
        <f t="shared" si="17"/>
        <v>14.094197519940238</v>
      </c>
      <c r="AG37" s="30">
        <f t="shared" si="17"/>
        <v>11.610736938214895</v>
      </c>
      <c r="AH37" s="30">
        <f t="shared" si="17"/>
        <v>9.5545986775247069</v>
      </c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</row>
    <row r="38" spans="1:45" x14ac:dyDescent="0.25">
      <c r="A38" s="30"/>
      <c r="B38" s="53">
        <v>7</v>
      </c>
      <c r="C38" s="88">
        <f t="shared" si="13"/>
        <v>20.842312249819678</v>
      </c>
      <c r="D38" s="30" t="s">
        <v>47</v>
      </c>
      <c r="E38" s="30"/>
      <c r="F38" s="30"/>
      <c r="G38" s="30"/>
      <c r="H38" s="30"/>
      <c r="I38" s="30"/>
      <c r="J38" s="30"/>
      <c r="K38" s="30">
        <f t="shared" ref="K38:AH38" si="18">((J4+J5)*I$25)</f>
        <v>1.0722941537927717</v>
      </c>
      <c r="L38" s="30">
        <f t="shared" si="18"/>
        <v>2.0787177139600899</v>
      </c>
      <c r="M38" s="30">
        <f t="shared" si="18"/>
        <v>18.530550424004289</v>
      </c>
      <c r="N38" s="30">
        <f t="shared" si="18"/>
        <v>48.477628045734491</v>
      </c>
      <c r="O38" s="30">
        <f t="shared" si="18"/>
        <v>79.803409433685616</v>
      </c>
      <c r="P38" s="30">
        <f t="shared" si="18"/>
        <v>104.22381250650956</v>
      </c>
      <c r="Q38" s="30">
        <f t="shared" si="18"/>
        <v>118.83016484459579</v>
      </c>
      <c r="R38" s="30">
        <f t="shared" si="18"/>
        <v>124.12131931483323</v>
      </c>
      <c r="S38" s="30">
        <f t="shared" si="18"/>
        <v>122.09531396871004</v>
      </c>
      <c r="T38" s="30">
        <f t="shared" si="18"/>
        <v>115.06266402893151</v>
      </c>
      <c r="U38" s="30">
        <f t="shared" si="18"/>
        <v>105.0694876154602</v>
      </c>
      <c r="V38" s="30">
        <f t="shared" si="18"/>
        <v>93.697561068299422</v>
      </c>
      <c r="W38" s="30">
        <f t="shared" si="18"/>
        <v>82.058124797882499</v>
      </c>
      <c r="X38" s="30">
        <f t="shared" si="18"/>
        <v>70.866459003241559</v>
      </c>
      <c r="Y38" s="30">
        <f t="shared" si="18"/>
        <v>60.537079552573481</v>
      </c>
      <c r="Z38" s="30">
        <f t="shared" si="18"/>
        <v>51.271961212423413</v>
      </c>
      <c r="AA38" s="30">
        <f t="shared" si="18"/>
        <v>43.131943626088663</v>
      </c>
      <c r="AB38" s="30">
        <f t="shared" si="18"/>
        <v>36.09010262330402</v>
      </c>
      <c r="AC38" s="30">
        <f t="shared" si="18"/>
        <v>30.06944049280688</v>
      </c>
      <c r="AD38" s="30">
        <f t="shared" si="18"/>
        <v>24.968266152455826</v>
      </c>
      <c r="AE38" s="30">
        <f t="shared" si="18"/>
        <v>20.676503900519901</v>
      </c>
      <c r="AF38" s="30">
        <f t="shared" si="18"/>
        <v>17.085616182416164</v>
      </c>
      <c r="AG38" s="30">
        <f t="shared" si="18"/>
        <v>14.094197519940238</v>
      </c>
      <c r="AH38" s="30">
        <f t="shared" si="18"/>
        <v>11.610736938214895</v>
      </c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</row>
    <row r="39" spans="1:45" x14ac:dyDescent="0.25">
      <c r="A39" s="30"/>
      <c r="B39" s="53">
        <v>8</v>
      </c>
      <c r="C39" s="88">
        <f t="shared" si="13"/>
        <v>20.842312249819678</v>
      </c>
      <c r="D39" s="30" t="s">
        <v>47</v>
      </c>
      <c r="E39" s="30"/>
      <c r="F39" s="30"/>
      <c r="G39" s="30"/>
      <c r="H39" s="30"/>
      <c r="I39" s="30"/>
      <c r="J39" s="30"/>
      <c r="K39" s="30"/>
      <c r="L39" s="30">
        <f t="shared" ref="L39:AH39" si="19">((J4+J5)*J$26)</f>
        <v>1.0722941537927717</v>
      </c>
      <c r="M39" s="30">
        <f t="shared" si="19"/>
        <v>2.0787177139600899</v>
      </c>
      <c r="N39" s="30">
        <f t="shared" si="19"/>
        <v>18.530550424004289</v>
      </c>
      <c r="O39" s="30">
        <f t="shared" si="19"/>
        <v>48.477628045734491</v>
      </c>
      <c r="P39" s="30">
        <f t="shared" si="19"/>
        <v>79.803409433685616</v>
      </c>
      <c r="Q39" s="30">
        <f t="shared" si="19"/>
        <v>104.22381250650956</v>
      </c>
      <c r="R39" s="30">
        <f t="shared" si="19"/>
        <v>118.83016484459579</v>
      </c>
      <c r="S39" s="30">
        <f t="shared" si="19"/>
        <v>124.12131931483323</v>
      </c>
      <c r="T39" s="30">
        <f t="shared" si="19"/>
        <v>122.09531396871004</v>
      </c>
      <c r="U39" s="30">
        <f t="shared" si="19"/>
        <v>115.06266402893151</v>
      </c>
      <c r="V39" s="30">
        <f t="shared" si="19"/>
        <v>105.0694876154602</v>
      </c>
      <c r="W39" s="30">
        <f t="shared" si="19"/>
        <v>93.697561068299422</v>
      </c>
      <c r="X39" s="30">
        <f t="shared" si="19"/>
        <v>82.058124797882499</v>
      </c>
      <c r="Y39" s="30">
        <f t="shared" si="19"/>
        <v>70.866459003241559</v>
      </c>
      <c r="Z39" s="30">
        <f t="shared" si="19"/>
        <v>60.537079552573481</v>
      </c>
      <c r="AA39" s="30">
        <f t="shared" si="19"/>
        <v>51.271961212423413</v>
      </c>
      <c r="AB39" s="30">
        <f t="shared" si="19"/>
        <v>43.131943626088663</v>
      </c>
      <c r="AC39" s="30">
        <f t="shared" si="19"/>
        <v>36.09010262330402</v>
      </c>
      <c r="AD39" s="30">
        <f t="shared" si="19"/>
        <v>30.06944049280688</v>
      </c>
      <c r="AE39" s="30">
        <f t="shared" si="19"/>
        <v>24.968266152455826</v>
      </c>
      <c r="AF39" s="30">
        <f t="shared" si="19"/>
        <v>20.676503900519901</v>
      </c>
      <c r="AG39" s="30">
        <f t="shared" si="19"/>
        <v>17.085616182416164</v>
      </c>
      <c r="AH39" s="30">
        <f t="shared" si="19"/>
        <v>14.094197519940238</v>
      </c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</row>
    <row r="40" spans="1:45" ht="15.75" thickBot="1" x14ac:dyDescent="0.3">
      <c r="A40" s="30"/>
      <c r="B40" s="53">
        <v>9</v>
      </c>
      <c r="C40" s="88">
        <f t="shared" si="13"/>
        <v>20.842312249819678</v>
      </c>
      <c r="D40" s="38" t="s">
        <v>47</v>
      </c>
      <c r="E40" s="38"/>
      <c r="F40" s="38"/>
      <c r="G40" s="38"/>
      <c r="H40" s="38"/>
      <c r="I40" s="38"/>
      <c r="J40" s="38"/>
      <c r="K40" s="38"/>
      <c r="L40" s="38"/>
      <c r="M40" s="38">
        <f t="shared" ref="M40:AH40" si="20">((J4+J5)*K$27)</f>
        <v>1.0722941537927717</v>
      </c>
      <c r="N40" s="38">
        <f t="shared" si="20"/>
        <v>2.0787177139600899</v>
      </c>
      <c r="O40" s="38">
        <f t="shared" si="20"/>
        <v>18.530550424004289</v>
      </c>
      <c r="P40" s="38">
        <f t="shared" si="20"/>
        <v>48.477628045734491</v>
      </c>
      <c r="Q40" s="38">
        <f t="shared" si="20"/>
        <v>79.803409433685616</v>
      </c>
      <c r="R40" s="38">
        <f t="shared" si="20"/>
        <v>104.22381250650956</v>
      </c>
      <c r="S40" s="38">
        <f t="shared" si="20"/>
        <v>118.83016484459579</v>
      </c>
      <c r="T40" s="38">
        <f t="shared" si="20"/>
        <v>124.12131931483323</v>
      </c>
      <c r="U40" s="38">
        <f t="shared" si="20"/>
        <v>122.09531396871004</v>
      </c>
      <c r="V40" s="38">
        <f t="shared" si="20"/>
        <v>115.06266402893151</v>
      </c>
      <c r="W40" s="38">
        <f t="shared" si="20"/>
        <v>105.0694876154602</v>
      </c>
      <c r="X40" s="38">
        <f t="shared" si="20"/>
        <v>93.697561068299422</v>
      </c>
      <c r="Y40" s="38">
        <f t="shared" si="20"/>
        <v>82.058124797882499</v>
      </c>
      <c r="Z40" s="38">
        <f t="shared" si="20"/>
        <v>70.866459003241559</v>
      </c>
      <c r="AA40" s="38">
        <f t="shared" si="20"/>
        <v>60.537079552573481</v>
      </c>
      <c r="AB40" s="38">
        <f t="shared" si="20"/>
        <v>51.271961212423413</v>
      </c>
      <c r="AC40" s="38">
        <f t="shared" si="20"/>
        <v>43.131943626088663</v>
      </c>
      <c r="AD40" s="38">
        <f t="shared" si="20"/>
        <v>36.09010262330402</v>
      </c>
      <c r="AE40" s="38">
        <f t="shared" si="20"/>
        <v>30.06944049280688</v>
      </c>
      <c r="AF40" s="38">
        <f t="shared" si="20"/>
        <v>24.968266152455826</v>
      </c>
      <c r="AG40" s="38">
        <f t="shared" si="20"/>
        <v>20.676503900519901</v>
      </c>
      <c r="AH40" s="38">
        <f t="shared" si="20"/>
        <v>17.085616182416164</v>
      </c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</row>
    <row r="41" spans="1:45" x14ac:dyDescent="0.25">
      <c r="A41" s="30"/>
      <c r="B41" s="95" t="s">
        <v>79</v>
      </c>
      <c r="C41" s="95"/>
      <c r="D41" s="95"/>
      <c r="E41" s="89">
        <f>SUM(E32:E40)</f>
        <v>1.0722941537927717</v>
      </c>
      <c r="F41" s="89">
        <f>SUM(F32:F40)</f>
        <v>3.1510118677528616</v>
      </c>
      <c r="G41" s="89">
        <f t="shared" ref="G41:M41" si="21">SUM(G32:G40)</f>
        <v>21.68156229175715</v>
      </c>
      <c r="H41" s="89">
        <f>SUM(H32:H40)</f>
        <v>70.159190337491637</v>
      </c>
      <c r="I41" s="89">
        <f t="shared" si="21"/>
        <v>149.96259977117722</v>
      </c>
      <c r="J41" s="89">
        <f t="shared" si="21"/>
        <v>254.18641227768683</v>
      </c>
      <c r="K41" s="89">
        <f t="shared" si="21"/>
        <v>373.01657712228257</v>
      </c>
      <c r="L41" s="89">
        <f t="shared" si="21"/>
        <v>497.13789643711578</v>
      </c>
      <c r="M41" s="89">
        <f t="shared" si="21"/>
        <v>619.23321040582596</v>
      </c>
      <c r="N41" s="89">
        <f>SUM(N32:N40)</f>
        <v>733.22358028096471</v>
      </c>
      <c r="O41" s="89">
        <f>SUM(O32:O40)</f>
        <v>836.21435018246473</v>
      </c>
      <c r="P41" s="89">
        <f t="shared" ref="P41:AG41" si="22">SUM(P32:P40)</f>
        <v>911.38136082675987</v>
      </c>
      <c r="Q41" s="89">
        <f t="shared" si="22"/>
        <v>944.96185757890794</v>
      </c>
      <c r="R41" s="89">
        <f t="shared" si="22"/>
        <v>936.02490714846385</v>
      </c>
      <c r="S41" s="89">
        <f t="shared" si="22"/>
        <v>892.33817419452771</v>
      </c>
      <c r="T41" s="89">
        <f t="shared" si="22"/>
        <v>824.7799705623554</v>
      </c>
      <c r="U41" s="89">
        <f t="shared" si="22"/>
        <v>743.79059487361076</v>
      </c>
      <c r="V41" s="89">
        <f t="shared" si="22"/>
        <v>657.78538352820476</v>
      </c>
      <c r="W41" s="89">
        <f t="shared" si="22"/>
        <v>572.79215999208009</v>
      </c>
      <c r="X41" s="89">
        <f t="shared" si="22"/>
        <v>492.69093852907577</v>
      </c>
      <c r="Y41" s="89">
        <f t="shared" si="22"/>
        <v>419.66988136129623</v>
      </c>
      <c r="Z41" s="89">
        <f t="shared" si="22"/>
        <v>354.69737274582991</v>
      </c>
      <c r="AA41" s="89">
        <f t="shared" si="22"/>
        <v>297.92511126252856</v>
      </c>
      <c r="AB41" s="89">
        <f t="shared" si="22"/>
        <v>248.99876864816997</v>
      </c>
      <c r="AC41" s="89">
        <f t="shared" si="22"/>
        <v>207.28140611327129</v>
      </c>
      <c r="AD41" s="89">
        <f t="shared" si="22"/>
        <v>172.00539740679835</v>
      </c>
      <c r="AE41" s="89">
        <f t="shared" si="22"/>
        <v>142.37029704357175</v>
      </c>
      <c r="AF41" s="89">
        <f t="shared" si="22"/>
        <v>117.60204127706677</v>
      </c>
      <c r="AG41" s="89">
        <f t="shared" si="22"/>
        <v>96.985686297787012</v>
      </c>
      <c r="AH41" s="89">
        <f>SUM(AH32:AH40)</f>
        <v>79.880760818292117</v>
      </c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</row>
    <row r="42" spans="1:45" x14ac:dyDescent="0.25">
      <c r="A42" s="30"/>
      <c r="B42" s="96" t="s">
        <v>48</v>
      </c>
      <c r="C42" s="96"/>
      <c r="D42" s="96"/>
      <c r="E42" s="52">
        <f>E41</f>
        <v>1.0722941537927717</v>
      </c>
      <c r="F42" s="52">
        <f>E42+F41</f>
        <v>4.2233060215456337</v>
      </c>
      <c r="G42" s="52">
        <f>F42+G41</f>
        <v>25.904868313302785</v>
      </c>
      <c r="H42" s="52">
        <f t="shared" ref="H42:AG42" si="23">G42+H41</f>
        <v>96.064058650794422</v>
      </c>
      <c r="I42" s="52">
        <f t="shared" si="23"/>
        <v>246.02665842197166</v>
      </c>
      <c r="J42" s="52">
        <f t="shared" si="23"/>
        <v>500.21307069965849</v>
      </c>
      <c r="K42" s="52">
        <f t="shared" si="23"/>
        <v>873.22964782194106</v>
      </c>
      <c r="L42" s="52">
        <f t="shared" si="23"/>
        <v>1370.3675442590568</v>
      </c>
      <c r="M42" s="90">
        <f t="shared" si="23"/>
        <v>1989.6007546648827</v>
      </c>
      <c r="N42" s="52">
        <f t="shared" si="23"/>
        <v>2722.8243349458476</v>
      </c>
      <c r="O42" s="52">
        <f t="shared" si="23"/>
        <v>3559.0386851283124</v>
      </c>
      <c r="P42" s="52">
        <f t="shared" si="23"/>
        <v>4470.4200459550721</v>
      </c>
      <c r="Q42" s="52">
        <f t="shared" si="23"/>
        <v>5415.3819035339802</v>
      </c>
      <c r="R42" s="52">
        <f t="shared" si="23"/>
        <v>6351.4068106824443</v>
      </c>
      <c r="S42" s="52">
        <f t="shared" si="23"/>
        <v>7243.744984876972</v>
      </c>
      <c r="T42" s="52">
        <f t="shared" si="23"/>
        <v>8068.5249554393276</v>
      </c>
      <c r="U42" s="52">
        <f t="shared" si="23"/>
        <v>8812.3155503129383</v>
      </c>
      <c r="V42" s="52">
        <f t="shared" si="23"/>
        <v>9470.1009338411423</v>
      </c>
      <c r="W42" s="52">
        <f t="shared" si="23"/>
        <v>10042.893093833223</v>
      </c>
      <c r="X42" s="52">
        <f t="shared" si="23"/>
        <v>10535.5840323623</v>
      </c>
      <c r="Y42" s="52">
        <f t="shared" si="23"/>
        <v>10955.253913723596</v>
      </c>
      <c r="Z42" s="52">
        <f t="shared" si="23"/>
        <v>11309.951286469426</v>
      </c>
      <c r="AA42" s="52">
        <f t="shared" si="23"/>
        <v>11607.876397731954</v>
      </c>
      <c r="AB42" s="52">
        <f t="shared" si="23"/>
        <v>11856.875166380123</v>
      </c>
      <c r="AC42" s="52">
        <f t="shared" si="23"/>
        <v>12064.156572493395</v>
      </c>
      <c r="AD42" s="52">
        <f t="shared" si="23"/>
        <v>12236.161969900193</v>
      </c>
      <c r="AE42" s="52">
        <f t="shared" si="23"/>
        <v>12378.532266943765</v>
      </c>
      <c r="AF42" s="52">
        <f t="shared" si="23"/>
        <v>12496.134308220831</v>
      </c>
      <c r="AG42" s="52">
        <f t="shared" si="23"/>
        <v>12593.119994518618</v>
      </c>
      <c r="AH42" s="52">
        <f>AG42+AH41</f>
        <v>12673.000755336911</v>
      </c>
      <c r="AI42" s="51"/>
      <c r="AJ42" s="30"/>
      <c r="AK42" s="30"/>
      <c r="AL42" s="30"/>
      <c r="AM42" s="30"/>
      <c r="AN42" s="30"/>
      <c r="AO42" s="30"/>
      <c r="AP42" s="30"/>
      <c r="AQ42" s="30"/>
      <c r="AR42" s="30"/>
      <c r="AS42" s="30"/>
    </row>
    <row r="43" spans="1:45" x14ac:dyDescent="0.25">
      <c r="A43" s="30"/>
      <c r="B43" s="97" t="s">
        <v>49</v>
      </c>
      <c r="C43" s="97"/>
      <c r="D43" s="97"/>
      <c r="E43" s="68">
        <f>E41*$D$10</f>
        <v>3.9317452305734961</v>
      </c>
      <c r="F43" s="68">
        <f>F41*$D$10</f>
        <v>11.553710181760492</v>
      </c>
      <c r="G43" s="68">
        <f t="shared" ref="F43:AG44" si="24">G41*$D$10</f>
        <v>79.499061736442883</v>
      </c>
      <c r="H43" s="68">
        <f t="shared" si="24"/>
        <v>257.25036457080267</v>
      </c>
      <c r="I43" s="68">
        <f t="shared" si="24"/>
        <v>549.86286582764978</v>
      </c>
      <c r="J43" s="68">
        <f t="shared" si="24"/>
        <v>932.01684501818499</v>
      </c>
      <c r="K43" s="68">
        <f t="shared" si="24"/>
        <v>1367.7274494483693</v>
      </c>
      <c r="L43" s="68">
        <f t="shared" si="24"/>
        <v>1822.8389536027578</v>
      </c>
      <c r="M43" s="92">
        <f t="shared" si="24"/>
        <v>2270.5217714880282</v>
      </c>
      <c r="N43" s="68">
        <f t="shared" si="24"/>
        <v>2688.4864610302038</v>
      </c>
      <c r="O43" s="68">
        <f t="shared" si="24"/>
        <v>3066.1192840023705</v>
      </c>
      <c r="P43" s="68">
        <f t="shared" si="24"/>
        <v>3341.731656364786</v>
      </c>
      <c r="Q43" s="68">
        <f t="shared" si="24"/>
        <v>3464.8601444559959</v>
      </c>
      <c r="R43" s="68">
        <f t="shared" si="24"/>
        <v>3432.0913262110339</v>
      </c>
      <c r="S43" s="68">
        <f t="shared" si="24"/>
        <v>3271.906638713268</v>
      </c>
      <c r="T43" s="68">
        <f t="shared" si="24"/>
        <v>3024.1932253953032</v>
      </c>
      <c r="U43" s="68">
        <f t="shared" si="24"/>
        <v>2727.2321812032392</v>
      </c>
      <c r="V43" s="68">
        <f t="shared" si="24"/>
        <v>2411.8797396034174</v>
      </c>
      <c r="W43" s="68">
        <f t="shared" si="24"/>
        <v>2100.2379199709603</v>
      </c>
      <c r="X43" s="68">
        <f t="shared" si="24"/>
        <v>1806.5334412732777</v>
      </c>
      <c r="Y43" s="68">
        <f t="shared" si="24"/>
        <v>1538.7895649914194</v>
      </c>
      <c r="Z43" s="68">
        <f t="shared" si="24"/>
        <v>1300.5570334013762</v>
      </c>
      <c r="AA43" s="68">
        <f t="shared" si="24"/>
        <v>1092.3920746292713</v>
      </c>
      <c r="AB43" s="68">
        <f t="shared" si="24"/>
        <v>912.99548504328982</v>
      </c>
      <c r="AC43" s="68">
        <f t="shared" si="24"/>
        <v>760.03182241532807</v>
      </c>
      <c r="AD43" s="68">
        <f t="shared" si="24"/>
        <v>630.68645715826062</v>
      </c>
      <c r="AE43" s="68">
        <f t="shared" si="24"/>
        <v>522.02442249309638</v>
      </c>
      <c r="AF43" s="68">
        <f t="shared" si="24"/>
        <v>431.20748468257818</v>
      </c>
      <c r="AG43" s="69">
        <f t="shared" si="24"/>
        <v>355.61418309188571</v>
      </c>
      <c r="AH43" s="69">
        <f>AH41*$D$10</f>
        <v>292.89612300040443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</row>
    <row r="44" spans="1:45" x14ac:dyDescent="0.25">
      <c r="A44" s="30"/>
      <c r="B44" s="96" t="s">
        <v>50</v>
      </c>
      <c r="C44" s="96"/>
      <c r="D44" s="96"/>
      <c r="E44" s="67">
        <f>E42*$D$10</f>
        <v>3.9317452305734961</v>
      </c>
      <c r="F44" s="67">
        <f t="shared" si="24"/>
        <v>15.485455412333989</v>
      </c>
      <c r="G44" s="67">
        <f t="shared" si="24"/>
        <v>94.984517148776874</v>
      </c>
      <c r="H44" s="67">
        <f t="shared" si="24"/>
        <v>352.23488171957956</v>
      </c>
      <c r="I44" s="71">
        <f t="shared" si="24"/>
        <v>902.09774754722935</v>
      </c>
      <c r="J44" s="67">
        <f t="shared" si="24"/>
        <v>1834.1145925654143</v>
      </c>
      <c r="K44" s="67">
        <f t="shared" si="24"/>
        <v>3201.8420420137836</v>
      </c>
      <c r="L44" s="67">
        <f t="shared" si="24"/>
        <v>5024.6809956165416</v>
      </c>
      <c r="M44" s="93">
        <f t="shared" si="24"/>
        <v>7295.2027671045698</v>
      </c>
      <c r="N44" s="71">
        <f t="shared" si="24"/>
        <v>9983.6892281347737</v>
      </c>
      <c r="O44" s="67">
        <f t="shared" si="24"/>
        <v>13049.808512137144</v>
      </c>
      <c r="P44" s="67">
        <f t="shared" si="24"/>
        <v>16391.540168501931</v>
      </c>
      <c r="Q44" s="67">
        <f t="shared" si="24"/>
        <v>19856.400312957925</v>
      </c>
      <c r="R44" s="67">
        <f t="shared" si="24"/>
        <v>23288.491639168962</v>
      </c>
      <c r="S44" s="67">
        <f t="shared" si="24"/>
        <v>26560.398277882228</v>
      </c>
      <c r="T44" s="67">
        <f t="shared" si="24"/>
        <v>29584.591503277534</v>
      </c>
      <c r="U44" s="67">
        <f t="shared" si="24"/>
        <v>32311.823684480772</v>
      </c>
      <c r="V44" s="67">
        <f t="shared" si="24"/>
        <v>34723.703424084189</v>
      </c>
      <c r="W44" s="67">
        <f t="shared" si="24"/>
        <v>36823.941344055151</v>
      </c>
      <c r="X44" s="71">
        <f t="shared" si="24"/>
        <v>38630.474785328428</v>
      </c>
      <c r="Y44" s="67">
        <f t="shared" si="24"/>
        <v>40169.264350319849</v>
      </c>
      <c r="Z44" s="67">
        <f t="shared" si="24"/>
        <v>41469.821383721224</v>
      </c>
      <c r="AA44" s="67">
        <f t="shared" si="24"/>
        <v>42562.213458350496</v>
      </c>
      <c r="AB44" s="67">
        <f t="shared" si="24"/>
        <v>43475.20894339378</v>
      </c>
      <c r="AC44" s="67">
        <f t="shared" si="24"/>
        <v>44235.240765809118</v>
      </c>
      <c r="AD44" s="67">
        <f t="shared" si="24"/>
        <v>44865.927222967373</v>
      </c>
      <c r="AE44" s="67">
        <f t="shared" si="24"/>
        <v>45387.951645460467</v>
      </c>
      <c r="AF44" s="67">
        <f t="shared" si="24"/>
        <v>45819.159130143045</v>
      </c>
      <c r="AG44" s="70">
        <f t="shared" si="24"/>
        <v>46174.773313234931</v>
      </c>
      <c r="AH44" s="71">
        <f>AH42*$D$10</f>
        <v>46467.669436235337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</row>
    <row r="45" spans="1:45" ht="14.45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91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</row>
    <row r="46" spans="1:45" ht="14.45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91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</row>
    <row r="47" spans="1:45" ht="14.45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5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</row>
    <row r="48" spans="1:45" ht="15.6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</row>
    <row r="49" spans="1:45" ht="15.6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</row>
    <row r="50" spans="1:45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</row>
    <row r="51" spans="1:45" ht="15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</row>
    <row r="52" spans="1:45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</row>
    <row r="53" spans="1:45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</row>
    <row r="54" spans="1:45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</row>
    <row r="55" spans="1:45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</row>
    <row r="56" spans="1:45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</row>
    <row r="57" spans="1:45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</row>
    <row r="58" spans="1:45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s="30"/>
    </row>
  </sheetData>
  <mergeCells count="4">
    <mergeCell ref="B41:D41"/>
    <mergeCell ref="B42:D42"/>
    <mergeCell ref="B43:D43"/>
    <mergeCell ref="B44:D4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A0AE3-5692-4281-92B6-F6AACCA7F8C6}">
  <dimension ref="A1:AT58"/>
  <sheetViews>
    <sheetView tabSelected="1" topLeftCell="A22" zoomScale="60" zoomScaleNormal="60" workbookViewId="0">
      <selection activeCell="I44" sqref="I44"/>
    </sheetView>
  </sheetViews>
  <sheetFormatPr defaultColWidth="11.42578125" defaultRowHeight="15" x14ac:dyDescent="0.25"/>
  <cols>
    <col min="1" max="1" width="11.42578125" style="34"/>
    <col min="2" max="2" width="19.42578125" style="34" customWidth="1"/>
    <col min="3" max="3" width="14.28515625" style="34" customWidth="1"/>
    <col min="4" max="4" width="15" style="34" bestFit="1" customWidth="1"/>
    <col min="5" max="5" width="17.28515625" style="34" customWidth="1"/>
    <col min="6" max="6" width="12.5703125" style="34" customWidth="1"/>
    <col min="7" max="7" width="21.28515625" style="34" customWidth="1"/>
    <col min="8" max="10" width="15.85546875" style="34" customWidth="1"/>
    <col min="11" max="11" width="20.7109375" style="34" customWidth="1"/>
    <col min="12" max="13" width="15.85546875" style="34" customWidth="1"/>
    <col min="14" max="14" width="17" style="34" bestFit="1" customWidth="1"/>
    <col min="15" max="21" width="15.85546875" style="34" customWidth="1"/>
    <col min="22" max="22" width="13.5703125" style="34" customWidth="1"/>
    <col min="23" max="23" width="15.85546875" style="34" bestFit="1" customWidth="1"/>
    <col min="24" max="24" width="17" style="34" bestFit="1" customWidth="1"/>
    <col min="25" max="26" width="15.85546875" style="34" bestFit="1" customWidth="1"/>
    <col min="27" max="27" width="13.5703125" style="34" customWidth="1"/>
    <col min="28" max="30" width="15.85546875" style="34" bestFit="1" customWidth="1"/>
    <col min="31" max="31" width="18.5703125" style="34" customWidth="1"/>
    <col min="32" max="32" width="16.42578125" style="34" customWidth="1"/>
    <col min="33" max="33" width="18.42578125" style="34" customWidth="1"/>
    <col min="34" max="34" width="18.5703125" style="34" bestFit="1" customWidth="1"/>
    <col min="35" max="16384" width="11.42578125" style="34"/>
  </cols>
  <sheetData>
    <row r="1" spans="1:46" ht="28.5" customHeight="1" x14ac:dyDescent="0.25">
      <c r="A1" s="31" t="s">
        <v>36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</row>
    <row r="2" spans="1:46" ht="18" thickBot="1" x14ac:dyDescent="0.3">
      <c r="B2" s="30"/>
      <c r="C2" s="30"/>
      <c r="D2" s="30"/>
      <c r="E2" s="30"/>
      <c r="F2" s="30"/>
      <c r="G2" s="30"/>
      <c r="H2" s="32" t="s">
        <v>74</v>
      </c>
      <c r="I2" s="32"/>
      <c r="J2" s="32"/>
      <c r="K2" s="32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</row>
    <row r="3" spans="1:46" x14ac:dyDescent="0.25">
      <c r="A3" s="30"/>
      <c r="B3" s="30"/>
      <c r="C3" s="72" t="s">
        <v>75</v>
      </c>
      <c r="D3" s="35"/>
      <c r="E3" s="30"/>
      <c r="F3" s="30"/>
      <c r="G3" s="30"/>
      <c r="H3" s="73" t="s">
        <v>37</v>
      </c>
      <c r="I3" s="73"/>
      <c r="J3" s="73">
        <v>1</v>
      </c>
      <c r="K3" s="73">
        <v>2</v>
      </c>
      <c r="L3" s="73">
        <v>3</v>
      </c>
      <c r="M3" s="73">
        <v>4</v>
      </c>
      <c r="N3" s="73">
        <v>5</v>
      </c>
      <c r="O3" s="73">
        <v>6</v>
      </c>
      <c r="P3" s="73">
        <v>7</v>
      </c>
      <c r="Q3" s="73">
        <v>8</v>
      </c>
      <c r="R3" s="73">
        <v>9</v>
      </c>
      <c r="S3" s="73">
        <v>10</v>
      </c>
      <c r="T3" s="73">
        <v>11</v>
      </c>
      <c r="U3" s="73">
        <v>12</v>
      </c>
      <c r="V3" s="73">
        <v>13</v>
      </c>
      <c r="W3" s="73">
        <v>14</v>
      </c>
      <c r="X3" s="73">
        <v>15</v>
      </c>
      <c r="Y3" s="73">
        <v>16</v>
      </c>
      <c r="Z3" s="73">
        <v>17</v>
      </c>
      <c r="AA3" s="73">
        <v>18</v>
      </c>
      <c r="AB3" s="73">
        <v>19</v>
      </c>
      <c r="AC3" s="73">
        <v>20</v>
      </c>
      <c r="AD3" s="73">
        <v>21</v>
      </c>
      <c r="AE3" s="73">
        <v>22</v>
      </c>
      <c r="AF3" s="73">
        <v>23</v>
      </c>
      <c r="AG3" s="73">
        <v>24</v>
      </c>
      <c r="AH3" s="73">
        <v>25</v>
      </c>
      <c r="AI3" s="73">
        <v>26</v>
      </c>
      <c r="AJ3" s="73">
        <v>27</v>
      </c>
      <c r="AK3" s="73">
        <v>28</v>
      </c>
      <c r="AL3" s="73">
        <v>29</v>
      </c>
      <c r="AM3" s="73">
        <v>30</v>
      </c>
      <c r="AN3"/>
      <c r="AO3"/>
      <c r="AP3"/>
      <c r="AQ3"/>
      <c r="AR3"/>
      <c r="AS3"/>
      <c r="AT3" s="30"/>
    </row>
    <row r="4" spans="1:46" x14ac:dyDescent="0.25">
      <c r="A4" s="30"/>
      <c r="B4" s="30"/>
      <c r="C4" s="36"/>
      <c r="D4" s="37"/>
      <c r="E4" s="30"/>
      <c r="F4" s="30"/>
      <c r="G4" s="30"/>
      <c r="H4" t="s">
        <v>69</v>
      </c>
      <c r="I4">
        <f t="shared" ref="I4" si="0">0.489*(I5^0.89)</f>
        <v>0</v>
      </c>
      <c r="J4" s="53">
        <f>0.489*(J5^0.89)</f>
        <v>2.1525289139494752E-2</v>
      </c>
      <c r="K4">
        <f t="shared" ref="K4:AM4" si="1">0.489*(K5^0.89)</f>
        <v>3.989015189078858E-2</v>
      </c>
      <c r="L4">
        <f t="shared" si="1"/>
        <v>0.30364542546284318</v>
      </c>
      <c r="M4">
        <f t="shared" si="1"/>
        <v>0.73798902362609586</v>
      </c>
      <c r="N4">
        <f t="shared" si="1"/>
        <v>1.168277305533453</v>
      </c>
      <c r="O4">
        <f t="shared" si="1"/>
        <v>1.4937647048336333</v>
      </c>
      <c r="P4">
        <f t="shared" si="1"/>
        <v>1.6853473606127569</v>
      </c>
      <c r="Q4">
        <f t="shared" si="1"/>
        <v>1.7542555227317598</v>
      </c>
      <c r="R4">
        <f t="shared" si="1"/>
        <v>1.7278996190448142</v>
      </c>
      <c r="S4">
        <f t="shared" si="1"/>
        <v>1.6361277222604842</v>
      </c>
      <c r="T4">
        <f t="shared" si="1"/>
        <v>1.504914684056339</v>
      </c>
      <c r="U4">
        <f t="shared" si="1"/>
        <v>1.3543329974475209</v>
      </c>
      <c r="V4">
        <f t="shared" si="1"/>
        <v>1.1986396490738105</v>
      </c>
      <c r="W4">
        <f t="shared" si="1"/>
        <v>1.0472178896834277</v>
      </c>
      <c r="X4">
        <f t="shared" si="1"/>
        <v>0.90572172674798135</v>
      </c>
      <c r="Y4">
        <f t="shared" si="1"/>
        <v>0.77712846774576649</v>
      </c>
      <c r="Z4">
        <f t="shared" si="1"/>
        <v>0.6625952691375977</v>
      </c>
      <c r="AA4">
        <f t="shared" si="1"/>
        <v>0.56210762763988764</v>
      </c>
      <c r="AB4">
        <f t="shared" si="1"/>
        <v>0.47494598984691083</v>
      </c>
      <c r="AC4">
        <f t="shared" si="1"/>
        <v>0.40000782943952939</v>
      </c>
      <c r="AD4">
        <f t="shared" si="1"/>
        <v>0.33602141334940411</v>
      </c>
      <c r="AE4">
        <f t="shared" si="1"/>
        <v>0.28168171021271698</v>
      </c>
      <c r="AF4">
        <f t="shared" si="1"/>
        <v>0.235732167459549</v>
      </c>
      <c r="AG4">
        <f t="shared" si="1"/>
        <v>0.19700996860274178</v>
      </c>
      <c r="AH4">
        <f t="shared" si="1"/>
        <v>0.16446739790594228</v>
      </c>
      <c r="AI4">
        <f t="shared" si="1"/>
        <v>0.13717812051317096</v>
      </c>
      <c r="AJ4">
        <f t="shared" si="1"/>
        <v>0.11433437599585612</v>
      </c>
      <c r="AK4">
        <f t="shared" si="1"/>
        <v>9.5239075181015598E-2</v>
      </c>
      <c r="AL4">
        <f t="shared" si="1"/>
        <v>7.9295387853091773E-2</v>
      </c>
      <c r="AM4">
        <f t="shared" si="1"/>
        <v>6.5995448873638146E-2</v>
      </c>
      <c r="AN4"/>
      <c r="AO4"/>
      <c r="AP4"/>
      <c r="AQ4"/>
      <c r="AR4"/>
      <c r="AS4"/>
      <c r="AT4" s="30"/>
    </row>
    <row r="5" spans="1:46" ht="15.75" thickBot="1" x14ac:dyDescent="0.3">
      <c r="A5" s="30"/>
      <c r="B5" s="30"/>
      <c r="C5" s="39" t="s">
        <v>70</v>
      </c>
      <c r="D5" s="74">
        <v>48</v>
      </c>
      <c r="E5" s="30"/>
      <c r="F5" s="30"/>
      <c r="G5" s="30"/>
      <c r="H5" s="75" t="s">
        <v>38</v>
      </c>
      <c r="I5" s="75">
        <v>0</v>
      </c>
      <c r="J5" s="75">
        <f>K5/2</f>
        <v>2.9922656795680888E-2</v>
      </c>
      <c r="K5" s="75">
        <f t="shared" ref="K5:AM5" si="2">J10-I10</f>
        <v>5.9845313591361776E-2</v>
      </c>
      <c r="L5" s="75">
        <f t="shared" si="2"/>
        <v>0.58543781069127454</v>
      </c>
      <c r="M5" s="75">
        <f t="shared" si="2"/>
        <v>1.5879346773852401</v>
      </c>
      <c r="N5" s="75">
        <f t="shared" si="2"/>
        <v>2.6606361315721663</v>
      </c>
      <c r="O5" s="75">
        <f t="shared" si="2"/>
        <v>3.5068231021843372</v>
      </c>
      <c r="P5" s="75">
        <f t="shared" si="2"/>
        <v>4.0160433210100983</v>
      </c>
      <c r="Q5" s="75">
        <f t="shared" si="2"/>
        <v>4.2010011602644894</v>
      </c>
      <c r="R5" s="75">
        <f t="shared" si="2"/>
        <v>4.1301507021121573</v>
      </c>
      <c r="S5" s="75">
        <f t="shared" si="2"/>
        <v>3.8845008265190302</v>
      </c>
      <c r="T5" s="75">
        <f t="shared" si="2"/>
        <v>3.5362480408888857</v>
      </c>
      <c r="U5" s="75">
        <f t="shared" si="2"/>
        <v>3.1412124077466679</v>
      </c>
      <c r="V5" s="75">
        <f t="shared" si="2"/>
        <v>2.7384535013559095</v>
      </c>
      <c r="W5" s="75">
        <f t="shared" si="2"/>
        <v>2.3529067295921848</v>
      </c>
      <c r="X5" s="75">
        <f t="shared" si="2"/>
        <v>1.9988062750862312</v>
      </c>
      <c r="Y5" s="75">
        <f t="shared" si="2"/>
        <v>1.6828654426164107</v>
      </c>
      <c r="Z5" s="75">
        <f t="shared" si="2"/>
        <v>1.4068461205269216</v>
      </c>
      <c r="AA5" s="75">
        <f t="shared" si="2"/>
        <v>1.1694710086803823</v>
      </c>
      <c r="AB5" s="75">
        <f t="shared" si="2"/>
        <v>0.96776536253996426</v>
      </c>
      <c r="AC5" s="75">
        <f t="shared" si="2"/>
        <v>0.79795263930221694</v>
      </c>
      <c r="AD5" s="75">
        <f t="shared" si="2"/>
        <v>0.65602321455404677</v>
      </c>
      <c r="AE5" s="75">
        <f t="shared" si="2"/>
        <v>0.53807456143434962</v>
      </c>
      <c r="AF5" s="75">
        <f t="shared" si="2"/>
        <v>0.44049786647357081</v>
      </c>
      <c r="AG5" s="75">
        <f t="shared" si="2"/>
        <v>0.36006531167549838</v>
      </c>
      <c r="AH5" s="75">
        <f t="shared" si="2"/>
        <v>0.29395576373762111</v>
      </c>
      <c r="AI5" s="75">
        <f t="shared" si="2"/>
        <v>0.23974430658863355</v>
      </c>
      <c r="AJ5" s="75">
        <f t="shared" si="2"/>
        <v>0.19537225265007407</v>
      </c>
      <c r="AK5" s="75">
        <f t="shared" si="2"/>
        <v>0.15910817107270958</v>
      </c>
      <c r="AL5" s="75">
        <f t="shared" si="2"/>
        <v>0.12950635741457717</v>
      </c>
      <c r="AM5" s="75">
        <f t="shared" si="2"/>
        <v>0.1053664604104867</v>
      </c>
      <c r="AN5"/>
      <c r="AO5"/>
      <c r="AP5"/>
      <c r="AQ5"/>
      <c r="AR5"/>
      <c r="AS5"/>
      <c r="AT5" s="30"/>
    </row>
    <row r="6" spans="1:46" x14ac:dyDescent="0.25">
      <c r="A6" s="30"/>
      <c r="B6" s="30"/>
      <c r="C6" s="39"/>
      <c r="D6" s="76"/>
      <c r="E6" s="30"/>
      <c r="F6" s="30"/>
      <c r="G6" s="30"/>
      <c r="H6" s="53" t="s">
        <v>71</v>
      </c>
      <c r="I6" s="54">
        <f>SUM(I4:I5)</f>
        <v>0</v>
      </c>
      <c r="J6" s="54">
        <f>SUM(J4:J5)</f>
        <v>5.144794593517564E-2</v>
      </c>
      <c r="K6" s="54">
        <f>SUM(K4:K5)</f>
        <v>9.9735465482150357E-2</v>
      </c>
      <c r="L6" s="54">
        <f t="shared" ref="L6:AM6" si="3">SUM(L4:L5)</f>
        <v>0.88908323615411766</v>
      </c>
      <c r="M6" s="54">
        <f t="shared" si="3"/>
        <v>2.3259237010113361</v>
      </c>
      <c r="N6" s="54">
        <f t="shared" si="3"/>
        <v>3.8289134371056193</v>
      </c>
      <c r="O6" s="54">
        <f t="shared" si="3"/>
        <v>5.0005878070179701</v>
      </c>
      <c r="P6" s="54">
        <f t="shared" si="3"/>
        <v>5.701390681622855</v>
      </c>
      <c r="Q6" s="54">
        <f t="shared" si="3"/>
        <v>5.9552566829962492</v>
      </c>
      <c r="R6" s="54">
        <f t="shared" si="3"/>
        <v>5.8580503211569717</v>
      </c>
      <c r="S6" s="54">
        <f t="shared" si="3"/>
        <v>5.5206285487795146</v>
      </c>
      <c r="T6" s="54">
        <f t="shared" si="3"/>
        <v>5.0411627249452247</v>
      </c>
      <c r="U6" s="54">
        <f t="shared" si="3"/>
        <v>4.4955454051941892</v>
      </c>
      <c r="V6" s="54">
        <f t="shared" si="3"/>
        <v>3.9370931504297202</v>
      </c>
      <c r="W6" s="54">
        <f t="shared" si="3"/>
        <v>3.4001246192756125</v>
      </c>
      <c r="X6" s="54">
        <f t="shared" si="3"/>
        <v>2.9045280018342128</v>
      </c>
      <c r="Y6" s="54">
        <f t="shared" si="3"/>
        <v>2.4599939103621771</v>
      </c>
      <c r="Z6" s="54">
        <f t="shared" si="3"/>
        <v>2.0694413896645192</v>
      </c>
      <c r="AA6" s="54">
        <f t="shared" si="3"/>
        <v>1.7315786363202701</v>
      </c>
      <c r="AB6" s="54">
        <f t="shared" si="3"/>
        <v>1.4427113523868751</v>
      </c>
      <c r="AC6" s="54">
        <f t="shared" si="3"/>
        <v>1.1979604687417464</v>
      </c>
      <c r="AD6" s="54">
        <f t="shared" si="3"/>
        <v>0.99204462790345094</v>
      </c>
      <c r="AE6" s="54">
        <f t="shared" si="3"/>
        <v>0.81975627164706655</v>
      </c>
      <c r="AF6" s="54">
        <f t="shared" si="3"/>
        <v>0.67623003393311976</v>
      </c>
      <c r="AG6" s="54">
        <f t="shared" si="3"/>
        <v>0.55707528027824016</v>
      </c>
      <c r="AH6" s="54">
        <f t="shared" si="3"/>
        <v>0.45842316164356339</v>
      </c>
      <c r="AI6" s="54">
        <f t="shared" si="3"/>
        <v>0.37692242710180451</v>
      </c>
      <c r="AJ6" s="54">
        <f t="shared" si="3"/>
        <v>0.30970662864593018</v>
      </c>
      <c r="AK6" s="54">
        <f t="shared" si="3"/>
        <v>0.25434724625372518</v>
      </c>
      <c r="AL6" s="54">
        <f t="shared" si="3"/>
        <v>0.20880174526766893</v>
      </c>
      <c r="AM6" s="54">
        <f t="shared" si="3"/>
        <v>0.17136190928412484</v>
      </c>
    </row>
    <row r="7" spans="1:46" ht="18" x14ac:dyDescent="0.35">
      <c r="A7" s="30"/>
      <c r="B7" s="30"/>
      <c r="C7" s="39" t="s">
        <v>39</v>
      </c>
      <c r="D7" s="74">
        <v>0.208142687554975</v>
      </c>
      <c r="E7" s="30"/>
      <c r="F7" s="30"/>
      <c r="G7" s="30"/>
      <c r="H7" s="53" t="s">
        <v>72</v>
      </c>
      <c r="I7" s="65">
        <f>I6*$D$10</f>
        <v>0</v>
      </c>
      <c r="J7" s="65">
        <f>J6*$D$10</f>
        <v>0.18864246842897733</v>
      </c>
      <c r="K7" s="65">
        <f t="shared" ref="K7:AM7" si="4">K6*$D$10</f>
        <v>0.36569670676788463</v>
      </c>
      <c r="L7" s="65">
        <f t="shared" si="4"/>
        <v>3.2599718658984314</v>
      </c>
      <c r="M7" s="65">
        <f t="shared" si="4"/>
        <v>8.5283869037082312</v>
      </c>
      <c r="N7" s="65">
        <f t="shared" si="4"/>
        <v>14.039349269387269</v>
      </c>
      <c r="O7" s="65">
        <f t="shared" si="4"/>
        <v>18.335488625732555</v>
      </c>
      <c r="P7" s="65">
        <f t="shared" si="4"/>
        <v>20.905099165950467</v>
      </c>
      <c r="Q7" s="65">
        <f t="shared" si="4"/>
        <v>21.835941170986246</v>
      </c>
      <c r="R7" s="65">
        <f t="shared" si="4"/>
        <v>21.479517844242228</v>
      </c>
      <c r="S7" s="65">
        <f t="shared" si="4"/>
        <v>20.242304678858218</v>
      </c>
      <c r="T7" s="65">
        <f t="shared" si="4"/>
        <v>18.484263324799155</v>
      </c>
      <c r="U7" s="65">
        <f t="shared" si="4"/>
        <v>16.483666485712025</v>
      </c>
      <c r="V7" s="65">
        <f t="shared" si="4"/>
        <v>14.436008218242307</v>
      </c>
      <c r="W7" s="65">
        <f t="shared" si="4"/>
        <v>12.467123604010579</v>
      </c>
      <c r="X7" s="65">
        <f t="shared" si="4"/>
        <v>10.649936006725447</v>
      </c>
      <c r="Y7" s="65">
        <f t="shared" si="4"/>
        <v>9.0199776713279824</v>
      </c>
      <c r="Z7" s="65">
        <f t="shared" si="4"/>
        <v>7.5879517621032369</v>
      </c>
      <c r="AA7" s="65">
        <f t="shared" si="4"/>
        <v>6.3491216665076564</v>
      </c>
      <c r="AB7" s="65">
        <f t="shared" si="4"/>
        <v>5.2899416254185416</v>
      </c>
      <c r="AC7" s="65">
        <f t="shared" si="4"/>
        <v>4.3925217187197365</v>
      </c>
      <c r="AD7" s="65">
        <f t="shared" si="4"/>
        <v>3.63749696897932</v>
      </c>
      <c r="AE7" s="65">
        <f t="shared" si="4"/>
        <v>3.0057729960392439</v>
      </c>
      <c r="AF7" s="65">
        <f t="shared" si="4"/>
        <v>2.4795101244214388</v>
      </c>
      <c r="AG7" s="65">
        <f t="shared" si="4"/>
        <v>2.0426093610202138</v>
      </c>
      <c r="AH7" s="65">
        <f t="shared" si="4"/>
        <v>1.6808849260263989</v>
      </c>
      <c r="AI7" s="65">
        <f t="shared" si="4"/>
        <v>1.3820488993732831</v>
      </c>
      <c r="AJ7" s="65">
        <f t="shared" si="4"/>
        <v>1.1355909717017441</v>
      </c>
      <c r="AK7" s="65">
        <f t="shared" si="4"/>
        <v>0.93260656959699229</v>
      </c>
      <c r="AL7" s="65">
        <f t="shared" si="4"/>
        <v>0.76560639931478602</v>
      </c>
      <c r="AM7" s="65">
        <f t="shared" si="4"/>
        <v>0.62832700070845771</v>
      </c>
    </row>
    <row r="8" spans="1:46" ht="17.25" x14ac:dyDescent="0.25">
      <c r="A8" s="30"/>
      <c r="B8" s="30"/>
      <c r="C8" s="39" t="s">
        <v>41</v>
      </c>
      <c r="D8" s="40">
        <v>4</v>
      </c>
      <c r="E8" s="30"/>
      <c r="F8" s="30"/>
      <c r="G8" s="30"/>
      <c r="H8" s="32" t="s">
        <v>76</v>
      </c>
      <c r="I8" s="32"/>
      <c r="J8" s="33"/>
      <c r="K8" s="33"/>
      <c r="L8" s="33"/>
      <c r="M8" s="33"/>
      <c r="N8" s="33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 s="30"/>
    </row>
    <row r="9" spans="1:46" ht="23.25" x14ac:dyDescent="0.25">
      <c r="A9" s="30"/>
      <c r="B9" s="30"/>
      <c r="C9" s="41" t="s">
        <v>42</v>
      </c>
      <c r="D9" s="42">
        <v>0.47</v>
      </c>
      <c r="E9" s="30"/>
      <c r="F9" s="30"/>
      <c r="G9" s="30"/>
      <c r="H9" s="73" t="s">
        <v>40</v>
      </c>
      <c r="I9" s="73">
        <v>0</v>
      </c>
      <c r="J9" s="73">
        <v>1</v>
      </c>
      <c r="K9" s="73">
        <v>2</v>
      </c>
      <c r="L9" s="73">
        <v>3</v>
      </c>
      <c r="M9" s="73">
        <v>4</v>
      </c>
      <c r="N9" s="73">
        <v>5</v>
      </c>
      <c r="O9" s="73">
        <v>6</v>
      </c>
      <c r="P9" s="73">
        <v>7</v>
      </c>
      <c r="Q9" s="73">
        <v>8</v>
      </c>
      <c r="R9" s="73">
        <v>9</v>
      </c>
      <c r="S9" s="73">
        <v>10</v>
      </c>
      <c r="T9" s="73">
        <v>11</v>
      </c>
      <c r="U9" s="73">
        <v>12</v>
      </c>
      <c r="V9" s="73">
        <v>13</v>
      </c>
      <c r="W9" s="73">
        <v>14</v>
      </c>
      <c r="X9" s="73">
        <v>15</v>
      </c>
      <c r="Y9" s="73">
        <v>16</v>
      </c>
      <c r="Z9" s="73">
        <v>17</v>
      </c>
      <c r="AA9" s="73">
        <v>18</v>
      </c>
      <c r="AB9" s="73">
        <v>19</v>
      </c>
      <c r="AC9" s="73">
        <v>20</v>
      </c>
      <c r="AD9" s="73">
        <v>21</v>
      </c>
      <c r="AE9" s="73">
        <v>22</v>
      </c>
      <c r="AF9" s="73">
        <v>23</v>
      </c>
      <c r="AG9" s="73">
        <v>24</v>
      </c>
      <c r="AH9" s="73">
        <v>25</v>
      </c>
      <c r="AI9" s="73">
        <v>26</v>
      </c>
      <c r="AJ9" s="73">
        <v>27</v>
      </c>
      <c r="AK9" s="73">
        <v>28</v>
      </c>
      <c r="AL9" s="73">
        <v>29</v>
      </c>
      <c r="AM9" s="73">
        <v>30</v>
      </c>
      <c r="AN9"/>
      <c r="AO9"/>
      <c r="AP9"/>
      <c r="AQ9"/>
      <c r="AR9"/>
      <c r="AS9" s="30"/>
    </row>
    <row r="10" spans="1:46" ht="24" thickBot="1" x14ac:dyDescent="0.3">
      <c r="A10" s="30"/>
      <c r="B10" s="30"/>
      <c r="C10" s="43" t="s">
        <v>43</v>
      </c>
      <c r="D10" s="44">
        <f>44/12</f>
        <v>3.6666666666666665</v>
      </c>
      <c r="E10" s="30"/>
      <c r="F10" s="30"/>
      <c r="G10" s="30"/>
      <c r="H10" s="77" t="s">
        <v>38</v>
      </c>
      <c r="I10" s="77">
        <f t="shared" ref="I10:AM10" si="5">$D$5*(1-EXP(-$D$7*I9))^$D$8</f>
        <v>0</v>
      </c>
      <c r="J10" s="77">
        <f t="shared" si="5"/>
        <v>5.9845313591361776E-2</v>
      </c>
      <c r="K10" s="77">
        <f t="shared" si="5"/>
        <v>0.64528312428263634</v>
      </c>
      <c r="L10" s="77">
        <f t="shared" si="5"/>
        <v>2.2332178016678763</v>
      </c>
      <c r="M10" s="77">
        <f t="shared" si="5"/>
        <v>4.8938539332400426</v>
      </c>
      <c r="N10" s="77">
        <f t="shared" si="5"/>
        <v>8.4006770354243798</v>
      </c>
      <c r="O10" s="77">
        <f t="shared" si="5"/>
        <v>12.416720356434478</v>
      </c>
      <c r="P10" s="77">
        <f t="shared" si="5"/>
        <v>16.617721516698968</v>
      </c>
      <c r="Q10" s="77">
        <f t="shared" si="5"/>
        <v>20.747872218811125</v>
      </c>
      <c r="R10" s="77">
        <f t="shared" si="5"/>
        <v>24.632373045330155</v>
      </c>
      <c r="S10" s="77">
        <f t="shared" si="5"/>
        <v>28.168621086219041</v>
      </c>
      <c r="T10" s="77">
        <f t="shared" si="5"/>
        <v>31.309833493965709</v>
      </c>
      <c r="U10" s="77">
        <f t="shared" si="5"/>
        <v>34.048286995321618</v>
      </c>
      <c r="V10" s="77">
        <f t="shared" si="5"/>
        <v>36.401193724913803</v>
      </c>
      <c r="W10" s="77">
        <f t="shared" si="5"/>
        <v>38.400000000000034</v>
      </c>
      <c r="X10" s="77">
        <f t="shared" si="5"/>
        <v>40.082865442616445</v>
      </c>
      <c r="Y10" s="77">
        <f t="shared" si="5"/>
        <v>41.489711563143366</v>
      </c>
      <c r="Z10" s="77">
        <f t="shared" si="5"/>
        <v>42.659182571823749</v>
      </c>
      <c r="AA10" s="77">
        <f t="shared" si="5"/>
        <v>43.626947934363713</v>
      </c>
      <c r="AB10" s="77">
        <f t="shared" si="5"/>
        <v>44.42490057366593</v>
      </c>
      <c r="AC10" s="77">
        <f t="shared" si="5"/>
        <v>45.080923788219977</v>
      </c>
      <c r="AD10" s="77">
        <f t="shared" si="5"/>
        <v>45.618998349654326</v>
      </c>
      <c r="AE10" s="77">
        <f t="shared" si="5"/>
        <v>46.059496216127897</v>
      </c>
      <c r="AF10" s="77">
        <f t="shared" si="5"/>
        <v>46.419561527803396</v>
      </c>
      <c r="AG10" s="77">
        <f t="shared" si="5"/>
        <v>46.713517291541017</v>
      </c>
      <c r="AH10" s="77">
        <f t="shared" si="5"/>
        <v>46.95326159812965</v>
      </c>
      <c r="AI10" s="77">
        <f t="shared" si="5"/>
        <v>47.148633850779724</v>
      </c>
      <c r="AJ10" s="77">
        <f t="shared" si="5"/>
        <v>47.307742021852434</v>
      </c>
      <c r="AK10" s="77">
        <f t="shared" si="5"/>
        <v>47.437248379267011</v>
      </c>
      <c r="AL10" s="77">
        <f t="shared" si="5"/>
        <v>47.542614839677498</v>
      </c>
      <c r="AM10" s="77">
        <f t="shared" si="5"/>
        <v>47.628311081458598</v>
      </c>
      <c r="AN10"/>
      <c r="AO10"/>
      <c r="AP10"/>
      <c r="AQ10"/>
      <c r="AR10"/>
      <c r="AS10" s="30"/>
    </row>
    <row r="11" spans="1:46" ht="15.75" thickBot="1" x14ac:dyDescent="0.3">
      <c r="A11" s="46"/>
      <c r="B11" s="30"/>
      <c r="C11" s="30"/>
      <c r="D11" s="30"/>
      <c r="E11" s="30"/>
      <c r="F11" s="30"/>
      <c r="G11" s="30"/>
      <c r="H11" s="78" t="s">
        <v>69</v>
      </c>
      <c r="I11" s="75">
        <f t="shared" ref="I11:AM11" si="6">0.489*(I10^0.89)</f>
        <v>0</v>
      </c>
      <c r="J11" s="75">
        <f t="shared" si="6"/>
        <v>3.989015189078858E-2</v>
      </c>
      <c r="K11" s="75">
        <f t="shared" si="6"/>
        <v>0.33112092964923939</v>
      </c>
      <c r="L11" s="75">
        <f t="shared" si="6"/>
        <v>0.9996719844584947</v>
      </c>
      <c r="M11" s="75">
        <f t="shared" si="6"/>
        <v>2.0095473866548796</v>
      </c>
      <c r="N11" s="75">
        <f t="shared" si="6"/>
        <v>3.2504880663335554</v>
      </c>
      <c r="O11" s="75">
        <f t="shared" si="6"/>
        <v>4.6023008021584211</v>
      </c>
      <c r="P11" s="75">
        <f t="shared" si="6"/>
        <v>5.9650964937531734</v>
      </c>
      <c r="Q11" s="75">
        <f t="shared" si="6"/>
        <v>7.268006911534294</v>
      </c>
      <c r="R11" s="75">
        <f t="shared" si="6"/>
        <v>8.4673872894905848</v>
      </c>
      <c r="S11" s="75">
        <f t="shared" si="6"/>
        <v>9.5411392068882943</v>
      </c>
      <c r="T11" s="75">
        <f t="shared" si="6"/>
        <v>10.482496686104707</v>
      </c>
      <c r="U11" s="75">
        <f t="shared" si="6"/>
        <v>11.294672606574347</v>
      </c>
      <c r="V11" s="75">
        <f t="shared" si="6"/>
        <v>11.986758793434676</v>
      </c>
      <c r="W11" s="75">
        <f t="shared" si="6"/>
        <v>12.570821186319476</v>
      </c>
      <c r="X11" s="75">
        <f t="shared" si="6"/>
        <v>13.059969305663513</v>
      </c>
      <c r="Y11" s="75">
        <f t="shared" si="6"/>
        <v>13.467154081205178</v>
      </c>
      <c r="Z11" s="75">
        <f t="shared" si="6"/>
        <v>13.804478675755405</v>
      </c>
      <c r="AA11" s="75">
        <f t="shared" si="6"/>
        <v>14.082853426987697</v>
      </c>
      <c r="AB11" s="75">
        <f t="shared" si="6"/>
        <v>14.311870982145544</v>
      </c>
      <c r="AC11" s="75">
        <f t="shared" si="6"/>
        <v>14.499814869487796</v>
      </c>
      <c r="AD11" s="75">
        <f t="shared" si="6"/>
        <v>14.653743064271866</v>
      </c>
      <c r="AE11" s="75">
        <f t="shared" si="6"/>
        <v>14.779608579099492</v>
      </c>
      <c r="AF11" s="75">
        <f t="shared" si="6"/>
        <v>14.882393358847388</v>
      </c>
      <c r="AG11" s="75">
        <f t="shared" si="6"/>
        <v>14.96624137617987</v>
      </c>
      <c r="AH11" s="75">
        <f t="shared" si="6"/>
        <v>15.034583128662872</v>
      </c>
      <c r="AI11" s="75">
        <f t="shared" si="6"/>
        <v>15.090247750950606</v>
      </c>
      <c r="AJ11" s="75">
        <f t="shared" si="6"/>
        <v>15.135561420512159</v>
      </c>
      <c r="AK11" s="75">
        <f t="shared" si="6"/>
        <v>15.172432179858529</v>
      </c>
      <c r="AL11" s="75">
        <f t="shared" si="6"/>
        <v>15.20242208539295</v>
      </c>
      <c r="AM11" s="75">
        <f t="shared" si="6"/>
        <v>15.226807967863392</v>
      </c>
      <c r="AN11"/>
      <c r="AO11"/>
      <c r="AP11"/>
      <c r="AQ11"/>
      <c r="AR11"/>
      <c r="AS11" s="30"/>
    </row>
    <row r="12" spans="1:46" x14ac:dyDescent="0.25">
      <c r="A12" s="46"/>
      <c r="B12" s="30"/>
      <c r="C12" s="45" t="s">
        <v>73</v>
      </c>
      <c r="D12" s="45">
        <f>'AF Area'!E30</f>
        <v>1844.3766323023392</v>
      </c>
      <c r="F12" s="30"/>
      <c r="G12" s="30"/>
      <c r="H12" s="53" t="s">
        <v>71</v>
      </c>
      <c r="I12" s="54">
        <f>SUM(I10:I11)</f>
        <v>0</v>
      </c>
      <c r="J12" s="54">
        <f>SUM(J10:J11)</f>
        <v>9.9735465482150357E-2</v>
      </c>
      <c r="K12" s="54">
        <f t="shared" ref="K12:AM12" si="7">SUM(K10:K11)</f>
        <v>0.97640405393187568</v>
      </c>
      <c r="L12" s="54">
        <f t="shared" si="7"/>
        <v>3.2328897861263712</v>
      </c>
      <c r="M12" s="54">
        <f t="shared" si="7"/>
        <v>6.9034013198949218</v>
      </c>
      <c r="N12" s="54">
        <f t="shared" si="7"/>
        <v>11.651165101757936</v>
      </c>
      <c r="O12" s="54">
        <f t="shared" si="7"/>
        <v>17.019021158592899</v>
      </c>
      <c r="P12" s="54">
        <f t="shared" si="7"/>
        <v>22.58281801045214</v>
      </c>
      <c r="Q12" s="54">
        <f t="shared" si="7"/>
        <v>28.015879130345418</v>
      </c>
      <c r="R12" s="54">
        <f t="shared" si="7"/>
        <v>33.099760334820743</v>
      </c>
      <c r="S12" s="54">
        <f t="shared" si="7"/>
        <v>37.709760293107337</v>
      </c>
      <c r="T12" s="54">
        <f t="shared" si="7"/>
        <v>41.792330180070415</v>
      </c>
      <c r="U12" s="54">
        <f t="shared" si="7"/>
        <v>45.342959601895963</v>
      </c>
      <c r="V12" s="54">
        <f t="shared" si="7"/>
        <v>48.387952518348477</v>
      </c>
      <c r="W12" s="54">
        <f t="shared" si="7"/>
        <v>50.970821186319512</v>
      </c>
      <c r="X12" s="54">
        <f t="shared" si="7"/>
        <v>53.142834748279959</v>
      </c>
      <c r="Y12" s="54">
        <f t="shared" si="7"/>
        <v>54.956865644348547</v>
      </c>
      <c r="Z12" s="54">
        <f t="shared" si="7"/>
        <v>56.463661247579154</v>
      </c>
      <c r="AA12" s="54">
        <f t="shared" si="7"/>
        <v>57.70980136135141</v>
      </c>
      <c r="AB12" s="54">
        <f t="shared" si="7"/>
        <v>58.736771555811472</v>
      </c>
      <c r="AC12" s="54">
        <f t="shared" si="7"/>
        <v>59.580738657707769</v>
      </c>
      <c r="AD12" s="54">
        <f t="shared" si="7"/>
        <v>60.272741413926191</v>
      </c>
      <c r="AE12" s="54">
        <f t="shared" si="7"/>
        <v>60.839104795227385</v>
      </c>
      <c r="AF12" s="54">
        <f t="shared" si="7"/>
        <v>61.301954886650783</v>
      </c>
      <c r="AG12" s="54">
        <f t="shared" si="7"/>
        <v>61.67975866772089</v>
      </c>
      <c r="AH12" s="54">
        <f t="shared" si="7"/>
        <v>61.987844726792524</v>
      </c>
      <c r="AI12" s="54">
        <f t="shared" si="7"/>
        <v>62.238881601730327</v>
      </c>
      <c r="AJ12" s="54">
        <f t="shared" si="7"/>
        <v>62.443303442364595</v>
      </c>
      <c r="AK12" s="54">
        <f t="shared" si="7"/>
        <v>62.609680559125536</v>
      </c>
      <c r="AL12" s="54">
        <f t="shared" si="7"/>
        <v>62.745036925070451</v>
      </c>
      <c r="AM12" s="54">
        <f t="shared" si="7"/>
        <v>62.855119049321992</v>
      </c>
      <c r="AN12" s="30"/>
      <c r="AO12" s="30"/>
      <c r="AP12" s="30"/>
      <c r="AQ12" s="30"/>
      <c r="AR12" s="30"/>
      <c r="AS12" s="30"/>
    </row>
    <row r="13" spans="1:46" ht="18" x14ac:dyDescent="0.35">
      <c r="A13" s="46"/>
      <c r="B13" s="30"/>
      <c r="C13" s="45" t="s">
        <v>51</v>
      </c>
      <c r="D13" s="45">
        <f>D12/9</f>
        <v>204.93073692248214</v>
      </c>
      <c r="F13" s="30"/>
      <c r="G13" s="30"/>
      <c r="H13" s="53" t="s">
        <v>72</v>
      </c>
      <c r="I13" s="53">
        <f>(I10+I11)*$D$10</f>
        <v>0</v>
      </c>
      <c r="J13" s="53">
        <f t="shared" ref="J13:AM13" si="8">(J10+J11)*$D$10</f>
        <v>0.36569670676788463</v>
      </c>
      <c r="K13" s="53">
        <f t="shared" si="8"/>
        <v>3.5801481977502108</v>
      </c>
      <c r="L13" s="53">
        <f t="shared" si="8"/>
        <v>11.853929215796693</v>
      </c>
      <c r="M13" s="53">
        <f t="shared" si="8"/>
        <v>25.31247150628138</v>
      </c>
      <c r="N13" s="53">
        <f t="shared" si="8"/>
        <v>42.720938706445764</v>
      </c>
      <c r="O13" s="53">
        <f t="shared" si="8"/>
        <v>62.403077581507297</v>
      </c>
      <c r="P13" s="53">
        <f t="shared" si="8"/>
        <v>82.803666038324508</v>
      </c>
      <c r="Q13" s="53">
        <f t="shared" si="8"/>
        <v>102.72489014459987</v>
      </c>
      <c r="R13" s="53">
        <f t="shared" si="8"/>
        <v>121.36578789434272</v>
      </c>
      <c r="S13" s="53">
        <f t="shared" si="8"/>
        <v>138.26912107472688</v>
      </c>
      <c r="T13" s="53">
        <f t="shared" si="8"/>
        <v>153.23854399359152</v>
      </c>
      <c r="U13" s="53">
        <f t="shared" si="8"/>
        <v>166.25751854028519</v>
      </c>
      <c r="V13" s="53">
        <f t="shared" si="8"/>
        <v>177.42249256727774</v>
      </c>
      <c r="W13" s="53">
        <f t="shared" si="8"/>
        <v>186.89301101650486</v>
      </c>
      <c r="X13" s="53">
        <f t="shared" si="8"/>
        <v>194.85706074369318</v>
      </c>
      <c r="Y13" s="53">
        <f t="shared" si="8"/>
        <v>201.50850736261134</v>
      </c>
      <c r="Z13" s="53">
        <f t="shared" si="8"/>
        <v>207.03342457445689</v>
      </c>
      <c r="AA13" s="53">
        <f t="shared" si="8"/>
        <v>211.60260499162183</v>
      </c>
      <c r="AB13" s="53">
        <f t="shared" si="8"/>
        <v>215.36816237130873</v>
      </c>
      <c r="AC13" s="53">
        <f t="shared" si="8"/>
        <v>218.46270841159514</v>
      </c>
      <c r="AD13" s="53">
        <f t="shared" si="8"/>
        <v>221.00005185106269</v>
      </c>
      <c r="AE13" s="53">
        <f t="shared" si="8"/>
        <v>223.07671758250041</v>
      </c>
      <c r="AF13" s="53">
        <f t="shared" si="8"/>
        <v>224.77383458438621</v>
      </c>
      <c r="AG13" s="53">
        <f t="shared" si="8"/>
        <v>226.1591151149766</v>
      </c>
      <c r="AH13" s="53">
        <f t="shared" si="8"/>
        <v>227.28876399823923</v>
      </c>
      <c r="AI13" s="53">
        <f t="shared" si="8"/>
        <v>228.20923253967786</v>
      </c>
      <c r="AJ13" s="53">
        <f t="shared" si="8"/>
        <v>228.95877928867017</v>
      </c>
      <c r="AK13" s="53">
        <f t="shared" si="8"/>
        <v>229.56882871679363</v>
      </c>
      <c r="AL13" s="53">
        <f t="shared" si="8"/>
        <v>230.06513539192497</v>
      </c>
      <c r="AM13" s="53">
        <f t="shared" si="8"/>
        <v>230.46876984751395</v>
      </c>
      <c r="AN13" s="30"/>
      <c r="AO13" s="30"/>
      <c r="AP13" s="30"/>
      <c r="AQ13" s="30"/>
      <c r="AR13" s="30"/>
      <c r="AS13" s="30"/>
    </row>
    <row r="14" spans="1:46" x14ac:dyDescent="0.25">
      <c r="A14" s="46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</row>
    <row r="15" spans="1:46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46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</row>
    <row r="17" spans="1:45" x14ac:dyDescent="0.25">
      <c r="A17" s="30"/>
      <c r="B17" s="79" t="s">
        <v>77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</row>
    <row r="18" spans="1:45" s="48" customFormat="1" x14ac:dyDescent="0.25">
      <c r="A18" s="80"/>
      <c r="B18" s="81" t="s">
        <v>37</v>
      </c>
      <c r="C18" s="82">
        <v>1</v>
      </c>
      <c r="D18" s="81">
        <v>2</v>
      </c>
      <c r="E18" s="81">
        <v>3</v>
      </c>
      <c r="F18" s="81">
        <v>4</v>
      </c>
      <c r="G18" s="82">
        <v>5</v>
      </c>
      <c r="H18" s="81">
        <v>6</v>
      </c>
      <c r="I18" s="81">
        <v>7</v>
      </c>
      <c r="J18" s="81">
        <v>8</v>
      </c>
      <c r="K18" s="82">
        <v>9</v>
      </c>
      <c r="L18" s="81">
        <v>10</v>
      </c>
      <c r="M18" s="81">
        <v>11</v>
      </c>
      <c r="N18" s="81">
        <v>12</v>
      </c>
      <c r="O18" s="82">
        <v>13</v>
      </c>
      <c r="P18" s="81">
        <v>14</v>
      </c>
      <c r="Q18" s="81">
        <v>15</v>
      </c>
      <c r="R18" s="81">
        <v>16</v>
      </c>
      <c r="S18" s="82">
        <v>17</v>
      </c>
      <c r="T18" s="81">
        <v>18</v>
      </c>
      <c r="U18" s="81">
        <v>19</v>
      </c>
      <c r="V18" s="81">
        <v>20</v>
      </c>
      <c r="W18" s="82">
        <v>21</v>
      </c>
      <c r="X18" s="81">
        <v>22</v>
      </c>
      <c r="Y18" s="81">
        <v>23</v>
      </c>
      <c r="Z18" s="81">
        <v>24</v>
      </c>
      <c r="AA18" s="82">
        <v>25</v>
      </c>
      <c r="AB18" s="81">
        <v>26</v>
      </c>
      <c r="AC18" s="81">
        <v>27</v>
      </c>
      <c r="AD18" s="81">
        <v>28</v>
      </c>
      <c r="AE18" s="82">
        <v>29</v>
      </c>
      <c r="AF18" s="82">
        <v>30</v>
      </c>
      <c r="AG18" s="30"/>
      <c r="AH18" s="30"/>
      <c r="AI18" s="30"/>
      <c r="AJ18" s="30"/>
      <c r="AK18" s="30"/>
      <c r="AL18" s="30"/>
      <c r="AM18" s="30"/>
      <c r="AN18" s="80"/>
      <c r="AO18" s="80"/>
      <c r="AP18" s="80"/>
      <c r="AQ18" s="80"/>
      <c r="AR18" s="80"/>
      <c r="AS18" s="47"/>
    </row>
    <row r="19" spans="1:45" x14ac:dyDescent="0.25">
      <c r="A19" s="30"/>
      <c r="B19" s="53">
        <v>1</v>
      </c>
      <c r="C19" s="83">
        <f>$D$13</f>
        <v>204.93073692248214</v>
      </c>
      <c r="D19" s="83">
        <f t="shared" ref="D19:AF27" si="9">$D$13</f>
        <v>204.93073692248214</v>
      </c>
      <c r="E19" s="83">
        <f t="shared" si="9"/>
        <v>204.93073692248214</v>
      </c>
      <c r="F19" s="83">
        <f t="shared" si="9"/>
        <v>204.93073692248214</v>
      </c>
      <c r="G19" s="83">
        <f t="shared" si="9"/>
        <v>204.93073692248214</v>
      </c>
      <c r="H19" s="83">
        <f t="shared" si="9"/>
        <v>204.93073692248214</v>
      </c>
      <c r="I19" s="83">
        <f t="shared" si="9"/>
        <v>204.93073692248214</v>
      </c>
      <c r="J19" s="83">
        <f t="shared" si="9"/>
        <v>204.93073692248214</v>
      </c>
      <c r="K19" s="83">
        <f t="shared" si="9"/>
        <v>204.93073692248214</v>
      </c>
      <c r="L19" s="83">
        <f t="shared" si="9"/>
        <v>204.93073692248214</v>
      </c>
      <c r="M19" s="83">
        <f t="shared" si="9"/>
        <v>204.93073692248214</v>
      </c>
      <c r="N19" s="83">
        <f t="shared" si="9"/>
        <v>204.93073692248214</v>
      </c>
      <c r="O19" s="83">
        <f t="shared" si="9"/>
        <v>204.93073692248214</v>
      </c>
      <c r="P19" s="83">
        <f t="shared" si="9"/>
        <v>204.93073692248214</v>
      </c>
      <c r="Q19" s="83">
        <f t="shared" si="9"/>
        <v>204.93073692248214</v>
      </c>
      <c r="R19" s="83">
        <f t="shared" si="9"/>
        <v>204.93073692248214</v>
      </c>
      <c r="S19" s="83">
        <f t="shared" si="9"/>
        <v>204.93073692248214</v>
      </c>
      <c r="T19" s="83">
        <f t="shared" si="9"/>
        <v>204.93073692248214</v>
      </c>
      <c r="U19" s="83">
        <f t="shared" si="9"/>
        <v>204.93073692248214</v>
      </c>
      <c r="V19" s="83">
        <f t="shared" si="9"/>
        <v>204.93073692248214</v>
      </c>
      <c r="W19" s="83">
        <f t="shared" si="9"/>
        <v>204.93073692248214</v>
      </c>
      <c r="X19" s="83">
        <f t="shared" si="9"/>
        <v>204.93073692248214</v>
      </c>
      <c r="Y19" s="83">
        <f t="shared" si="9"/>
        <v>204.93073692248214</v>
      </c>
      <c r="Z19" s="83">
        <f t="shared" si="9"/>
        <v>204.93073692248214</v>
      </c>
      <c r="AA19" s="83">
        <f t="shared" si="9"/>
        <v>204.93073692248214</v>
      </c>
      <c r="AB19" s="83">
        <f t="shared" si="9"/>
        <v>204.93073692248214</v>
      </c>
      <c r="AC19" s="83">
        <f t="shared" si="9"/>
        <v>204.93073692248214</v>
      </c>
      <c r="AD19" s="83">
        <f t="shared" si="9"/>
        <v>204.93073692248214</v>
      </c>
      <c r="AE19" s="83">
        <f t="shared" si="9"/>
        <v>204.93073692248214</v>
      </c>
      <c r="AF19" s="83">
        <f t="shared" si="9"/>
        <v>204.93073692248214</v>
      </c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</row>
    <row r="20" spans="1:45" x14ac:dyDescent="0.25">
      <c r="A20" s="30"/>
      <c r="B20" s="53">
        <v>2</v>
      </c>
      <c r="C20" s="54"/>
      <c r="D20" s="83">
        <f t="shared" si="9"/>
        <v>204.93073692248214</v>
      </c>
      <c r="E20" s="83">
        <f t="shared" si="9"/>
        <v>204.93073692248214</v>
      </c>
      <c r="F20" s="83">
        <f t="shared" si="9"/>
        <v>204.93073692248214</v>
      </c>
      <c r="G20" s="83">
        <f t="shared" si="9"/>
        <v>204.93073692248214</v>
      </c>
      <c r="H20" s="83">
        <f t="shared" si="9"/>
        <v>204.93073692248214</v>
      </c>
      <c r="I20" s="83">
        <f t="shared" si="9"/>
        <v>204.93073692248214</v>
      </c>
      <c r="J20" s="83">
        <f t="shared" si="9"/>
        <v>204.93073692248214</v>
      </c>
      <c r="K20" s="83">
        <f t="shared" si="9"/>
        <v>204.93073692248214</v>
      </c>
      <c r="L20" s="83">
        <f t="shared" si="9"/>
        <v>204.93073692248214</v>
      </c>
      <c r="M20" s="83">
        <f t="shared" si="9"/>
        <v>204.93073692248214</v>
      </c>
      <c r="N20" s="83">
        <f t="shared" si="9"/>
        <v>204.93073692248214</v>
      </c>
      <c r="O20" s="83">
        <f t="shared" si="9"/>
        <v>204.93073692248214</v>
      </c>
      <c r="P20" s="83">
        <f t="shared" si="9"/>
        <v>204.93073692248214</v>
      </c>
      <c r="Q20" s="83">
        <f t="shared" si="9"/>
        <v>204.93073692248214</v>
      </c>
      <c r="R20" s="83">
        <f t="shared" si="9"/>
        <v>204.93073692248214</v>
      </c>
      <c r="S20" s="83">
        <f t="shared" si="9"/>
        <v>204.93073692248214</v>
      </c>
      <c r="T20" s="83">
        <f t="shared" si="9"/>
        <v>204.93073692248214</v>
      </c>
      <c r="U20" s="83">
        <f t="shared" si="9"/>
        <v>204.93073692248214</v>
      </c>
      <c r="V20" s="83">
        <f t="shared" si="9"/>
        <v>204.93073692248214</v>
      </c>
      <c r="W20" s="83">
        <f t="shared" si="9"/>
        <v>204.93073692248214</v>
      </c>
      <c r="X20" s="83">
        <f t="shared" si="9"/>
        <v>204.93073692248214</v>
      </c>
      <c r="Y20" s="83">
        <f t="shared" si="9"/>
        <v>204.93073692248214</v>
      </c>
      <c r="Z20" s="83">
        <f t="shared" si="9"/>
        <v>204.93073692248214</v>
      </c>
      <c r="AA20" s="83">
        <f t="shared" si="9"/>
        <v>204.93073692248214</v>
      </c>
      <c r="AB20" s="83">
        <f t="shared" si="9"/>
        <v>204.93073692248214</v>
      </c>
      <c r="AC20" s="83">
        <f t="shared" si="9"/>
        <v>204.93073692248214</v>
      </c>
      <c r="AD20" s="83">
        <f t="shared" si="9"/>
        <v>204.93073692248214</v>
      </c>
      <c r="AE20" s="83">
        <f t="shared" si="9"/>
        <v>204.93073692248214</v>
      </c>
      <c r="AF20" s="83">
        <f t="shared" si="9"/>
        <v>204.93073692248214</v>
      </c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</row>
    <row r="21" spans="1:45" x14ac:dyDescent="0.25">
      <c r="A21" s="30"/>
      <c r="B21" s="53">
        <v>3</v>
      </c>
      <c r="C21" s="54"/>
      <c r="D21" s="54"/>
      <c r="E21" s="83">
        <f t="shared" si="9"/>
        <v>204.93073692248214</v>
      </c>
      <c r="F21" s="83">
        <f t="shared" si="9"/>
        <v>204.93073692248214</v>
      </c>
      <c r="G21" s="83">
        <f t="shared" si="9"/>
        <v>204.93073692248214</v>
      </c>
      <c r="H21" s="83">
        <f t="shared" si="9"/>
        <v>204.93073692248214</v>
      </c>
      <c r="I21" s="83">
        <f t="shared" si="9"/>
        <v>204.93073692248214</v>
      </c>
      <c r="J21" s="83">
        <f t="shared" si="9"/>
        <v>204.93073692248214</v>
      </c>
      <c r="K21" s="83">
        <f t="shared" si="9"/>
        <v>204.93073692248214</v>
      </c>
      <c r="L21" s="83">
        <f t="shared" si="9"/>
        <v>204.93073692248214</v>
      </c>
      <c r="M21" s="83">
        <f t="shared" si="9"/>
        <v>204.93073692248214</v>
      </c>
      <c r="N21" s="83">
        <f t="shared" si="9"/>
        <v>204.93073692248214</v>
      </c>
      <c r="O21" s="83">
        <f t="shared" si="9"/>
        <v>204.93073692248214</v>
      </c>
      <c r="P21" s="83">
        <f t="shared" si="9"/>
        <v>204.93073692248214</v>
      </c>
      <c r="Q21" s="83">
        <f t="shared" si="9"/>
        <v>204.93073692248214</v>
      </c>
      <c r="R21" s="83">
        <f t="shared" si="9"/>
        <v>204.93073692248214</v>
      </c>
      <c r="S21" s="83">
        <f t="shared" si="9"/>
        <v>204.93073692248214</v>
      </c>
      <c r="T21" s="83">
        <f t="shared" si="9"/>
        <v>204.93073692248214</v>
      </c>
      <c r="U21" s="83">
        <f t="shared" si="9"/>
        <v>204.93073692248214</v>
      </c>
      <c r="V21" s="83">
        <f t="shared" si="9"/>
        <v>204.93073692248214</v>
      </c>
      <c r="W21" s="83">
        <f t="shared" si="9"/>
        <v>204.93073692248214</v>
      </c>
      <c r="X21" s="83">
        <f t="shared" si="9"/>
        <v>204.93073692248214</v>
      </c>
      <c r="Y21" s="83">
        <f t="shared" si="9"/>
        <v>204.93073692248214</v>
      </c>
      <c r="Z21" s="83">
        <f t="shared" si="9"/>
        <v>204.93073692248214</v>
      </c>
      <c r="AA21" s="83">
        <f t="shared" si="9"/>
        <v>204.93073692248214</v>
      </c>
      <c r="AB21" s="83">
        <f t="shared" si="9"/>
        <v>204.93073692248214</v>
      </c>
      <c r="AC21" s="83">
        <f t="shared" si="9"/>
        <v>204.93073692248214</v>
      </c>
      <c r="AD21" s="83">
        <f t="shared" si="9"/>
        <v>204.93073692248214</v>
      </c>
      <c r="AE21" s="83">
        <f t="shared" si="9"/>
        <v>204.93073692248214</v>
      </c>
      <c r="AF21" s="83">
        <f t="shared" si="9"/>
        <v>204.93073692248214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</row>
    <row r="22" spans="1:45" x14ac:dyDescent="0.25">
      <c r="A22" s="30"/>
      <c r="B22" s="53">
        <v>4</v>
      </c>
      <c r="C22" s="54"/>
      <c r="D22" s="54"/>
      <c r="E22" s="54"/>
      <c r="F22" s="83">
        <f t="shared" si="9"/>
        <v>204.93073692248214</v>
      </c>
      <c r="G22" s="83">
        <f t="shared" si="9"/>
        <v>204.93073692248214</v>
      </c>
      <c r="H22" s="83">
        <f t="shared" si="9"/>
        <v>204.93073692248214</v>
      </c>
      <c r="I22" s="83">
        <f t="shared" si="9"/>
        <v>204.93073692248214</v>
      </c>
      <c r="J22" s="83">
        <f t="shared" si="9"/>
        <v>204.93073692248214</v>
      </c>
      <c r="K22" s="83">
        <f t="shared" si="9"/>
        <v>204.93073692248214</v>
      </c>
      <c r="L22" s="83">
        <f t="shared" si="9"/>
        <v>204.93073692248214</v>
      </c>
      <c r="M22" s="83">
        <f t="shared" si="9"/>
        <v>204.93073692248214</v>
      </c>
      <c r="N22" s="83">
        <f t="shared" si="9"/>
        <v>204.93073692248214</v>
      </c>
      <c r="O22" s="83">
        <f t="shared" si="9"/>
        <v>204.93073692248214</v>
      </c>
      <c r="P22" s="83">
        <f t="shared" si="9"/>
        <v>204.93073692248214</v>
      </c>
      <c r="Q22" s="83">
        <f t="shared" si="9"/>
        <v>204.93073692248214</v>
      </c>
      <c r="R22" s="83">
        <f t="shared" si="9"/>
        <v>204.93073692248214</v>
      </c>
      <c r="S22" s="83">
        <f t="shared" si="9"/>
        <v>204.93073692248214</v>
      </c>
      <c r="T22" s="83">
        <f t="shared" si="9"/>
        <v>204.93073692248214</v>
      </c>
      <c r="U22" s="83">
        <f t="shared" si="9"/>
        <v>204.93073692248214</v>
      </c>
      <c r="V22" s="83">
        <f t="shared" si="9"/>
        <v>204.93073692248214</v>
      </c>
      <c r="W22" s="83">
        <f t="shared" si="9"/>
        <v>204.93073692248214</v>
      </c>
      <c r="X22" s="83">
        <f t="shared" si="9"/>
        <v>204.93073692248214</v>
      </c>
      <c r="Y22" s="83">
        <f t="shared" si="9"/>
        <v>204.93073692248214</v>
      </c>
      <c r="Z22" s="83">
        <f t="shared" si="9"/>
        <v>204.93073692248214</v>
      </c>
      <c r="AA22" s="83">
        <f t="shared" si="9"/>
        <v>204.93073692248214</v>
      </c>
      <c r="AB22" s="83">
        <f t="shared" si="9"/>
        <v>204.93073692248214</v>
      </c>
      <c r="AC22" s="83">
        <f t="shared" si="9"/>
        <v>204.93073692248214</v>
      </c>
      <c r="AD22" s="83">
        <f t="shared" si="9"/>
        <v>204.93073692248214</v>
      </c>
      <c r="AE22" s="83">
        <f t="shared" si="9"/>
        <v>204.93073692248214</v>
      </c>
      <c r="AF22" s="83">
        <f t="shared" si="9"/>
        <v>204.93073692248214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</row>
    <row r="23" spans="1:45" x14ac:dyDescent="0.25">
      <c r="A23" s="30"/>
      <c r="B23" s="53">
        <v>5</v>
      </c>
      <c r="C23" s="54"/>
      <c r="D23" s="54"/>
      <c r="E23" s="54"/>
      <c r="F23" s="54"/>
      <c r="G23" s="83">
        <f t="shared" si="9"/>
        <v>204.93073692248214</v>
      </c>
      <c r="H23" s="83">
        <f t="shared" si="9"/>
        <v>204.93073692248214</v>
      </c>
      <c r="I23" s="83">
        <f t="shared" si="9"/>
        <v>204.93073692248214</v>
      </c>
      <c r="J23" s="83">
        <f t="shared" si="9"/>
        <v>204.93073692248214</v>
      </c>
      <c r="K23" s="83">
        <f t="shared" si="9"/>
        <v>204.93073692248214</v>
      </c>
      <c r="L23" s="83">
        <f t="shared" si="9"/>
        <v>204.93073692248214</v>
      </c>
      <c r="M23" s="83">
        <f t="shared" si="9"/>
        <v>204.93073692248214</v>
      </c>
      <c r="N23" s="83">
        <f t="shared" si="9"/>
        <v>204.93073692248214</v>
      </c>
      <c r="O23" s="83">
        <f t="shared" si="9"/>
        <v>204.93073692248214</v>
      </c>
      <c r="P23" s="83">
        <f t="shared" si="9"/>
        <v>204.93073692248214</v>
      </c>
      <c r="Q23" s="83">
        <f t="shared" si="9"/>
        <v>204.93073692248214</v>
      </c>
      <c r="R23" s="83">
        <f t="shared" si="9"/>
        <v>204.93073692248214</v>
      </c>
      <c r="S23" s="83">
        <f t="shared" si="9"/>
        <v>204.93073692248214</v>
      </c>
      <c r="T23" s="83">
        <f t="shared" si="9"/>
        <v>204.93073692248214</v>
      </c>
      <c r="U23" s="83">
        <f t="shared" si="9"/>
        <v>204.93073692248214</v>
      </c>
      <c r="V23" s="83">
        <f t="shared" si="9"/>
        <v>204.93073692248214</v>
      </c>
      <c r="W23" s="83">
        <f t="shared" si="9"/>
        <v>204.93073692248214</v>
      </c>
      <c r="X23" s="83">
        <f t="shared" si="9"/>
        <v>204.93073692248214</v>
      </c>
      <c r="Y23" s="83">
        <f t="shared" si="9"/>
        <v>204.93073692248214</v>
      </c>
      <c r="Z23" s="83">
        <f t="shared" si="9"/>
        <v>204.93073692248214</v>
      </c>
      <c r="AA23" s="83">
        <f t="shared" si="9"/>
        <v>204.93073692248214</v>
      </c>
      <c r="AB23" s="83">
        <f t="shared" si="9"/>
        <v>204.93073692248214</v>
      </c>
      <c r="AC23" s="83">
        <f t="shared" si="9"/>
        <v>204.93073692248214</v>
      </c>
      <c r="AD23" s="83">
        <f t="shared" si="9"/>
        <v>204.93073692248214</v>
      </c>
      <c r="AE23" s="83">
        <f t="shared" si="9"/>
        <v>204.93073692248214</v>
      </c>
      <c r="AF23" s="83">
        <f t="shared" si="9"/>
        <v>204.93073692248214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</row>
    <row r="24" spans="1:45" x14ac:dyDescent="0.25">
      <c r="A24" s="30"/>
      <c r="B24" s="53">
        <v>6</v>
      </c>
      <c r="C24" s="54"/>
      <c r="D24" s="54"/>
      <c r="E24" s="54"/>
      <c r="F24" s="54"/>
      <c r="G24" s="54"/>
      <c r="H24" s="83">
        <f t="shared" si="9"/>
        <v>204.93073692248214</v>
      </c>
      <c r="I24" s="83">
        <f t="shared" si="9"/>
        <v>204.93073692248214</v>
      </c>
      <c r="J24" s="83">
        <f t="shared" si="9"/>
        <v>204.93073692248214</v>
      </c>
      <c r="K24" s="83">
        <f t="shared" si="9"/>
        <v>204.93073692248214</v>
      </c>
      <c r="L24" s="83">
        <f t="shared" si="9"/>
        <v>204.93073692248214</v>
      </c>
      <c r="M24" s="83">
        <f t="shared" si="9"/>
        <v>204.93073692248214</v>
      </c>
      <c r="N24" s="83">
        <f t="shared" si="9"/>
        <v>204.93073692248214</v>
      </c>
      <c r="O24" s="83">
        <f t="shared" si="9"/>
        <v>204.93073692248214</v>
      </c>
      <c r="P24" s="83">
        <f t="shared" si="9"/>
        <v>204.93073692248214</v>
      </c>
      <c r="Q24" s="83">
        <f t="shared" si="9"/>
        <v>204.93073692248214</v>
      </c>
      <c r="R24" s="83">
        <f t="shared" si="9"/>
        <v>204.93073692248214</v>
      </c>
      <c r="S24" s="83">
        <f t="shared" si="9"/>
        <v>204.93073692248214</v>
      </c>
      <c r="T24" s="83">
        <f t="shared" si="9"/>
        <v>204.93073692248214</v>
      </c>
      <c r="U24" s="83">
        <f t="shared" si="9"/>
        <v>204.93073692248214</v>
      </c>
      <c r="V24" s="83">
        <f t="shared" si="9"/>
        <v>204.93073692248214</v>
      </c>
      <c r="W24" s="83">
        <f t="shared" si="9"/>
        <v>204.93073692248214</v>
      </c>
      <c r="X24" s="83">
        <f t="shared" si="9"/>
        <v>204.93073692248214</v>
      </c>
      <c r="Y24" s="83">
        <f t="shared" si="9"/>
        <v>204.93073692248214</v>
      </c>
      <c r="Z24" s="83">
        <f t="shared" si="9"/>
        <v>204.93073692248214</v>
      </c>
      <c r="AA24" s="83">
        <f t="shared" si="9"/>
        <v>204.93073692248214</v>
      </c>
      <c r="AB24" s="83">
        <f t="shared" si="9"/>
        <v>204.93073692248214</v>
      </c>
      <c r="AC24" s="83">
        <f t="shared" si="9"/>
        <v>204.93073692248214</v>
      </c>
      <c r="AD24" s="83">
        <f t="shared" si="9"/>
        <v>204.93073692248214</v>
      </c>
      <c r="AE24" s="83">
        <f t="shared" si="9"/>
        <v>204.93073692248214</v>
      </c>
      <c r="AF24" s="83">
        <f t="shared" si="9"/>
        <v>204.93073692248214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</row>
    <row r="25" spans="1:45" x14ac:dyDescent="0.25">
      <c r="A25" s="30"/>
      <c r="B25" s="53">
        <v>7</v>
      </c>
      <c r="C25" s="54"/>
      <c r="D25" s="54"/>
      <c r="E25" s="54"/>
      <c r="F25" s="54"/>
      <c r="G25" s="54"/>
      <c r="H25" s="54"/>
      <c r="I25" s="83">
        <f t="shared" si="9"/>
        <v>204.93073692248214</v>
      </c>
      <c r="J25" s="83">
        <f t="shared" si="9"/>
        <v>204.93073692248214</v>
      </c>
      <c r="K25" s="83">
        <f t="shared" si="9"/>
        <v>204.93073692248214</v>
      </c>
      <c r="L25" s="83">
        <f t="shared" si="9"/>
        <v>204.93073692248214</v>
      </c>
      <c r="M25" s="83">
        <f t="shared" si="9"/>
        <v>204.93073692248214</v>
      </c>
      <c r="N25" s="83">
        <f t="shared" si="9"/>
        <v>204.93073692248214</v>
      </c>
      <c r="O25" s="83">
        <f t="shared" si="9"/>
        <v>204.93073692248214</v>
      </c>
      <c r="P25" s="83">
        <f t="shared" si="9"/>
        <v>204.93073692248214</v>
      </c>
      <c r="Q25" s="83">
        <f t="shared" si="9"/>
        <v>204.93073692248214</v>
      </c>
      <c r="R25" s="83">
        <f t="shared" si="9"/>
        <v>204.93073692248214</v>
      </c>
      <c r="S25" s="83">
        <f t="shared" si="9"/>
        <v>204.93073692248214</v>
      </c>
      <c r="T25" s="83">
        <f t="shared" si="9"/>
        <v>204.93073692248214</v>
      </c>
      <c r="U25" s="83">
        <f t="shared" si="9"/>
        <v>204.93073692248214</v>
      </c>
      <c r="V25" s="83">
        <f t="shared" si="9"/>
        <v>204.93073692248214</v>
      </c>
      <c r="W25" s="83">
        <f t="shared" si="9"/>
        <v>204.93073692248214</v>
      </c>
      <c r="X25" s="83">
        <f t="shared" si="9"/>
        <v>204.93073692248214</v>
      </c>
      <c r="Y25" s="83">
        <f t="shared" si="9"/>
        <v>204.93073692248214</v>
      </c>
      <c r="Z25" s="83">
        <f t="shared" si="9"/>
        <v>204.93073692248214</v>
      </c>
      <c r="AA25" s="83">
        <f t="shared" si="9"/>
        <v>204.93073692248214</v>
      </c>
      <c r="AB25" s="83">
        <f t="shared" si="9"/>
        <v>204.93073692248214</v>
      </c>
      <c r="AC25" s="83">
        <f t="shared" si="9"/>
        <v>204.93073692248214</v>
      </c>
      <c r="AD25" s="83">
        <f t="shared" si="9"/>
        <v>204.93073692248214</v>
      </c>
      <c r="AE25" s="83">
        <f t="shared" si="9"/>
        <v>204.93073692248214</v>
      </c>
      <c r="AF25" s="83">
        <f t="shared" si="9"/>
        <v>204.93073692248214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</row>
    <row r="26" spans="1:45" x14ac:dyDescent="0.25">
      <c r="A26" s="30"/>
      <c r="B26" s="53">
        <v>8</v>
      </c>
      <c r="C26" s="54"/>
      <c r="D26" s="54"/>
      <c r="E26" s="54"/>
      <c r="F26" s="54"/>
      <c r="G26" s="54"/>
      <c r="H26" s="54"/>
      <c r="I26" s="54"/>
      <c r="J26" s="83">
        <f t="shared" si="9"/>
        <v>204.93073692248214</v>
      </c>
      <c r="K26" s="83">
        <f t="shared" si="9"/>
        <v>204.93073692248214</v>
      </c>
      <c r="L26" s="83">
        <f t="shared" si="9"/>
        <v>204.93073692248214</v>
      </c>
      <c r="M26" s="83">
        <f t="shared" si="9"/>
        <v>204.93073692248214</v>
      </c>
      <c r="N26" s="83">
        <f t="shared" si="9"/>
        <v>204.93073692248214</v>
      </c>
      <c r="O26" s="83">
        <f t="shared" si="9"/>
        <v>204.93073692248214</v>
      </c>
      <c r="P26" s="83">
        <f t="shared" si="9"/>
        <v>204.93073692248214</v>
      </c>
      <c r="Q26" s="83">
        <f t="shared" si="9"/>
        <v>204.93073692248214</v>
      </c>
      <c r="R26" s="83">
        <f t="shared" si="9"/>
        <v>204.93073692248214</v>
      </c>
      <c r="S26" s="83">
        <f t="shared" si="9"/>
        <v>204.93073692248214</v>
      </c>
      <c r="T26" s="83">
        <f t="shared" si="9"/>
        <v>204.93073692248214</v>
      </c>
      <c r="U26" s="83">
        <f t="shared" si="9"/>
        <v>204.93073692248214</v>
      </c>
      <c r="V26" s="83">
        <f t="shared" si="9"/>
        <v>204.93073692248214</v>
      </c>
      <c r="W26" s="83">
        <f t="shared" si="9"/>
        <v>204.93073692248214</v>
      </c>
      <c r="X26" s="83">
        <f t="shared" si="9"/>
        <v>204.93073692248214</v>
      </c>
      <c r="Y26" s="83">
        <f t="shared" si="9"/>
        <v>204.93073692248214</v>
      </c>
      <c r="Z26" s="83">
        <f t="shared" si="9"/>
        <v>204.93073692248214</v>
      </c>
      <c r="AA26" s="83">
        <f t="shared" si="9"/>
        <v>204.93073692248214</v>
      </c>
      <c r="AB26" s="83">
        <f t="shared" si="9"/>
        <v>204.93073692248214</v>
      </c>
      <c r="AC26" s="83">
        <f t="shared" si="9"/>
        <v>204.93073692248214</v>
      </c>
      <c r="AD26" s="83">
        <f t="shared" si="9"/>
        <v>204.93073692248214</v>
      </c>
      <c r="AE26" s="83">
        <f t="shared" si="9"/>
        <v>204.93073692248214</v>
      </c>
      <c r="AF26" s="83">
        <f t="shared" si="9"/>
        <v>204.93073692248214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</row>
    <row r="27" spans="1:45" x14ac:dyDescent="0.25">
      <c r="A27" s="30"/>
      <c r="B27" s="53">
        <v>9</v>
      </c>
      <c r="C27" s="54"/>
      <c r="D27" s="54"/>
      <c r="E27" s="54"/>
      <c r="F27" s="54"/>
      <c r="G27" s="54"/>
      <c r="H27" s="54"/>
      <c r="I27" s="54"/>
      <c r="J27" s="54"/>
      <c r="K27" s="83">
        <f t="shared" si="9"/>
        <v>204.93073692248214</v>
      </c>
      <c r="L27" s="83">
        <f t="shared" si="9"/>
        <v>204.93073692248214</v>
      </c>
      <c r="M27" s="83">
        <f t="shared" si="9"/>
        <v>204.93073692248214</v>
      </c>
      <c r="N27" s="83">
        <f t="shared" si="9"/>
        <v>204.93073692248214</v>
      </c>
      <c r="O27" s="83">
        <f t="shared" si="9"/>
        <v>204.93073692248214</v>
      </c>
      <c r="P27" s="83">
        <f t="shared" si="9"/>
        <v>204.93073692248214</v>
      </c>
      <c r="Q27" s="83">
        <f t="shared" si="9"/>
        <v>204.93073692248214</v>
      </c>
      <c r="R27" s="83">
        <f t="shared" si="9"/>
        <v>204.93073692248214</v>
      </c>
      <c r="S27" s="83">
        <f t="shared" si="9"/>
        <v>204.93073692248214</v>
      </c>
      <c r="T27" s="83">
        <f t="shared" si="9"/>
        <v>204.93073692248214</v>
      </c>
      <c r="U27" s="83">
        <f t="shared" si="9"/>
        <v>204.93073692248214</v>
      </c>
      <c r="V27" s="83">
        <f t="shared" si="9"/>
        <v>204.93073692248214</v>
      </c>
      <c r="W27" s="83">
        <f t="shared" si="9"/>
        <v>204.93073692248214</v>
      </c>
      <c r="X27" s="83">
        <f t="shared" si="9"/>
        <v>204.93073692248214</v>
      </c>
      <c r="Y27" s="83">
        <f t="shared" si="9"/>
        <v>204.93073692248214</v>
      </c>
      <c r="Z27" s="83">
        <f t="shared" si="9"/>
        <v>204.93073692248214</v>
      </c>
      <c r="AA27" s="83">
        <f t="shared" si="9"/>
        <v>204.93073692248214</v>
      </c>
      <c r="AB27" s="83">
        <f t="shared" si="9"/>
        <v>204.93073692248214</v>
      </c>
      <c r="AC27" s="83">
        <f t="shared" si="9"/>
        <v>204.93073692248214</v>
      </c>
      <c r="AD27" s="83">
        <f t="shared" si="9"/>
        <v>204.93073692248214</v>
      </c>
      <c r="AE27" s="83">
        <f t="shared" si="9"/>
        <v>204.93073692248214</v>
      </c>
      <c r="AF27" s="83">
        <f t="shared" si="9"/>
        <v>204.93073692248214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</row>
    <row r="28" spans="1:45" x14ac:dyDescent="0.25">
      <c r="A28" s="30"/>
      <c r="B28" s="84" t="s">
        <v>44</v>
      </c>
      <c r="C28" s="85">
        <f>SUM(C19:C27)</f>
        <v>204.93073692248214</v>
      </c>
      <c r="D28" s="85">
        <f t="shared" ref="D28:AE28" si="10">SUM(D19:D27)</f>
        <v>409.86147384496428</v>
      </c>
      <c r="E28" s="85">
        <f t="shared" si="10"/>
        <v>614.79221076744648</v>
      </c>
      <c r="F28" s="85">
        <f t="shared" si="10"/>
        <v>819.72294768992856</v>
      </c>
      <c r="G28" s="85">
        <f t="shared" si="10"/>
        <v>1024.6536846124106</v>
      </c>
      <c r="H28" s="85">
        <f t="shared" si="10"/>
        <v>1229.5844215348927</v>
      </c>
      <c r="I28" s="85">
        <f t="shared" si="10"/>
        <v>1434.5151584573748</v>
      </c>
      <c r="J28" s="85">
        <f t="shared" si="10"/>
        <v>1639.4458953798569</v>
      </c>
      <c r="K28" s="85">
        <f t="shared" si="10"/>
        <v>1844.376632302339</v>
      </c>
      <c r="L28" s="85">
        <f t="shared" si="10"/>
        <v>1844.376632302339</v>
      </c>
      <c r="M28" s="85">
        <f t="shared" si="10"/>
        <v>1844.376632302339</v>
      </c>
      <c r="N28" s="85">
        <f t="shared" si="10"/>
        <v>1844.376632302339</v>
      </c>
      <c r="O28" s="85">
        <f t="shared" si="10"/>
        <v>1844.376632302339</v>
      </c>
      <c r="P28" s="85">
        <f t="shared" si="10"/>
        <v>1844.376632302339</v>
      </c>
      <c r="Q28" s="85">
        <f t="shared" si="10"/>
        <v>1844.376632302339</v>
      </c>
      <c r="R28" s="85">
        <f t="shared" si="10"/>
        <v>1844.376632302339</v>
      </c>
      <c r="S28" s="85">
        <f t="shared" si="10"/>
        <v>1844.376632302339</v>
      </c>
      <c r="T28" s="85">
        <f t="shared" si="10"/>
        <v>1844.376632302339</v>
      </c>
      <c r="U28" s="85">
        <f t="shared" si="10"/>
        <v>1844.376632302339</v>
      </c>
      <c r="V28" s="85">
        <f t="shared" si="10"/>
        <v>1844.376632302339</v>
      </c>
      <c r="W28" s="85">
        <f t="shared" si="10"/>
        <v>1844.376632302339</v>
      </c>
      <c r="X28" s="85">
        <f t="shared" si="10"/>
        <v>1844.376632302339</v>
      </c>
      <c r="Y28" s="85">
        <f t="shared" si="10"/>
        <v>1844.376632302339</v>
      </c>
      <c r="Z28" s="85">
        <f t="shared" si="10"/>
        <v>1844.376632302339</v>
      </c>
      <c r="AA28" s="85">
        <f t="shared" si="10"/>
        <v>1844.376632302339</v>
      </c>
      <c r="AB28" s="85">
        <f t="shared" si="10"/>
        <v>1844.376632302339</v>
      </c>
      <c r="AC28" s="85">
        <f t="shared" si="10"/>
        <v>1844.376632302339</v>
      </c>
      <c r="AD28" s="85">
        <f t="shared" si="10"/>
        <v>1844.376632302339</v>
      </c>
      <c r="AE28" s="85">
        <f t="shared" si="10"/>
        <v>1844.376632302339</v>
      </c>
      <c r="AF28" s="85">
        <f>SUM(AF19:AF27)</f>
        <v>1844.376632302339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</row>
    <row r="29" spans="1:45" x14ac:dyDescent="0.25">
      <c r="A29" s="30"/>
      <c r="B29" s="49"/>
      <c r="C29" s="50"/>
      <c r="D29" s="50"/>
      <c r="E29" s="50"/>
      <c r="F29" s="50"/>
      <c r="G29" s="50"/>
      <c r="H29" s="50"/>
      <c r="I29" s="50"/>
      <c r="J29" s="50"/>
      <c r="K29" s="3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</row>
    <row r="30" spans="1:45" ht="18" x14ac:dyDescent="0.25">
      <c r="A30" s="30"/>
      <c r="B30" s="66" t="s">
        <v>78</v>
      </c>
      <c r="C30" s="30"/>
      <c r="D30" s="30"/>
      <c r="E30" s="30"/>
      <c r="F30" s="30"/>
      <c r="G30" s="30"/>
      <c r="H30" s="30"/>
      <c r="I30" s="30"/>
      <c r="J30" s="5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</row>
    <row r="31" spans="1:45" ht="45" x14ac:dyDescent="0.25">
      <c r="A31"/>
      <c r="B31" s="86" t="s">
        <v>37</v>
      </c>
      <c r="C31" s="87" t="s">
        <v>45</v>
      </c>
      <c r="D31" s="87" t="s">
        <v>46</v>
      </c>
      <c r="E31" s="86">
        <v>1</v>
      </c>
      <c r="F31" s="86">
        <v>2</v>
      </c>
      <c r="G31" s="86">
        <v>3</v>
      </c>
      <c r="H31" s="86">
        <v>4</v>
      </c>
      <c r="I31" s="86">
        <v>5</v>
      </c>
      <c r="J31" s="86">
        <v>6</v>
      </c>
      <c r="K31" s="86">
        <v>7</v>
      </c>
      <c r="L31" s="86">
        <v>8</v>
      </c>
      <c r="M31" s="86">
        <v>9</v>
      </c>
      <c r="N31" s="86">
        <v>10</v>
      </c>
      <c r="O31" s="86">
        <v>11</v>
      </c>
      <c r="P31" s="86">
        <v>12</v>
      </c>
      <c r="Q31" s="86">
        <v>13</v>
      </c>
      <c r="R31" s="86">
        <v>14</v>
      </c>
      <c r="S31" s="86">
        <v>15</v>
      </c>
      <c r="T31" s="86">
        <v>16</v>
      </c>
      <c r="U31" s="86">
        <v>17</v>
      </c>
      <c r="V31" s="86">
        <v>18</v>
      </c>
      <c r="W31" s="86">
        <v>19</v>
      </c>
      <c r="X31" s="86">
        <v>20</v>
      </c>
      <c r="Y31" s="86">
        <v>21</v>
      </c>
      <c r="Z31" s="86">
        <v>22</v>
      </c>
      <c r="AA31" s="86">
        <v>23</v>
      </c>
      <c r="AB31" s="86">
        <v>24</v>
      </c>
      <c r="AC31" s="86">
        <v>25</v>
      </c>
      <c r="AD31" s="86">
        <v>26</v>
      </c>
      <c r="AE31" s="86">
        <v>27</v>
      </c>
      <c r="AF31" s="86">
        <v>28</v>
      </c>
      <c r="AG31" s="86">
        <v>29</v>
      </c>
      <c r="AH31" s="86">
        <v>30</v>
      </c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</row>
    <row r="32" spans="1:45" x14ac:dyDescent="0.25">
      <c r="A32" s="30"/>
      <c r="B32" s="53">
        <v>1</v>
      </c>
      <c r="C32" s="88">
        <f>C19</f>
        <v>204.93073692248214</v>
      </c>
      <c r="D32" s="30" t="s">
        <v>47</v>
      </c>
      <c r="E32" s="30">
        <f t="shared" ref="E32:AH32" si="11">((J5+J4)*C$19)</f>
        <v>10.543265473643563</v>
      </c>
      <c r="F32" s="30">
        <f t="shared" si="11"/>
        <v>20.438862438563852</v>
      </c>
      <c r="G32" s="30">
        <f t="shared" si="11"/>
        <v>182.20048277048855</v>
      </c>
      <c r="H32" s="30">
        <f t="shared" si="11"/>
        <v>476.65325807372011</v>
      </c>
      <c r="I32" s="30">
        <f t="shared" si="11"/>
        <v>784.66205227844853</v>
      </c>
      <c r="J32" s="30">
        <f t="shared" si="11"/>
        <v>1024.7741443377715</v>
      </c>
      <c r="K32" s="30">
        <f t="shared" si="11"/>
        <v>1168.3901938679444</v>
      </c>
      <c r="L32" s="30">
        <f t="shared" si="11"/>
        <v>1220.4151406089579</v>
      </c>
      <c r="M32" s="30">
        <f t="shared" si="11"/>
        <v>1200.4945692436813</v>
      </c>
      <c r="N32" s="30">
        <f t="shared" si="11"/>
        <v>1131.3464767766791</v>
      </c>
      <c r="O32" s="30">
        <f t="shared" si="11"/>
        <v>1033.089192169173</v>
      </c>
      <c r="P32" s="30">
        <f t="shared" si="11"/>
        <v>921.27543275492371</v>
      </c>
      <c r="Q32" s="30">
        <f t="shared" si="11"/>
        <v>806.83140065001942</v>
      </c>
      <c r="R32" s="30">
        <f t="shared" si="11"/>
        <v>696.79004385642531</v>
      </c>
      <c r="S32" s="30">
        <f t="shared" si="11"/>
        <v>595.22706382786976</v>
      </c>
      <c r="T32" s="30">
        <f t="shared" si="11"/>
        <v>504.1283648753394</v>
      </c>
      <c r="U32" s="30">
        <f t="shared" si="11"/>
        <v>424.09214900183542</v>
      </c>
      <c r="V32" s="30">
        <f t="shared" si="11"/>
        <v>354.85368598033966</v>
      </c>
      <c r="W32" s="30">
        <f t="shared" si="11"/>
        <v>295.65590061107315</v>
      </c>
      <c r="X32" s="30">
        <f t="shared" si="11"/>
        <v>245.49892166324824</v>
      </c>
      <c r="Y32" s="30">
        <f t="shared" si="11"/>
        <v>203.30043665624379</v>
      </c>
      <c r="Z32" s="30">
        <f t="shared" si="11"/>
        <v>167.9932568454598</v>
      </c>
      <c r="AA32" s="30">
        <f t="shared" si="11"/>
        <v>138.58031918302933</v>
      </c>
      <c r="AB32" s="30">
        <f t="shared" si="11"/>
        <v>114.16184770871804</v>
      </c>
      <c r="AC32" s="30">
        <f t="shared" si="11"/>
        <v>93.94499633794959</v>
      </c>
      <c r="AD32" s="30">
        <f t="shared" si="11"/>
        <v>77.242990748583352</v>
      </c>
      <c r="AE32" s="30">
        <f t="shared" si="11"/>
        <v>63.46840763818799</v>
      </c>
      <c r="AF32" s="30">
        <f t="shared" si="11"/>
        <v>52.123568608979937</v>
      </c>
      <c r="AG32" s="30">
        <f t="shared" si="11"/>
        <v>42.78989552840379</v>
      </c>
      <c r="AH32" s="30">
        <f t="shared" si="11"/>
        <v>35.117322350039238</v>
      </c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</row>
    <row r="33" spans="1:45" x14ac:dyDescent="0.25">
      <c r="A33" s="30"/>
      <c r="B33" s="53">
        <v>2</v>
      </c>
      <c r="C33" s="88">
        <f>C32</f>
        <v>204.93073692248214</v>
      </c>
      <c r="D33" s="30" t="s">
        <v>47</v>
      </c>
      <c r="E33" s="30"/>
      <c r="F33" s="30">
        <f t="shared" ref="F33:AH33" si="12">((J5+J4)*D$20)</f>
        <v>10.543265473643563</v>
      </c>
      <c r="G33" s="30">
        <f t="shared" si="12"/>
        <v>20.438862438563852</v>
      </c>
      <c r="H33" s="30">
        <f t="shared" si="12"/>
        <v>182.20048277048855</v>
      </c>
      <c r="I33" s="30">
        <f t="shared" si="12"/>
        <v>476.65325807372011</v>
      </c>
      <c r="J33" s="30">
        <f t="shared" si="12"/>
        <v>784.66205227844853</v>
      </c>
      <c r="K33" s="30">
        <f t="shared" si="12"/>
        <v>1024.7741443377715</v>
      </c>
      <c r="L33" s="30">
        <f t="shared" si="12"/>
        <v>1168.3901938679444</v>
      </c>
      <c r="M33" s="30">
        <f t="shared" si="12"/>
        <v>1220.4151406089579</v>
      </c>
      <c r="N33" s="30">
        <f t="shared" si="12"/>
        <v>1200.4945692436813</v>
      </c>
      <c r="O33" s="30">
        <f t="shared" si="12"/>
        <v>1131.3464767766791</v>
      </c>
      <c r="P33" s="30">
        <f t="shared" si="12"/>
        <v>1033.089192169173</v>
      </c>
      <c r="Q33" s="30">
        <f t="shared" si="12"/>
        <v>921.27543275492371</v>
      </c>
      <c r="R33" s="30">
        <f t="shared" si="12"/>
        <v>806.83140065001942</v>
      </c>
      <c r="S33" s="30">
        <f t="shared" si="12"/>
        <v>696.79004385642531</v>
      </c>
      <c r="T33" s="30">
        <f t="shared" si="12"/>
        <v>595.22706382786976</v>
      </c>
      <c r="U33" s="30">
        <f t="shared" si="12"/>
        <v>504.1283648753394</v>
      </c>
      <c r="V33" s="30">
        <f t="shared" si="12"/>
        <v>424.09214900183542</v>
      </c>
      <c r="W33" s="30">
        <f t="shared" si="12"/>
        <v>354.85368598033966</v>
      </c>
      <c r="X33" s="30">
        <f t="shared" si="12"/>
        <v>295.65590061107315</v>
      </c>
      <c r="Y33" s="30">
        <f t="shared" si="12"/>
        <v>245.49892166324824</v>
      </c>
      <c r="Z33" s="30">
        <f t="shared" si="12"/>
        <v>203.30043665624379</v>
      </c>
      <c r="AA33" s="30">
        <f t="shared" si="12"/>
        <v>167.9932568454598</v>
      </c>
      <c r="AB33" s="30">
        <f t="shared" si="12"/>
        <v>138.58031918302933</v>
      </c>
      <c r="AC33" s="30">
        <f t="shared" si="12"/>
        <v>114.16184770871804</v>
      </c>
      <c r="AD33" s="30">
        <f t="shared" si="12"/>
        <v>93.94499633794959</v>
      </c>
      <c r="AE33" s="30">
        <f t="shared" si="12"/>
        <v>77.242990748583352</v>
      </c>
      <c r="AF33" s="30">
        <f t="shared" si="12"/>
        <v>63.46840763818799</v>
      </c>
      <c r="AG33" s="30">
        <f t="shared" si="12"/>
        <v>52.123568608979937</v>
      </c>
      <c r="AH33" s="30">
        <f t="shared" si="12"/>
        <v>42.78989552840379</v>
      </c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</row>
    <row r="34" spans="1:45" x14ac:dyDescent="0.25">
      <c r="A34" s="30"/>
      <c r="B34" s="53">
        <v>3</v>
      </c>
      <c r="C34" s="88">
        <f t="shared" ref="C34:C40" si="13">C33</f>
        <v>204.93073692248214</v>
      </c>
      <c r="D34" s="30" t="s">
        <v>47</v>
      </c>
      <c r="E34" s="30"/>
      <c r="F34" s="30"/>
      <c r="G34" s="30">
        <f t="shared" ref="G34:AH34" si="14">((J4+J5)*E$21)</f>
        <v>10.543265473643563</v>
      </c>
      <c r="H34" s="30">
        <f t="shared" si="14"/>
        <v>20.438862438563852</v>
      </c>
      <c r="I34" s="30">
        <f t="shared" si="14"/>
        <v>182.20048277048855</v>
      </c>
      <c r="J34" s="30">
        <f t="shared" si="14"/>
        <v>476.65325807372011</v>
      </c>
      <c r="K34" s="30">
        <f t="shared" si="14"/>
        <v>784.66205227844853</v>
      </c>
      <c r="L34" s="30">
        <f t="shared" si="14"/>
        <v>1024.7741443377715</v>
      </c>
      <c r="M34" s="30">
        <f t="shared" si="14"/>
        <v>1168.3901938679444</v>
      </c>
      <c r="N34" s="30">
        <f t="shared" si="14"/>
        <v>1220.4151406089579</v>
      </c>
      <c r="O34" s="30">
        <f t="shared" si="14"/>
        <v>1200.4945692436813</v>
      </c>
      <c r="P34" s="30">
        <f t="shared" si="14"/>
        <v>1131.3464767766791</v>
      </c>
      <c r="Q34" s="30">
        <f t="shared" si="14"/>
        <v>1033.089192169173</v>
      </c>
      <c r="R34" s="30">
        <f t="shared" si="14"/>
        <v>921.27543275492371</v>
      </c>
      <c r="S34" s="30">
        <f t="shared" si="14"/>
        <v>806.83140065001942</v>
      </c>
      <c r="T34" s="30">
        <f t="shared" si="14"/>
        <v>696.79004385642531</v>
      </c>
      <c r="U34" s="30">
        <f t="shared" si="14"/>
        <v>595.22706382786976</v>
      </c>
      <c r="V34" s="30">
        <f t="shared" si="14"/>
        <v>504.1283648753394</v>
      </c>
      <c r="W34" s="30">
        <f t="shared" si="14"/>
        <v>424.09214900183542</v>
      </c>
      <c r="X34" s="30">
        <f t="shared" si="14"/>
        <v>354.85368598033966</v>
      </c>
      <c r="Y34" s="30">
        <f t="shared" si="14"/>
        <v>295.65590061107315</v>
      </c>
      <c r="Z34" s="30">
        <f t="shared" si="14"/>
        <v>245.49892166324824</v>
      </c>
      <c r="AA34" s="30">
        <f t="shared" si="14"/>
        <v>203.30043665624379</v>
      </c>
      <c r="AB34" s="30">
        <f t="shared" si="14"/>
        <v>167.9932568454598</v>
      </c>
      <c r="AC34" s="30">
        <f t="shared" si="14"/>
        <v>138.58031918302933</v>
      </c>
      <c r="AD34" s="30">
        <f t="shared" si="14"/>
        <v>114.16184770871804</v>
      </c>
      <c r="AE34" s="30">
        <f t="shared" si="14"/>
        <v>93.94499633794959</v>
      </c>
      <c r="AF34" s="30">
        <f t="shared" si="14"/>
        <v>77.242990748583352</v>
      </c>
      <c r="AG34" s="30">
        <f t="shared" si="14"/>
        <v>63.46840763818799</v>
      </c>
      <c r="AH34" s="30">
        <f t="shared" si="14"/>
        <v>52.123568608979937</v>
      </c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</row>
    <row r="35" spans="1:45" x14ac:dyDescent="0.25">
      <c r="A35" s="30"/>
      <c r="B35" s="53">
        <v>4</v>
      </c>
      <c r="C35" s="88">
        <f t="shared" si="13"/>
        <v>204.93073692248214</v>
      </c>
      <c r="D35" s="30" t="s">
        <v>47</v>
      </c>
      <c r="E35" s="30"/>
      <c r="F35" s="30"/>
      <c r="G35" s="30"/>
      <c r="H35" s="30">
        <f t="shared" ref="H35:AH35" si="15">((J4+J5)*F$22)</f>
        <v>10.543265473643563</v>
      </c>
      <c r="I35" s="30">
        <f t="shared" si="15"/>
        <v>20.438862438563852</v>
      </c>
      <c r="J35" s="30">
        <f t="shared" si="15"/>
        <v>182.20048277048855</v>
      </c>
      <c r="K35" s="30">
        <f t="shared" si="15"/>
        <v>476.65325807372011</v>
      </c>
      <c r="L35" s="30">
        <f t="shared" si="15"/>
        <v>784.66205227844853</v>
      </c>
      <c r="M35" s="30">
        <f t="shared" si="15"/>
        <v>1024.7741443377715</v>
      </c>
      <c r="N35" s="30">
        <f t="shared" si="15"/>
        <v>1168.3901938679444</v>
      </c>
      <c r="O35" s="30">
        <f t="shared" si="15"/>
        <v>1220.4151406089579</v>
      </c>
      <c r="P35" s="30">
        <f t="shared" si="15"/>
        <v>1200.4945692436813</v>
      </c>
      <c r="Q35" s="30">
        <f t="shared" si="15"/>
        <v>1131.3464767766791</v>
      </c>
      <c r="R35" s="30">
        <f t="shared" si="15"/>
        <v>1033.089192169173</v>
      </c>
      <c r="S35" s="30">
        <f t="shared" si="15"/>
        <v>921.27543275492371</v>
      </c>
      <c r="T35" s="30">
        <f t="shared" si="15"/>
        <v>806.83140065001942</v>
      </c>
      <c r="U35" s="30">
        <f t="shared" si="15"/>
        <v>696.79004385642531</v>
      </c>
      <c r="V35" s="30">
        <f t="shared" si="15"/>
        <v>595.22706382786976</v>
      </c>
      <c r="W35" s="30">
        <f t="shared" si="15"/>
        <v>504.1283648753394</v>
      </c>
      <c r="X35" s="30">
        <f t="shared" si="15"/>
        <v>424.09214900183542</v>
      </c>
      <c r="Y35" s="30">
        <f t="shared" si="15"/>
        <v>354.85368598033966</v>
      </c>
      <c r="Z35" s="30">
        <f t="shared" si="15"/>
        <v>295.65590061107315</v>
      </c>
      <c r="AA35" s="30">
        <f t="shared" si="15"/>
        <v>245.49892166324824</v>
      </c>
      <c r="AB35" s="30">
        <f t="shared" si="15"/>
        <v>203.30043665624379</v>
      </c>
      <c r="AC35" s="30">
        <f t="shared" si="15"/>
        <v>167.9932568454598</v>
      </c>
      <c r="AD35" s="30">
        <f t="shared" si="15"/>
        <v>138.58031918302933</v>
      </c>
      <c r="AE35" s="30">
        <f t="shared" si="15"/>
        <v>114.16184770871804</v>
      </c>
      <c r="AF35" s="30">
        <f t="shared" si="15"/>
        <v>93.94499633794959</v>
      </c>
      <c r="AG35" s="30">
        <f t="shared" si="15"/>
        <v>77.242990748583352</v>
      </c>
      <c r="AH35" s="30">
        <f t="shared" si="15"/>
        <v>63.46840763818799</v>
      </c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</row>
    <row r="36" spans="1:45" x14ac:dyDescent="0.25">
      <c r="A36" s="30"/>
      <c r="B36" s="53">
        <v>5</v>
      </c>
      <c r="C36" s="88">
        <f t="shared" si="13"/>
        <v>204.93073692248214</v>
      </c>
      <c r="D36" s="30" t="s">
        <v>47</v>
      </c>
      <c r="E36" s="30"/>
      <c r="F36" s="30"/>
      <c r="G36" s="30"/>
      <c r="H36" s="30"/>
      <c r="I36" s="30">
        <f t="shared" ref="I36:AH36" si="16">((J4+J5)*G$23)</f>
        <v>10.543265473643563</v>
      </c>
      <c r="J36" s="30">
        <f t="shared" si="16"/>
        <v>20.438862438563852</v>
      </c>
      <c r="K36" s="30">
        <f t="shared" si="16"/>
        <v>182.20048277048855</v>
      </c>
      <c r="L36" s="30">
        <f t="shared" si="16"/>
        <v>476.65325807372011</v>
      </c>
      <c r="M36" s="30">
        <f t="shared" si="16"/>
        <v>784.66205227844853</v>
      </c>
      <c r="N36" s="30">
        <f t="shared" si="16"/>
        <v>1024.7741443377715</v>
      </c>
      <c r="O36" s="30">
        <f t="shared" si="16"/>
        <v>1168.3901938679444</v>
      </c>
      <c r="P36" s="30">
        <f t="shared" si="16"/>
        <v>1220.4151406089579</v>
      </c>
      <c r="Q36" s="30">
        <f t="shared" si="16"/>
        <v>1200.4945692436813</v>
      </c>
      <c r="R36" s="30">
        <f t="shared" si="16"/>
        <v>1131.3464767766791</v>
      </c>
      <c r="S36" s="30">
        <f t="shared" si="16"/>
        <v>1033.089192169173</v>
      </c>
      <c r="T36" s="30">
        <f t="shared" si="16"/>
        <v>921.27543275492371</v>
      </c>
      <c r="U36" s="30">
        <f t="shared" si="16"/>
        <v>806.83140065001942</v>
      </c>
      <c r="V36" s="30">
        <f t="shared" si="16"/>
        <v>696.79004385642531</v>
      </c>
      <c r="W36" s="30">
        <f t="shared" si="16"/>
        <v>595.22706382786976</v>
      </c>
      <c r="X36" s="30">
        <f t="shared" si="16"/>
        <v>504.1283648753394</v>
      </c>
      <c r="Y36" s="30">
        <f t="shared" si="16"/>
        <v>424.09214900183542</v>
      </c>
      <c r="Z36" s="30">
        <f t="shared" si="16"/>
        <v>354.85368598033966</v>
      </c>
      <c r="AA36" s="30">
        <f t="shared" si="16"/>
        <v>295.65590061107315</v>
      </c>
      <c r="AB36" s="30">
        <f t="shared" si="16"/>
        <v>245.49892166324824</v>
      </c>
      <c r="AC36" s="30">
        <f t="shared" si="16"/>
        <v>203.30043665624379</v>
      </c>
      <c r="AD36" s="30">
        <f t="shared" si="16"/>
        <v>167.9932568454598</v>
      </c>
      <c r="AE36" s="30">
        <f t="shared" si="16"/>
        <v>138.58031918302933</v>
      </c>
      <c r="AF36" s="30">
        <f t="shared" si="16"/>
        <v>114.16184770871804</v>
      </c>
      <c r="AG36" s="30">
        <f t="shared" si="16"/>
        <v>93.94499633794959</v>
      </c>
      <c r="AH36" s="30">
        <f t="shared" si="16"/>
        <v>77.242990748583352</v>
      </c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</row>
    <row r="37" spans="1:45" x14ac:dyDescent="0.25">
      <c r="A37" s="30"/>
      <c r="B37" s="53">
        <v>6</v>
      </c>
      <c r="C37" s="88">
        <f t="shared" si="13"/>
        <v>204.93073692248214</v>
      </c>
      <c r="D37" s="30" t="s">
        <v>47</v>
      </c>
      <c r="E37" s="30"/>
      <c r="F37" s="30"/>
      <c r="G37" s="30"/>
      <c r="H37" s="30"/>
      <c r="I37" s="30"/>
      <c r="J37" s="30">
        <f t="shared" ref="J37:AH37" si="17">((J4+J5)*H$24)</f>
        <v>10.543265473643563</v>
      </c>
      <c r="K37" s="30">
        <f t="shared" si="17"/>
        <v>20.438862438563852</v>
      </c>
      <c r="L37" s="30">
        <f t="shared" si="17"/>
        <v>182.20048277048855</v>
      </c>
      <c r="M37" s="30">
        <f t="shared" si="17"/>
        <v>476.65325807372011</v>
      </c>
      <c r="N37" s="30">
        <f t="shared" si="17"/>
        <v>784.66205227844853</v>
      </c>
      <c r="O37" s="30">
        <f t="shared" si="17"/>
        <v>1024.7741443377715</v>
      </c>
      <c r="P37" s="30">
        <f t="shared" si="17"/>
        <v>1168.3901938679444</v>
      </c>
      <c r="Q37" s="30">
        <f t="shared" si="17"/>
        <v>1220.4151406089579</v>
      </c>
      <c r="R37" s="30">
        <f t="shared" si="17"/>
        <v>1200.4945692436813</v>
      </c>
      <c r="S37" s="30">
        <f t="shared" si="17"/>
        <v>1131.3464767766791</v>
      </c>
      <c r="T37" s="30">
        <f t="shared" si="17"/>
        <v>1033.089192169173</v>
      </c>
      <c r="U37" s="30">
        <f t="shared" si="17"/>
        <v>921.27543275492371</v>
      </c>
      <c r="V37" s="30">
        <f t="shared" si="17"/>
        <v>806.83140065001942</v>
      </c>
      <c r="W37" s="30">
        <f t="shared" si="17"/>
        <v>696.79004385642531</v>
      </c>
      <c r="X37" s="30">
        <f t="shared" si="17"/>
        <v>595.22706382786976</v>
      </c>
      <c r="Y37" s="30">
        <f t="shared" si="17"/>
        <v>504.1283648753394</v>
      </c>
      <c r="Z37" s="30">
        <f t="shared" si="17"/>
        <v>424.09214900183542</v>
      </c>
      <c r="AA37" s="30">
        <f t="shared" si="17"/>
        <v>354.85368598033966</v>
      </c>
      <c r="AB37" s="30">
        <f t="shared" si="17"/>
        <v>295.65590061107315</v>
      </c>
      <c r="AC37" s="30">
        <f t="shared" si="17"/>
        <v>245.49892166324824</v>
      </c>
      <c r="AD37" s="30">
        <f t="shared" si="17"/>
        <v>203.30043665624379</v>
      </c>
      <c r="AE37" s="30">
        <f t="shared" si="17"/>
        <v>167.9932568454598</v>
      </c>
      <c r="AF37" s="30">
        <f t="shared" si="17"/>
        <v>138.58031918302933</v>
      </c>
      <c r="AG37" s="30">
        <f t="shared" si="17"/>
        <v>114.16184770871804</v>
      </c>
      <c r="AH37" s="30">
        <f t="shared" si="17"/>
        <v>93.94499633794959</v>
      </c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</row>
    <row r="38" spans="1:45" x14ac:dyDescent="0.25">
      <c r="A38" s="30"/>
      <c r="B38" s="53">
        <v>7</v>
      </c>
      <c r="C38" s="88">
        <f t="shared" si="13"/>
        <v>204.93073692248214</v>
      </c>
      <c r="D38" s="30" t="s">
        <v>47</v>
      </c>
      <c r="E38" s="30"/>
      <c r="F38" s="30"/>
      <c r="G38" s="30"/>
      <c r="H38" s="30"/>
      <c r="I38" s="30"/>
      <c r="J38" s="30"/>
      <c r="K38" s="30">
        <f t="shared" ref="K38:AH38" si="18">((J4+J5)*I$25)</f>
        <v>10.543265473643563</v>
      </c>
      <c r="L38" s="30">
        <f t="shared" si="18"/>
        <v>20.438862438563852</v>
      </c>
      <c r="M38" s="30">
        <f t="shared" si="18"/>
        <v>182.20048277048855</v>
      </c>
      <c r="N38" s="30">
        <f t="shared" si="18"/>
        <v>476.65325807372011</v>
      </c>
      <c r="O38" s="30">
        <f t="shared" si="18"/>
        <v>784.66205227844853</v>
      </c>
      <c r="P38" s="30">
        <f t="shared" si="18"/>
        <v>1024.7741443377715</v>
      </c>
      <c r="Q38" s="30">
        <f t="shared" si="18"/>
        <v>1168.3901938679444</v>
      </c>
      <c r="R38" s="30">
        <f t="shared" si="18"/>
        <v>1220.4151406089579</v>
      </c>
      <c r="S38" s="30">
        <f t="shared" si="18"/>
        <v>1200.4945692436813</v>
      </c>
      <c r="T38" s="30">
        <f t="shared" si="18"/>
        <v>1131.3464767766791</v>
      </c>
      <c r="U38" s="30">
        <f t="shared" si="18"/>
        <v>1033.089192169173</v>
      </c>
      <c r="V38" s="30">
        <f t="shared" si="18"/>
        <v>921.27543275492371</v>
      </c>
      <c r="W38" s="30">
        <f t="shared" si="18"/>
        <v>806.83140065001942</v>
      </c>
      <c r="X38" s="30">
        <f t="shared" si="18"/>
        <v>696.79004385642531</v>
      </c>
      <c r="Y38" s="30">
        <f t="shared" si="18"/>
        <v>595.22706382786976</v>
      </c>
      <c r="Z38" s="30">
        <f t="shared" si="18"/>
        <v>504.1283648753394</v>
      </c>
      <c r="AA38" s="30">
        <f t="shared" si="18"/>
        <v>424.09214900183542</v>
      </c>
      <c r="AB38" s="30">
        <f t="shared" si="18"/>
        <v>354.85368598033966</v>
      </c>
      <c r="AC38" s="30">
        <f t="shared" si="18"/>
        <v>295.65590061107315</v>
      </c>
      <c r="AD38" s="30">
        <f t="shared" si="18"/>
        <v>245.49892166324824</v>
      </c>
      <c r="AE38" s="30">
        <f t="shared" si="18"/>
        <v>203.30043665624379</v>
      </c>
      <c r="AF38" s="30">
        <f t="shared" si="18"/>
        <v>167.9932568454598</v>
      </c>
      <c r="AG38" s="30">
        <f t="shared" si="18"/>
        <v>138.58031918302933</v>
      </c>
      <c r="AH38" s="30">
        <f t="shared" si="18"/>
        <v>114.16184770871804</v>
      </c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</row>
    <row r="39" spans="1:45" x14ac:dyDescent="0.25">
      <c r="A39" s="30"/>
      <c r="B39" s="53">
        <v>8</v>
      </c>
      <c r="C39" s="88">
        <f t="shared" si="13"/>
        <v>204.93073692248214</v>
      </c>
      <c r="D39" s="30" t="s">
        <v>47</v>
      </c>
      <c r="E39" s="30"/>
      <c r="F39" s="30"/>
      <c r="G39" s="30"/>
      <c r="H39" s="30"/>
      <c r="I39" s="30"/>
      <c r="J39" s="30"/>
      <c r="K39" s="30"/>
      <c r="L39" s="30">
        <f t="shared" ref="L39:AH39" si="19">((J4+J5)*J$26)</f>
        <v>10.543265473643563</v>
      </c>
      <c r="M39" s="30">
        <f t="shared" si="19"/>
        <v>20.438862438563852</v>
      </c>
      <c r="N39" s="30">
        <f t="shared" si="19"/>
        <v>182.20048277048855</v>
      </c>
      <c r="O39" s="30">
        <f t="shared" si="19"/>
        <v>476.65325807372011</v>
      </c>
      <c r="P39" s="30">
        <f t="shared" si="19"/>
        <v>784.66205227844853</v>
      </c>
      <c r="Q39" s="30">
        <f t="shared" si="19"/>
        <v>1024.7741443377715</v>
      </c>
      <c r="R39" s="30">
        <f t="shared" si="19"/>
        <v>1168.3901938679444</v>
      </c>
      <c r="S39" s="30">
        <f t="shared" si="19"/>
        <v>1220.4151406089579</v>
      </c>
      <c r="T39" s="30">
        <f t="shared" si="19"/>
        <v>1200.4945692436813</v>
      </c>
      <c r="U39" s="30">
        <f t="shared" si="19"/>
        <v>1131.3464767766791</v>
      </c>
      <c r="V39" s="30">
        <f t="shared" si="19"/>
        <v>1033.089192169173</v>
      </c>
      <c r="W39" s="30">
        <f t="shared" si="19"/>
        <v>921.27543275492371</v>
      </c>
      <c r="X39" s="30">
        <f t="shared" si="19"/>
        <v>806.83140065001942</v>
      </c>
      <c r="Y39" s="30">
        <f t="shared" si="19"/>
        <v>696.79004385642531</v>
      </c>
      <c r="Z39" s="30">
        <f t="shared" si="19"/>
        <v>595.22706382786976</v>
      </c>
      <c r="AA39" s="30">
        <f t="shared" si="19"/>
        <v>504.1283648753394</v>
      </c>
      <c r="AB39" s="30">
        <f t="shared" si="19"/>
        <v>424.09214900183542</v>
      </c>
      <c r="AC39" s="30">
        <f t="shared" si="19"/>
        <v>354.85368598033966</v>
      </c>
      <c r="AD39" s="30">
        <f t="shared" si="19"/>
        <v>295.65590061107315</v>
      </c>
      <c r="AE39" s="30">
        <f t="shared" si="19"/>
        <v>245.49892166324824</v>
      </c>
      <c r="AF39" s="30">
        <f t="shared" si="19"/>
        <v>203.30043665624379</v>
      </c>
      <c r="AG39" s="30">
        <f t="shared" si="19"/>
        <v>167.9932568454598</v>
      </c>
      <c r="AH39" s="30">
        <f t="shared" si="19"/>
        <v>138.58031918302933</v>
      </c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</row>
    <row r="40" spans="1:45" ht="15.75" thickBot="1" x14ac:dyDescent="0.3">
      <c r="A40" s="30"/>
      <c r="B40" s="53">
        <v>9</v>
      </c>
      <c r="C40" s="88">
        <f t="shared" si="13"/>
        <v>204.93073692248214</v>
      </c>
      <c r="D40" s="38" t="s">
        <v>47</v>
      </c>
      <c r="E40" s="38"/>
      <c r="F40" s="38"/>
      <c r="G40" s="38"/>
      <c r="H40" s="38"/>
      <c r="I40" s="38"/>
      <c r="J40" s="38"/>
      <c r="K40" s="38"/>
      <c r="L40" s="38"/>
      <c r="M40" s="38">
        <f t="shared" ref="M40:AH40" si="20">((J4+J5)*K$27)</f>
        <v>10.543265473643563</v>
      </c>
      <c r="N40" s="38">
        <f t="shared" si="20"/>
        <v>20.438862438563852</v>
      </c>
      <c r="O40" s="38">
        <f t="shared" si="20"/>
        <v>182.20048277048855</v>
      </c>
      <c r="P40" s="38">
        <f t="shared" si="20"/>
        <v>476.65325807372011</v>
      </c>
      <c r="Q40" s="38">
        <f t="shared" si="20"/>
        <v>784.66205227844853</v>
      </c>
      <c r="R40" s="38">
        <f t="shared" si="20"/>
        <v>1024.7741443377715</v>
      </c>
      <c r="S40" s="38">
        <f t="shared" si="20"/>
        <v>1168.3901938679444</v>
      </c>
      <c r="T40" s="38">
        <f t="shared" si="20"/>
        <v>1220.4151406089579</v>
      </c>
      <c r="U40" s="38">
        <f t="shared" si="20"/>
        <v>1200.4945692436813</v>
      </c>
      <c r="V40" s="38">
        <f t="shared" si="20"/>
        <v>1131.3464767766791</v>
      </c>
      <c r="W40" s="38">
        <f t="shared" si="20"/>
        <v>1033.089192169173</v>
      </c>
      <c r="X40" s="38">
        <f t="shared" si="20"/>
        <v>921.27543275492371</v>
      </c>
      <c r="Y40" s="38">
        <f t="shared" si="20"/>
        <v>806.83140065001942</v>
      </c>
      <c r="Z40" s="38">
        <f t="shared" si="20"/>
        <v>696.79004385642531</v>
      </c>
      <c r="AA40" s="38">
        <f t="shared" si="20"/>
        <v>595.22706382786976</v>
      </c>
      <c r="AB40" s="38">
        <f t="shared" si="20"/>
        <v>504.1283648753394</v>
      </c>
      <c r="AC40" s="38">
        <f t="shared" si="20"/>
        <v>424.09214900183542</v>
      </c>
      <c r="AD40" s="38">
        <f t="shared" si="20"/>
        <v>354.85368598033966</v>
      </c>
      <c r="AE40" s="38">
        <f t="shared" si="20"/>
        <v>295.65590061107315</v>
      </c>
      <c r="AF40" s="38">
        <f t="shared" si="20"/>
        <v>245.49892166324824</v>
      </c>
      <c r="AG40" s="38">
        <f t="shared" si="20"/>
        <v>203.30043665624379</v>
      </c>
      <c r="AH40" s="38">
        <f t="shared" si="20"/>
        <v>167.9932568454598</v>
      </c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</row>
    <row r="41" spans="1:45" x14ac:dyDescent="0.25">
      <c r="A41" s="30"/>
      <c r="B41" s="95" t="s">
        <v>79</v>
      </c>
      <c r="C41" s="95"/>
      <c r="D41" s="95"/>
      <c r="E41" s="89">
        <f>SUM(E32:E40)</f>
        <v>10.543265473643563</v>
      </c>
      <c r="F41" s="89">
        <f>SUM(F32:F40)</f>
        <v>30.982127912207417</v>
      </c>
      <c r="G41" s="89">
        <f t="shared" ref="G41:M41" si="21">SUM(G32:G40)</f>
        <v>213.18261068269598</v>
      </c>
      <c r="H41" s="89">
        <f>SUM(H32:H40)</f>
        <v>689.83586875641618</v>
      </c>
      <c r="I41" s="89">
        <f t="shared" si="21"/>
        <v>1474.4979210348645</v>
      </c>
      <c r="J41" s="89">
        <f t="shared" si="21"/>
        <v>2499.2720653726365</v>
      </c>
      <c r="K41" s="89">
        <f t="shared" si="21"/>
        <v>3667.6622592405806</v>
      </c>
      <c r="L41" s="89">
        <f t="shared" si="21"/>
        <v>4888.0773998495388</v>
      </c>
      <c r="M41" s="89">
        <f t="shared" si="21"/>
        <v>6088.5719690932201</v>
      </c>
      <c r="N41" s="89">
        <f>SUM(N32:N40)</f>
        <v>7209.3751803962559</v>
      </c>
      <c r="O41" s="89">
        <f>SUM(O32:O40)</f>
        <v>8222.0255101268649</v>
      </c>
      <c r="P41" s="89">
        <f t="shared" ref="P41:AG41" si="22">SUM(P32:P40)</f>
        <v>8961.1004601113</v>
      </c>
      <c r="Q41" s="89">
        <f t="shared" si="22"/>
        <v>9291.2786026875983</v>
      </c>
      <c r="R41" s="89">
        <f t="shared" si="22"/>
        <v>9203.4065942655761</v>
      </c>
      <c r="S41" s="89">
        <f t="shared" si="22"/>
        <v>8773.8595137556731</v>
      </c>
      <c r="T41" s="89">
        <f t="shared" si="22"/>
        <v>8109.5976847630691</v>
      </c>
      <c r="U41" s="89">
        <f t="shared" si="22"/>
        <v>7313.2746931559468</v>
      </c>
      <c r="V41" s="89">
        <f t="shared" si="22"/>
        <v>6467.6338098926044</v>
      </c>
      <c r="W41" s="89">
        <f t="shared" si="22"/>
        <v>5631.9432337269991</v>
      </c>
      <c r="X41" s="89">
        <f t="shared" si="22"/>
        <v>4844.3529632210739</v>
      </c>
      <c r="Y41" s="89">
        <f t="shared" si="22"/>
        <v>4126.3779671223938</v>
      </c>
      <c r="Z41" s="89">
        <f t="shared" si="22"/>
        <v>3487.5398233178344</v>
      </c>
      <c r="AA41" s="89">
        <f t="shared" si="22"/>
        <v>2929.3300986444383</v>
      </c>
      <c r="AB41" s="89">
        <f t="shared" si="22"/>
        <v>2448.2648825252868</v>
      </c>
      <c r="AC41" s="89">
        <f t="shared" si="22"/>
        <v>2038.0815139878969</v>
      </c>
      <c r="AD41" s="89">
        <f t="shared" si="22"/>
        <v>1691.2323557346447</v>
      </c>
      <c r="AE41" s="89">
        <f t="shared" si="22"/>
        <v>1399.8470773924932</v>
      </c>
      <c r="AF41" s="89">
        <f t="shared" si="22"/>
        <v>1156.3147453904</v>
      </c>
      <c r="AG41" s="89">
        <f t="shared" si="22"/>
        <v>953.60571925555564</v>
      </c>
      <c r="AH41" s="89">
        <f>SUM(AH32:AH40)</f>
        <v>785.42260494935101</v>
      </c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</row>
    <row r="42" spans="1:45" x14ac:dyDescent="0.25">
      <c r="A42" s="30"/>
      <c r="B42" s="96" t="s">
        <v>48</v>
      </c>
      <c r="C42" s="96"/>
      <c r="D42" s="96"/>
      <c r="E42" s="52">
        <f>E41</f>
        <v>10.543265473643563</v>
      </c>
      <c r="F42" s="52">
        <f>E42+F41</f>
        <v>41.525393385850982</v>
      </c>
      <c r="G42" s="52">
        <f>F42+G41</f>
        <v>254.70800406854696</v>
      </c>
      <c r="H42" s="52">
        <f t="shared" ref="H42:AG42" si="23">G42+H41</f>
        <v>944.54387282496316</v>
      </c>
      <c r="I42" s="52">
        <f t="shared" si="23"/>
        <v>2419.0417938598275</v>
      </c>
      <c r="J42" s="52">
        <f t="shared" si="23"/>
        <v>4918.313859232464</v>
      </c>
      <c r="K42" s="52">
        <f t="shared" si="23"/>
        <v>8585.9761184730451</v>
      </c>
      <c r="L42" s="52">
        <f t="shared" si="23"/>
        <v>13474.053518322584</v>
      </c>
      <c r="M42" s="90">
        <f t="shared" si="23"/>
        <v>19562.625487415804</v>
      </c>
      <c r="N42" s="52">
        <f t="shared" si="23"/>
        <v>26772.000667812059</v>
      </c>
      <c r="O42" s="52">
        <f t="shared" si="23"/>
        <v>34994.026177938926</v>
      </c>
      <c r="P42" s="52">
        <f t="shared" si="23"/>
        <v>43955.126638050227</v>
      </c>
      <c r="Q42" s="52">
        <f t="shared" si="23"/>
        <v>53246.405240737826</v>
      </c>
      <c r="R42" s="52">
        <f t="shared" si="23"/>
        <v>62449.811835003406</v>
      </c>
      <c r="S42" s="52">
        <f t="shared" si="23"/>
        <v>71223.671348759075</v>
      </c>
      <c r="T42" s="52">
        <f t="shared" si="23"/>
        <v>79333.269033522141</v>
      </c>
      <c r="U42" s="52">
        <f t="shared" si="23"/>
        <v>86646.543726678094</v>
      </c>
      <c r="V42" s="52">
        <f t="shared" si="23"/>
        <v>93114.1775365707</v>
      </c>
      <c r="W42" s="52">
        <f t="shared" si="23"/>
        <v>98746.120770297697</v>
      </c>
      <c r="X42" s="52">
        <f t="shared" si="23"/>
        <v>103590.47373351877</v>
      </c>
      <c r="Y42" s="52">
        <f t="shared" si="23"/>
        <v>107716.85170064116</v>
      </c>
      <c r="Z42" s="52">
        <f t="shared" si="23"/>
        <v>111204.39152395898</v>
      </c>
      <c r="AA42" s="52">
        <f t="shared" si="23"/>
        <v>114133.72162260342</v>
      </c>
      <c r="AB42" s="52">
        <f t="shared" si="23"/>
        <v>116581.98650512871</v>
      </c>
      <c r="AC42" s="52">
        <f t="shared" si="23"/>
        <v>118620.0680191166</v>
      </c>
      <c r="AD42" s="52">
        <f t="shared" si="23"/>
        <v>120311.30037485124</v>
      </c>
      <c r="AE42" s="52">
        <f t="shared" si="23"/>
        <v>121711.14745224373</v>
      </c>
      <c r="AF42" s="52">
        <f t="shared" si="23"/>
        <v>122867.46219763413</v>
      </c>
      <c r="AG42" s="52">
        <f t="shared" si="23"/>
        <v>123821.06791688969</v>
      </c>
      <c r="AH42" s="52">
        <f>AG42+AH41</f>
        <v>124606.49052183903</v>
      </c>
      <c r="AI42" s="51"/>
      <c r="AJ42" s="30"/>
      <c r="AK42" s="30"/>
      <c r="AL42" s="30"/>
      <c r="AM42" s="30"/>
      <c r="AN42" s="30"/>
      <c r="AO42" s="30"/>
      <c r="AP42" s="30"/>
      <c r="AQ42" s="30"/>
      <c r="AR42" s="30"/>
      <c r="AS42" s="30"/>
    </row>
    <row r="43" spans="1:45" x14ac:dyDescent="0.25">
      <c r="A43" s="30"/>
      <c r="B43" s="97" t="s">
        <v>49</v>
      </c>
      <c r="C43" s="97"/>
      <c r="D43" s="97"/>
      <c r="E43" s="68">
        <f>E41*$D$10</f>
        <v>38.658640070026401</v>
      </c>
      <c r="F43" s="68">
        <f>F41*$D$10</f>
        <v>113.60113567809385</v>
      </c>
      <c r="G43" s="68">
        <f t="shared" ref="F43:AG44" si="24">G41*$D$10</f>
        <v>781.66957250321855</v>
      </c>
      <c r="H43" s="68">
        <f t="shared" si="24"/>
        <v>2529.3981854401927</v>
      </c>
      <c r="I43" s="68">
        <f t="shared" si="24"/>
        <v>5406.4923771278363</v>
      </c>
      <c r="J43" s="68">
        <f t="shared" si="24"/>
        <v>9163.9975730330007</v>
      </c>
      <c r="K43" s="68">
        <f t="shared" si="24"/>
        <v>13448.094950548795</v>
      </c>
      <c r="L43" s="68">
        <f t="shared" si="24"/>
        <v>17922.950466114973</v>
      </c>
      <c r="M43" s="92">
        <f t="shared" si="24"/>
        <v>22324.76388667514</v>
      </c>
      <c r="N43" s="68">
        <f t="shared" si="24"/>
        <v>26434.375661452937</v>
      </c>
      <c r="O43" s="68">
        <f t="shared" si="24"/>
        <v>30147.426870465169</v>
      </c>
      <c r="P43" s="68">
        <f t="shared" si="24"/>
        <v>32857.368353741433</v>
      </c>
      <c r="Q43" s="68">
        <f t="shared" si="24"/>
        <v>34068.021543187861</v>
      </c>
      <c r="R43" s="68">
        <f t="shared" si="24"/>
        <v>33745.82417897378</v>
      </c>
      <c r="S43" s="68">
        <f t="shared" si="24"/>
        <v>32170.818217104134</v>
      </c>
      <c r="T43" s="68">
        <f t="shared" si="24"/>
        <v>29735.191510797918</v>
      </c>
      <c r="U43" s="68">
        <f t="shared" si="24"/>
        <v>26815.340541571804</v>
      </c>
      <c r="V43" s="68">
        <f t="shared" si="24"/>
        <v>23714.657302939548</v>
      </c>
      <c r="W43" s="68">
        <f t="shared" si="24"/>
        <v>20650.458523665664</v>
      </c>
      <c r="X43" s="68">
        <f t="shared" si="24"/>
        <v>17762.627531810602</v>
      </c>
      <c r="Y43" s="68">
        <f t="shared" si="24"/>
        <v>15130.052546115443</v>
      </c>
      <c r="Z43" s="68">
        <f t="shared" si="24"/>
        <v>12787.646018832058</v>
      </c>
      <c r="AA43" s="68">
        <f t="shared" si="24"/>
        <v>10740.87702836294</v>
      </c>
      <c r="AB43" s="68">
        <f t="shared" si="24"/>
        <v>8976.971235926052</v>
      </c>
      <c r="AC43" s="68">
        <f t="shared" si="24"/>
        <v>7472.9655512889549</v>
      </c>
      <c r="AD43" s="68">
        <f t="shared" si="24"/>
        <v>6201.1853043603633</v>
      </c>
      <c r="AE43" s="68">
        <f t="shared" si="24"/>
        <v>5132.7726171058084</v>
      </c>
      <c r="AF43" s="68">
        <f t="shared" si="24"/>
        <v>4239.8207330981331</v>
      </c>
      <c r="AG43" s="69">
        <f t="shared" si="24"/>
        <v>3496.5543039370373</v>
      </c>
      <c r="AH43" s="69">
        <f>AH41*$D$10</f>
        <v>2879.8828848142871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</row>
    <row r="44" spans="1:45" x14ac:dyDescent="0.25">
      <c r="A44" s="30"/>
      <c r="B44" s="96" t="s">
        <v>50</v>
      </c>
      <c r="C44" s="96"/>
      <c r="D44" s="96"/>
      <c r="E44" s="67">
        <f>E42*$D$10</f>
        <v>38.658640070026401</v>
      </c>
      <c r="F44" s="67">
        <f t="shared" si="24"/>
        <v>152.25977574812026</v>
      </c>
      <c r="G44" s="67">
        <f t="shared" si="24"/>
        <v>933.92934825133875</v>
      </c>
      <c r="H44" s="67">
        <f t="shared" si="24"/>
        <v>3463.3275336915312</v>
      </c>
      <c r="I44" s="71">
        <f t="shared" si="24"/>
        <v>8869.8199108193676</v>
      </c>
      <c r="J44" s="67">
        <f t="shared" si="24"/>
        <v>18033.817483852366</v>
      </c>
      <c r="K44" s="67">
        <f t="shared" si="24"/>
        <v>31481.912434401165</v>
      </c>
      <c r="L44" s="67">
        <f t="shared" si="24"/>
        <v>49404.862900516142</v>
      </c>
      <c r="M44" s="93">
        <f t="shared" si="24"/>
        <v>71729.626787191271</v>
      </c>
      <c r="N44" s="71">
        <f t="shared" si="24"/>
        <v>98164.002448644213</v>
      </c>
      <c r="O44" s="67">
        <f t="shared" si="24"/>
        <v>128311.42931910939</v>
      </c>
      <c r="P44" s="67">
        <f t="shared" si="24"/>
        <v>161168.79767285084</v>
      </c>
      <c r="Q44" s="67">
        <f t="shared" si="24"/>
        <v>195236.81921603868</v>
      </c>
      <c r="R44" s="67">
        <f t="shared" si="24"/>
        <v>228982.64339501248</v>
      </c>
      <c r="S44" s="67">
        <f t="shared" si="24"/>
        <v>261153.4616121166</v>
      </c>
      <c r="T44" s="67">
        <f t="shared" si="24"/>
        <v>290888.65312291449</v>
      </c>
      <c r="U44" s="67">
        <f t="shared" si="24"/>
        <v>317703.99366448633</v>
      </c>
      <c r="V44" s="67">
        <f t="shared" si="24"/>
        <v>341418.6509674259</v>
      </c>
      <c r="W44" s="67">
        <f t="shared" si="24"/>
        <v>362069.10949109151</v>
      </c>
      <c r="X44" s="71">
        <f t="shared" si="24"/>
        <v>379831.73702290212</v>
      </c>
      <c r="Y44" s="67">
        <f t="shared" si="24"/>
        <v>394961.78956901754</v>
      </c>
      <c r="Z44" s="67">
        <f t="shared" si="24"/>
        <v>407749.43558784958</v>
      </c>
      <c r="AA44" s="67">
        <f t="shared" si="24"/>
        <v>418490.31261621253</v>
      </c>
      <c r="AB44" s="67">
        <f t="shared" si="24"/>
        <v>427467.28385213856</v>
      </c>
      <c r="AC44" s="67">
        <f t="shared" si="24"/>
        <v>434940.24940342753</v>
      </c>
      <c r="AD44" s="67">
        <f t="shared" si="24"/>
        <v>441141.43470778788</v>
      </c>
      <c r="AE44" s="67">
        <f t="shared" si="24"/>
        <v>446274.20732489368</v>
      </c>
      <c r="AF44" s="67">
        <f t="shared" si="24"/>
        <v>450514.02805799182</v>
      </c>
      <c r="AG44" s="70">
        <f t="shared" si="24"/>
        <v>454010.58236192883</v>
      </c>
      <c r="AH44" s="71">
        <f>AH42*$D$10</f>
        <v>456890.46524674312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</row>
    <row r="45" spans="1:45" ht="14.45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91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</row>
    <row r="46" spans="1:45" ht="14.45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91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</row>
    <row r="47" spans="1:45" ht="14.45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5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</row>
    <row r="48" spans="1:45" ht="15.6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</row>
    <row r="49" spans="1:45" ht="15.6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</row>
    <row r="50" spans="1:45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</row>
    <row r="51" spans="1:45" ht="15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</row>
    <row r="52" spans="1:45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</row>
    <row r="53" spans="1:45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</row>
    <row r="54" spans="1:45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</row>
    <row r="55" spans="1:45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</row>
    <row r="56" spans="1:45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</row>
    <row r="57" spans="1:45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</row>
    <row r="58" spans="1:45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s="30"/>
    </row>
  </sheetData>
  <mergeCells count="4">
    <mergeCell ref="B41:D41"/>
    <mergeCell ref="B42:D42"/>
    <mergeCell ref="B43:D43"/>
    <mergeCell ref="B44:D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26147-D8CB-4AC5-99B8-708E334C86AE}">
  <dimension ref="A1:AT58"/>
  <sheetViews>
    <sheetView topLeftCell="A10" zoomScale="60" zoomScaleNormal="60" workbookViewId="0">
      <selection activeCell="I44" sqref="I44"/>
    </sheetView>
  </sheetViews>
  <sheetFormatPr defaultColWidth="11.42578125" defaultRowHeight="15" x14ac:dyDescent="0.25"/>
  <cols>
    <col min="1" max="1" width="11.42578125" style="34"/>
    <col min="2" max="2" width="19.42578125" style="34" customWidth="1"/>
    <col min="3" max="3" width="14.28515625" style="34" customWidth="1"/>
    <col min="4" max="4" width="15" style="34" bestFit="1" customWidth="1"/>
    <col min="5" max="5" width="17.28515625" style="34" customWidth="1"/>
    <col min="6" max="6" width="12.5703125" style="34" customWidth="1"/>
    <col min="7" max="7" width="21.28515625" style="34" customWidth="1"/>
    <col min="8" max="10" width="15.85546875" style="34" customWidth="1"/>
    <col min="11" max="11" width="20.7109375" style="34" customWidth="1"/>
    <col min="12" max="13" width="15.85546875" style="34" customWidth="1"/>
    <col min="14" max="14" width="17" style="34" bestFit="1" customWidth="1"/>
    <col min="15" max="21" width="15.85546875" style="34" customWidth="1"/>
    <col min="22" max="22" width="13.5703125" style="34" customWidth="1"/>
    <col min="23" max="23" width="15.85546875" style="34" bestFit="1" customWidth="1"/>
    <col min="24" max="24" width="17" style="34" bestFit="1" customWidth="1"/>
    <col min="25" max="26" width="15.85546875" style="34" bestFit="1" customWidth="1"/>
    <col min="27" max="27" width="13.5703125" style="34" customWidth="1"/>
    <col min="28" max="30" width="15.85546875" style="34" bestFit="1" customWidth="1"/>
    <col min="31" max="31" width="18.5703125" style="34" customWidth="1"/>
    <col min="32" max="32" width="16.42578125" style="34" customWidth="1"/>
    <col min="33" max="33" width="18.42578125" style="34" customWidth="1"/>
    <col min="34" max="34" width="18.5703125" style="34" bestFit="1" customWidth="1"/>
    <col min="35" max="16384" width="11.42578125" style="34"/>
  </cols>
  <sheetData>
    <row r="1" spans="1:46" ht="28.5" customHeight="1" x14ac:dyDescent="0.25">
      <c r="A1" s="31" t="s">
        <v>36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</row>
    <row r="2" spans="1:46" ht="18" thickBot="1" x14ac:dyDescent="0.3">
      <c r="B2" s="30"/>
      <c r="C2" s="30"/>
      <c r="D2" s="30"/>
      <c r="E2" s="30"/>
      <c r="F2" s="30"/>
      <c r="G2" s="30"/>
      <c r="H2" s="32" t="s">
        <v>74</v>
      </c>
      <c r="I2" s="32"/>
      <c r="J2" s="32"/>
      <c r="K2" s="32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</row>
    <row r="3" spans="1:46" x14ac:dyDescent="0.25">
      <c r="A3" s="30"/>
      <c r="B3" s="30"/>
      <c r="C3" s="72" t="s">
        <v>75</v>
      </c>
      <c r="D3" s="35"/>
      <c r="E3" s="30"/>
      <c r="F3" s="30"/>
      <c r="G3" s="30"/>
      <c r="H3" s="73" t="s">
        <v>37</v>
      </c>
      <c r="I3" s="73"/>
      <c r="J3" s="73">
        <v>1</v>
      </c>
      <c r="K3" s="73">
        <v>2</v>
      </c>
      <c r="L3" s="73">
        <v>3</v>
      </c>
      <c r="M3" s="73">
        <v>4</v>
      </c>
      <c r="N3" s="73">
        <v>5</v>
      </c>
      <c r="O3" s="73">
        <v>6</v>
      </c>
      <c r="P3" s="73">
        <v>7</v>
      </c>
      <c r="Q3" s="73">
        <v>8</v>
      </c>
      <c r="R3" s="73">
        <v>9</v>
      </c>
      <c r="S3" s="73">
        <v>10</v>
      </c>
      <c r="T3" s="73">
        <v>11</v>
      </c>
      <c r="U3" s="73">
        <v>12</v>
      </c>
      <c r="V3" s="73">
        <v>13</v>
      </c>
      <c r="W3" s="73">
        <v>14</v>
      </c>
      <c r="X3" s="73">
        <v>15</v>
      </c>
      <c r="Y3" s="73">
        <v>16</v>
      </c>
      <c r="Z3" s="73">
        <v>17</v>
      </c>
      <c r="AA3" s="73">
        <v>18</v>
      </c>
      <c r="AB3" s="73">
        <v>19</v>
      </c>
      <c r="AC3" s="73">
        <v>20</v>
      </c>
      <c r="AD3" s="73">
        <v>21</v>
      </c>
      <c r="AE3" s="73">
        <v>22</v>
      </c>
      <c r="AF3" s="73">
        <v>23</v>
      </c>
      <c r="AG3" s="73">
        <v>24</v>
      </c>
      <c r="AH3" s="73">
        <v>25</v>
      </c>
      <c r="AI3" s="73">
        <v>26</v>
      </c>
      <c r="AJ3" s="73">
        <v>27</v>
      </c>
      <c r="AK3" s="73">
        <v>28</v>
      </c>
      <c r="AL3" s="73">
        <v>29</v>
      </c>
      <c r="AM3" s="73">
        <v>30</v>
      </c>
      <c r="AN3"/>
      <c r="AO3"/>
      <c r="AP3"/>
      <c r="AQ3"/>
      <c r="AR3"/>
      <c r="AS3"/>
      <c r="AT3" s="30"/>
    </row>
    <row r="4" spans="1:46" x14ac:dyDescent="0.25">
      <c r="A4" s="30"/>
      <c r="B4" s="30"/>
      <c r="C4" s="36"/>
      <c r="D4" s="37"/>
      <c r="E4" s="30"/>
      <c r="F4" s="30"/>
      <c r="G4" s="30"/>
      <c r="H4" t="s">
        <v>69</v>
      </c>
      <c r="I4">
        <f t="shared" ref="I4" si="0">0.489*(I5^0.89)</f>
        <v>0</v>
      </c>
      <c r="J4" s="53">
        <f>0.489*(J5^0.89)</f>
        <v>2.1525289139494752E-2</v>
      </c>
      <c r="K4">
        <f t="shared" ref="K4:AM4" si="1">0.489*(K5^0.89)</f>
        <v>3.989015189078858E-2</v>
      </c>
      <c r="L4">
        <f t="shared" si="1"/>
        <v>0.30364542546284318</v>
      </c>
      <c r="M4">
        <f t="shared" si="1"/>
        <v>0.73798902362609586</v>
      </c>
      <c r="N4">
        <f t="shared" si="1"/>
        <v>1.168277305533453</v>
      </c>
      <c r="O4">
        <f t="shared" si="1"/>
        <v>1.4937647048336333</v>
      </c>
      <c r="P4">
        <f t="shared" si="1"/>
        <v>1.6853473606127569</v>
      </c>
      <c r="Q4">
        <f t="shared" si="1"/>
        <v>1.7542555227317598</v>
      </c>
      <c r="R4">
        <f t="shared" si="1"/>
        <v>1.7278996190448142</v>
      </c>
      <c r="S4">
        <f t="shared" si="1"/>
        <v>1.6361277222604842</v>
      </c>
      <c r="T4">
        <f t="shared" si="1"/>
        <v>1.504914684056339</v>
      </c>
      <c r="U4">
        <f t="shared" si="1"/>
        <v>1.3543329974475209</v>
      </c>
      <c r="V4">
        <f t="shared" si="1"/>
        <v>1.1986396490738105</v>
      </c>
      <c r="W4">
        <f t="shared" si="1"/>
        <v>1.0472178896834277</v>
      </c>
      <c r="X4">
        <f t="shared" si="1"/>
        <v>0.90572172674798135</v>
      </c>
      <c r="Y4">
        <f t="shared" si="1"/>
        <v>0.77712846774576649</v>
      </c>
      <c r="Z4">
        <f t="shared" si="1"/>
        <v>0.6625952691375977</v>
      </c>
      <c r="AA4">
        <f t="shared" si="1"/>
        <v>0.56210762763988764</v>
      </c>
      <c r="AB4">
        <f t="shared" si="1"/>
        <v>0.47494598984691083</v>
      </c>
      <c r="AC4">
        <f t="shared" si="1"/>
        <v>0.40000782943952939</v>
      </c>
      <c r="AD4">
        <f t="shared" si="1"/>
        <v>0.33602141334940411</v>
      </c>
      <c r="AE4">
        <f t="shared" si="1"/>
        <v>0.28168171021271698</v>
      </c>
      <c r="AF4">
        <f t="shared" si="1"/>
        <v>0.235732167459549</v>
      </c>
      <c r="AG4">
        <f t="shared" si="1"/>
        <v>0.19700996860274178</v>
      </c>
      <c r="AH4">
        <f t="shared" si="1"/>
        <v>0.16446739790594228</v>
      </c>
      <c r="AI4">
        <f t="shared" si="1"/>
        <v>0.13717812051317096</v>
      </c>
      <c r="AJ4">
        <f t="shared" si="1"/>
        <v>0.11433437599585612</v>
      </c>
      <c r="AK4">
        <f t="shared" si="1"/>
        <v>9.5239075181015598E-2</v>
      </c>
      <c r="AL4">
        <f t="shared" si="1"/>
        <v>7.9295387853091773E-2</v>
      </c>
      <c r="AM4">
        <f t="shared" si="1"/>
        <v>6.5995448873638146E-2</v>
      </c>
      <c r="AN4"/>
      <c r="AO4"/>
      <c r="AP4"/>
      <c r="AQ4"/>
      <c r="AR4"/>
      <c r="AS4"/>
      <c r="AT4" s="30"/>
    </row>
    <row r="5" spans="1:46" ht="15.75" thickBot="1" x14ac:dyDescent="0.3">
      <c r="A5" s="30"/>
      <c r="B5" s="30"/>
      <c r="C5" s="39" t="s">
        <v>70</v>
      </c>
      <c r="D5" s="74">
        <v>48</v>
      </c>
      <c r="E5" s="30"/>
      <c r="F5" s="30"/>
      <c r="G5" s="30"/>
      <c r="H5" s="75" t="s">
        <v>38</v>
      </c>
      <c r="I5" s="75">
        <v>0</v>
      </c>
      <c r="J5" s="75">
        <f>K5/2</f>
        <v>2.9922656795680888E-2</v>
      </c>
      <c r="K5" s="75">
        <f t="shared" ref="K5:AM5" si="2">J10-I10</f>
        <v>5.9845313591361776E-2</v>
      </c>
      <c r="L5" s="75">
        <f t="shared" si="2"/>
        <v>0.58543781069127454</v>
      </c>
      <c r="M5" s="75">
        <f t="shared" si="2"/>
        <v>1.5879346773852401</v>
      </c>
      <c r="N5" s="75">
        <f t="shared" si="2"/>
        <v>2.6606361315721663</v>
      </c>
      <c r="O5" s="75">
        <f t="shared" si="2"/>
        <v>3.5068231021843372</v>
      </c>
      <c r="P5" s="75">
        <f t="shared" si="2"/>
        <v>4.0160433210100983</v>
      </c>
      <c r="Q5" s="75">
        <f t="shared" si="2"/>
        <v>4.2010011602644894</v>
      </c>
      <c r="R5" s="75">
        <f t="shared" si="2"/>
        <v>4.1301507021121573</v>
      </c>
      <c r="S5" s="75">
        <f t="shared" si="2"/>
        <v>3.8845008265190302</v>
      </c>
      <c r="T5" s="75">
        <f t="shared" si="2"/>
        <v>3.5362480408888857</v>
      </c>
      <c r="U5" s="75">
        <f t="shared" si="2"/>
        <v>3.1412124077466679</v>
      </c>
      <c r="V5" s="75">
        <f t="shared" si="2"/>
        <v>2.7384535013559095</v>
      </c>
      <c r="W5" s="75">
        <f t="shared" si="2"/>
        <v>2.3529067295921848</v>
      </c>
      <c r="X5" s="75">
        <f t="shared" si="2"/>
        <v>1.9988062750862312</v>
      </c>
      <c r="Y5" s="75">
        <f t="shared" si="2"/>
        <v>1.6828654426164107</v>
      </c>
      <c r="Z5" s="75">
        <f t="shared" si="2"/>
        <v>1.4068461205269216</v>
      </c>
      <c r="AA5" s="75">
        <f t="shared" si="2"/>
        <v>1.1694710086803823</v>
      </c>
      <c r="AB5" s="75">
        <f t="shared" si="2"/>
        <v>0.96776536253996426</v>
      </c>
      <c r="AC5" s="75">
        <f t="shared" si="2"/>
        <v>0.79795263930221694</v>
      </c>
      <c r="AD5" s="75">
        <f t="shared" si="2"/>
        <v>0.65602321455404677</v>
      </c>
      <c r="AE5" s="75">
        <f t="shared" si="2"/>
        <v>0.53807456143434962</v>
      </c>
      <c r="AF5" s="75">
        <f t="shared" si="2"/>
        <v>0.44049786647357081</v>
      </c>
      <c r="AG5" s="75">
        <f t="shared" si="2"/>
        <v>0.36006531167549838</v>
      </c>
      <c r="AH5" s="75">
        <f t="shared" si="2"/>
        <v>0.29395576373762111</v>
      </c>
      <c r="AI5" s="75">
        <f t="shared" si="2"/>
        <v>0.23974430658863355</v>
      </c>
      <c r="AJ5" s="75">
        <f t="shared" si="2"/>
        <v>0.19537225265007407</v>
      </c>
      <c r="AK5" s="75">
        <f t="shared" si="2"/>
        <v>0.15910817107270958</v>
      </c>
      <c r="AL5" s="75">
        <f t="shared" si="2"/>
        <v>0.12950635741457717</v>
      </c>
      <c r="AM5" s="75">
        <f t="shared" si="2"/>
        <v>0.1053664604104867</v>
      </c>
      <c r="AN5"/>
      <c r="AO5"/>
      <c r="AP5"/>
      <c r="AQ5"/>
      <c r="AR5"/>
      <c r="AS5"/>
      <c r="AT5" s="30"/>
    </row>
    <row r="6" spans="1:46" x14ac:dyDescent="0.25">
      <c r="A6" s="30"/>
      <c r="B6" s="30"/>
      <c r="C6" s="39"/>
      <c r="D6" s="76"/>
      <c r="E6" s="30"/>
      <c r="F6" s="30"/>
      <c r="G6" s="30"/>
      <c r="H6" s="53" t="s">
        <v>71</v>
      </c>
      <c r="I6" s="54">
        <f>SUM(I4:I5)</f>
        <v>0</v>
      </c>
      <c r="J6" s="54">
        <f>SUM(J4:J5)</f>
        <v>5.144794593517564E-2</v>
      </c>
      <c r="K6" s="54">
        <f>SUM(K4:K5)</f>
        <v>9.9735465482150357E-2</v>
      </c>
      <c r="L6" s="54">
        <f t="shared" ref="L6:AM6" si="3">SUM(L4:L5)</f>
        <v>0.88908323615411766</v>
      </c>
      <c r="M6" s="54">
        <f t="shared" si="3"/>
        <v>2.3259237010113361</v>
      </c>
      <c r="N6" s="54">
        <f t="shared" si="3"/>
        <v>3.8289134371056193</v>
      </c>
      <c r="O6" s="54">
        <f t="shared" si="3"/>
        <v>5.0005878070179701</v>
      </c>
      <c r="P6" s="54">
        <f t="shared" si="3"/>
        <v>5.701390681622855</v>
      </c>
      <c r="Q6" s="54">
        <f t="shared" si="3"/>
        <v>5.9552566829962492</v>
      </c>
      <c r="R6" s="54">
        <f t="shared" si="3"/>
        <v>5.8580503211569717</v>
      </c>
      <c r="S6" s="54">
        <f t="shared" si="3"/>
        <v>5.5206285487795146</v>
      </c>
      <c r="T6" s="54">
        <f t="shared" si="3"/>
        <v>5.0411627249452247</v>
      </c>
      <c r="U6" s="54">
        <f t="shared" si="3"/>
        <v>4.4955454051941892</v>
      </c>
      <c r="V6" s="54">
        <f t="shared" si="3"/>
        <v>3.9370931504297202</v>
      </c>
      <c r="W6" s="54">
        <f t="shared" si="3"/>
        <v>3.4001246192756125</v>
      </c>
      <c r="X6" s="54">
        <f t="shared" si="3"/>
        <v>2.9045280018342128</v>
      </c>
      <c r="Y6" s="54">
        <f t="shared" si="3"/>
        <v>2.4599939103621771</v>
      </c>
      <c r="Z6" s="54">
        <f t="shared" si="3"/>
        <v>2.0694413896645192</v>
      </c>
      <c r="AA6" s="54">
        <f t="shared" si="3"/>
        <v>1.7315786363202701</v>
      </c>
      <c r="AB6" s="54">
        <f t="shared" si="3"/>
        <v>1.4427113523868751</v>
      </c>
      <c r="AC6" s="54">
        <f t="shared" si="3"/>
        <v>1.1979604687417464</v>
      </c>
      <c r="AD6" s="54">
        <f t="shared" si="3"/>
        <v>0.99204462790345094</v>
      </c>
      <c r="AE6" s="54">
        <f t="shared" si="3"/>
        <v>0.81975627164706655</v>
      </c>
      <c r="AF6" s="54">
        <f t="shared" si="3"/>
        <v>0.67623003393311976</v>
      </c>
      <c r="AG6" s="54">
        <f t="shared" si="3"/>
        <v>0.55707528027824016</v>
      </c>
      <c r="AH6" s="54">
        <f t="shared" si="3"/>
        <v>0.45842316164356339</v>
      </c>
      <c r="AI6" s="54">
        <f t="shared" si="3"/>
        <v>0.37692242710180451</v>
      </c>
      <c r="AJ6" s="54">
        <f t="shared" si="3"/>
        <v>0.30970662864593018</v>
      </c>
      <c r="AK6" s="54">
        <f t="shared" si="3"/>
        <v>0.25434724625372518</v>
      </c>
      <c r="AL6" s="54">
        <f t="shared" si="3"/>
        <v>0.20880174526766893</v>
      </c>
      <c r="AM6" s="54">
        <f t="shared" si="3"/>
        <v>0.17136190928412484</v>
      </c>
    </row>
    <row r="7" spans="1:46" ht="18" x14ac:dyDescent="0.35">
      <c r="A7" s="30"/>
      <c r="B7" s="30"/>
      <c r="C7" s="39" t="s">
        <v>39</v>
      </c>
      <c r="D7" s="74">
        <v>0.208142687554975</v>
      </c>
      <c r="E7" s="30"/>
      <c r="F7" s="30"/>
      <c r="G7" s="30"/>
      <c r="H7" s="53" t="s">
        <v>72</v>
      </c>
      <c r="I7" s="65">
        <f>I6*$D$10</f>
        <v>0</v>
      </c>
      <c r="J7" s="65">
        <f>J6*$D$10</f>
        <v>0.18864246842897733</v>
      </c>
      <c r="K7" s="65">
        <f t="shared" ref="K7:AM7" si="4">K6*$D$10</f>
        <v>0.36569670676788463</v>
      </c>
      <c r="L7" s="65">
        <f t="shared" si="4"/>
        <v>3.2599718658984314</v>
      </c>
      <c r="M7" s="65">
        <f t="shared" si="4"/>
        <v>8.5283869037082312</v>
      </c>
      <c r="N7" s="65">
        <f t="shared" si="4"/>
        <v>14.039349269387269</v>
      </c>
      <c r="O7" s="65">
        <f t="shared" si="4"/>
        <v>18.335488625732555</v>
      </c>
      <c r="P7" s="65">
        <f t="shared" si="4"/>
        <v>20.905099165950467</v>
      </c>
      <c r="Q7" s="65">
        <f t="shared" si="4"/>
        <v>21.835941170986246</v>
      </c>
      <c r="R7" s="65">
        <f t="shared" si="4"/>
        <v>21.479517844242228</v>
      </c>
      <c r="S7" s="65">
        <f t="shared" si="4"/>
        <v>20.242304678858218</v>
      </c>
      <c r="T7" s="65">
        <f t="shared" si="4"/>
        <v>18.484263324799155</v>
      </c>
      <c r="U7" s="65">
        <f t="shared" si="4"/>
        <v>16.483666485712025</v>
      </c>
      <c r="V7" s="65">
        <f t="shared" si="4"/>
        <v>14.436008218242307</v>
      </c>
      <c r="W7" s="65">
        <f t="shared" si="4"/>
        <v>12.467123604010579</v>
      </c>
      <c r="X7" s="65">
        <f t="shared" si="4"/>
        <v>10.649936006725447</v>
      </c>
      <c r="Y7" s="65">
        <f t="shared" si="4"/>
        <v>9.0199776713279824</v>
      </c>
      <c r="Z7" s="65">
        <f t="shared" si="4"/>
        <v>7.5879517621032369</v>
      </c>
      <c r="AA7" s="65">
        <f t="shared" si="4"/>
        <v>6.3491216665076564</v>
      </c>
      <c r="AB7" s="65">
        <f t="shared" si="4"/>
        <v>5.2899416254185416</v>
      </c>
      <c r="AC7" s="65">
        <f t="shared" si="4"/>
        <v>4.3925217187197365</v>
      </c>
      <c r="AD7" s="65">
        <f t="shared" si="4"/>
        <v>3.63749696897932</v>
      </c>
      <c r="AE7" s="65">
        <f t="shared" si="4"/>
        <v>3.0057729960392439</v>
      </c>
      <c r="AF7" s="65">
        <f t="shared" si="4"/>
        <v>2.4795101244214388</v>
      </c>
      <c r="AG7" s="65">
        <f t="shared" si="4"/>
        <v>2.0426093610202138</v>
      </c>
      <c r="AH7" s="65">
        <f t="shared" si="4"/>
        <v>1.6808849260263989</v>
      </c>
      <c r="AI7" s="65">
        <f t="shared" si="4"/>
        <v>1.3820488993732831</v>
      </c>
      <c r="AJ7" s="65">
        <f t="shared" si="4"/>
        <v>1.1355909717017441</v>
      </c>
      <c r="AK7" s="65">
        <f t="shared" si="4"/>
        <v>0.93260656959699229</v>
      </c>
      <c r="AL7" s="65">
        <f t="shared" si="4"/>
        <v>0.76560639931478602</v>
      </c>
      <c r="AM7" s="65">
        <f t="shared" si="4"/>
        <v>0.62832700070845771</v>
      </c>
    </row>
    <row r="8" spans="1:46" ht="17.25" x14ac:dyDescent="0.25">
      <c r="A8" s="30"/>
      <c r="B8" s="30"/>
      <c r="C8" s="39" t="s">
        <v>41</v>
      </c>
      <c r="D8" s="40">
        <v>4</v>
      </c>
      <c r="E8" s="30"/>
      <c r="F8" s="30"/>
      <c r="G8" s="30"/>
      <c r="H8" s="32" t="s">
        <v>76</v>
      </c>
      <c r="I8" s="32"/>
      <c r="J8" s="33"/>
      <c r="K8" s="33"/>
      <c r="L8" s="33"/>
      <c r="M8" s="33"/>
      <c r="N8" s="33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 s="30"/>
    </row>
    <row r="9" spans="1:46" ht="23.25" x14ac:dyDescent="0.25">
      <c r="A9" s="30"/>
      <c r="B9" s="30"/>
      <c r="C9" s="41" t="s">
        <v>42</v>
      </c>
      <c r="D9" s="42">
        <v>0.47</v>
      </c>
      <c r="E9" s="30"/>
      <c r="F9" s="30"/>
      <c r="G9" s="30"/>
      <c r="H9" s="73" t="s">
        <v>40</v>
      </c>
      <c r="I9" s="73">
        <v>0</v>
      </c>
      <c r="J9" s="73">
        <v>1</v>
      </c>
      <c r="K9" s="73">
        <v>2</v>
      </c>
      <c r="L9" s="73">
        <v>3</v>
      </c>
      <c r="M9" s="73">
        <v>4</v>
      </c>
      <c r="N9" s="73">
        <v>5</v>
      </c>
      <c r="O9" s="73">
        <v>6</v>
      </c>
      <c r="P9" s="73">
        <v>7</v>
      </c>
      <c r="Q9" s="73">
        <v>8</v>
      </c>
      <c r="R9" s="73">
        <v>9</v>
      </c>
      <c r="S9" s="73">
        <v>10</v>
      </c>
      <c r="T9" s="73">
        <v>11</v>
      </c>
      <c r="U9" s="73">
        <v>12</v>
      </c>
      <c r="V9" s="73">
        <v>13</v>
      </c>
      <c r="W9" s="73">
        <v>14</v>
      </c>
      <c r="X9" s="73">
        <v>15</v>
      </c>
      <c r="Y9" s="73">
        <v>16</v>
      </c>
      <c r="Z9" s="73">
        <v>17</v>
      </c>
      <c r="AA9" s="73">
        <v>18</v>
      </c>
      <c r="AB9" s="73">
        <v>19</v>
      </c>
      <c r="AC9" s="73">
        <v>20</v>
      </c>
      <c r="AD9" s="73">
        <v>21</v>
      </c>
      <c r="AE9" s="73">
        <v>22</v>
      </c>
      <c r="AF9" s="73">
        <v>23</v>
      </c>
      <c r="AG9" s="73">
        <v>24</v>
      </c>
      <c r="AH9" s="73">
        <v>25</v>
      </c>
      <c r="AI9" s="73">
        <v>26</v>
      </c>
      <c r="AJ9" s="73">
        <v>27</v>
      </c>
      <c r="AK9" s="73">
        <v>28</v>
      </c>
      <c r="AL9" s="73">
        <v>29</v>
      </c>
      <c r="AM9" s="73">
        <v>30</v>
      </c>
      <c r="AN9"/>
      <c r="AO9"/>
      <c r="AP9"/>
      <c r="AQ9"/>
      <c r="AR9"/>
      <c r="AS9" s="30"/>
    </row>
    <row r="10" spans="1:46" ht="24" thickBot="1" x14ac:dyDescent="0.3">
      <c r="A10" s="30"/>
      <c r="B10" s="30"/>
      <c r="C10" s="43" t="s">
        <v>43</v>
      </c>
      <c r="D10" s="44">
        <f>44/12</f>
        <v>3.6666666666666665</v>
      </c>
      <c r="E10" s="30"/>
      <c r="F10" s="30"/>
      <c r="G10" s="30"/>
      <c r="H10" s="77" t="s">
        <v>38</v>
      </c>
      <c r="I10" s="77">
        <f t="shared" ref="I10:AM10" si="5">$D$5*(1-EXP(-$D$7*I9))^$D$8</f>
        <v>0</v>
      </c>
      <c r="J10" s="77">
        <f t="shared" si="5"/>
        <v>5.9845313591361776E-2</v>
      </c>
      <c r="K10" s="77">
        <f t="shared" si="5"/>
        <v>0.64528312428263634</v>
      </c>
      <c r="L10" s="77">
        <f t="shared" si="5"/>
        <v>2.2332178016678763</v>
      </c>
      <c r="M10" s="77">
        <f t="shared" si="5"/>
        <v>4.8938539332400426</v>
      </c>
      <c r="N10" s="77">
        <f t="shared" si="5"/>
        <v>8.4006770354243798</v>
      </c>
      <c r="O10" s="77">
        <f t="shared" si="5"/>
        <v>12.416720356434478</v>
      </c>
      <c r="P10" s="77">
        <f t="shared" si="5"/>
        <v>16.617721516698968</v>
      </c>
      <c r="Q10" s="77">
        <f t="shared" si="5"/>
        <v>20.747872218811125</v>
      </c>
      <c r="R10" s="77">
        <f t="shared" si="5"/>
        <v>24.632373045330155</v>
      </c>
      <c r="S10" s="77">
        <f t="shared" si="5"/>
        <v>28.168621086219041</v>
      </c>
      <c r="T10" s="77">
        <f t="shared" si="5"/>
        <v>31.309833493965709</v>
      </c>
      <c r="U10" s="77">
        <f t="shared" si="5"/>
        <v>34.048286995321618</v>
      </c>
      <c r="V10" s="77">
        <f t="shared" si="5"/>
        <v>36.401193724913803</v>
      </c>
      <c r="W10" s="77">
        <f t="shared" si="5"/>
        <v>38.400000000000034</v>
      </c>
      <c r="X10" s="77">
        <f t="shared" si="5"/>
        <v>40.082865442616445</v>
      </c>
      <c r="Y10" s="77">
        <f t="shared" si="5"/>
        <v>41.489711563143366</v>
      </c>
      <c r="Z10" s="77">
        <f t="shared" si="5"/>
        <v>42.659182571823749</v>
      </c>
      <c r="AA10" s="77">
        <f t="shared" si="5"/>
        <v>43.626947934363713</v>
      </c>
      <c r="AB10" s="77">
        <f t="shared" si="5"/>
        <v>44.42490057366593</v>
      </c>
      <c r="AC10" s="77">
        <f t="shared" si="5"/>
        <v>45.080923788219977</v>
      </c>
      <c r="AD10" s="77">
        <f t="shared" si="5"/>
        <v>45.618998349654326</v>
      </c>
      <c r="AE10" s="77">
        <f t="shared" si="5"/>
        <v>46.059496216127897</v>
      </c>
      <c r="AF10" s="77">
        <f t="shared" si="5"/>
        <v>46.419561527803396</v>
      </c>
      <c r="AG10" s="77">
        <f t="shared" si="5"/>
        <v>46.713517291541017</v>
      </c>
      <c r="AH10" s="77">
        <f t="shared" si="5"/>
        <v>46.95326159812965</v>
      </c>
      <c r="AI10" s="77">
        <f t="shared" si="5"/>
        <v>47.148633850779724</v>
      </c>
      <c r="AJ10" s="77">
        <f t="shared" si="5"/>
        <v>47.307742021852434</v>
      </c>
      <c r="AK10" s="77">
        <f t="shared" si="5"/>
        <v>47.437248379267011</v>
      </c>
      <c r="AL10" s="77">
        <f t="shared" si="5"/>
        <v>47.542614839677498</v>
      </c>
      <c r="AM10" s="77">
        <f t="shared" si="5"/>
        <v>47.628311081458598</v>
      </c>
      <c r="AN10"/>
      <c r="AO10"/>
      <c r="AP10"/>
      <c r="AQ10"/>
      <c r="AR10"/>
      <c r="AS10" s="30"/>
    </row>
    <row r="11" spans="1:46" ht="15.75" thickBot="1" x14ac:dyDescent="0.3">
      <c r="A11" s="46"/>
      <c r="B11" s="30"/>
      <c r="C11" s="30"/>
      <c r="D11" s="30"/>
      <c r="E11" s="30"/>
      <c r="F11" s="30"/>
      <c r="G11" s="30"/>
      <c r="H11" s="78" t="s">
        <v>69</v>
      </c>
      <c r="I11" s="75">
        <f t="shared" ref="I11:AM11" si="6">0.489*(I10^0.89)</f>
        <v>0</v>
      </c>
      <c r="J11" s="75">
        <f t="shared" si="6"/>
        <v>3.989015189078858E-2</v>
      </c>
      <c r="K11" s="75">
        <f t="shared" si="6"/>
        <v>0.33112092964923939</v>
      </c>
      <c r="L11" s="75">
        <f t="shared" si="6"/>
        <v>0.9996719844584947</v>
      </c>
      <c r="M11" s="75">
        <f t="shared" si="6"/>
        <v>2.0095473866548796</v>
      </c>
      <c r="N11" s="75">
        <f t="shared" si="6"/>
        <v>3.2504880663335554</v>
      </c>
      <c r="O11" s="75">
        <f t="shared" si="6"/>
        <v>4.6023008021584211</v>
      </c>
      <c r="P11" s="75">
        <f t="shared" si="6"/>
        <v>5.9650964937531734</v>
      </c>
      <c r="Q11" s="75">
        <f t="shared" si="6"/>
        <v>7.268006911534294</v>
      </c>
      <c r="R11" s="75">
        <f t="shared" si="6"/>
        <v>8.4673872894905848</v>
      </c>
      <c r="S11" s="75">
        <f t="shared" si="6"/>
        <v>9.5411392068882943</v>
      </c>
      <c r="T11" s="75">
        <f t="shared" si="6"/>
        <v>10.482496686104707</v>
      </c>
      <c r="U11" s="75">
        <f t="shared" si="6"/>
        <v>11.294672606574347</v>
      </c>
      <c r="V11" s="75">
        <f t="shared" si="6"/>
        <v>11.986758793434676</v>
      </c>
      <c r="W11" s="75">
        <f t="shared" si="6"/>
        <v>12.570821186319476</v>
      </c>
      <c r="X11" s="75">
        <f t="shared" si="6"/>
        <v>13.059969305663513</v>
      </c>
      <c r="Y11" s="75">
        <f t="shared" si="6"/>
        <v>13.467154081205178</v>
      </c>
      <c r="Z11" s="75">
        <f t="shared" si="6"/>
        <v>13.804478675755405</v>
      </c>
      <c r="AA11" s="75">
        <f t="shared" si="6"/>
        <v>14.082853426987697</v>
      </c>
      <c r="AB11" s="75">
        <f t="shared" si="6"/>
        <v>14.311870982145544</v>
      </c>
      <c r="AC11" s="75">
        <f t="shared" si="6"/>
        <v>14.499814869487796</v>
      </c>
      <c r="AD11" s="75">
        <f t="shared" si="6"/>
        <v>14.653743064271866</v>
      </c>
      <c r="AE11" s="75">
        <f t="shared" si="6"/>
        <v>14.779608579099492</v>
      </c>
      <c r="AF11" s="75">
        <f t="shared" si="6"/>
        <v>14.882393358847388</v>
      </c>
      <c r="AG11" s="75">
        <f t="shared" si="6"/>
        <v>14.96624137617987</v>
      </c>
      <c r="AH11" s="75">
        <f t="shared" si="6"/>
        <v>15.034583128662872</v>
      </c>
      <c r="AI11" s="75">
        <f t="shared" si="6"/>
        <v>15.090247750950606</v>
      </c>
      <c r="AJ11" s="75">
        <f t="shared" si="6"/>
        <v>15.135561420512159</v>
      </c>
      <c r="AK11" s="75">
        <f t="shared" si="6"/>
        <v>15.172432179858529</v>
      </c>
      <c r="AL11" s="75">
        <f t="shared" si="6"/>
        <v>15.20242208539295</v>
      </c>
      <c r="AM11" s="75">
        <f t="shared" si="6"/>
        <v>15.226807967863392</v>
      </c>
      <c r="AN11"/>
      <c r="AO11"/>
      <c r="AP11"/>
      <c r="AQ11"/>
      <c r="AR11"/>
      <c r="AS11" s="30"/>
    </row>
    <row r="12" spans="1:46" x14ac:dyDescent="0.25">
      <c r="A12" s="46"/>
      <c r="B12" s="30"/>
      <c r="C12" s="45" t="s">
        <v>73</v>
      </c>
      <c r="D12" s="45">
        <f>'AF Area'!E32</f>
        <v>4179.1451220610534</v>
      </c>
      <c r="F12" s="30"/>
      <c r="G12" s="30"/>
      <c r="H12" s="53" t="s">
        <v>71</v>
      </c>
      <c r="I12" s="54">
        <f>SUM(I10:I11)</f>
        <v>0</v>
      </c>
      <c r="J12" s="54">
        <f>SUM(J10:J11)</f>
        <v>9.9735465482150357E-2</v>
      </c>
      <c r="K12" s="54">
        <f t="shared" ref="K12:AM12" si="7">SUM(K10:K11)</f>
        <v>0.97640405393187568</v>
      </c>
      <c r="L12" s="54">
        <f t="shared" si="7"/>
        <v>3.2328897861263712</v>
      </c>
      <c r="M12" s="54">
        <f t="shared" si="7"/>
        <v>6.9034013198949218</v>
      </c>
      <c r="N12" s="54">
        <f t="shared" si="7"/>
        <v>11.651165101757936</v>
      </c>
      <c r="O12" s="54">
        <f t="shared" si="7"/>
        <v>17.019021158592899</v>
      </c>
      <c r="P12" s="54">
        <f t="shared" si="7"/>
        <v>22.58281801045214</v>
      </c>
      <c r="Q12" s="54">
        <f t="shared" si="7"/>
        <v>28.015879130345418</v>
      </c>
      <c r="R12" s="54">
        <f t="shared" si="7"/>
        <v>33.099760334820743</v>
      </c>
      <c r="S12" s="54">
        <f t="shared" si="7"/>
        <v>37.709760293107337</v>
      </c>
      <c r="T12" s="54">
        <f t="shared" si="7"/>
        <v>41.792330180070415</v>
      </c>
      <c r="U12" s="54">
        <f t="shared" si="7"/>
        <v>45.342959601895963</v>
      </c>
      <c r="V12" s="54">
        <f t="shared" si="7"/>
        <v>48.387952518348477</v>
      </c>
      <c r="W12" s="54">
        <f t="shared" si="7"/>
        <v>50.970821186319512</v>
      </c>
      <c r="X12" s="54">
        <f t="shared" si="7"/>
        <v>53.142834748279959</v>
      </c>
      <c r="Y12" s="54">
        <f t="shared" si="7"/>
        <v>54.956865644348547</v>
      </c>
      <c r="Z12" s="54">
        <f t="shared" si="7"/>
        <v>56.463661247579154</v>
      </c>
      <c r="AA12" s="54">
        <f t="shared" si="7"/>
        <v>57.70980136135141</v>
      </c>
      <c r="AB12" s="54">
        <f t="shared" si="7"/>
        <v>58.736771555811472</v>
      </c>
      <c r="AC12" s="54">
        <f t="shared" si="7"/>
        <v>59.580738657707769</v>
      </c>
      <c r="AD12" s="54">
        <f t="shared" si="7"/>
        <v>60.272741413926191</v>
      </c>
      <c r="AE12" s="54">
        <f t="shared" si="7"/>
        <v>60.839104795227385</v>
      </c>
      <c r="AF12" s="54">
        <f t="shared" si="7"/>
        <v>61.301954886650783</v>
      </c>
      <c r="AG12" s="54">
        <f t="shared" si="7"/>
        <v>61.67975866772089</v>
      </c>
      <c r="AH12" s="54">
        <f t="shared" si="7"/>
        <v>61.987844726792524</v>
      </c>
      <c r="AI12" s="54">
        <f t="shared" si="7"/>
        <v>62.238881601730327</v>
      </c>
      <c r="AJ12" s="54">
        <f t="shared" si="7"/>
        <v>62.443303442364595</v>
      </c>
      <c r="AK12" s="54">
        <f t="shared" si="7"/>
        <v>62.609680559125536</v>
      </c>
      <c r="AL12" s="54">
        <f t="shared" si="7"/>
        <v>62.745036925070451</v>
      </c>
      <c r="AM12" s="54">
        <f t="shared" si="7"/>
        <v>62.855119049321992</v>
      </c>
      <c r="AN12" s="30"/>
      <c r="AO12" s="30"/>
      <c r="AP12" s="30"/>
      <c r="AQ12" s="30"/>
      <c r="AR12" s="30"/>
      <c r="AS12" s="30"/>
    </row>
    <row r="13" spans="1:46" ht="18" x14ac:dyDescent="0.35">
      <c r="A13" s="46"/>
      <c r="B13" s="30"/>
      <c r="C13" s="45" t="s">
        <v>51</v>
      </c>
      <c r="D13" s="45">
        <f>D12/9</f>
        <v>464.34945800678372</v>
      </c>
      <c r="F13" s="30"/>
      <c r="G13" s="30"/>
      <c r="H13" s="53" t="s">
        <v>72</v>
      </c>
      <c r="I13" s="53">
        <f>(I10+I11)*$D$10</f>
        <v>0</v>
      </c>
      <c r="J13" s="53">
        <f t="shared" ref="J13:AM13" si="8">(J10+J11)*$D$10</f>
        <v>0.36569670676788463</v>
      </c>
      <c r="K13" s="53">
        <f t="shared" si="8"/>
        <v>3.5801481977502108</v>
      </c>
      <c r="L13" s="53">
        <f t="shared" si="8"/>
        <v>11.853929215796693</v>
      </c>
      <c r="M13" s="53">
        <f t="shared" si="8"/>
        <v>25.31247150628138</v>
      </c>
      <c r="N13" s="53">
        <f t="shared" si="8"/>
        <v>42.720938706445764</v>
      </c>
      <c r="O13" s="53">
        <f t="shared" si="8"/>
        <v>62.403077581507297</v>
      </c>
      <c r="P13" s="53">
        <f t="shared" si="8"/>
        <v>82.803666038324508</v>
      </c>
      <c r="Q13" s="53">
        <f t="shared" si="8"/>
        <v>102.72489014459987</v>
      </c>
      <c r="R13" s="53">
        <f t="shared" si="8"/>
        <v>121.36578789434272</v>
      </c>
      <c r="S13" s="53">
        <f t="shared" si="8"/>
        <v>138.26912107472688</v>
      </c>
      <c r="T13" s="53">
        <f t="shared" si="8"/>
        <v>153.23854399359152</v>
      </c>
      <c r="U13" s="53">
        <f t="shared" si="8"/>
        <v>166.25751854028519</v>
      </c>
      <c r="V13" s="53">
        <f t="shared" si="8"/>
        <v>177.42249256727774</v>
      </c>
      <c r="W13" s="53">
        <f t="shared" si="8"/>
        <v>186.89301101650486</v>
      </c>
      <c r="X13" s="53">
        <f t="shared" si="8"/>
        <v>194.85706074369318</v>
      </c>
      <c r="Y13" s="53">
        <f t="shared" si="8"/>
        <v>201.50850736261134</v>
      </c>
      <c r="Z13" s="53">
        <f t="shared" si="8"/>
        <v>207.03342457445689</v>
      </c>
      <c r="AA13" s="53">
        <f t="shared" si="8"/>
        <v>211.60260499162183</v>
      </c>
      <c r="AB13" s="53">
        <f t="shared" si="8"/>
        <v>215.36816237130873</v>
      </c>
      <c r="AC13" s="53">
        <f t="shared" si="8"/>
        <v>218.46270841159514</v>
      </c>
      <c r="AD13" s="53">
        <f t="shared" si="8"/>
        <v>221.00005185106269</v>
      </c>
      <c r="AE13" s="53">
        <f t="shared" si="8"/>
        <v>223.07671758250041</v>
      </c>
      <c r="AF13" s="53">
        <f t="shared" si="8"/>
        <v>224.77383458438621</v>
      </c>
      <c r="AG13" s="53">
        <f t="shared" si="8"/>
        <v>226.1591151149766</v>
      </c>
      <c r="AH13" s="53">
        <f t="shared" si="8"/>
        <v>227.28876399823923</v>
      </c>
      <c r="AI13" s="53">
        <f t="shared" si="8"/>
        <v>228.20923253967786</v>
      </c>
      <c r="AJ13" s="53">
        <f t="shared" si="8"/>
        <v>228.95877928867017</v>
      </c>
      <c r="AK13" s="53">
        <f t="shared" si="8"/>
        <v>229.56882871679363</v>
      </c>
      <c r="AL13" s="53">
        <f t="shared" si="8"/>
        <v>230.06513539192497</v>
      </c>
      <c r="AM13" s="53">
        <f t="shared" si="8"/>
        <v>230.46876984751395</v>
      </c>
      <c r="AN13" s="30"/>
      <c r="AO13" s="30"/>
      <c r="AP13" s="30"/>
      <c r="AQ13" s="30"/>
      <c r="AR13" s="30"/>
      <c r="AS13" s="30"/>
    </row>
    <row r="14" spans="1:46" x14ac:dyDescent="0.25">
      <c r="A14" s="46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</row>
    <row r="15" spans="1:46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46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</row>
    <row r="17" spans="1:45" x14ac:dyDescent="0.25">
      <c r="A17" s="30"/>
      <c r="B17" s="79" t="s">
        <v>77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</row>
    <row r="18" spans="1:45" s="48" customFormat="1" x14ac:dyDescent="0.25">
      <c r="A18" s="80"/>
      <c r="B18" s="81" t="s">
        <v>37</v>
      </c>
      <c r="C18" s="82">
        <v>1</v>
      </c>
      <c r="D18" s="81">
        <v>2</v>
      </c>
      <c r="E18" s="81">
        <v>3</v>
      </c>
      <c r="F18" s="81">
        <v>4</v>
      </c>
      <c r="G18" s="82">
        <v>5</v>
      </c>
      <c r="H18" s="81">
        <v>6</v>
      </c>
      <c r="I18" s="81">
        <v>7</v>
      </c>
      <c r="J18" s="81">
        <v>8</v>
      </c>
      <c r="K18" s="82">
        <v>9</v>
      </c>
      <c r="L18" s="81">
        <v>10</v>
      </c>
      <c r="M18" s="81">
        <v>11</v>
      </c>
      <c r="N18" s="81">
        <v>12</v>
      </c>
      <c r="O18" s="82">
        <v>13</v>
      </c>
      <c r="P18" s="81">
        <v>14</v>
      </c>
      <c r="Q18" s="81">
        <v>15</v>
      </c>
      <c r="R18" s="81">
        <v>16</v>
      </c>
      <c r="S18" s="82">
        <v>17</v>
      </c>
      <c r="T18" s="81">
        <v>18</v>
      </c>
      <c r="U18" s="81">
        <v>19</v>
      </c>
      <c r="V18" s="81">
        <v>20</v>
      </c>
      <c r="W18" s="82">
        <v>21</v>
      </c>
      <c r="X18" s="81">
        <v>22</v>
      </c>
      <c r="Y18" s="81">
        <v>23</v>
      </c>
      <c r="Z18" s="81">
        <v>24</v>
      </c>
      <c r="AA18" s="82">
        <v>25</v>
      </c>
      <c r="AB18" s="81">
        <v>26</v>
      </c>
      <c r="AC18" s="81">
        <v>27</v>
      </c>
      <c r="AD18" s="81">
        <v>28</v>
      </c>
      <c r="AE18" s="82">
        <v>29</v>
      </c>
      <c r="AF18" s="82">
        <v>30</v>
      </c>
      <c r="AG18" s="30"/>
      <c r="AH18" s="30"/>
      <c r="AI18" s="30"/>
      <c r="AJ18" s="30"/>
      <c r="AK18" s="30"/>
      <c r="AL18" s="30"/>
      <c r="AM18" s="30"/>
      <c r="AN18" s="80"/>
      <c r="AO18" s="80"/>
      <c r="AP18" s="80"/>
      <c r="AQ18" s="80"/>
      <c r="AR18" s="80"/>
      <c r="AS18" s="47"/>
    </row>
    <row r="19" spans="1:45" x14ac:dyDescent="0.25">
      <c r="A19" s="30"/>
      <c r="B19" s="53">
        <v>1</v>
      </c>
      <c r="C19" s="83">
        <f>$D$13</f>
        <v>464.34945800678372</v>
      </c>
      <c r="D19" s="83">
        <f t="shared" ref="D19:AF27" si="9">$D$13</f>
        <v>464.34945800678372</v>
      </c>
      <c r="E19" s="83">
        <f t="shared" si="9"/>
        <v>464.34945800678372</v>
      </c>
      <c r="F19" s="83">
        <f t="shared" si="9"/>
        <v>464.34945800678372</v>
      </c>
      <c r="G19" s="83">
        <f t="shared" si="9"/>
        <v>464.34945800678372</v>
      </c>
      <c r="H19" s="83">
        <f t="shared" si="9"/>
        <v>464.34945800678372</v>
      </c>
      <c r="I19" s="83">
        <f t="shared" si="9"/>
        <v>464.34945800678372</v>
      </c>
      <c r="J19" s="83">
        <f t="shared" si="9"/>
        <v>464.34945800678372</v>
      </c>
      <c r="K19" s="83">
        <f t="shared" si="9"/>
        <v>464.34945800678372</v>
      </c>
      <c r="L19" s="83">
        <f t="shared" si="9"/>
        <v>464.34945800678372</v>
      </c>
      <c r="M19" s="83">
        <f t="shared" si="9"/>
        <v>464.34945800678372</v>
      </c>
      <c r="N19" s="83">
        <f t="shared" si="9"/>
        <v>464.34945800678372</v>
      </c>
      <c r="O19" s="83">
        <f t="shared" si="9"/>
        <v>464.34945800678372</v>
      </c>
      <c r="P19" s="83">
        <f t="shared" si="9"/>
        <v>464.34945800678372</v>
      </c>
      <c r="Q19" s="83">
        <f t="shared" si="9"/>
        <v>464.34945800678372</v>
      </c>
      <c r="R19" s="83">
        <f t="shared" si="9"/>
        <v>464.34945800678372</v>
      </c>
      <c r="S19" s="83">
        <f t="shared" si="9"/>
        <v>464.34945800678372</v>
      </c>
      <c r="T19" s="83">
        <f t="shared" si="9"/>
        <v>464.34945800678372</v>
      </c>
      <c r="U19" s="83">
        <f t="shared" si="9"/>
        <v>464.34945800678372</v>
      </c>
      <c r="V19" s="83">
        <f t="shared" si="9"/>
        <v>464.34945800678372</v>
      </c>
      <c r="W19" s="83">
        <f t="shared" si="9"/>
        <v>464.34945800678372</v>
      </c>
      <c r="X19" s="83">
        <f t="shared" si="9"/>
        <v>464.34945800678372</v>
      </c>
      <c r="Y19" s="83">
        <f t="shared" si="9"/>
        <v>464.34945800678372</v>
      </c>
      <c r="Z19" s="83">
        <f t="shared" si="9"/>
        <v>464.34945800678372</v>
      </c>
      <c r="AA19" s="83">
        <f t="shared" si="9"/>
        <v>464.34945800678372</v>
      </c>
      <c r="AB19" s="83">
        <f t="shared" si="9"/>
        <v>464.34945800678372</v>
      </c>
      <c r="AC19" s="83">
        <f t="shared" si="9"/>
        <v>464.34945800678372</v>
      </c>
      <c r="AD19" s="83">
        <f t="shared" si="9"/>
        <v>464.34945800678372</v>
      </c>
      <c r="AE19" s="83">
        <f t="shared" si="9"/>
        <v>464.34945800678372</v>
      </c>
      <c r="AF19" s="83">
        <f t="shared" si="9"/>
        <v>464.34945800678372</v>
      </c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</row>
    <row r="20" spans="1:45" x14ac:dyDescent="0.25">
      <c r="A20" s="30"/>
      <c r="B20" s="53">
        <v>2</v>
      </c>
      <c r="C20" s="54"/>
      <c r="D20" s="83">
        <f t="shared" si="9"/>
        <v>464.34945800678372</v>
      </c>
      <c r="E20" s="83">
        <f t="shared" si="9"/>
        <v>464.34945800678372</v>
      </c>
      <c r="F20" s="83">
        <f t="shared" si="9"/>
        <v>464.34945800678372</v>
      </c>
      <c r="G20" s="83">
        <f t="shared" si="9"/>
        <v>464.34945800678372</v>
      </c>
      <c r="H20" s="83">
        <f t="shared" si="9"/>
        <v>464.34945800678372</v>
      </c>
      <c r="I20" s="83">
        <f t="shared" si="9"/>
        <v>464.34945800678372</v>
      </c>
      <c r="J20" s="83">
        <f t="shared" si="9"/>
        <v>464.34945800678372</v>
      </c>
      <c r="K20" s="83">
        <f t="shared" si="9"/>
        <v>464.34945800678372</v>
      </c>
      <c r="L20" s="83">
        <f t="shared" si="9"/>
        <v>464.34945800678372</v>
      </c>
      <c r="M20" s="83">
        <f t="shared" si="9"/>
        <v>464.34945800678372</v>
      </c>
      <c r="N20" s="83">
        <f t="shared" si="9"/>
        <v>464.34945800678372</v>
      </c>
      <c r="O20" s="83">
        <f t="shared" si="9"/>
        <v>464.34945800678372</v>
      </c>
      <c r="P20" s="83">
        <f t="shared" si="9"/>
        <v>464.34945800678372</v>
      </c>
      <c r="Q20" s="83">
        <f t="shared" si="9"/>
        <v>464.34945800678372</v>
      </c>
      <c r="R20" s="83">
        <f t="shared" si="9"/>
        <v>464.34945800678372</v>
      </c>
      <c r="S20" s="83">
        <f t="shared" si="9"/>
        <v>464.34945800678372</v>
      </c>
      <c r="T20" s="83">
        <f t="shared" si="9"/>
        <v>464.34945800678372</v>
      </c>
      <c r="U20" s="83">
        <f t="shared" si="9"/>
        <v>464.34945800678372</v>
      </c>
      <c r="V20" s="83">
        <f t="shared" si="9"/>
        <v>464.34945800678372</v>
      </c>
      <c r="W20" s="83">
        <f t="shared" si="9"/>
        <v>464.34945800678372</v>
      </c>
      <c r="X20" s="83">
        <f t="shared" si="9"/>
        <v>464.34945800678372</v>
      </c>
      <c r="Y20" s="83">
        <f t="shared" si="9"/>
        <v>464.34945800678372</v>
      </c>
      <c r="Z20" s="83">
        <f t="shared" si="9"/>
        <v>464.34945800678372</v>
      </c>
      <c r="AA20" s="83">
        <f t="shared" si="9"/>
        <v>464.34945800678372</v>
      </c>
      <c r="AB20" s="83">
        <f t="shared" si="9"/>
        <v>464.34945800678372</v>
      </c>
      <c r="AC20" s="83">
        <f t="shared" si="9"/>
        <v>464.34945800678372</v>
      </c>
      <c r="AD20" s="83">
        <f t="shared" si="9"/>
        <v>464.34945800678372</v>
      </c>
      <c r="AE20" s="83">
        <f t="shared" si="9"/>
        <v>464.34945800678372</v>
      </c>
      <c r="AF20" s="83">
        <f t="shared" si="9"/>
        <v>464.34945800678372</v>
      </c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</row>
    <row r="21" spans="1:45" x14ac:dyDescent="0.25">
      <c r="A21" s="30"/>
      <c r="B21" s="53">
        <v>3</v>
      </c>
      <c r="C21" s="54"/>
      <c r="D21" s="54"/>
      <c r="E21" s="83">
        <f t="shared" si="9"/>
        <v>464.34945800678372</v>
      </c>
      <c r="F21" s="83">
        <f t="shared" si="9"/>
        <v>464.34945800678372</v>
      </c>
      <c r="G21" s="83">
        <f t="shared" si="9"/>
        <v>464.34945800678372</v>
      </c>
      <c r="H21" s="83">
        <f t="shared" si="9"/>
        <v>464.34945800678372</v>
      </c>
      <c r="I21" s="83">
        <f t="shared" si="9"/>
        <v>464.34945800678372</v>
      </c>
      <c r="J21" s="83">
        <f t="shared" si="9"/>
        <v>464.34945800678372</v>
      </c>
      <c r="K21" s="83">
        <f t="shared" si="9"/>
        <v>464.34945800678372</v>
      </c>
      <c r="L21" s="83">
        <f t="shared" si="9"/>
        <v>464.34945800678372</v>
      </c>
      <c r="M21" s="83">
        <f t="shared" si="9"/>
        <v>464.34945800678372</v>
      </c>
      <c r="N21" s="83">
        <f t="shared" si="9"/>
        <v>464.34945800678372</v>
      </c>
      <c r="O21" s="83">
        <f t="shared" si="9"/>
        <v>464.34945800678372</v>
      </c>
      <c r="P21" s="83">
        <f t="shared" si="9"/>
        <v>464.34945800678372</v>
      </c>
      <c r="Q21" s="83">
        <f t="shared" si="9"/>
        <v>464.34945800678372</v>
      </c>
      <c r="R21" s="83">
        <f t="shared" si="9"/>
        <v>464.34945800678372</v>
      </c>
      <c r="S21" s="83">
        <f t="shared" si="9"/>
        <v>464.34945800678372</v>
      </c>
      <c r="T21" s="83">
        <f t="shared" si="9"/>
        <v>464.34945800678372</v>
      </c>
      <c r="U21" s="83">
        <f t="shared" si="9"/>
        <v>464.34945800678372</v>
      </c>
      <c r="V21" s="83">
        <f t="shared" si="9"/>
        <v>464.34945800678372</v>
      </c>
      <c r="W21" s="83">
        <f t="shared" si="9"/>
        <v>464.34945800678372</v>
      </c>
      <c r="X21" s="83">
        <f t="shared" si="9"/>
        <v>464.34945800678372</v>
      </c>
      <c r="Y21" s="83">
        <f t="shared" si="9"/>
        <v>464.34945800678372</v>
      </c>
      <c r="Z21" s="83">
        <f t="shared" si="9"/>
        <v>464.34945800678372</v>
      </c>
      <c r="AA21" s="83">
        <f t="shared" si="9"/>
        <v>464.34945800678372</v>
      </c>
      <c r="AB21" s="83">
        <f t="shared" si="9"/>
        <v>464.34945800678372</v>
      </c>
      <c r="AC21" s="83">
        <f t="shared" si="9"/>
        <v>464.34945800678372</v>
      </c>
      <c r="AD21" s="83">
        <f t="shared" si="9"/>
        <v>464.34945800678372</v>
      </c>
      <c r="AE21" s="83">
        <f t="shared" si="9"/>
        <v>464.34945800678372</v>
      </c>
      <c r="AF21" s="83">
        <f t="shared" si="9"/>
        <v>464.34945800678372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</row>
    <row r="22" spans="1:45" x14ac:dyDescent="0.25">
      <c r="A22" s="30"/>
      <c r="B22" s="53">
        <v>4</v>
      </c>
      <c r="C22" s="54"/>
      <c r="D22" s="54"/>
      <c r="E22" s="54"/>
      <c r="F22" s="83">
        <f t="shared" si="9"/>
        <v>464.34945800678372</v>
      </c>
      <c r="G22" s="83">
        <f t="shared" si="9"/>
        <v>464.34945800678372</v>
      </c>
      <c r="H22" s="83">
        <f t="shared" si="9"/>
        <v>464.34945800678372</v>
      </c>
      <c r="I22" s="83">
        <f t="shared" si="9"/>
        <v>464.34945800678372</v>
      </c>
      <c r="J22" s="83">
        <f t="shared" si="9"/>
        <v>464.34945800678372</v>
      </c>
      <c r="K22" s="83">
        <f t="shared" si="9"/>
        <v>464.34945800678372</v>
      </c>
      <c r="L22" s="83">
        <f t="shared" si="9"/>
        <v>464.34945800678372</v>
      </c>
      <c r="M22" s="83">
        <f t="shared" si="9"/>
        <v>464.34945800678372</v>
      </c>
      <c r="N22" s="83">
        <f t="shared" si="9"/>
        <v>464.34945800678372</v>
      </c>
      <c r="O22" s="83">
        <f t="shared" si="9"/>
        <v>464.34945800678372</v>
      </c>
      <c r="P22" s="83">
        <f t="shared" si="9"/>
        <v>464.34945800678372</v>
      </c>
      <c r="Q22" s="83">
        <f t="shared" si="9"/>
        <v>464.34945800678372</v>
      </c>
      <c r="R22" s="83">
        <f t="shared" si="9"/>
        <v>464.34945800678372</v>
      </c>
      <c r="S22" s="83">
        <f t="shared" si="9"/>
        <v>464.34945800678372</v>
      </c>
      <c r="T22" s="83">
        <f t="shared" si="9"/>
        <v>464.34945800678372</v>
      </c>
      <c r="U22" s="83">
        <f t="shared" si="9"/>
        <v>464.34945800678372</v>
      </c>
      <c r="V22" s="83">
        <f t="shared" si="9"/>
        <v>464.34945800678372</v>
      </c>
      <c r="W22" s="83">
        <f t="shared" si="9"/>
        <v>464.34945800678372</v>
      </c>
      <c r="X22" s="83">
        <f t="shared" si="9"/>
        <v>464.34945800678372</v>
      </c>
      <c r="Y22" s="83">
        <f t="shared" si="9"/>
        <v>464.34945800678372</v>
      </c>
      <c r="Z22" s="83">
        <f t="shared" si="9"/>
        <v>464.34945800678372</v>
      </c>
      <c r="AA22" s="83">
        <f t="shared" si="9"/>
        <v>464.34945800678372</v>
      </c>
      <c r="AB22" s="83">
        <f t="shared" si="9"/>
        <v>464.34945800678372</v>
      </c>
      <c r="AC22" s="83">
        <f t="shared" si="9"/>
        <v>464.34945800678372</v>
      </c>
      <c r="AD22" s="83">
        <f t="shared" si="9"/>
        <v>464.34945800678372</v>
      </c>
      <c r="AE22" s="83">
        <f t="shared" si="9"/>
        <v>464.34945800678372</v>
      </c>
      <c r="AF22" s="83">
        <f t="shared" si="9"/>
        <v>464.34945800678372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</row>
    <row r="23" spans="1:45" x14ac:dyDescent="0.25">
      <c r="A23" s="30"/>
      <c r="B23" s="53">
        <v>5</v>
      </c>
      <c r="C23" s="54"/>
      <c r="D23" s="54"/>
      <c r="E23" s="54"/>
      <c r="F23" s="54"/>
      <c r="G23" s="83">
        <f t="shared" si="9"/>
        <v>464.34945800678372</v>
      </c>
      <c r="H23" s="83">
        <f t="shared" si="9"/>
        <v>464.34945800678372</v>
      </c>
      <c r="I23" s="83">
        <f t="shared" si="9"/>
        <v>464.34945800678372</v>
      </c>
      <c r="J23" s="83">
        <f t="shared" si="9"/>
        <v>464.34945800678372</v>
      </c>
      <c r="K23" s="83">
        <f t="shared" si="9"/>
        <v>464.34945800678372</v>
      </c>
      <c r="L23" s="83">
        <f t="shared" si="9"/>
        <v>464.34945800678372</v>
      </c>
      <c r="M23" s="83">
        <f t="shared" si="9"/>
        <v>464.34945800678372</v>
      </c>
      <c r="N23" s="83">
        <f t="shared" si="9"/>
        <v>464.34945800678372</v>
      </c>
      <c r="O23" s="83">
        <f t="shared" si="9"/>
        <v>464.34945800678372</v>
      </c>
      <c r="P23" s="83">
        <f t="shared" si="9"/>
        <v>464.34945800678372</v>
      </c>
      <c r="Q23" s="83">
        <f t="shared" si="9"/>
        <v>464.34945800678372</v>
      </c>
      <c r="R23" s="83">
        <f t="shared" si="9"/>
        <v>464.34945800678372</v>
      </c>
      <c r="S23" s="83">
        <f t="shared" si="9"/>
        <v>464.34945800678372</v>
      </c>
      <c r="T23" s="83">
        <f t="shared" si="9"/>
        <v>464.34945800678372</v>
      </c>
      <c r="U23" s="83">
        <f t="shared" si="9"/>
        <v>464.34945800678372</v>
      </c>
      <c r="V23" s="83">
        <f t="shared" si="9"/>
        <v>464.34945800678372</v>
      </c>
      <c r="W23" s="83">
        <f t="shared" si="9"/>
        <v>464.34945800678372</v>
      </c>
      <c r="X23" s="83">
        <f t="shared" si="9"/>
        <v>464.34945800678372</v>
      </c>
      <c r="Y23" s="83">
        <f t="shared" si="9"/>
        <v>464.34945800678372</v>
      </c>
      <c r="Z23" s="83">
        <f t="shared" si="9"/>
        <v>464.34945800678372</v>
      </c>
      <c r="AA23" s="83">
        <f t="shared" si="9"/>
        <v>464.34945800678372</v>
      </c>
      <c r="AB23" s="83">
        <f t="shared" si="9"/>
        <v>464.34945800678372</v>
      </c>
      <c r="AC23" s="83">
        <f t="shared" si="9"/>
        <v>464.34945800678372</v>
      </c>
      <c r="AD23" s="83">
        <f t="shared" si="9"/>
        <v>464.34945800678372</v>
      </c>
      <c r="AE23" s="83">
        <f t="shared" si="9"/>
        <v>464.34945800678372</v>
      </c>
      <c r="AF23" s="83">
        <f t="shared" si="9"/>
        <v>464.34945800678372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</row>
    <row r="24" spans="1:45" x14ac:dyDescent="0.25">
      <c r="A24" s="30"/>
      <c r="B24" s="53">
        <v>6</v>
      </c>
      <c r="C24" s="54"/>
      <c r="D24" s="54"/>
      <c r="E24" s="54"/>
      <c r="F24" s="54"/>
      <c r="G24" s="54"/>
      <c r="H24" s="83">
        <f t="shared" si="9"/>
        <v>464.34945800678372</v>
      </c>
      <c r="I24" s="83">
        <f t="shared" si="9"/>
        <v>464.34945800678372</v>
      </c>
      <c r="J24" s="83">
        <f t="shared" si="9"/>
        <v>464.34945800678372</v>
      </c>
      <c r="K24" s="83">
        <f t="shared" si="9"/>
        <v>464.34945800678372</v>
      </c>
      <c r="L24" s="83">
        <f t="shared" si="9"/>
        <v>464.34945800678372</v>
      </c>
      <c r="M24" s="83">
        <f t="shared" si="9"/>
        <v>464.34945800678372</v>
      </c>
      <c r="N24" s="83">
        <f t="shared" si="9"/>
        <v>464.34945800678372</v>
      </c>
      <c r="O24" s="83">
        <f t="shared" si="9"/>
        <v>464.34945800678372</v>
      </c>
      <c r="P24" s="83">
        <f t="shared" si="9"/>
        <v>464.34945800678372</v>
      </c>
      <c r="Q24" s="83">
        <f t="shared" si="9"/>
        <v>464.34945800678372</v>
      </c>
      <c r="R24" s="83">
        <f t="shared" si="9"/>
        <v>464.34945800678372</v>
      </c>
      <c r="S24" s="83">
        <f t="shared" si="9"/>
        <v>464.34945800678372</v>
      </c>
      <c r="T24" s="83">
        <f t="shared" si="9"/>
        <v>464.34945800678372</v>
      </c>
      <c r="U24" s="83">
        <f t="shared" si="9"/>
        <v>464.34945800678372</v>
      </c>
      <c r="V24" s="83">
        <f t="shared" si="9"/>
        <v>464.34945800678372</v>
      </c>
      <c r="W24" s="83">
        <f t="shared" si="9"/>
        <v>464.34945800678372</v>
      </c>
      <c r="X24" s="83">
        <f t="shared" si="9"/>
        <v>464.34945800678372</v>
      </c>
      <c r="Y24" s="83">
        <f t="shared" si="9"/>
        <v>464.34945800678372</v>
      </c>
      <c r="Z24" s="83">
        <f t="shared" si="9"/>
        <v>464.34945800678372</v>
      </c>
      <c r="AA24" s="83">
        <f t="shared" si="9"/>
        <v>464.34945800678372</v>
      </c>
      <c r="AB24" s="83">
        <f t="shared" si="9"/>
        <v>464.34945800678372</v>
      </c>
      <c r="AC24" s="83">
        <f t="shared" si="9"/>
        <v>464.34945800678372</v>
      </c>
      <c r="AD24" s="83">
        <f t="shared" si="9"/>
        <v>464.34945800678372</v>
      </c>
      <c r="AE24" s="83">
        <f t="shared" si="9"/>
        <v>464.34945800678372</v>
      </c>
      <c r="AF24" s="83">
        <f t="shared" si="9"/>
        <v>464.34945800678372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</row>
    <row r="25" spans="1:45" x14ac:dyDescent="0.25">
      <c r="A25" s="30"/>
      <c r="B25" s="53">
        <v>7</v>
      </c>
      <c r="C25" s="54"/>
      <c r="D25" s="54"/>
      <c r="E25" s="54"/>
      <c r="F25" s="54"/>
      <c r="G25" s="54"/>
      <c r="H25" s="54"/>
      <c r="I25" s="83">
        <f t="shared" si="9"/>
        <v>464.34945800678372</v>
      </c>
      <c r="J25" s="83">
        <f t="shared" si="9"/>
        <v>464.34945800678372</v>
      </c>
      <c r="K25" s="83">
        <f t="shared" si="9"/>
        <v>464.34945800678372</v>
      </c>
      <c r="L25" s="83">
        <f t="shared" si="9"/>
        <v>464.34945800678372</v>
      </c>
      <c r="M25" s="83">
        <f t="shared" si="9"/>
        <v>464.34945800678372</v>
      </c>
      <c r="N25" s="83">
        <f t="shared" si="9"/>
        <v>464.34945800678372</v>
      </c>
      <c r="O25" s="83">
        <f t="shared" si="9"/>
        <v>464.34945800678372</v>
      </c>
      <c r="P25" s="83">
        <f t="shared" si="9"/>
        <v>464.34945800678372</v>
      </c>
      <c r="Q25" s="83">
        <f t="shared" si="9"/>
        <v>464.34945800678372</v>
      </c>
      <c r="R25" s="83">
        <f t="shared" si="9"/>
        <v>464.34945800678372</v>
      </c>
      <c r="S25" s="83">
        <f t="shared" si="9"/>
        <v>464.34945800678372</v>
      </c>
      <c r="T25" s="83">
        <f t="shared" si="9"/>
        <v>464.34945800678372</v>
      </c>
      <c r="U25" s="83">
        <f t="shared" si="9"/>
        <v>464.34945800678372</v>
      </c>
      <c r="V25" s="83">
        <f t="shared" si="9"/>
        <v>464.34945800678372</v>
      </c>
      <c r="W25" s="83">
        <f t="shared" si="9"/>
        <v>464.34945800678372</v>
      </c>
      <c r="X25" s="83">
        <f t="shared" si="9"/>
        <v>464.34945800678372</v>
      </c>
      <c r="Y25" s="83">
        <f t="shared" si="9"/>
        <v>464.34945800678372</v>
      </c>
      <c r="Z25" s="83">
        <f t="shared" si="9"/>
        <v>464.34945800678372</v>
      </c>
      <c r="AA25" s="83">
        <f t="shared" si="9"/>
        <v>464.34945800678372</v>
      </c>
      <c r="AB25" s="83">
        <f t="shared" si="9"/>
        <v>464.34945800678372</v>
      </c>
      <c r="AC25" s="83">
        <f t="shared" si="9"/>
        <v>464.34945800678372</v>
      </c>
      <c r="AD25" s="83">
        <f t="shared" si="9"/>
        <v>464.34945800678372</v>
      </c>
      <c r="AE25" s="83">
        <f t="shared" si="9"/>
        <v>464.34945800678372</v>
      </c>
      <c r="AF25" s="83">
        <f t="shared" si="9"/>
        <v>464.34945800678372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</row>
    <row r="26" spans="1:45" x14ac:dyDescent="0.25">
      <c r="A26" s="30"/>
      <c r="B26" s="53">
        <v>8</v>
      </c>
      <c r="C26" s="54"/>
      <c r="D26" s="54"/>
      <c r="E26" s="54"/>
      <c r="F26" s="54"/>
      <c r="G26" s="54"/>
      <c r="H26" s="54"/>
      <c r="I26" s="54"/>
      <c r="J26" s="83">
        <f t="shared" si="9"/>
        <v>464.34945800678372</v>
      </c>
      <c r="K26" s="83">
        <f t="shared" si="9"/>
        <v>464.34945800678372</v>
      </c>
      <c r="L26" s="83">
        <f t="shared" si="9"/>
        <v>464.34945800678372</v>
      </c>
      <c r="M26" s="83">
        <f t="shared" si="9"/>
        <v>464.34945800678372</v>
      </c>
      <c r="N26" s="83">
        <f t="shared" si="9"/>
        <v>464.34945800678372</v>
      </c>
      <c r="O26" s="83">
        <f t="shared" si="9"/>
        <v>464.34945800678372</v>
      </c>
      <c r="P26" s="83">
        <f t="shared" si="9"/>
        <v>464.34945800678372</v>
      </c>
      <c r="Q26" s="83">
        <f t="shared" si="9"/>
        <v>464.34945800678372</v>
      </c>
      <c r="R26" s="83">
        <f t="shared" si="9"/>
        <v>464.34945800678372</v>
      </c>
      <c r="S26" s="83">
        <f t="shared" si="9"/>
        <v>464.34945800678372</v>
      </c>
      <c r="T26" s="83">
        <f t="shared" si="9"/>
        <v>464.34945800678372</v>
      </c>
      <c r="U26" s="83">
        <f t="shared" si="9"/>
        <v>464.34945800678372</v>
      </c>
      <c r="V26" s="83">
        <f t="shared" si="9"/>
        <v>464.34945800678372</v>
      </c>
      <c r="W26" s="83">
        <f t="shared" si="9"/>
        <v>464.34945800678372</v>
      </c>
      <c r="X26" s="83">
        <f t="shared" si="9"/>
        <v>464.34945800678372</v>
      </c>
      <c r="Y26" s="83">
        <f t="shared" si="9"/>
        <v>464.34945800678372</v>
      </c>
      <c r="Z26" s="83">
        <f t="shared" si="9"/>
        <v>464.34945800678372</v>
      </c>
      <c r="AA26" s="83">
        <f t="shared" si="9"/>
        <v>464.34945800678372</v>
      </c>
      <c r="AB26" s="83">
        <f t="shared" si="9"/>
        <v>464.34945800678372</v>
      </c>
      <c r="AC26" s="83">
        <f t="shared" si="9"/>
        <v>464.34945800678372</v>
      </c>
      <c r="AD26" s="83">
        <f t="shared" si="9"/>
        <v>464.34945800678372</v>
      </c>
      <c r="AE26" s="83">
        <f t="shared" si="9"/>
        <v>464.34945800678372</v>
      </c>
      <c r="AF26" s="83">
        <f t="shared" si="9"/>
        <v>464.34945800678372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</row>
    <row r="27" spans="1:45" x14ac:dyDescent="0.25">
      <c r="A27" s="30"/>
      <c r="B27" s="53">
        <v>9</v>
      </c>
      <c r="C27" s="54"/>
      <c r="D27" s="54"/>
      <c r="E27" s="54"/>
      <c r="F27" s="54"/>
      <c r="G27" s="54"/>
      <c r="H27" s="54"/>
      <c r="I27" s="54"/>
      <c r="J27" s="54"/>
      <c r="K27" s="83">
        <f t="shared" si="9"/>
        <v>464.34945800678372</v>
      </c>
      <c r="L27" s="83">
        <f t="shared" si="9"/>
        <v>464.34945800678372</v>
      </c>
      <c r="M27" s="83">
        <f t="shared" si="9"/>
        <v>464.34945800678372</v>
      </c>
      <c r="N27" s="83">
        <f t="shared" si="9"/>
        <v>464.34945800678372</v>
      </c>
      <c r="O27" s="83">
        <f t="shared" si="9"/>
        <v>464.34945800678372</v>
      </c>
      <c r="P27" s="83">
        <f t="shared" si="9"/>
        <v>464.34945800678372</v>
      </c>
      <c r="Q27" s="83">
        <f t="shared" si="9"/>
        <v>464.34945800678372</v>
      </c>
      <c r="R27" s="83">
        <f t="shared" si="9"/>
        <v>464.34945800678372</v>
      </c>
      <c r="S27" s="83">
        <f t="shared" si="9"/>
        <v>464.34945800678372</v>
      </c>
      <c r="T27" s="83">
        <f t="shared" si="9"/>
        <v>464.34945800678372</v>
      </c>
      <c r="U27" s="83">
        <f t="shared" si="9"/>
        <v>464.34945800678372</v>
      </c>
      <c r="V27" s="83">
        <f t="shared" si="9"/>
        <v>464.34945800678372</v>
      </c>
      <c r="W27" s="83">
        <f t="shared" si="9"/>
        <v>464.34945800678372</v>
      </c>
      <c r="X27" s="83">
        <f t="shared" si="9"/>
        <v>464.34945800678372</v>
      </c>
      <c r="Y27" s="83">
        <f t="shared" si="9"/>
        <v>464.34945800678372</v>
      </c>
      <c r="Z27" s="83">
        <f t="shared" si="9"/>
        <v>464.34945800678372</v>
      </c>
      <c r="AA27" s="83">
        <f t="shared" si="9"/>
        <v>464.34945800678372</v>
      </c>
      <c r="AB27" s="83">
        <f t="shared" si="9"/>
        <v>464.34945800678372</v>
      </c>
      <c r="AC27" s="83">
        <f t="shared" si="9"/>
        <v>464.34945800678372</v>
      </c>
      <c r="AD27" s="83">
        <f t="shared" si="9"/>
        <v>464.34945800678372</v>
      </c>
      <c r="AE27" s="83">
        <f t="shared" si="9"/>
        <v>464.34945800678372</v>
      </c>
      <c r="AF27" s="83">
        <f t="shared" si="9"/>
        <v>464.34945800678372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</row>
    <row r="28" spans="1:45" x14ac:dyDescent="0.25">
      <c r="A28" s="30"/>
      <c r="B28" s="84" t="s">
        <v>44</v>
      </c>
      <c r="C28" s="85">
        <f>SUM(C19:C27)</f>
        <v>464.34945800678372</v>
      </c>
      <c r="D28" s="85">
        <f t="shared" ref="D28:AE28" si="10">SUM(D19:D27)</f>
        <v>928.69891601356744</v>
      </c>
      <c r="E28" s="85">
        <f t="shared" si="10"/>
        <v>1393.0483740203513</v>
      </c>
      <c r="F28" s="85">
        <f t="shared" si="10"/>
        <v>1857.3978320271349</v>
      </c>
      <c r="G28" s="85">
        <f t="shared" si="10"/>
        <v>2321.7472900339185</v>
      </c>
      <c r="H28" s="85">
        <f t="shared" si="10"/>
        <v>2786.0967480407021</v>
      </c>
      <c r="I28" s="85">
        <f t="shared" si="10"/>
        <v>3250.4462060474857</v>
      </c>
      <c r="J28" s="85">
        <f t="shared" si="10"/>
        <v>3714.7956640542693</v>
      </c>
      <c r="K28" s="85">
        <f t="shared" si="10"/>
        <v>4179.1451220610534</v>
      </c>
      <c r="L28" s="85">
        <f t="shared" si="10"/>
        <v>4179.1451220610534</v>
      </c>
      <c r="M28" s="85">
        <f t="shared" si="10"/>
        <v>4179.1451220610534</v>
      </c>
      <c r="N28" s="85">
        <f t="shared" si="10"/>
        <v>4179.1451220610534</v>
      </c>
      <c r="O28" s="85">
        <f t="shared" si="10"/>
        <v>4179.1451220610534</v>
      </c>
      <c r="P28" s="85">
        <f t="shared" si="10"/>
        <v>4179.1451220610534</v>
      </c>
      <c r="Q28" s="85">
        <f t="shared" si="10"/>
        <v>4179.1451220610534</v>
      </c>
      <c r="R28" s="85">
        <f t="shared" si="10"/>
        <v>4179.1451220610534</v>
      </c>
      <c r="S28" s="85">
        <f t="shared" si="10"/>
        <v>4179.1451220610534</v>
      </c>
      <c r="T28" s="85">
        <f t="shared" si="10"/>
        <v>4179.1451220610534</v>
      </c>
      <c r="U28" s="85">
        <f t="shared" si="10"/>
        <v>4179.1451220610534</v>
      </c>
      <c r="V28" s="85">
        <f t="shared" si="10"/>
        <v>4179.1451220610534</v>
      </c>
      <c r="W28" s="85">
        <f t="shared" si="10"/>
        <v>4179.1451220610534</v>
      </c>
      <c r="X28" s="85">
        <f t="shared" si="10"/>
        <v>4179.1451220610534</v>
      </c>
      <c r="Y28" s="85">
        <f t="shared" si="10"/>
        <v>4179.1451220610534</v>
      </c>
      <c r="Z28" s="85">
        <f t="shared" si="10"/>
        <v>4179.1451220610534</v>
      </c>
      <c r="AA28" s="85">
        <f t="shared" si="10"/>
        <v>4179.1451220610534</v>
      </c>
      <c r="AB28" s="85">
        <f t="shared" si="10"/>
        <v>4179.1451220610534</v>
      </c>
      <c r="AC28" s="85">
        <f t="shared" si="10"/>
        <v>4179.1451220610534</v>
      </c>
      <c r="AD28" s="85">
        <f t="shared" si="10"/>
        <v>4179.1451220610534</v>
      </c>
      <c r="AE28" s="85">
        <f t="shared" si="10"/>
        <v>4179.1451220610534</v>
      </c>
      <c r="AF28" s="85">
        <f>SUM(AF19:AF27)</f>
        <v>4179.1451220610534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</row>
    <row r="29" spans="1:45" x14ac:dyDescent="0.25">
      <c r="A29" s="30"/>
      <c r="B29" s="49"/>
      <c r="C29" s="50"/>
      <c r="D29" s="50"/>
      <c r="E29" s="50"/>
      <c r="F29" s="50"/>
      <c r="G29" s="50"/>
      <c r="H29" s="50"/>
      <c r="I29" s="50"/>
      <c r="J29" s="50"/>
      <c r="K29" s="3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</row>
    <row r="30" spans="1:45" ht="18" x14ac:dyDescent="0.25">
      <c r="A30" s="30"/>
      <c r="B30" s="66" t="s">
        <v>78</v>
      </c>
      <c r="C30" s="30"/>
      <c r="D30" s="30"/>
      <c r="E30" s="30"/>
      <c r="F30" s="30"/>
      <c r="G30" s="30"/>
      <c r="H30" s="30"/>
      <c r="I30" s="30"/>
      <c r="J30" s="5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</row>
    <row r="31" spans="1:45" ht="45" x14ac:dyDescent="0.25">
      <c r="A31"/>
      <c r="B31" s="86" t="s">
        <v>37</v>
      </c>
      <c r="C31" s="87" t="s">
        <v>45</v>
      </c>
      <c r="D31" s="87" t="s">
        <v>46</v>
      </c>
      <c r="E31" s="86">
        <v>1</v>
      </c>
      <c r="F31" s="86">
        <v>2</v>
      </c>
      <c r="G31" s="86">
        <v>3</v>
      </c>
      <c r="H31" s="86">
        <v>4</v>
      </c>
      <c r="I31" s="86">
        <v>5</v>
      </c>
      <c r="J31" s="86">
        <v>6</v>
      </c>
      <c r="K31" s="86">
        <v>7</v>
      </c>
      <c r="L31" s="86">
        <v>8</v>
      </c>
      <c r="M31" s="86">
        <v>9</v>
      </c>
      <c r="N31" s="86">
        <v>10</v>
      </c>
      <c r="O31" s="86">
        <v>11</v>
      </c>
      <c r="P31" s="86">
        <v>12</v>
      </c>
      <c r="Q31" s="86">
        <v>13</v>
      </c>
      <c r="R31" s="86">
        <v>14</v>
      </c>
      <c r="S31" s="86">
        <v>15</v>
      </c>
      <c r="T31" s="86">
        <v>16</v>
      </c>
      <c r="U31" s="86">
        <v>17</v>
      </c>
      <c r="V31" s="86">
        <v>18</v>
      </c>
      <c r="W31" s="86">
        <v>19</v>
      </c>
      <c r="X31" s="86">
        <v>20</v>
      </c>
      <c r="Y31" s="86">
        <v>21</v>
      </c>
      <c r="Z31" s="86">
        <v>22</v>
      </c>
      <c r="AA31" s="86">
        <v>23</v>
      </c>
      <c r="AB31" s="86">
        <v>24</v>
      </c>
      <c r="AC31" s="86">
        <v>25</v>
      </c>
      <c r="AD31" s="86">
        <v>26</v>
      </c>
      <c r="AE31" s="86">
        <v>27</v>
      </c>
      <c r="AF31" s="86">
        <v>28</v>
      </c>
      <c r="AG31" s="86">
        <v>29</v>
      </c>
      <c r="AH31" s="86">
        <v>30</v>
      </c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</row>
    <row r="32" spans="1:45" x14ac:dyDescent="0.25">
      <c r="A32" s="30"/>
      <c r="B32" s="53">
        <v>1</v>
      </c>
      <c r="C32" s="88">
        <f>C19</f>
        <v>464.34945800678372</v>
      </c>
      <c r="D32" s="30" t="s">
        <v>47</v>
      </c>
      <c r="E32" s="30">
        <f>'AF-Caribe'!E32+'S-Andes'!E32+'AF-Orinoquia'!E32+'S-Amazonas'!E32</f>
        <v>23.889825810561121</v>
      </c>
      <c r="F32" s="30">
        <f>'AF-Caribe'!F32+'S-Andes'!F32+'AF-Orinoquia'!F32+'S-Amazonas'!F32</f>
        <v>46.31210934069081</v>
      </c>
      <c r="G32" s="30">
        <f>'AF-Caribe'!G32+'S-Andes'!G32+'AF-Orinoquia'!G32+'S-Amazonas'!G32</f>
        <v>412.84531883108184</v>
      </c>
      <c r="H32" s="30">
        <f>'AF-Caribe'!H32+'S-Andes'!H32+'AF-Orinoquia'!H32+'S-Amazonas'!H32</f>
        <v>1080.0414099297464</v>
      </c>
      <c r="I32" s="30">
        <f>'AF-Caribe'!I32+'S-Andes'!I32+'AF-Orinoquia'!I32+'S-Amazonas'!I32</f>
        <v>1777.9538792748858</v>
      </c>
      <c r="J32" s="30">
        <f>'AF-Caribe'!J32+'S-Andes'!J32+'AF-Orinoquia'!J32+'S-Amazonas'!J32</f>
        <v>2322.0202379041257</v>
      </c>
      <c r="K32" s="30">
        <f>'AF-Caribe'!K32+'S-Andes'!K32+'AF-Orinoquia'!K32+'S-Amazonas'!K32</f>
        <v>2647.4376728964999</v>
      </c>
      <c r="L32" s="30">
        <f>'AF-Caribe'!L32+'S-Andes'!L32+'AF-Orinoquia'!L32+'S-Amazonas'!L32</f>
        <v>2765.3202130405853</v>
      </c>
      <c r="M32" s="30">
        <f>'AF-Caribe'!M32+'S-Andes'!M32+'AF-Orinoquia'!M32+'S-Amazonas'!M32</f>
        <v>2720.1824916057053</v>
      </c>
      <c r="N32" s="30">
        <f>'AF-Caribe'!N32+'S-Andes'!N32+'AF-Orinoquia'!N32+'S-Amazonas'!N32</f>
        <v>2563.5008744825445</v>
      </c>
      <c r="O32" s="30">
        <f>'AF-Caribe'!O32+'S-Andes'!O32+'AF-Orinoquia'!O32+'S-Amazonas'!O32</f>
        <v>2340.8611790523164</v>
      </c>
      <c r="P32" s="30">
        <f>'AF-Caribe'!P32+'S-Andes'!P32+'AF-Orinoquia'!P32+'S-Amazonas'!P32</f>
        <v>2087.5040723468087</v>
      </c>
      <c r="Q32" s="30">
        <f>'AF-Caribe'!Q32+'S-Andes'!Q32+'AF-Orinoquia'!Q32+'S-Amazonas'!Q32</f>
        <v>1828.1870705242613</v>
      </c>
      <c r="R32" s="30">
        <f>'AF-Caribe'!R32+'S-Andes'!R32+'AF-Orinoquia'!R32+'S-Amazonas'!R32</f>
        <v>1578.8460241161524</v>
      </c>
      <c r="S32" s="30">
        <f>'AF-Caribe'!S32+'S-Andes'!S32+'AF-Orinoquia'!S32+'S-Amazonas'!S32</f>
        <v>1348.7160034172434</v>
      </c>
      <c r="T32" s="30">
        <f>'AF-Caribe'!T32+'S-Andes'!T32+'AF-Orinoquia'!T32+'S-Amazonas'!T32</f>
        <v>1142.2968389766654</v>
      </c>
      <c r="U32" s="30">
        <f>'AF-Caribe'!U32+'S-Andes'!U32+'AF-Orinoquia'!U32+'S-Amazonas'!U32</f>
        <v>960.94398766752477</v>
      </c>
      <c r="V32" s="30">
        <f>'AF-Caribe'!V32+'S-Andes'!V32+'AF-Orinoquia'!V32+'S-Amazonas'!V32</f>
        <v>804.0576012714431</v>
      </c>
      <c r="W32" s="30">
        <f>'AF-Caribe'!W32+'S-Andes'!W32+'AF-Orinoquia'!W32+'S-Amazonas'!W32</f>
        <v>669.92223454107943</v>
      </c>
      <c r="X32" s="30">
        <f>'AF-Caribe'!X32+'S-Andes'!X32+'AF-Orinoquia'!X32+'S-Amazonas'!X32</f>
        <v>556.27229437378253</v>
      </c>
      <c r="Y32" s="30">
        <f>'AF-Caribe'!Y32+'S-Andes'!Y32+'AF-Orinoquia'!Y32+'S-Amazonas'!Y32</f>
        <v>460.65538528550888</v>
      </c>
      <c r="Z32" s="30">
        <f>'AF-Caribe'!Z32+'S-Andes'!Z32+'AF-Orinoquia'!Z32+'S-Amazonas'!Z32</f>
        <v>380.65338043697716</v>
      </c>
      <c r="AA32" s="30">
        <f>'AF-Caribe'!AA32+'S-Andes'!AA32+'AF-Orinoquia'!AA32+'S-Amazonas'!AA32</f>
        <v>314.00704974475309</v>
      </c>
      <c r="AB32" s="30">
        <f>'AF-Caribe'!AB32+'S-Andes'!AB32+'AF-Orinoquia'!AB32+'S-Amazonas'!AB32</f>
        <v>258.67760446617797</v>
      </c>
      <c r="AC32" s="30">
        <f>'AF-Caribe'!AC32+'S-Andes'!AC32+'AF-Orinoquia'!AC32+'S-Amazonas'!AC32</f>
        <v>212.86854664694488</v>
      </c>
      <c r="AD32" s="30">
        <f>'AF-Caribe'!AD32+'S-Andes'!AD32+'AF-Orinoquia'!AD32+'S-Amazonas'!AD32</f>
        <v>175.02372473532438</v>
      </c>
      <c r="AE32" s="30">
        <f>'AF-Caribe'!AE32+'S-Andes'!AE32+'AF-Orinoquia'!AE32+'S-Amazonas'!AE32</f>
        <v>143.81210515284593</v>
      </c>
      <c r="AF32" s="30">
        <f>'AF-Caribe'!AF32+'S-Andes'!AF32+'AF-Orinoquia'!AF32+'S-Amazonas'!AF32</f>
        <v>118.10600594343524</v>
      </c>
      <c r="AG32" s="30">
        <f>'AF-Caribe'!AG32+'S-Andes'!AG32+'AF-Orinoquia'!AG32+'S-Amazonas'!AG32</f>
        <v>96.956977245912583</v>
      </c>
      <c r="AH32" s="30">
        <f>'AF-Caribe'!AH32+'S-Andes'!AH32+'AF-Orinoquia'!AH32+'S-Amazonas'!AH32</f>
        <v>79.571809699091006</v>
      </c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</row>
    <row r="33" spans="1:45" x14ac:dyDescent="0.25">
      <c r="A33" s="30"/>
      <c r="B33" s="53">
        <v>2</v>
      </c>
      <c r="C33" s="88">
        <f>C32</f>
        <v>464.34945800678372</v>
      </c>
      <c r="D33" s="30" t="s">
        <v>47</v>
      </c>
      <c r="E33" s="30">
        <f>'AF-Caribe'!E33+'S-Andes'!E33+'AF-Orinoquia'!E33+'S-Amazonas'!E33</f>
        <v>0</v>
      </c>
      <c r="F33" s="30">
        <f>'AF-Caribe'!F33+'S-Andes'!F33+'AF-Orinoquia'!F33+'S-Amazonas'!F33</f>
        <v>23.889825810561121</v>
      </c>
      <c r="G33" s="30">
        <f>'AF-Caribe'!G33+'S-Andes'!G33+'AF-Orinoquia'!G33+'S-Amazonas'!G33</f>
        <v>46.31210934069081</v>
      </c>
      <c r="H33" s="30">
        <f>'AF-Caribe'!H33+'S-Andes'!H33+'AF-Orinoquia'!H33+'S-Amazonas'!H33</f>
        <v>412.84531883108184</v>
      </c>
      <c r="I33" s="30">
        <f>'AF-Caribe'!I33+'S-Andes'!I33+'AF-Orinoquia'!I33+'S-Amazonas'!I33</f>
        <v>1080.0414099297464</v>
      </c>
      <c r="J33" s="30">
        <f>'AF-Caribe'!J33+'S-Andes'!J33+'AF-Orinoquia'!J33+'S-Amazonas'!J33</f>
        <v>1777.9538792748858</v>
      </c>
      <c r="K33" s="30">
        <f>'AF-Caribe'!K33+'S-Andes'!K33+'AF-Orinoquia'!K33+'S-Amazonas'!K33</f>
        <v>2322.0202379041257</v>
      </c>
      <c r="L33" s="30">
        <f>'AF-Caribe'!L33+'S-Andes'!L33+'AF-Orinoquia'!L33+'S-Amazonas'!L33</f>
        <v>2647.4376728964999</v>
      </c>
      <c r="M33" s="30">
        <f>'AF-Caribe'!M33+'S-Andes'!M33+'AF-Orinoquia'!M33+'S-Amazonas'!M33</f>
        <v>2765.3202130405853</v>
      </c>
      <c r="N33" s="30">
        <f>'AF-Caribe'!N33+'S-Andes'!N33+'AF-Orinoquia'!N33+'S-Amazonas'!N33</f>
        <v>2720.1824916057053</v>
      </c>
      <c r="O33" s="30">
        <f>'AF-Caribe'!O33+'S-Andes'!O33+'AF-Orinoquia'!O33+'S-Amazonas'!O33</f>
        <v>2563.5008744825445</v>
      </c>
      <c r="P33" s="30">
        <f>'AF-Caribe'!P33+'S-Andes'!P33+'AF-Orinoquia'!P33+'S-Amazonas'!P33</f>
        <v>2340.8611790523164</v>
      </c>
      <c r="Q33" s="30">
        <f>'AF-Caribe'!Q33+'S-Andes'!Q33+'AF-Orinoquia'!Q33+'S-Amazonas'!Q33</f>
        <v>2087.5040723468087</v>
      </c>
      <c r="R33" s="30">
        <f>'AF-Caribe'!R33+'S-Andes'!R33+'AF-Orinoquia'!R33+'S-Amazonas'!R33</f>
        <v>1828.1870705242613</v>
      </c>
      <c r="S33" s="30">
        <f>'AF-Caribe'!S33+'S-Andes'!S33+'AF-Orinoquia'!S33+'S-Amazonas'!S33</f>
        <v>1578.8460241161524</v>
      </c>
      <c r="T33" s="30">
        <f>'AF-Caribe'!T33+'S-Andes'!T33+'AF-Orinoquia'!T33+'S-Amazonas'!T33</f>
        <v>1348.7160034172434</v>
      </c>
      <c r="U33" s="30">
        <f>'AF-Caribe'!U33+'S-Andes'!U33+'AF-Orinoquia'!U33+'S-Amazonas'!U33</f>
        <v>1142.2968389766654</v>
      </c>
      <c r="V33" s="30">
        <f>'AF-Caribe'!V33+'S-Andes'!V33+'AF-Orinoquia'!V33+'S-Amazonas'!V33</f>
        <v>960.94398766752477</v>
      </c>
      <c r="W33" s="30">
        <f>'AF-Caribe'!W33+'S-Andes'!W33+'AF-Orinoquia'!W33+'S-Amazonas'!W33</f>
        <v>804.0576012714431</v>
      </c>
      <c r="X33" s="30">
        <f>'AF-Caribe'!X33+'S-Andes'!X33+'AF-Orinoquia'!X33+'S-Amazonas'!X33</f>
        <v>669.92223454107943</v>
      </c>
      <c r="Y33" s="30">
        <f>'AF-Caribe'!Y33+'S-Andes'!Y33+'AF-Orinoquia'!Y33+'S-Amazonas'!Y33</f>
        <v>556.27229437378253</v>
      </c>
      <c r="Z33" s="30">
        <f>'AF-Caribe'!Z33+'S-Andes'!Z33+'AF-Orinoquia'!Z33+'S-Amazonas'!Z33</f>
        <v>460.65538528550888</v>
      </c>
      <c r="AA33" s="30">
        <f>'AF-Caribe'!AA33+'S-Andes'!AA33+'AF-Orinoquia'!AA33+'S-Amazonas'!AA33</f>
        <v>380.65338043697716</v>
      </c>
      <c r="AB33" s="30">
        <f>'AF-Caribe'!AB33+'S-Andes'!AB33+'AF-Orinoquia'!AB33+'S-Amazonas'!AB33</f>
        <v>314.00704974475309</v>
      </c>
      <c r="AC33" s="30">
        <f>'AF-Caribe'!AC33+'S-Andes'!AC33+'AF-Orinoquia'!AC33+'S-Amazonas'!AC33</f>
        <v>258.67760446617797</v>
      </c>
      <c r="AD33" s="30">
        <f>'AF-Caribe'!AD33+'S-Andes'!AD33+'AF-Orinoquia'!AD33+'S-Amazonas'!AD33</f>
        <v>212.86854664694488</v>
      </c>
      <c r="AE33" s="30">
        <f>'AF-Caribe'!AE33+'S-Andes'!AE33+'AF-Orinoquia'!AE33+'S-Amazonas'!AE33</f>
        <v>175.02372473532438</v>
      </c>
      <c r="AF33" s="30">
        <f>'AF-Caribe'!AF33+'S-Andes'!AF33+'AF-Orinoquia'!AF33+'S-Amazonas'!AF33</f>
        <v>143.81210515284593</v>
      </c>
      <c r="AG33" s="30">
        <f>'AF-Caribe'!AG33+'S-Andes'!AG33+'AF-Orinoquia'!AG33+'S-Amazonas'!AG33</f>
        <v>118.10600594343524</v>
      </c>
      <c r="AH33" s="30">
        <f>'AF-Caribe'!AH33+'S-Andes'!AH33+'AF-Orinoquia'!AH33+'S-Amazonas'!AH33</f>
        <v>96.956977245912583</v>
      </c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</row>
    <row r="34" spans="1:45" x14ac:dyDescent="0.25">
      <c r="A34" s="30"/>
      <c r="B34" s="53">
        <v>3</v>
      </c>
      <c r="C34" s="88">
        <f t="shared" ref="C34:C40" si="11">C33</f>
        <v>464.34945800678372</v>
      </c>
      <c r="D34" s="30" t="s">
        <v>47</v>
      </c>
      <c r="E34" s="30">
        <f>'AF-Caribe'!E34+'S-Andes'!E34+'AF-Orinoquia'!E34+'S-Amazonas'!E34</f>
        <v>0</v>
      </c>
      <c r="F34" s="30">
        <f>'AF-Caribe'!F34+'S-Andes'!F34+'AF-Orinoquia'!F34+'S-Amazonas'!F34</f>
        <v>0</v>
      </c>
      <c r="G34" s="30">
        <f>'AF-Caribe'!G34+'S-Andes'!G34+'AF-Orinoquia'!G34+'S-Amazonas'!G34</f>
        <v>23.889825810561121</v>
      </c>
      <c r="H34" s="30">
        <f>'AF-Caribe'!H34+'S-Andes'!H34+'AF-Orinoquia'!H34+'S-Amazonas'!H34</f>
        <v>46.31210934069081</v>
      </c>
      <c r="I34" s="30">
        <f>'AF-Caribe'!I34+'S-Andes'!I34+'AF-Orinoquia'!I34+'S-Amazonas'!I34</f>
        <v>412.84531883108184</v>
      </c>
      <c r="J34" s="30">
        <f>'AF-Caribe'!J34+'S-Andes'!J34+'AF-Orinoquia'!J34+'S-Amazonas'!J34</f>
        <v>1080.0414099297464</v>
      </c>
      <c r="K34" s="30">
        <f>'AF-Caribe'!K34+'S-Andes'!K34+'AF-Orinoquia'!K34+'S-Amazonas'!K34</f>
        <v>1777.9538792748858</v>
      </c>
      <c r="L34" s="30">
        <f>'AF-Caribe'!L34+'S-Andes'!L34+'AF-Orinoquia'!L34+'S-Amazonas'!L34</f>
        <v>2322.0202379041257</v>
      </c>
      <c r="M34" s="30">
        <f>'AF-Caribe'!M34+'S-Andes'!M34+'AF-Orinoquia'!M34+'S-Amazonas'!M34</f>
        <v>2647.4376728964999</v>
      </c>
      <c r="N34" s="30">
        <f>'AF-Caribe'!N34+'S-Andes'!N34+'AF-Orinoquia'!N34+'S-Amazonas'!N34</f>
        <v>2765.3202130405853</v>
      </c>
      <c r="O34" s="30">
        <f>'AF-Caribe'!O34+'S-Andes'!O34+'AF-Orinoquia'!O34+'S-Amazonas'!O34</f>
        <v>2720.1824916057053</v>
      </c>
      <c r="P34" s="30">
        <f>'AF-Caribe'!P34+'S-Andes'!P34+'AF-Orinoquia'!P34+'S-Amazonas'!P34</f>
        <v>2563.5008744825445</v>
      </c>
      <c r="Q34" s="30">
        <f>'AF-Caribe'!Q34+'S-Andes'!Q34+'AF-Orinoquia'!Q34+'S-Amazonas'!Q34</f>
        <v>2340.8611790523164</v>
      </c>
      <c r="R34" s="30">
        <f>'AF-Caribe'!R34+'S-Andes'!R34+'AF-Orinoquia'!R34+'S-Amazonas'!R34</f>
        <v>2087.5040723468087</v>
      </c>
      <c r="S34" s="30">
        <f>'AF-Caribe'!S34+'S-Andes'!S34+'AF-Orinoquia'!S34+'S-Amazonas'!S34</f>
        <v>1828.1870705242613</v>
      </c>
      <c r="T34" s="30">
        <f>'AF-Caribe'!T34+'S-Andes'!T34+'AF-Orinoquia'!T34+'S-Amazonas'!T34</f>
        <v>1578.8460241161524</v>
      </c>
      <c r="U34" s="30">
        <f>'AF-Caribe'!U34+'S-Andes'!U34+'AF-Orinoquia'!U34+'S-Amazonas'!U34</f>
        <v>1348.7160034172434</v>
      </c>
      <c r="V34" s="30">
        <f>'AF-Caribe'!V34+'S-Andes'!V34+'AF-Orinoquia'!V34+'S-Amazonas'!V34</f>
        <v>1142.2968389766654</v>
      </c>
      <c r="W34" s="30">
        <f>'AF-Caribe'!W34+'S-Andes'!W34+'AF-Orinoquia'!W34+'S-Amazonas'!W34</f>
        <v>960.94398766752477</v>
      </c>
      <c r="X34" s="30">
        <f>'AF-Caribe'!X34+'S-Andes'!X34+'AF-Orinoquia'!X34+'S-Amazonas'!X34</f>
        <v>804.0576012714431</v>
      </c>
      <c r="Y34" s="30">
        <f>'AF-Caribe'!Y34+'S-Andes'!Y34+'AF-Orinoquia'!Y34+'S-Amazonas'!Y34</f>
        <v>669.92223454107943</v>
      </c>
      <c r="Z34" s="30">
        <f>'AF-Caribe'!Z34+'S-Andes'!Z34+'AF-Orinoquia'!Z34+'S-Amazonas'!Z34</f>
        <v>556.27229437378253</v>
      </c>
      <c r="AA34" s="30">
        <f>'AF-Caribe'!AA34+'S-Andes'!AA34+'AF-Orinoquia'!AA34+'S-Amazonas'!AA34</f>
        <v>460.65538528550888</v>
      </c>
      <c r="AB34" s="30">
        <f>'AF-Caribe'!AB34+'S-Andes'!AB34+'AF-Orinoquia'!AB34+'S-Amazonas'!AB34</f>
        <v>380.65338043697716</v>
      </c>
      <c r="AC34" s="30">
        <f>'AF-Caribe'!AC34+'S-Andes'!AC34+'AF-Orinoquia'!AC34+'S-Amazonas'!AC34</f>
        <v>314.00704974475309</v>
      </c>
      <c r="AD34" s="30">
        <f>'AF-Caribe'!AD34+'S-Andes'!AD34+'AF-Orinoquia'!AD34+'S-Amazonas'!AD34</f>
        <v>258.67760446617797</v>
      </c>
      <c r="AE34" s="30">
        <f>'AF-Caribe'!AE34+'S-Andes'!AE34+'AF-Orinoquia'!AE34+'S-Amazonas'!AE34</f>
        <v>212.86854664694488</v>
      </c>
      <c r="AF34" s="30">
        <f>'AF-Caribe'!AF34+'S-Andes'!AF34+'AF-Orinoquia'!AF34+'S-Amazonas'!AF34</f>
        <v>175.02372473532438</v>
      </c>
      <c r="AG34" s="30">
        <f>'AF-Caribe'!AG34+'S-Andes'!AG34+'AF-Orinoquia'!AG34+'S-Amazonas'!AG34</f>
        <v>143.81210515284593</v>
      </c>
      <c r="AH34" s="30">
        <f>'AF-Caribe'!AH34+'S-Andes'!AH34+'AF-Orinoquia'!AH34+'S-Amazonas'!AH34</f>
        <v>118.10600594343524</v>
      </c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</row>
    <row r="35" spans="1:45" x14ac:dyDescent="0.25">
      <c r="A35" s="30"/>
      <c r="B35" s="53">
        <v>4</v>
      </c>
      <c r="C35" s="88">
        <f t="shared" si="11"/>
        <v>464.34945800678372</v>
      </c>
      <c r="D35" s="30" t="s">
        <v>47</v>
      </c>
      <c r="E35" s="30">
        <f>'AF-Caribe'!E35+'S-Andes'!E35+'AF-Orinoquia'!E35+'S-Amazonas'!E35</f>
        <v>0</v>
      </c>
      <c r="F35" s="30">
        <f>'AF-Caribe'!F35+'S-Andes'!F35+'AF-Orinoquia'!F35+'S-Amazonas'!F35</f>
        <v>0</v>
      </c>
      <c r="G35" s="30">
        <f>'AF-Caribe'!G35+'S-Andes'!G35+'AF-Orinoquia'!G35+'S-Amazonas'!G35</f>
        <v>0</v>
      </c>
      <c r="H35" s="30">
        <f>'AF-Caribe'!H35+'S-Andes'!H35+'AF-Orinoquia'!H35+'S-Amazonas'!H35</f>
        <v>23.889825810561121</v>
      </c>
      <c r="I35" s="30">
        <f>'AF-Caribe'!I35+'S-Andes'!I35+'AF-Orinoquia'!I35+'S-Amazonas'!I35</f>
        <v>46.31210934069081</v>
      </c>
      <c r="J35" s="30">
        <f>'AF-Caribe'!J35+'S-Andes'!J35+'AF-Orinoquia'!J35+'S-Amazonas'!J35</f>
        <v>412.84531883108184</v>
      </c>
      <c r="K35" s="30">
        <f>'AF-Caribe'!K35+'S-Andes'!K35+'AF-Orinoquia'!K35+'S-Amazonas'!K35</f>
        <v>1080.0414099297464</v>
      </c>
      <c r="L35" s="30">
        <f>'AF-Caribe'!L35+'S-Andes'!L35+'AF-Orinoquia'!L35+'S-Amazonas'!L35</f>
        <v>1777.9538792748858</v>
      </c>
      <c r="M35" s="30">
        <f>'AF-Caribe'!M35+'S-Andes'!M35+'AF-Orinoquia'!M35+'S-Amazonas'!M35</f>
        <v>2322.0202379041257</v>
      </c>
      <c r="N35" s="30">
        <f>'AF-Caribe'!N35+'S-Andes'!N35+'AF-Orinoquia'!N35+'S-Amazonas'!N35</f>
        <v>2647.4376728964999</v>
      </c>
      <c r="O35" s="30">
        <f>'AF-Caribe'!O35+'S-Andes'!O35+'AF-Orinoquia'!O35+'S-Amazonas'!O35</f>
        <v>2765.3202130405853</v>
      </c>
      <c r="P35" s="30">
        <f>'AF-Caribe'!P35+'S-Andes'!P35+'AF-Orinoquia'!P35+'S-Amazonas'!P35</f>
        <v>2720.1824916057053</v>
      </c>
      <c r="Q35" s="30">
        <f>'AF-Caribe'!Q35+'S-Andes'!Q35+'AF-Orinoquia'!Q35+'S-Amazonas'!Q35</f>
        <v>2563.5008744825445</v>
      </c>
      <c r="R35" s="30">
        <f>'AF-Caribe'!R35+'S-Andes'!R35+'AF-Orinoquia'!R35+'S-Amazonas'!R35</f>
        <v>2340.8611790523164</v>
      </c>
      <c r="S35" s="30">
        <f>'AF-Caribe'!S35+'S-Andes'!S35+'AF-Orinoquia'!S35+'S-Amazonas'!S35</f>
        <v>2087.5040723468087</v>
      </c>
      <c r="T35" s="30">
        <f>'AF-Caribe'!T35+'S-Andes'!T35+'AF-Orinoquia'!T35+'S-Amazonas'!T35</f>
        <v>1828.1870705242613</v>
      </c>
      <c r="U35" s="30">
        <f>'AF-Caribe'!U35+'S-Andes'!U35+'AF-Orinoquia'!U35+'S-Amazonas'!U35</f>
        <v>1578.8460241161524</v>
      </c>
      <c r="V35" s="30">
        <f>'AF-Caribe'!V35+'S-Andes'!V35+'AF-Orinoquia'!V35+'S-Amazonas'!V35</f>
        <v>1348.7160034172434</v>
      </c>
      <c r="W35" s="30">
        <f>'AF-Caribe'!W35+'S-Andes'!W35+'AF-Orinoquia'!W35+'S-Amazonas'!W35</f>
        <v>1142.2968389766654</v>
      </c>
      <c r="X35" s="30">
        <f>'AF-Caribe'!X35+'S-Andes'!X35+'AF-Orinoquia'!X35+'S-Amazonas'!X35</f>
        <v>960.94398766752477</v>
      </c>
      <c r="Y35" s="30">
        <f>'AF-Caribe'!Y35+'S-Andes'!Y35+'AF-Orinoquia'!Y35+'S-Amazonas'!Y35</f>
        <v>804.0576012714431</v>
      </c>
      <c r="Z35" s="30">
        <f>'AF-Caribe'!Z35+'S-Andes'!Z35+'AF-Orinoquia'!Z35+'S-Amazonas'!Z35</f>
        <v>669.92223454107943</v>
      </c>
      <c r="AA35" s="30">
        <f>'AF-Caribe'!AA35+'S-Andes'!AA35+'AF-Orinoquia'!AA35+'S-Amazonas'!AA35</f>
        <v>556.27229437378253</v>
      </c>
      <c r="AB35" s="30">
        <f>'AF-Caribe'!AB35+'S-Andes'!AB35+'AF-Orinoquia'!AB35+'S-Amazonas'!AB35</f>
        <v>460.65538528550888</v>
      </c>
      <c r="AC35" s="30">
        <f>'AF-Caribe'!AC35+'S-Andes'!AC35+'AF-Orinoquia'!AC35+'S-Amazonas'!AC35</f>
        <v>380.65338043697716</v>
      </c>
      <c r="AD35" s="30">
        <f>'AF-Caribe'!AD35+'S-Andes'!AD35+'AF-Orinoquia'!AD35+'S-Amazonas'!AD35</f>
        <v>314.00704974475309</v>
      </c>
      <c r="AE35" s="30">
        <f>'AF-Caribe'!AE35+'S-Andes'!AE35+'AF-Orinoquia'!AE35+'S-Amazonas'!AE35</f>
        <v>258.67760446617797</v>
      </c>
      <c r="AF35" s="30">
        <f>'AF-Caribe'!AF35+'S-Andes'!AF35+'AF-Orinoquia'!AF35+'S-Amazonas'!AF35</f>
        <v>212.86854664694488</v>
      </c>
      <c r="AG35" s="30">
        <f>'AF-Caribe'!AG35+'S-Andes'!AG35+'AF-Orinoquia'!AG35+'S-Amazonas'!AG35</f>
        <v>175.02372473532438</v>
      </c>
      <c r="AH35" s="30">
        <f>'AF-Caribe'!AH35+'S-Andes'!AH35+'AF-Orinoquia'!AH35+'S-Amazonas'!AH35</f>
        <v>143.81210515284593</v>
      </c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</row>
    <row r="36" spans="1:45" x14ac:dyDescent="0.25">
      <c r="A36" s="30"/>
      <c r="B36" s="53">
        <v>5</v>
      </c>
      <c r="C36" s="88">
        <f t="shared" si="11"/>
        <v>464.34945800678372</v>
      </c>
      <c r="D36" s="30" t="s">
        <v>47</v>
      </c>
      <c r="E36" s="30">
        <f>'AF-Caribe'!E36+'S-Andes'!E36+'AF-Orinoquia'!E36+'S-Amazonas'!E36</f>
        <v>0</v>
      </c>
      <c r="F36" s="30">
        <f>'AF-Caribe'!F36+'S-Andes'!F36+'AF-Orinoquia'!F36+'S-Amazonas'!F36</f>
        <v>0</v>
      </c>
      <c r="G36" s="30">
        <f>'AF-Caribe'!G36+'S-Andes'!G36+'AF-Orinoquia'!G36+'S-Amazonas'!G36</f>
        <v>0</v>
      </c>
      <c r="H36" s="30">
        <f>'AF-Caribe'!H36+'S-Andes'!H36+'AF-Orinoquia'!H36+'S-Amazonas'!H36</f>
        <v>0</v>
      </c>
      <c r="I36" s="30">
        <f>'AF-Caribe'!I36+'S-Andes'!I36+'AF-Orinoquia'!I36+'S-Amazonas'!I36</f>
        <v>23.889825810561121</v>
      </c>
      <c r="J36" s="30">
        <f>'AF-Caribe'!J36+'S-Andes'!J36+'AF-Orinoquia'!J36+'S-Amazonas'!J36</f>
        <v>46.31210934069081</v>
      </c>
      <c r="K36" s="30">
        <f>'AF-Caribe'!K36+'S-Andes'!K36+'AF-Orinoquia'!K36+'S-Amazonas'!K36</f>
        <v>412.84531883108184</v>
      </c>
      <c r="L36" s="30">
        <f>'AF-Caribe'!L36+'S-Andes'!L36+'AF-Orinoquia'!L36+'S-Amazonas'!L36</f>
        <v>1080.0414099297464</v>
      </c>
      <c r="M36" s="30">
        <f>'AF-Caribe'!M36+'S-Andes'!M36+'AF-Orinoquia'!M36+'S-Amazonas'!M36</f>
        <v>1777.9538792748858</v>
      </c>
      <c r="N36" s="30">
        <f>'AF-Caribe'!N36+'S-Andes'!N36+'AF-Orinoquia'!N36+'S-Amazonas'!N36</f>
        <v>2322.0202379041257</v>
      </c>
      <c r="O36" s="30">
        <f>'AF-Caribe'!O36+'S-Andes'!O36+'AF-Orinoquia'!O36+'S-Amazonas'!O36</f>
        <v>2647.4376728964999</v>
      </c>
      <c r="P36" s="30">
        <f>'AF-Caribe'!P36+'S-Andes'!P36+'AF-Orinoquia'!P36+'S-Amazonas'!P36</f>
        <v>2765.3202130405853</v>
      </c>
      <c r="Q36" s="30">
        <f>'AF-Caribe'!Q36+'S-Andes'!Q36+'AF-Orinoquia'!Q36+'S-Amazonas'!Q36</f>
        <v>2720.1824916057053</v>
      </c>
      <c r="R36" s="30">
        <f>'AF-Caribe'!R36+'S-Andes'!R36+'AF-Orinoquia'!R36+'S-Amazonas'!R36</f>
        <v>2563.5008744825445</v>
      </c>
      <c r="S36" s="30">
        <f>'AF-Caribe'!S36+'S-Andes'!S36+'AF-Orinoquia'!S36+'S-Amazonas'!S36</f>
        <v>2340.8611790523164</v>
      </c>
      <c r="T36" s="30">
        <f>'AF-Caribe'!T36+'S-Andes'!T36+'AF-Orinoquia'!T36+'S-Amazonas'!T36</f>
        <v>2087.5040723468087</v>
      </c>
      <c r="U36" s="30">
        <f>'AF-Caribe'!U36+'S-Andes'!U36+'AF-Orinoquia'!U36+'S-Amazonas'!U36</f>
        <v>1828.1870705242613</v>
      </c>
      <c r="V36" s="30">
        <f>'AF-Caribe'!V36+'S-Andes'!V36+'AF-Orinoquia'!V36+'S-Amazonas'!V36</f>
        <v>1578.8460241161524</v>
      </c>
      <c r="W36" s="30">
        <f>'AF-Caribe'!W36+'S-Andes'!W36+'AF-Orinoquia'!W36+'S-Amazonas'!W36</f>
        <v>1348.7160034172434</v>
      </c>
      <c r="X36" s="30">
        <f>'AF-Caribe'!X36+'S-Andes'!X36+'AF-Orinoquia'!X36+'S-Amazonas'!X36</f>
        <v>1142.2968389766654</v>
      </c>
      <c r="Y36" s="30">
        <f>'AF-Caribe'!Y36+'S-Andes'!Y36+'AF-Orinoquia'!Y36+'S-Amazonas'!Y36</f>
        <v>960.94398766752477</v>
      </c>
      <c r="Z36" s="30">
        <f>'AF-Caribe'!Z36+'S-Andes'!Z36+'AF-Orinoquia'!Z36+'S-Amazonas'!Z36</f>
        <v>804.0576012714431</v>
      </c>
      <c r="AA36" s="30">
        <f>'AF-Caribe'!AA36+'S-Andes'!AA36+'AF-Orinoquia'!AA36+'S-Amazonas'!AA36</f>
        <v>669.92223454107943</v>
      </c>
      <c r="AB36" s="30">
        <f>'AF-Caribe'!AB36+'S-Andes'!AB36+'AF-Orinoquia'!AB36+'S-Amazonas'!AB36</f>
        <v>556.27229437378253</v>
      </c>
      <c r="AC36" s="30">
        <f>'AF-Caribe'!AC36+'S-Andes'!AC36+'AF-Orinoquia'!AC36+'S-Amazonas'!AC36</f>
        <v>460.65538528550888</v>
      </c>
      <c r="AD36" s="30">
        <f>'AF-Caribe'!AD36+'S-Andes'!AD36+'AF-Orinoquia'!AD36+'S-Amazonas'!AD36</f>
        <v>380.65338043697716</v>
      </c>
      <c r="AE36" s="30">
        <f>'AF-Caribe'!AE36+'S-Andes'!AE36+'AF-Orinoquia'!AE36+'S-Amazonas'!AE36</f>
        <v>314.00704974475309</v>
      </c>
      <c r="AF36" s="30">
        <f>'AF-Caribe'!AF36+'S-Andes'!AF36+'AF-Orinoquia'!AF36+'S-Amazonas'!AF36</f>
        <v>258.67760446617797</v>
      </c>
      <c r="AG36" s="30">
        <f>'AF-Caribe'!AG36+'S-Andes'!AG36+'AF-Orinoquia'!AG36+'S-Amazonas'!AG36</f>
        <v>212.86854664694488</v>
      </c>
      <c r="AH36" s="30">
        <f>'AF-Caribe'!AH36+'S-Andes'!AH36+'AF-Orinoquia'!AH36+'S-Amazonas'!AH36</f>
        <v>175.02372473532438</v>
      </c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</row>
    <row r="37" spans="1:45" x14ac:dyDescent="0.25">
      <c r="A37" s="30"/>
      <c r="B37" s="53">
        <v>6</v>
      </c>
      <c r="C37" s="88">
        <f t="shared" si="11"/>
        <v>464.34945800678372</v>
      </c>
      <c r="D37" s="30" t="s">
        <v>47</v>
      </c>
      <c r="E37" s="30">
        <f>'AF-Caribe'!E37+'S-Andes'!E37+'AF-Orinoquia'!E37+'S-Amazonas'!E37</f>
        <v>0</v>
      </c>
      <c r="F37" s="30">
        <f>'AF-Caribe'!F37+'S-Andes'!F37+'AF-Orinoquia'!F37+'S-Amazonas'!F37</f>
        <v>0</v>
      </c>
      <c r="G37" s="30">
        <f>'AF-Caribe'!G37+'S-Andes'!G37+'AF-Orinoquia'!G37+'S-Amazonas'!G37</f>
        <v>0</v>
      </c>
      <c r="H37" s="30">
        <f>'AF-Caribe'!H37+'S-Andes'!H37+'AF-Orinoquia'!H37+'S-Amazonas'!H37</f>
        <v>0</v>
      </c>
      <c r="I37" s="30">
        <f>'AF-Caribe'!I37+'S-Andes'!I37+'AF-Orinoquia'!I37+'S-Amazonas'!I37</f>
        <v>0</v>
      </c>
      <c r="J37" s="30">
        <f>'AF-Caribe'!J37+'S-Andes'!J37+'AF-Orinoquia'!J37+'S-Amazonas'!J37</f>
        <v>23.889825810561121</v>
      </c>
      <c r="K37" s="30">
        <f>'AF-Caribe'!K37+'S-Andes'!K37+'AF-Orinoquia'!K37+'S-Amazonas'!K37</f>
        <v>46.31210934069081</v>
      </c>
      <c r="L37" s="30">
        <f>'AF-Caribe'!L37+'S-Andes'!L37+'AF-Orinoquia'!L37+'S-Amazonas'!L37</f>
        <v>412.84531883108184</v>
      </c>
      <c r="M37" s="30">
        <f>'AF-Caribe'!M37+'S-Andes'!M37+'AF-Orinoquia'!M37+'S-Amazonas'!M37</f>
        <v>1080.0414099297464</v>
      </c>
      <c r="N37" s="30">
        <f>'AF-Caribe'!N37+'S-Andes'!N37+'AF-Orinoquia'!N37+'S-Amazonas'!N37</f>
        <v>1777.9538792748858</v>
      </c>
      <c r="O37" s="30">
        <f>'AF-Caribe'!O37+'S-Andes'!O37+'AF-Orinoquia'!O37+'S-Amazonas'!O37</f>
        <v>2322.0202379041257</v>
      </c>
      <c r="P37" s="30">
        <f>'AF-Caribe'!P37+'S-Andes'!P37+'AF-Orinoquia'!P37+'S-Amazonas'!P37</f>
        <v>2647.4376728964999</v>
      </c>
      <c r="Q37" s="30">
        <f>'AF-Caribe'!Q37+'S-Andes'!Q37+'AF-Orinoquia'!Q37+'S-Amazonas'!Q37</f>
        <v>2765.3202130405853</v>
      </c>
      <c r="R37" s="30">
        <f>'AF-Caribe'!R37+'S-Andes'!R37+'AF-Orinoquia'!R37+'S-Amazonas'!R37</f>
        <v>2720.1824916057053</v>
      </c>
      <c r="S37" s="30">
        <f>'AF-Caribe'!S37+'S-Andes'!S37+'AF-Orinoquia'!S37+'S-Amazonas'!S37</f>
        <v>2563.5008744825445</v>
      </c>
      <c r="T37" s="30">
        <f>'AF-Caribe'!T37+'S-Andes'!T37+'AF-Orinoquia'!T37+'S-Amazonas'!T37</f>
        <v>2340.8611790523164</v>
      </c>
      <c r="U37" s="30">
        <f>'AF-Caribe'!U37+'S-Andes'!U37+'AF-Orinoquia'!U37+'S-Amazonas'!U37</f>
        <v>2087.5040723468087</v>
      </c>
      <c r="V37" s="30">
        <f>'AF-Caribe'!V37+'S-Andes'!V37+'AF-Orinoquia'!V37+'S-Amazonas'!V37</f>
        <v>1828.1870705242613</v>
      </c>
      <c r="W37" s="30">
        <f>'AF-Caribe'!W37+'S-Andes'!W37+'AF-Orinoquia'!W37+'S-Amazonas'!W37</f>
        <v>1578.8460241161524</v>
      </c>
      <c r="X37" s="30">
        <f>'AF-Caribe'!X37+'S-Andes'!X37+'AF-Orinoquia'!X37+'S-Amazonas'!X37</f>
        <v>1348.7160034172434</v>
      </c>
      <c r="Y37" s="30">
        <f>'AF-Caribe'!Y37+'S-Andes'!Y37+'AF-Orinoquia'!Y37+'S-Amazonas'!Y37</f>
        <v>1142.2968389766654</v>
      </c>
      <c r="Z37" s="30">
        <f>'AF-Caribe'!Z37+'S-Andes'!Z37+'AF-Orinoquia'!Z37+'S-Amazonas'!Z37</f>
        <v>960.94398766752477</v>
      </c>
      <c r="AA37" s="30">
        <f>'AF-Caribe'!AA37+'S-Andes'!AA37+'AF-Orinoquia'!AA37+'S-Amazonas'!AA37</f>
        <v>804.0576012714431</v>
      </c>
      <c r="AB37" s="30">
        <f>'AF-Caribe'!AB37+'S-Andes'!AB37+'AF-Orinoquia'!AB37+'S-Amazonas'!AB37</f>
        <v>669.92223454107943</v>
      </c>
      <c r="AC37" s="30">
        <f>'AF-Caribe'!AC37+'S-Andes'!AC37+'AF-Orinoquia'!AC37+'S-Amazonas'!AC37</f>
        <v>556.27229437378253</v>
      </c>
      <c r="AD37" s="30">
        <f>'AF-Caribe'!AD37+'S-Andes'!AD37+'AF-Orinoquia'!AD37+'S-Amazonas'!AD37</f>
        <v>460.65538528550888</v>
      </c>
      <c r="AE37" s="30">
        <f>'AF-Caribe'!AE37+'S-Andes'!AE37+'AF-Orinoquia'!AE37+'S-Amazonas'!AE37</f>
        <v>380.65338043697716</v>
      </c>
      <c r="AF37" s="30">
        <f>'AF-Caribe'!AF37+'S-Andes'!AF37+'AF-Orinoquia'!AF37+'S-Amazonas'!AF37</f>
        <v>314.00704974475309</v>
      </c>
      <c r="AG37" s="30">
        <f>'AF-Caribe'!AG37+'S-Andes'!AG37+'AF-Orinoquia'!AG37+'S-Amazonas'!AG37</f>
        <v>258.67760446617797</v>
      </c>
      <c r="AH37" s="30">
        <f>'AF-Caribe'!AH37+'S-Andes'!AH37+'AF-Orinoquia'!AH37+'S-Amazonas'!AH37</f>
        <v>212.86854664694488</v>
      </c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</row>
    <row r="38" spans="1:45" x14ac:dyDescent="0.25">
      <c r="A38" s="30"/>
      <c r="B38" s="53">
        <v>7</v>
      </c>
      <c r="C38" s="88">
        <f t="shared" si="11"/>
        <v>464.34945800678372</v>
      </c>
      <c r="D38" s="30" t="s">
        <v>47</v>
      </c>
      <c r="E38" s="30">
        <f>'AF-Caribe'!E38+'S-Andes'!E38+'AF-Orinoquia'!E38+'S-Amazonas'!E38</f>
        <v>0</v>
      </c>
      <c r="F38" s="30">
        <f>'AF-Caribe'!F38+'S-Andes'!F38+'AF-Orinoquia'!F38+'S-Amazonas'!F38</f>
        <v>0</v>
      </c>
      <c r="G38" s="30">
        <f>'AF-Caribe'!G38+'S-Andes'!G38+'AF-Orinoquia'!G38+'S-Amazonas'!G38</f>
        <v>0</v>
      </c>
      <c r="H38" s="30">
        <f>'AF-Caribe'!H38+'S-Andes'!H38+'AF-Orinoquia'!H38+'S-Amazonas'!H38</f>
        <v>0</v>
      </c>
      <c r="I38" s="30">
        <f>'AF-Caribe'!I38+'S-Andes'!I38+'AF-Orinoquia'!I38+'S-Amazonas'!I38</f>
        <v>0</v>
      </c>
      <c r="J38" s="30">
        <f>'AF-Caribe'!J38+'S-Andes'!J38+'AF-Orinoquia'!J38+'S-Amazonas'!J38</f>
        <v>0</v>
      </c>
      <c r="K38" s="30">
        <f>'AF-Caribe'!K38+'S-Andes'!K38+'AF-Orinoquia'!K38+'S-Amazonas'!K38</f>
        <v>23.889825810561121</v>
      </c>
      <c r="L38" s="30">
        <f>'AF-Caribe'!L38+'S-Andes'!L38+'AF-Orinoquia'!L38+'S-Amazonas'!L38</f>
        <v>46.31210934069081</v>
      </c>
      <c r="M38" s="30">
        <f>'AF-Caribe'!M38+'S-Andes'!M38+'AF-Orinoquia'!M38+'S-Amazonas'!M38</f>
        <v>412.84531883108184</v>
      </c>
      <c r="N38" s="30">
        <f>'AF-Caribe'!N38+'S-Andes'!N38+'AF-Orinoquia'!N38+'S-Amazonas'!N38</f>
        <v>1080.0414099297464</v>
      </c>
      <c r="O38" s="30">
        <f>'AF-Caribe'!O38+'S-Andes'!O38+'AF-Orinoquia'!O38+'S-Amazonas'!O38</f>
        <v>1777.9538792748858</v>
      </c>
      <c r="P38" s="30">
        <f>'AF-Caribe'!P38+'S-Andes'!P38+'AF-Orinoquia'!P38+'S-Amazonas'!P38</f>
        <v>2322.0202379041257</v>
      </c>
      <c r="Q38" s="30">
        <f>'AF-Caribe'!Q38+'S-Andes'!Q38+'AF-Orinoquia'!Q38+'S-Amazonas'!Q38</f>
        <v>2647.4376728964999</v>
      </c>
      <c r="R38" s="30">
        <f>'AF-Caribe'!R38+'S-Andes'!R38+'AF-Orinoquia'!R38+'S-Amazonas'!R38</f>
        <v>2765.3202130405853</v>
      </c>
      <c r="S38" s="30">
        <f>'AF-Caribe'!S38+'S-Andes'!S38+'AF-Orinoquia'!S38+'S-Amazonas'!S38</f>
        <v>2720.1824916057053</v>
      </c>
      <c r="T38" s="30">
        <f>'AF-Caribe'!T38+'S-Andes'!T38+'AF-Orinoquia'!T38+'S-Amazonas'!T38</f>
        <v>2563.5008744825445</v>
      </c>
      <c r="U38" s="30">
        <f>'AF-Caribe'!U38+'S-Andes'!U38+'AF-Orinoquia'!U38+'S-Amazonas'!U38</f>
        <v>2340.8611790523164</v>
      </c>
      <c r="V38" s="30">
        <f>'AF-Caribe'!V38+'S-Andes'!V38+'AF-Orinoquia'!V38+'S-Amazonas'!V38</f>
        <v>2087.5040723468087</v>
      </c>
      <c r="W38" s="30">
        <f>'AF-Caribe'!W38+'S-Andes'!W38+'AF-Orinoquia'!W38+'S-Amazonas'!W38</f>
        <v>1828.1870705242613</v>
      </c>
      <c r="X38" s="30">
        <f>'AF-Caribe'!X38+'S-Andes'!X38+'AF-Orinoquia'!X38+'S-Amazonas'!X38</f>
        <v>1578.8460241161524</v>
      </c>
      <c r="Y38" s="30">
        <f>'AF-Caribe'!Y38+'S-Andes'!Y38+'AF-Orinoquia'!Y38+'S-Amazonas'!Y38</f>
        <v>1348.7160034172434</v>
      </c>
      <c r="Z38" s="30">
        <f>'AF-Caribe'!Z38+'S-Andes'!Z38+'AF-Orinoquia'!Z38+'S-Amazonas'!Z38</f>
        <v>1142.2968389766654</v>
      </c>
      <c r="AA38" s="30">
        <f>'AF-Caribe'!AA38+'S-Andes'!AA38+'AF-Orinoquia'!AA38+'S-Amazonas'!AA38</f>
        <v>960.94398766752477</v>
      </c>
      <c r="AB38" s="30">
        <f>'AF-Caribe'!AB38+'S-Andes'!AB38+'AF-Orinoquia'!AB38+'S-Amazonas'!AB38</f>
        <v>804.0576012714431</v>
      </c>
      <c r="AC38" s="30">
        <f>'AF-Caribe'!AC38+'S-Andes'!AC38+'AF-Orinoquia'!AC38+'S-Amazonas'!AC38</f>
        <v>669.92223454107943</v>
      </c>
      <c r="AD38" s="30">
        <f>'AF-Caribe'!AD38+'S-Andes'!AD38+'AF-Orinoquia'!AD38+'S-Amazonas'!AD38</f>
        <v>556.27229437378253</v>
      </c>
      <c r="AE38" s="30">
        <f>'AF-Caribe'!AE38+'S-Andes'!AE38+'AF-Orinoquia'!AE38+'S-Amazonas'!AE38</f>
        <v>460.65538528550888</v>
      </c>
      <c r="AF38" s="30">
        <f>'AF-Caribe'!AF38+'S-Andes'!AF38+'AF-Orinoquia'!AF38+'S-Amazonas'!AF38</f>
        <v>380.65338043697716</v>
      </c>
      <c r="AG38" s="30">
        <f>'AF-Caribe'!AG38+'S-Andes'!AG38+'AF-Orinoquia'!AG38+'S-Amazonas'!AG38</f>
        <v>314.00704974475309</v>
      </c>
      <c r="AH38" s="30">
        <f>'AF-Caribe'!AH38+'S-Andes'!AH38+'AF-Orinoquia'!AH38+'S-Amazonas'!AH38</f>
        <v>258.67760446617797</v>
      </c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</row>
    <row r="39" spans="1:45" x14ac:dyDescent="0.25">
      <c r="A39" s="30"/>
      <c r="B39" s="53">
        <v>8</v>
      </c>
      <c r="C39" s="88">
        <f t="shared" si="11"/>
        <v>464.34945800678372</v>
      </c>
      <c r="D39" s="30" t="s">
        <v>47</v>
      </c>
      <c r="E39" s="30">
        <f>'AF-Caribe'!E39+'S-Andes'!E39+'AF-Orinoquia'!E39+'S-Amazonas'!E39</f>
        <v>0</v>
      </c>
      <c r="F39" s="30">
        <f>'AF-Caribe'!F39+'S-Andes'!F39+'AF-Orinoquia'!F39+'S-Amazonas'!F39</f>
        <v>0</v>
      </c>
      <c r="G39" s="30">
        <f>'AF-Caribe'!G39+'S-Andes'!G39+'AF-Orinoquia'!G39+'S-Amazonas'!G39</f>
        <v>0</v>
      </c>
      <c r="H39" s="30">
        <f>'AF-Caribe'!H39+'S-Andes'!H39+'AF-Orinoquia'!H39+'S-Amazonas'!H39</f>
        <v>0</v>
      </c>
      <c r="I39" s="30">
        <f>'AF-Caribe'!I39+'S-Andes'!I39+'AF-Orinoquia'!I39+'S-Amazonas'!I39</f>
        <v>0</v>
      </c>
      <c r="J39" s="30">
        <f>'AF-Caribe'!J39+'S-Andes'!J39+'AF-Orinoquia'!J39+'S-Amazonas'!J39</f>
        <v>0</v>
      </c>
      <c r="K39" s="30">
        <f>'AF-Caribe'!K39+'S-Andes'!K39+'AF-Orinoquia'!K39+'S-Amazonas'!K39</f>
        <v>0</v>
      </c>
      <c r="L39" s="30">
        <f>'AF-Caribe'!L39+'S-Andes'!L39+'AF-Orinoquia'!L39+'S-Amazonas'!L39</f>
        <v>23.889825810561121</v>
      </c>
      <c r="M39" s="30">
        <f>'AF-Caribe'!M39+'S-Andes'!M39+'AF-Orinoquia'!M39+'S-Amazonas'!M39</f>
        <v>46.31210934069081</v>
      </c>
      <c r="N39" s="30">
        <f>'AF-Caribe'!N39+'S-Andes'!N39+'AF-Orinoquia'!N39+'S-Amazonas'!N39</f>
        <v>412.84531883108184</v>
      </c>
      <c r="O39" s="30">
        <f>'AF-Caribe'!O39+'S-Andes'!O39+'AF-Orinoquia'!O39+'S-Amazonas'!O39</f>
        <v>1080.0414099297464</v>
      </c>
      <c r="P39" s="30">
        <f>'AF-Caribe'!P39+'S-Andes'!P39+'AF-Orinoquia'!P39+'S-Amazonas'!P39</f>
        <v>1777.9538792748858</v>
      </c>
      <c r="Q39" s="30">
        <f>'AF-Caribe'!Q39+'S-Andes'!Q39+'AF-Orinoquia'!Q39+'S-Amazonas'!Q39</f>
        <v>2322.0202379041257</v>
      </c>
      <c r="R39" s="30">
        <f>'AF-Caribe'!R39+'S-Andes'!R39+'AF-Orinoquia'!R39+'S-Amazonas'!R39</f>
        <v>2647.4376728964999</v>
      </c>
      <c r="S39" s="30">
        <f>'AF-Caribe'!S39+'S-Andes'!S39+'AF-Orinoquia'!S39+'S-Amazonas'!S39</f>
        <v>2765.3202130405853</v>
      </c>
      <c r="T39" s="30">
        <f>'AF-Caribe'!T39+'S-Andes'!T39+'AF-Orinoquia'!T39+'S-Amazonas'!T39</f>
        <v>2720.1824916057053</v>
      </c>
      <c r="U39" s="30">
        <f>'AF-Caribe'!U39+'S-Andes'!U39+'AF-Orinoquia'!U39+'S-Amazonas'!U39</f>
        <v>2563.5008744825445</v>
      </c>
      <c r="V39" s="30">
        <f>'AF-Caribe'!V39+'S-Andes'!V39+'AF-Orinoquia'!V39+'S-Amazonas'!V39</f>
        <v>2340.8611790523164</v>
      </c>
      <c r="W39" s="30">
        <f>'AF-Caribe'!W39+'S-Andes'!W39+'AF-Orinoquia'!W39+'S-Amazonas'!W39</f>
        <v>2087.5040723468087</v>
      </c>
      <c r="X39" s="30">
        <f>'AF-Caribe'!X39+'S-Andes'!X39+'AF-Orinoquia'!X39+'S-Amazonas'!X39</f>
        <v>1828.1870705242613</v>
      </c>
      <c r="Y39" s="30">
        <f>'AF-Caribe'!Y39+'S-Andes'!Y39+'AF-Orinoquia'!Y39+'S-Amazonas'!Y39</f>
        <v>1578.8460241161524</v>
      </c>
      <c r="Z39" s="30">
        <f>'AF-Caribe'!Z39+'S-Andes'!Z39+'AF-Orinoquia'!Z39+'S-Amazonas'!Z39</f>
        <v>1348.7160034172434</v>
      </c>
      <c r="AA39" s="30">
        <f>'AF-Caribe'!AA39+'S-Andes'!AA39+'AF-Orinoquia'!AA39+'S-Amazonas'!AA39</f>
        <v>1142.2968389766654</v>
      </c>
      <c r="AB39" s="30">
        <f>'AF-Caribe'!AB39+'S-Andes'!AB39+'AF-Orinoquia'!AB39+'S-Amazonas'!AB39</f>
        <v>960.94398766752477</v>
      </c>
      <c r="AC39" s="30">
        <f>'AF-Caribe'!AC39+'S-Andes'!AC39+'AF-Orinoquia'!AC39+'S-Amazonas'!AC39</f>
        <v>804.0576012714431</v>
      </c>
      <c r="AD39" s="30">
        <f>'AF-Caribe'!AD39+'S-Andes'!AD39+'AF-Orinoquia'!AD39+'S-Amazonas'!AD39</f>
        <v>669.92223454107943</v>
      </c>
      <c r="AE39" s="30">
        <f>'AF-Caribe'!AE39+'S-Andes'!AE39+'AF-Orinoquia'!AE39+'S-Amazonas'!AE39</f>
        <v>556.27229437378253</v>
      </c>
      <c r="AF39" s="30">
        <f>'AF-Caribe'!AF39+'S-Andes'!AF39+'AF-Orinoquia'!AF39+'S-Amazonas'!AF39</f>
        <v>460.65538528550888</v>
      </c>
      <c r="AG39" s="30">
        <f>'AF-Caribe'!AG39+'S-Andes'!AG39+'AF-Orinoquia'!AG39+'S-Amazonas'!AG39</f>
        <v>380.65338043697716</v>
      </c>
      <c r="AH39" s="30">
        <f>'AF-Caribe'!AH39+'S-Andes'!AH39+'AF-Orinoquia'!AH39+'S-Amazonas'!AH39</f>
        <v>314.00704974475309</v>
      </c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</row>
    <row r="40" spans="1:45" ht="15.75" thickBot="1" x14ac:dyDescent="0.3">
      <c r="A40" s="30"/>
      <c r="B40" s="53">
        <v>9</v>
      </c>
      <c r="C40" s="88">
        <f t="shared" si="11"/>
        <v>464.34945800678372</v>
      </c>
      <c r="D40" s="38" t="s">
        <v>47</v>
      </c>
      <c r="E40" s="30">
        <f>'AF-Caribe'!E40+'S-Andes'!E40+'AF-Orinoquia'!E40+'S-Amazonas'!E40</f>
        <v>0</v>
      </c>
      <c r="F40" s="30">
        <f>'AF-Caribe'!F40+'S-Andes'!F40+'AF-Orinoquia'!F40+'S-Amazonas'!F40</f>
        <v>0</v>
      </c>
      <c r="G40" s="30">
        <f>'AF-Caribe'!G40+'S-Andes'!G40+'AF-Orinoquia'!G40+'S-Amazonas'!G40</f>
        <v>0</v>
      </c>
      <c r="H40" s="30">
        <f>'AF-Caribe'!H40+'S-Andes'!H40+'AF-Orinoquia'!H40+'S-Amazonas'!H40</f>
        <v>0</v>
      </c>
      <c r="I40" s="30">
        <f>'AF-Caribe'!I40+'S-Andes'!I40+'AF-Orinoquia'!I40+'S-Amazonas'!I40</f>
        <v>0</v>
      </c>
      <c r="J40" s="30">
        <f>'AF-Caribe'!J40+'S-Andes'!J40+'AF-Orinoquia'!J40+'S-Amazonas'!J40</f>
        <v>0</v>
      </c>
      <c r="K40" s="30">
        <f>'AF-Caribe'!K40+'S-Andes'!K40+'AF-Orinoquia'!K40+'S-Amazonas'!K40</f>
        <v>0</v>
      </c>
      <c r="L40" s="30">
        <f>'AF-Caribe'!L40+'S-Andes'!L40+'AF-Orinoquia'!L40+'S-Amazonas'!L40</f>
        <v>0</v>
      </c>
      <c r="M40" s="30">
        <f>'AF-Caribe'!M40+'S-Andes'!M40+'AF-Orinoquia'!M40+'S-Amazonas'!M40</f>
        <v>23.889825810561121</v>
      </c>
      <c r="N40" s="30">
        <f>'AF-Caribe'!N40+'S-Andes'!N40+'AF-Orinoquia'!N40+'S-Amazonas'!N40</f>
        <v>46.31210934069081</v>
      </c>
      <c r="O40" s="30">
        <f>'AF-Caribe'!O40+'S-Andes'!O40+'AF-Orinoquia'!O40+'S-Amazonas'!O40</f>
        <v>412.84531883108184</v>
      </c>
      <c r="P40" s="30">
        <f>'AF-Caribe'!P40+'S-Andes'!P40+'AF-Orinoquia'!P40+'S-Amazonas'!P40</f>
        <v>1080.0414099297464</v>
      </c>
      <c r="Q40" s="30">
        <f>'AF-Caribe'!Q40+'S-Andes'!Q40+'AF-Orinoquia'!Q40+'S-Amazonas'!Q40</f>
        <v>1777.9538792748858</v>
      </c>
      <c r="R40" s="30">
        <f>'AF-Caribe'!R40+'S-Andes'!R40+'AF-Orinoquia'!R40+'S-Amazonas'!R40</f>
        <v>2322.0202379041257</v>
      </c>
      <c r="S40" s="30">
        <f>'AF-Caribe'!S40+'S-Andes'!S40+'AF-Orinoquia'!S40+'S-Amazonas'!S40</f>
        <v>2647.4376728964999</v>
      </c>
      <c r="T40" s="30">
        <f>'AF-Caribe'!T40+'S-Andes'!T40+'AF-Orinoquia'!T40+'S-Amazonas'!T40</f>
        <v>2765.3202130405853</v>
      </c>
      <c r="U40" s="30">
        <f>'AF-Caribe'!U40+'S-Andes'!U40+'AF-Orinoquia'!U40+'S-Amazonas'!U40</f>
        <v>2720.1824916057053</v>
      </c>
      <c r="V40" s="30">
        <f>'AF-Caribe'!V40+'S-Andes'!V40+'AF-Orinoquia'!V40+'S-Amazonas'!V40</f>
        <v>2563.5008744825445</v>
      </c>
      <c r="W40" s="30">
        <f>'AF-Caribe'!W40+'S-Andes'!W40+'AF-Orinoquia'!W40+'S-Amazonas'!W40</f>
        <v>2340.8611790523164</v>
      </c>
      <c r="X40" s="30">
        <f>'AF-Caribe'!X40+'S-Andes'!X40+'AF-Orinoquia'!X40+'S-Amazonas'!X40</f>
        <v>2087.5040723468087</v>
      </c>
      <c r="Y40" s="30">
        <f>'AF-Caribe'!Y40+'S-Andes'!Y40+'AF-Orinoquia'!Y40+'S-Amazonas'!Y40</f>
        <v>1828.1870705242613</v>
      </c>
      <c r="Z40" s="30">
        <f>'AF-Caribe'!Z40+'S-Andes'!Z40+'AF-Orinoquia'!Z40+'S-Amazonas'!Z40</f>
        <v>1578.8460241161524</v>
      </c>
      <c r="AA40" s="30">
        <f>'AF-Caribe'!AA40+'S-Andes'!AA40+'AF-Orinoquia'!AA40+'S-Amazonas'!AA40</f>
        <v>1348.7160034172434</v>
      </c>
      <c r="AB40" s="30">
        <f>'AF-Caribe'!AB40+'S-Andes'!AB40+'AF-Orinoquia'!AB40+'S-Amazonas'!AB40</f>
        <v>1142.2968389766654</v>
      </c>
      <c r="AC40" s="30">
        <f>'AF-Caribe'!AC40+'S-Andes'!AC40+'AF-Orinoquia'!AC40+'S-Amazonas'!AC40</f>
        <v>960.94398766752477</v>
      </c>
      <c r="AD40" s="30">
        <f>'AF-Caribe'!AD40+'S-Andes'!AD40+'AF-Orinoquia'!AD40+'S-Amazonas'!AD40</f>
        <v>804.0576012714431</v>
      </c>
      <c r="AE40" s="30">
        <f>'AF-Caribe'!AE40+'S-Andes'!AE40+'AF-Orinoquia'!AE40+'S-Amazonas'!AE40</f>
        <v>669.92223454107943</v>
      </c>
      <c r="AF40" s="30">
        <f>'AF-Caribe'!AF40+'S-Andes'!AF40+'AF-Orinoquia'!AF40+'S-Amazonas'!AF40</f>
        <v>556.27229437378253</v>
      </c>
      <c r="AG40" s="30">
        <f>'AF-Caribe'!AG40+'S-Andes'!AG40+'AF-Orinoquia'!AG40+'S-Amazonas'!AG40</f>
        <v>460.65538528550888</v>
      </c>
      <c r="AH40" s="30">
        <f>'AF-Caribe'!AH40+'S-Andes'!AH40+'AF-Orinoquia'!AH40+'S-Amazonas'!AH40</f>
        <v>380.65338043697716</v>
      </c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</row>
    <row r="41" spans="1:45" x14ac:dyDescent="0.25">
      <c r="A41" s="30"/>
      <c r="B41" s="95" t="s">
        <v>79</v>
      </c>
      <c r="C41" s="95"/>
      <c r="D41" s="95"/>
      <c r="E41" s="89">
        <f>'AF-Caribe'!E41+'S-Andes'!E41+'AF-Orinoquia'!E41+'S-Amazonas'!E41</f>
        <v>23.889825810561121</v>
      </c>
      <c r="F41" s="89">
        <f>'AF-Caribe'!F41+'S-Andes'!F41+'AF-Orinoquia'!F41+'S-Amazonas'!F41</f>
        <v>70.201935151251931</v>
      </c>
      <c r="G41" s="89">
        <f>'AF-Caribe'!G41+'S-Andes'!G41+'AF-Orinoquia'!G41+'S-Amazonas'!G41</f>
        <v>483.04725398233381</v>
      </c>
      <c r="H41" s="89">
        <f>'AF-Caribe'!H41+'S-Andes'!H41+'AF-Orinoquia'!H41+'S-Amazonas'!H41</f>
        <v>1563.0886639120802</v>
      </c>
      <c r="I41" s="89">
        <f>'AF-Caribe'!I41+'S-Andes'!I41+'AF-Orinoquia'!I41+'S-Amazonas'!I41</f>
        <v>3341.0425431869662</v>
      </c>
      <c r="J41" s="89">
        <f>'AF-Caribe'!J41+'S-Andes'!J41+'AF-Orinoquia'!J41+'S-Amazonas'!J41</f>
        <v>5663.0627810910919</v>
      </c>
      <c r="K41" s="89">
        <f>'AF-Caribe'!K41+'S-Andes'!K41+'AF-Orinoquia'!K41+'S-Amazonas'!K41</f>
        <v>8310.5004539875918</v>
      </c>
      <c r="L41" s="89">
        <f>'AF-Caribe'!L41+'S-Andes'!L41+'AF-Orinoquia'!L41+'S-Amazonas'!L41</f>
        <v>11075.820667028176</v>
      </c>
      <c r="M41" s="89">
        <f>'AF-Caribe'!M41+'S-Andes'!M41+'AF-Orinoquia'!M41+'S-Amazonas'!M41</f>
        <v>13796.003158633881</v>
      </c>
      <c r="N41" s="89">
        <f>'AF-Caribe'!N41+'S-Andes'!N41+'AF-Orinoquia'!N41+'S-Amazonas'!N41</f>
        <v>16335.614207305865</v>
      </c>
      <c r="O41" s="89">
        <f>'AF-Caribe'!O41+'S-Andes'!O41+'AF-Orinoquia'!O41+'S-Amazonas'!O41</f>
        <v>18630.163277017491</v>
      </c>
      <c r="P41" s="89">
        <f>'AF-Caribe'!P41+'S-Andes'!P41+'AF-Orinoquia'!P41+'S-Amazonas'!P41</f>
        <v>20304.822030533218</v>
      </c>
      <c r="Q41" s="89">
        <f>'AF-Caribe'!Q41+'S-Andes'!Q41+'AF-Orinoquia'!Q41+'S-Amazonas'!Q41</f>
        <v>21052.967691127735</v>
      </c>
      <c r="R41" s="89">
        <f>'AF-Caribe'!R41+'S-Andes'!R41+'AF-Orinoquia'!R41+'S-Amazonas'!R41</f>
        <v>20853.859835969</v>
      </c>
      <c r="S41" s="89">
        <f>'AF-Caribe'!S41+'S-Andes'!S41+'AF-Orinoquia'!S41+'S-Amazonas'!S41</f>
        <v>19880.555601482116</v>
      </c>
      <c r="T41" s="89">
        <f>'AF-Caribe'!T41+'S-Andes'!T41+'AF-Orinoquia'!T41+'S-Amazonas'!T41</f>
        <v>18375.414767562284</v>
      </c>
      <c r="U41" s="89">
        <f>'AF-Caribe'!U41+'S-Andes'!U41+'AF-Orinoquia'!U41+'S-Amazonas'!U41</f>
        <v>16571.038542189221</v>
      </c>
      <c r="V41" s="89">
        <f>'AF-Caribe'!V41+'S-Andes'!V41+'AF-Orinoquia'!V41+'S-Amazonas'!V41</f>
        <v>14654.91365185496</v>
      </c>
      <c r="W41" s="89">
        <f>'AF-Caribe'!W41+'S-Andes'!W41+'AF-Orinoquia'!W41+'S-Amazonas'!W41</f>
        <v>12761.335011913496</v>
      </c>
      <c r="X41" s="89">
        <f>'AF-Caribe'!X41+'S-Andes'!X41+'AF-Orinoquia'!X41+'S-Amazonas'!X41</f>
        <v>10976.746127234961</v>
      </c>
      <c r="Y41" s="89">
        <f>'AF-Caribe'!Y41+'S-Andes'!Y41+'AF-Orinoquia'!Y41+'S-Amazonas'!Y41</f>
        <v>9349.8974401736614</v>
      </c>
      <c r="Z41" s="89">
        <f>'AF-Caribe'!Z41+'S-Andes'!Z41+'AF-Orinoquia'!Z41+'S-Amazonas'!Z41</f>
        <v>7902.363750086377</v>
      </c>
      <c r="AA41" s="89">
        <f>'AF-Caribe'!AA41+'S-Andes'!AA41+'AF-Orinoquia'!AA41+'S-Amazonas'!AA41</f>
        <v>6637.5247757149773</v>
      </c>
      <c r="AB41" s="89">
        <f>'AF-Caribe'!AB41+'S-Andes'!AB41+'AF-Orinoquia'!AB41+'S-Amazonas'!AB41</f>
        <v>5547.4863767639126</v>
      </c>
      <c r="AC41" s="89">
        <f>'AF-Caribe'!AC41+'S-Andes'!AC41+'AF-Orinoquia'!AC41+'S-Amazonas'!AC41</f>
        <v>4618.0580844341912</v>
      </c>
      <c r="AD41" s="89">
        <f>'AF-Caribe'!AD41+'S-Andes'!AD41+'AF-Orinoquia'!AD41+'S-Amazonas'!AD41</f>
        <v>3832.1378215019913</v>
      </c>
      <c r="AE41" s="89">
        <f>'AF-Caribe'!AE41+'S-Andes'!AE41+'AF-Orinoquia'!AE41+'S-Amazonas'!AE41</f>
        <v>3171.8923253833946</v>
      </c>
      <c r="AF41" s="89">
        <f>'AF-Caribe'!AF41+'S-Andes'!AF41+'AF-Orinoquia'!AF41+'S-Amazonas'!AF41</f>
        <v>2620.07609678575</v>
      </c>
      <c r="AG41" s="89">
        <f>'AF-Caribe'!AG41+'S-Andes'!AG41+'AF-Orinoquia'!AG41+'S-Amazonas'!AG41</f>
        <v>2160.7607796578804</v>
      </c>
      <c r="AH41" s="89">
        <f>'AF-Caribe'!AH41+'S-Andes'!AH41+'AF-Orinoquia'!AH41+'S-Amazonas'!AH41</f>
        <v>1779.6772040714623</v>
      </c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</row>
    <row r="42" spans="1:45" x14ac:dyDescent="0.25">
      <c r="A42" s="30"/>
      <c r="B42" s="96" t="s">
        <v>48</v>
      </c>
      <c r="C42" s="96"/>
      <c r="D42" s="96"/>
      <c r="E42" s="52">
        <f>'AF-Caribe'!E42+'S-Andes'!E42+'AF-Orinoquia'!E42+'S-Amazonas'!E42</f>
        <v>23.889825810561121</v>
      </c>
      <c r="F42" s="52">
        <f>'AF-Caribe'!F42+'S-Andes'!F42+'AF-Orinoquia'!F42+'S-Amazonas'!F42</f>
        <v>94.091760961813051</v>
      </c>
      <c r="G42" s="52">
        <f>'AF-Caribe'!G42+'S-Andes'!G42+'AF-Orinoquia'!G42+'S-Amazonas'!G42</f>
        <v>577.13901494414688</v>
      </c>
      <c r="H42" s="52">
        <f>'AF-Caribe'!H42+'S-Andes'!H42+'AF-Orinoquia'!H42+'S-Amazonas'!H42</f>
        <v>2140.2276788562267</v>
      </c>
      <c r="I42" s="52">
        <f>'AF-Caribe'!I42+'S-Andes'!I42+'AF-Orinoquia'!I42+'S-Amazonas'!I42</f>
        <v>5481.2702220431929</v>
      </c>
      <c r="J42" s="52">
        <f>'AF-Caribe'!J42+'S-Andes'!J42+'AF-Orinoquia'!J42+'S-Amazonas'!J42</f>
        <v>11144.333003134285</v>
      </c>
      <c r="K42" s="52">
        <f>'AF-Caribe'!K42+'S-Andes'!K42+'AF-Orinoquia'!K42+'S-Amazonas'!K42</f>
        <v>19454.833457121877</v>
      </c>
      <c r="L42" s="52">
        <f>'AF-Caribe'!L42+'S-Andes'!L42+'AF-Orinoquia'!L42+'S-Amazonas'!L42</f>
        <v>30530.654124150053</v>
      </c>
      <c r="M42" s="90">
        <f>'AF-Caribe'!M42+'S-Andes'!M42+'AF-Orinoquia'!M42+'S-Amazonas'!M42</f>
        <v>44326.657282783934</v>
      </c>
      <c r="N42" s="52">
        <f>'AF-Caribe'!N42+'S-Andes'!N42+'AF-Orinoquia'!N42+'S-Amazonas'!N42</f>
        <v>60662.271490089799</v>
      </c>
      <c r="O42" s="52">
        <f>'AF-Caribe'!O42+'S-Andes'!O42+'AF-Orinoquia'!O42+'S-Amazonas'!O42</f>
        <v>79292.43476710729</v>
      </c>
      <c r="P42" s="52">
        <f>'AF-Caribe'!P42+'S-Andes'!P42+'AF-Orinoquia'!P42+'S-Amazonas'!P42</f>
        <v>99597.256797640512</v>
      </c>
      <c r="Q42" s="52">
        <f>'AF-Caribe'!Q42+'S-Andes'!Q42+'AF-Orinoquia'!Q42+'S-Amazonas'!Q42</f>
        <v>120650.22448876823</v>
      </c>
      <c r="R42" s="52">
        <f>'AF-Caribe'!R42+'S-Andes'!R42+'AF-Orinoquia'!R42+'S-Amazonas'!R42</f>
        <v>141504.08432473725</v>
      </c>
      <c r="S42" s="52">
        <f>'AF-Caribe'!S42+'S-Andes'!S42+'AF-Orinoquia'!S42+'S-Amazonas'!S42</f>
        <v>161384.63992621936</v>
      </c>
      <c r="T42" s="52">
        <f>'AF-Caribe'!T42+'S-Andes'!T42+'AF-Orinoquia'!T42+'S-Amazonas'!T42</f>
        <v>179760.05469378165</v>
      </c>
      <c r="U42" s="52">
        <f>'AF-Caribe'!U42+'S-Andes'!U42+'AF-Orinoquia'!U42+'S-Amazonas'!U42</f>
        <v>196331.09323597085</v>
      </c>
      <c r="V42" s="52">
        <f>'AF-Caribe'!V42+'S-Andes'!V42+'AF-Orinoquia'!V42+'S-Amazonas'!V42</f>
        <v>210986.00688782582</v>
      </c>
      <c r="W42" s="52">
        <f>'AF-Caribe'!W42+'S-Andes'!W42+'AF-Orinoquia'!W42+'S-Amazonas'!W42</f>
        <v>223747.34189973932</v>
      </c>
      <c r="X42" s="52">
        <f>'AF-Caribe'!X42+'S-Andes'!X42+'AF-Orinoquia'!X42+'S-Amazonas'!X42</f>
        <v>234724.08802697426</v>
      </c>
      <c r="Y42" s="52">
        <f>'AF-Caribe'!Y42+'S-Andes'!Y42+'AF-Orinoquia'!Y42+'S-Amazonas'!Y42</f>
        <v>244073.98546714793</v>
      </c>
      <c r="Z42" s="52">
        <f>'AF-Caribe'!Z42+'S-Andes'!Z42+'AF-Orinoquia'!Z42+'S-Amazonas'!Z42</f>
        <v>251976.3492172343</v>
      </c>
      <c r="AA42" s="52">
        <f>'AF-Caribe'!AA42+'S-Andes'!AA42+'AF-Orinoquia'!AA42+'S-Amazonas'!AA42</f>
        <v>258613.87399294926</v>
      </c>
      <c r="AB42" s="52">
        <f>'AF-Caribe'!AB42+'S-Andes'!AB42+'AF-Orinoquia'!AB42+'S-Amazonas'!AB42</f>
        <v>264161.36036971316</v>
      </c>
      <c r="AC42" s="52">
        <f>'AF-Caribe'!AC42+'S-Andes'!AC42+'AF-Orinoquia'!AC42+'S-Amazonas'!AC42</f>
        <v>268779.41845414741</v>
      </c>
      <c r="AD42" s="52">
        <f>'AF-Caribe'!AD42+'S-Andes'!AD42+'AF-Orinoquia'!AD42+'S-Amazonas'!AD42</f>
        <v>272611.55627564935</v>
      </c>
      <c r="AE42" s="52">
        <f>'AF-Caribe'!AE42+'S-Andes'!AE42+'AF-Orinoquia'!AE42+'S-Amazonas'!AE42</f>
        <v>275783.44860103272</v>
      </c>
      <c r="AF42" s="52">
        <f>'AF-Caribe'!AF42+'S-Andes'!AF42+'AF-Orinoquia'!AF42+'S-Amazonas'!AF42</f>
        <v>278403.52469781844</v>
      </c>
      <c r="AG42" s="52">
        <f>'AF-Caribe'!AG42+'S-Andes'!AG42+'AF-Orinoquia'!AG42+'S-Amazonas'!AG42</f>
        <v>280564.28547747637</v>
      </c>
      <c r="AH42" s="52">
        <f>'AF-Caribe'!AH42+'S-Andes'!AH42+'AF-Orinoquia'!AH42+'S-Amazonas'!AH42</f>
        <v>282343.9626815478</v>
      </c>
      <c r="AI42" s="51"/>
      <c r="AJ42" s="30"/>
      <c r="AK42" s="30"/>
      <c r="AL42" s="30"/>
      <c r="AM42" s="30"/>
      <c r="AN42" s="30"/>
      <c r="AO42" s="30"/>
      <c r="AP42" s="30"/>
      <c r="AQ42" s="30"/>
      <c r="AR42" s="30"/>
      <c r="AS42" s="30"/>
    </row>
    <row r="43" spans="1:45" x14ac:dyDescent="0.25">
      <c r="A43" s="30"/>
      <c r="B43" s="97" t="s">
        <v>49</v>
      </c>
      <c r="C43" s="97"/>
      <c r="D43" s="97"/>
      <c r="E43" s="68">
        <f>'AF-Caribe'!E43+'S-Andes'!E43+'AF-Orinoquia'!E43+'S-Amazonas'!E43</f>
        <v>87.596027972057442</v>
      </c>
      <c r="F43" s="68">
        <f>'AF-Caribe'!F43+'S-Andes'!F43+'AF-Orinoquia'!F43+'S-Amazonas'!F43</f>
        <v>257.4070955545904</v>
      </c>
      <c r="G43" s="68">
        <f>'AF-Caribe'!G43+'S-Andes'!G43+'AF-Orinoquia'!G43+'S-Amazonas'!G43</f>
        <v>1771.1732646018904</v>
      </c>
      <c r="H43" s="68">
        <f>'AF-Caribe'!H43+'S-Andes'!H43+'AF-Orinoquia'!H43+'S-Amazonas'!H43</f>
        <v>5731.3251010109598</v>
      </c>
      <c r="I43" s="68">
        <f>'AF-Caribe'!I43+'S-Andes'!I43+'AF-Orinoquia'!I43+'S-Amazonas'!I43</f>
        <v>12250.489325018876</v>
      </c>
      <c r="J43" s="68">
        <f>'AF-Caribe'!J43+'S-Andes'!J43+'AF-Orinoquia'!J43+'S-Amazonas'!J43</f>
        <v>20764.563530667336</v>
      </c>
      <c r="K43" s="68">
        <f>'AF-Caribe'!K43+'S-Andes'!K43+'AF-Orinoquia'!K43+'S-Amazonas'!K43</f>
        <v>30471.834997954502</v>
      </c>
      <c r="L43" s="68">
        <f>'AF-Caribe'!L43+'S-Andes'!L43+'AF-Orinoquia'!L43+'S-Amazonas'!L43</f>
        <v>40611.342445769973</v>
      </c>
      <c r="M43" s="92">
        <f>'AF-Caribe'!M43+'S-Andes'!M43+'AF-Orinoquia'!M43+'S-Amazonas'!M43</f>
        <v>50585.344914990892</v>
      </c>
      <c r="N43" s="68">
        <f>'AF-Caribe'!N43+'S-Andes'!N43+'AF-Orinoquia'!N43+'S-Amazonas'!N43</f>
        <v>59897.252093454837</v>
      </c>
      <c r="O43" s="68">
        <f>'AF-Caribe'!O43+'S-Andes'!O43+'AF-Orinoquia'!O43+'S-Amazonas'!O43</f>
        <v>68310.598682397453</v>
      </c>
      <c r="P43" s="68">
        <f>'AF-Caribe'!P43+'S-Andes'!P43+'AF-Orinoquia'!P43+'S-Amazonas'!P43</f>
        <v>74451.014111955126</v>
      </c>
      <c r="Q43" s="68">
        <f>'AF-Caribe'!Q43+'S-Andes'!Q43+'AF-Orinoquia'!Q43+'S-Amazonas'!Q43</f>
        <v>77194.214867468356</v>
      </c>
      <c r="R43" s="68">
        <f>'AF-Caribe'!R43+'S-Andes'!R43+'AF-Orinoquia'!R43+'S-Amazonas'!R43</f>
        <v>76464.152731886323</v>
      </c>
      <c r="S43" s="68">
        <f>'AF-Caribe'!S43+'S-Andes'!S43+'AF-Orinoquia'!S43+'S-Amazonas'!S43</f>
        <v>72895.370538767747</v>
      </c>
      <c r="T43" s="68">
        <f>'AF-Caribe'!T43+'S-Andes'!T43+'AF-Orinoquia'!T43+'S-Amazonas'!T43</f>
        <v>67376.520814395044</v>
      </c>
      <c r="U43" s="68">
        <f>'AF-Caribe'!U43+'S-Andes'!U43+'AF-Orinoquia'!U43+'S-Amazonas'!U43</f>
        <v>60760.474654693811</v>
      </c>
      <c r="V43" s="68">
        <f>'AF-Caribe'!V43+'S-Andes'!V43+'AF-Orinoquia'!V43+'S-Amazonas'!V43</f>
        <v>53734.683390134844</v>
      </c>
      <c r="W43" s="68">
        <f>'AF-Caribe'!W43+'S-Andes'!W43+'AF-Orinoquia'!W43+'S-Amazonas'!W43</f>
        <v>46791.561710349481</v>
      </c>
      <c r="X43" s="68">
        <f>'AF-Caribe'!X43+'S-Andes'!X43+'AF-Orinoquia'!X43+'S-Amazonas'!X43</f>
        <v>40248.069133194855</v>
      </c>
      <c r="Y43" s="68">
        <f>'AF-Caribe'!Y43+'S-Andes'!Y43+'AF-Orinoquia'!Y43+'S-Amazonas'!Y43</f>
        <v>34282.957280636758</v>
      </c>
      <c r="Z43" s="68">
        <f>'AF-Caribe'!Z43+'S-Andes'!Z43+'AF-Orinoquia'!Z43+'S-Amazonas'!Z43</f>
        <v>28975.333750316713</v>
      </c>
      <c r="AA43" s="68">
        <f>'AF-Caribe'!AA43+'S-Andes'!AA43+'AF-Orinoquia'!AA43+'S-Amazonas'!AA43</f>
        <v>24337.59084428825</v>
      </c>
      <c r="AB43" s="68">
        <f>'AF-Caribe'!AB43+'S-Andes'!AB43+'AF-Orinoquia'!AB43+'S-Amazonas'!AB43</f>
        <v>20340.783381467678</v>
      </c>
      <c r="AC43" s="68">
        <f>'AF-Caribe'!AC43+'S-Andes'!AC43+'AF-Orinoquia'!AC43+'S-Amazonas'!AC43</f>
        <v>16932.879642925371</v>
      </c>
      <c r="AD43" s="68">
        <f>'AF-Caribe'!AD43+'S-Andes'!AD43+'AF-Orinoquia'!AD43+'S-Amazonas'!AD43</f>
        <v>14051.172012173967</v>
      </c>
      <c r="AE43" s="68">
        <f>'AF-Caribe'!AE43+'S-Andes'!AE43+'AF-Orinoquia'!AE43+'S-Amazonas'!AE43</f>
        <v>11630.271859739112</v>
      </c>
      <c r="AF43" s="68">
        <f>'AF-Caribe'!AF43+'S-Andes'!AF43+'AF-Orinoquia'!AF43+'S-Amazonas'!AF43</f>
        <v>9606.945688214415</v>
      </c>
      <c r="AG43" s="69">
        <f>'AF-Caribe'!AG43+'S-Andes'!AG43+'AF-Orinoquia'!AG43+'S-Amazonas'!AG43</f>
        <v>7922.7895254122268</v>
      </c>
      <c r="AH43" s="69">
        <f>'AF-Caribe'!AH43+'S-Andes'!AH43+'AF-Orinoquia'!AH43+'S-Amazonas'!AH43</f>
        <v>6525.483081595361</v>
      </c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</row>
    <row r="44" spans="1:45" x14ac:dyDescent="0.25">
      <c r="A44" s="30"/>
      <c r="B44" s="96" t="s">
        <v>50</v>
      </c>
      <c r="C44" s="96"/>
      <c r="D44" s="96"/>
      <c r="E44" s="67">
        <f>'AF-Caribe'!E44+'S-Andes'!E44+'AF-Orinoquia'!E44+'S-Amazonas'!E44</f>
        <v>87.596027972057442</v>
      </c>
      <c r="F44" s="67">
        <f>'AF-Caribe'!F44+'S-Andes'!F44+'AF-Orinoquia'!F44+'S-Amazonas'!F44</f>
        <v>345.00312352664781</v>
      </c>
      <c r="G44" s="67">
        <f>'AF-Caribe'!G44+'S-Andes'!G44+'AF-Orinoquia'!G44+'S-Amazonas'!G44</f>
        <v>2116.1763881285378</v>
      </c>
      <c r="H44" s="67">
        <f>'AF-Caribe'!H44+'S-Andes'!H44+'AF-Orinoquia'!H44+'S-Amazonas'!H44</f>
        <v>7847.5014891394985</v>
      </c>
      <c r="I44" s="71">
        <f>'AF-Caribe'!I44+'S-Andes'!I44+'AF-Orinoquia'!I44+'S-Amazonas'!I44</f>
        <v>20097.990814158373</v>
      </c>
      <c r="J44" s="67">
        <f>'AF-Caribe'!J44+'S-Andes'!J44+'AF-Orinoquia'!J44+'S-Amazonas'!J44</f>
        <v>40862.554344825709</v>
      </c>
      <c r="K44" s="67">
        <f>'AF-Caribe'!K44+'S-Andes'!K44+'AF-Orinoquia'!K44+'S-Amazonas'!K44</f>
        <v>71334.38934278021</v>
      </c>
      <c r="L44" s="67">
        <f>'AF-Caribe'!L44+'S-Andes'!L44+'AF-Orinoquia'!L44+'S-Amazonas'!L44</f>
        <v>111945.73178855018</v>
      </c>
      <c r="M44" s="93">
        <f>'AF-Caribe'!M44+'S-Andes'!M44+'AF-Orinoquia'!M44+'S-Amazonas'!M44</f>
        <v>162531.07670354107</v>
      </c>
      <c r="N44" s="71">
        <f>'AF-Caribe'!N44+'S-Andes'!N44+'AF-Orinoquia'!N44+'S-Amazonas'!N44</f>
        <v>222428.32879699592</v>
      </c>
      <c r="O44" s="67">
        <f>'AF-Caribe'!O44+'S-Andes'!O44+'AF-Orinoquia'!O44+'S-Amazonas'!O44</f>
        <v>290738.92747939343</v>
      </c>
      <c r="P44" s="67">
        <f>'AF-Caribe'!P44+'S-Andes'!P44+'AF-Orinoquia'!P44+'S-Amazonas'!P44</f>
        <v>365189.9415913485</v>
      </c>
      <c r="Q44" s="67">
        <f>'AF-Caribe'!Q44+'S-Andes'!Q44+'AF-Orinoquia'!Q44+'S-Amazonas'!Q44</f>
        <v>442384.15645881684</v>
      </c>
      <c r="R44" s="67">
        <f>'AF-Caribe'!R44+'S-Andes'!R44+'AF-Orinoquia'!R44+'S-Amazonas'!R44</f>
        <v>518848.30919070321</v>
      </c>
      <c r="S44" s="67">
        <f>'AF-Caribe'!S44+'S-Andes'!S44+'AF-Orinoquia'!S44+'S-Amazonas'!S44</f>
        <v>591743.67972947098</v>
      </c>
      <c r="T44" s="67">
        <f>'AF-Caribe'!T44+'S-Andes'!T44+'AF-Orinoquia'!T44+'S-Amazonas'!T44</f>
        <v>659120.20054386603</v>
      </c>
      <c r="U44" s="67">
        <f>'AF-Caribe'!U44+'S-Andes'!U44+'AF-Orinoquia'!U44+'S-Amazonas'!U44</f>
        <v>719880.67519855988</v>
      </c>
      <c r="V44" s="67">
        <f>'AF-Caribe'!V44+'S-Andes'!V44+'AF-Orinoquia'!V44+'S-Amazonas'!V44</f>
        <v>773615.35858869459</v>
      </c>
      <c r="W44" s="67">
        <f>'AF-Caribe'!W44+'S-Andes'!W44+'AF-Orinoquia'!W44+'S-Amazonas'!W44</f>
        <v>820406.92029904411</v>
      </c>
      <c r="X44" s="71">
        <f>'AF-Caribe'!X44+'S-Andes'!X44+'AF-Orinoquia'!X44+'S-Amazonas'!X44</f>
        <v>860654.98943223897</v>
      </c>
      <c r="Y44" s="67">
        <f>'AF-Caribe'!Y44+'S-Andes'!Y44+'AF-Orinoquia'!Y44+'S-Amazonas'!Y44</f>
        <v>894937.94671287574</v>
      </c>
      <c r="Z44" s="67">
        <f>'AF-Caribe'!Z44+'S-Andes'!Z44+'AF-Orinoquia'!Z44+'S-Amazonas'!Z44</f>
        <v>923913.28046319238</v>
      </c>
      <c r="AA44" s="67">
        <f>'AF-Caribe'!AA44+'S-Andes'!AA44+'AF-Orinoquia'!AA44+'S-Amazonas'!AA44</f>
        <v>948250.87130748061</v>
      </c>
      <c r="AB44" s="67">
        <f>'AF-Caribe'!AB44+'S-Andes'!AB44+'AF-Orinoquia'!AB44+'S-Amazonas'!AB44</f>
        <v>968591.6546889483</v>
      </c>
      <c r="AC44" s="67">
        <f>'AF-Caribe'!AC44+'S-Andes'!AC44+'AF-Orinoquia'!AC44+'S-Amazonas'!AC44</f>
        <v>985524.53433187376</v>
      </c>
      <c r="AD44" s="67">
        <f>'AF-Caribe'!AD44+'S-Andes'!AD44+'AF-Orinoquia'!AD44+'S-Amazonas'!AD44</f>
        <v>999575.70634404756</v>
      </c>
      <c r="AE44" s="67">
        <f>'AF-Caribe'!AE44+'S-Andes'!AE44+'AF-Orinoquia'!AE44+'S-Amazonas'!AE44</f>
        <v>1011205.9782037867</v>
      </c>
      <c r="AF44" s="67">
        <f>'AF-Caribe'!AF44+'S-Andes'!AF44+'AF-Orinoquia'!AF44+'S-Amazonas'!AF44</f>
        <v>1020812.9238920009</v>
      </c>
      <c r="AG44" s="70">
        <f>'AF-Caribe'!AG44+'S-Andes'!AG44+'AF-Orinoquia'!AG44+'S-Amazonas'!AG44</f>
        <v>1028735.7134174132</v>
      </c>
      <c r="AH44" s="71">
        <f>'AF-Caribe'!AH44+'S-Andes'!AH44+'AF-Orinoquia'!AH44+'S-Amazonas'!AH44</f>
        <v>1035261.1964990085</v>
      </c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</row>
    <row r="45" spans="1:45" ht="14.45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91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</row>
    <row r="46" spans="1:45" ht="14.45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91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</row>
    <row r="47" spans="1:45" ht="14.45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5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</row>
    <row r="48" spans="1:45" ht="15.6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</row>
    <row r="49" spans="1:45" ht="15.6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</row>
    <row r="50" spans="1:45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</row>
    <row r="51" spans="1:45" ht="15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</row>
    <row r="52" spans="1:45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</row>
    <row r="53" spans="1:45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</row>
    <row r="54" spans="1:45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</row>
    <row r="55" spans="1:45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</row>
    <row r="56" spans="1:45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</row>
    <row r="57" spans="1:45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</row>
    <row r="58" spans="1:45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 s="30"/>
    </row>
  </sheetData>
  <mergeCells count="4">
    <mergeCell ref="B41:D41"/>
    <mergeCell ref="B42:D42"/>
    <mergeCell ref="B43:D43"/>
    <mergeCell ref="B44:D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References</vt:lpstr>
      <vt:lpstr>AF Area</vt:lpstr>
      <vt:lpstr>AF-Caribe</vt:lpstr>
      <vt:lpstr>S-Andes</vt:lpstr>
      <vt:lpstr>AF-Orinoquia</vt:lpstr>
      <vt:lpstr>S-Amazonas</vt:lpstr>
      <vt:lpstr>AF-total estimates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modprofile</dc:creator>
  <cp:lastModifiedBy>Aguilar-Amuchastegui, Naikoa</cp:lastModifiedBy>
  <dcterms:created xsi:type="dcterms:W3CDTF">2021-10-08T13:38:30Z</dcterms:created>
  <dcterms:modified xsi:type="dcterms:W3CDTF">2021-10-11T17:16:35Z</dcterms:modified>
</cp:coreProperties>
</file>