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wildlifefund-my.sharepoint.com/personal/naikoa_aguilar-amuchastegui_wwfus_org/Documents/GCF/HECO/HeCo GCF Proposal-20210824T201715Z-001/HeCo GCF Proposal/Annex 22 Mitigation Estimates/"/>
    </mc:Choice>
  </mc:AlternateContent>
  <xr:revisionPtr revIDLastSave="116" documentId="8_{6E07D5EC-1BB5-4066-B988-DDE20EBF57E9}" xr6:coauthVersionLast="46" xr6:coauthVersionMax="46" xr10:uidLastSave="{C041C537-ADE6-45F6-AD54-C313F2BD790F}"/>
  <bookViews>
    <workbookView xWindow="-120" yWindow="-120" windowWidth="23070" windowHeight="13740" activeTab="5" xr2:uid="{2DCF5CF0-5187-4E51-A4B8-06B1B1D9DC48}"/>
  </bookViews>
  <sheets>
    <sheet name="References" sheetId="3" r:id="rId1"/>
    <sheet name="Silvopastoril Area" sheetId="1" r:id="rId2"/>
    <sheet name="S-Caribe" sheetId="4" r:id="rId3"/>
    <sheet name="S-Andes" sheetId="5" r:id="rId4"/>
    <sheet name="S-Orinoquia" sheetId="6" r:id="rId5"/>
    <sheet name="S-Amazonas" sheetId="7" r:id="rId6"/>
    <sheet name="S-total estimates" sheetId="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8" i="4" l="1"/>
  <c r="L15" i="1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7" i="2"/>
  <c r="D38" i="2"/>
  <c r="D39" i="2"/>
  <c r="D40" i="2"/>
  <c r="D41" i="2"/>
  <c r="D42" i="2"/>
  <c r="D43" i="2"/>
  <c r="D44" i="2"/>
  <c r="D36" i="2"/>
  <c r="D13" i="7"/>
  <c r="D14" i="7"/>
  <c r="D11" i="7"/>
  <c r="AO10" i="7"/>
  <c r="AN10" i="7"/>
  <c r="AN11" i="7" s="1"/>
  <c r="AM10" i="7"/>
  <c r="AM11" i="7" s="1"/>
  <c r="AM12" i="7" s="1"/>
  <c r="AL10" i="7"/>
  <c r="AL11" i="7" s="1"/>
  <c r="AK10" i="7"/>
  <c r="AJ10" i="7"/>
  <c r="AI10" i="7"/>
  <c r="AH10" i="7"/>
  <c r="AG10" i="7"/>
  <c r="AF10" i="7"/>
  <c r="AF5" i="7" s="1"/>
  <c r="AE10" i="7"/>
  <c r="AE11" i="7" s="1"/>
  <c r="AE13" i="7" s="1"/>
  <c r="AD10" i="7"/>
  <c r="AC10" i="7"/>
  <c r="AB10" i="7"/>
  <c r="AB11" i="7" s="1"/>
  <c r="AA10" i="7"/>
  <c r="Z10" i="7"/>
  <c r="Y10" i="7"/>
  <c r="X10" i="7"/>
  <c r="X5" i="7" s="1"/>
  <c r="W10" i="7"/>
  <c r="W11" i="7" s="1"/>
  <c r="V10" i="7"/>
  <c r="V11" i="7" s="1"/>
  <c r="V13" i="7" s="1"/>
  <c r="U10" i="7"/>
  <c r="T10" i="7"/>
  <c r="T11" i="7" s="1"/>
  <c r="S10" i="7"/>
  <c r="R10" i="7"/>
  <c r="R5" i="7" s="1"/>
  <c r="Q10" i="7"/>
  <c r="P10" i="7"/>
  <c r="O10" i="7"/>
  <c r="O11" i="7" s="1"/>
  <c r="N10" i="7"/>
  <c r="N11" i="7" s="1"/>
  <c r="M10" i="7"/>
  <c r="L10" i="7"/>
  <c r="K10" i="7"/>
  <c r="AM7" i="7"/>
  <c r="AE7" i="7"/>
  <c r="W7" i="7"/>
  <c r="O7" i="7"/>
  <c r="AM6" i="7"/>
  <c r="AE6" i="7"/>
  <c r="W6" i="7"/>
  <c r="O6" i="7"/>
  <c r="AM5" i="7"/>
  <c r="AL5" i="7"/>
  <c r="AK5" i="7"/>
  <c r="AE5" i="7"/>
  <c r="AD5" i="7"/>
  <c r="AC5" i="7"/>
  <c r="W5" i="7"/>
  <c r="V5" i="7"/>
  <c r="U5" i="7"/>
  <c r="O5" i="7"/>
  <c r="N5" i="7"/>
  <c r="M5" i="7"/>
  <c r="AM4" i="7"/>
  <c r="AE4" i="7"/>
  <c r="W4" i="7"/>
  <c r="O4" i="7"/>
  <c r="D13" i="6"/>
  <c r="C40" i="6"/>
  <c r="X28" i="6"/>
  <c r="D14" i="6"/>
  <c r="R29" i="6" s="1"/>
  <c r="D11" i="6"/>
  <c r="AO10" i="6"/>
  <c r="AN10" i="6"/>
  <c r="AM10" i="6"/>
  <c r="AM5" i="6" s="1"/>
  <c r="AL10" i="6"/>
  <c r="AL11" i="6" s="1"/>
  <c r="AK10" i="6"/>
  <c r="AJ10" i="6"/>
  <c r="AI10" i="6"/>
  <c r="AH10" i="6"/>
  <c r="AG10" i="6"/>
  <c r="AG11" i="6" s="1"/>
  <c r="AF10" i="6"/>
  <c r="AE10" i="6"/>
  <c r="AE5" i="6" s="1"/>
  <c r="AD10" i="6"/>
  <c r="AD11" i="6" s="1"/>
  <c r="AC10" i="6"/>
  <c r="AC11" i="6" s="1"/>
  <c r="AB10" i="6"/>
  <c r="AA10" i="6"/>
  <c r="Z10" i="6"/>
  <c r="Y10" i="6"/>
  <c r="Y11" i="6" s="1"/>
  <c r="X10" i="6"/>
  <c r="W10" i="6"/>
  <c r="W5" i="6" s="1"/>
  <c r="V10" i="6"/>
  <c r="U10" i="6"/>
  <c r="T10" i="6"/>
  <c r="S10" i="6"/>
  <c r="R10" i="6"/>
  <c r="Q10" i="6"/>
  <c r="Q11" i="6" s="1"/>
  <c r="P10" i="6"/>
  <c r="O10" i="6"/>
  <c r="O5" i="6" s="1"/>
  <c r="N10" i="6"/>
  <c r="N11" i="6" s="1"/>
  <c r="M10" i="6"/>
  <c r="M11" i="6" s="1"/>
  <c r="L10" i="6"/>
  <c r="K10" i="6"/>
  <c r="AJ6" i="6"/>
  <c r="AJ7" i="6" s="1"/>
  <c r="AB6" i="6"/>
  <c r="AB7" i="6" s="1"/>
  <c r="T6" i="6"/>
  <c r="T7" i="6" s="1"/>
  <c r="L6" i="6"/>
  <c r="L7" i="6" s="1"/>
  <c r="AJ5" i="6"/>
  <c r="AI5" i="6"/>
  <c r="AH5" i="6"/>
  <c r="AB5" i="6"/>
  <c r="AA5" i="6"/>
  <c r="Z5" i="6"/>
  <c r="T5" i="6"/>
  <c r="S5" i="6"/>
  <c r="R5" i="6"/>
  <c r="L5" i="6"/>
  <c r="K5" i="6"/>
  <c r="AJ4" i="6"/>
  <c r="AH4" i="6"/>
  <c r="AH6" i="6" s="1"/>
  <c r="AH7" i="6" s="1"/>
  <c r="AB4" i="6"/>
  <c r="Z4" i="6"/>
  <c r="Z6" i="6" s="1"/>
  <c r="Z7" i="6" s="1"/>
  <c r="T4" i="6"/>
  <c r="R4" i="6"/>
  <c r="R6" i="6" s="1"/>
  <c r="R7" i="6" s="1"/>
  <c r="L4" i="6"/>
  <c r="D30" i="1"/>
  <c r="E30" i="1"/>
  <c r="F30" i="1"/>
  <c r="C30" i="1"/>
  <c r="C22" i="1"/>
  <c r="F22" i="1"/>
  <c r="E22" i="1"/>
  <c r="D22" i="1"/>
  <c r="D17" i="1"/>
  <c r="E17" i="1"/>
  <c r="F17" i="1"/>
  <c r="D13" i="5" s="1"/>
  <c r="D14" i="5" s="1"/>
  <c r="C17" i="1"/>
  <c r="D12" i="1"/>
  <c r="E12" i="1"/>
  <c r="F12" i="1"/>
  <c r="C12" i="1"/>
  <c r="D11" i="5"/>
  <c r="AO10" i="5"/>
  <c r="AN10" i="5"/>
  <c r="AN5" i="5" s="1"/>
  <c r="AM10" i="5"/>
  <c r="AM5" i="5" s="1"/>
  <c r="AL10" i="5"/>
  <c r="AK10" i="5"/>
  <c r="AJ10" i="5"/>
  <c r="AI10" i="5"/>
  <c r="AH10" i="5"/>
  <c r="AG10" i="5"/>
  <c r="AH5" i="5" s="1"/>
  <c r="AF10" i="5"/>
  <c r="AF5" i="5" s="1"/>
  <c r="AE10" i="5"/>
  <c r="AE5" i="5" s="1"/>
  <c r="AD10" i="5"/>
  <c r="AD11" i="5" s="1"/>
  <c r="AD13" i="5" s="1"/>
  <c r="AC10" i="5"/>
  <c r="AC11" i="5" s="1"/>
  <c r="AC13" i="5" s="1"/>
  <c r="AB10" i="5"/>
  <c r="AB11" i="5" s="1"/>
  <c r="AA10" i="5"/>
  <c r="AA11" i="5" s="1"/>
  <c r="Z10" i="5"/>
  <c r="Y10" i="5"/>
  <c r="X10" i="5"/>
  <c r="X5" i="5" s="1"/>
  <c r="W10" i="5"/>
  <c r="W5" i="5" s="1"/>
  <c r="V10" i="5"/>
  <c r="V11" i="5" s="1"/>
  <c r="U10" i="5"/>
  <c r="U11" i="5" s="1"/>
  <c r="U12" i="5" s="1"/>
  <c r="T10" i="5"/>
  <c r="T11" i="5" s="1"/>
  <c r="S10" i="5"/>
  <c r="S11" i="5" s="1"/>
  <c r="S13" i="5" s="1"/>
  <c r="R10" i="5"/>
  <c r="Q10" i="5"/>
  <c r="P10" i="5"/>
  <c r="P5" i="5" s="1"/>
  <c r="O10" i="5"/>
  <c r="N10" i="5"/>
  <c r="M10" i="5"/>
  <c r="M11" i="5" s="1"/>
  <c r="L10" i="5"/>
  <c r="AL5" i="5"/>
  <c r="AL4" i="5" s="1"/>
  <c r="AL6" i="5" s="1"/>
  <c r="AL7" i="5" s="1"/>
  <c r="AK5" i="5"/>
  <c r="AJ5" i="5"/>
  <c r="AI5" i="5"/>
  <c r="AD5" i="5"/>
  <c r="AC5" i="5"/>
  <c r="AB5" i="5"/>
  <c r="AA5" i="5"/>
  <c r="V5" i="5"/>
  <c r="U5" i="5"/>
  <c r="T5" i="5"/>
  <c r="S5" i="5"/>
  <c r="N5" i="5"/>
  <c r="M5" i="5"/>
  <c r="AK4" i="5"/>
  <c r="AK6" i="5" s="1"/>
  <c r="AK7" i="5" s="1"/>
  <c r="AI4" i="5"/>
  <c r="AI6" i="5" s="1"/>
  <c r="AI7" i="5" s="1"/>
  <c r="AC4" i="5"/>
  <c r="AC6" i="5" s="1"/>
  <c r="AC7" i="5" s="1"/>
  <c r="AA4" i="5"/>
  <c r="AA6" i="5" s="1"/>
  <c r="AA7" i="5" s="1"/>
  <c r="U4" i="5"/>
  <c r="U6" i="5" s="1"/>
  <c r="U7" i="5" s="1"/>
  <c r="S4" i="5"/>
  <c r="S6" i="5" s="1"/>
  <c r="S7" i="5" s="1"/>
  <c r="M4" i="5"/>
  <c r="M6" i="5" s="1"/>
  <c r="M7" i="5" s="1"/>
  <c r="C44" i="2"/>
  <c r="C43" i="2"/>
  <c r="C42" i="2"/>
  <c r="C41" i="2"/>
  <c r="C40" i="2"/>
  <c r="C39" i="2"/>
  <c r="C38" i="2"/>
  <c r="C37" i="2"/>
  <c r="C36" i="2"/>
  <c r="D13" i="4"/>
  <c r="D14" i="4" s="1"/>
  <c r="AK11" i="4"/>
  <c r="AB11" i="4"/>
  <c r="U11" i="4"/>
  <c r="D11" i="4"/>
  <c r="AO10" i="4"/>
  <c r="AO11" i="4" s="1"/>
  <c r="AN10" i="4"/>
  <c r="AN5" i="4" s="1"/>
  <c r="AM10" i="4"/>
  <c r="AM5" i="4" s="1"/>
  <c r="AL10" i="4"/>
  <c r="AL5" i="4" s="1"/>
  <c r="AK10" i="4"/>
  <c r="AK12" i="4" s="1"/>
  <c r="AJ10" i="4"/>
  <c r="AJ11" i="4" s="1"/>
  <c r="AI10" i="4"/>
  <c r="AI11" i="4" s="1"/>
  <c r="AH10" i="4"/>
  <c r="AH11" i="4" s="1"/>
  <c r="AH13" i="4" s="1"/>
  <c r="AG10" i="4"/>
  <c r="AG11" i="4" s="1"/>
  <c r="AF10" i="4"/>
  <c r="AF5" i="4" s="1"/>
  <c r="AE10" i="4"/>
  <c r="AE5" i="4" s="1"/>
  <c r="AD10" i="4"/>
  <c r="AD5" i="4" s="1"/>
  <c r="AC10" i="4"/>
  <c r="AC11" i="4" s="1"/>
  <c r="AC12" i="4" s="1"/>
  <c r="AB10" i="4"/>
  <c r="AA10" i="4"/>
  <c r="AA11" i="4" s="1"/>
  <c r="Z10" i="4"/>
  <c r="Z11" i="4" s="1"/>
  <c r="Z13" i="4" s="1"/>
  <c r="Y10" i="4"/>
  <c r="Y11" i="4" s="1"/>
  <c r="X10" i="4"/>
  <c r="X5" i="4" s="1"/>
  <c r="W10" i="4"/>
  <c r="W5" i="4" s="1"/>
  <c r="V10" i="4"/>
  <c r="V5" i="4" s="1"/>
  <c r="U10" i="4"/>
  <c r="T10" i="4"/>
  <c r="S10" i="4"/>
  <c r="S11" i="4" s="1"/>
  <c r="R10" i="4"/>
  <c r="R11" i="4" s="1"/>
  <c r="R13" i="4" s="1"/>
  <c r="Q10" i="4"/>
  <c r="Q11" i="4" s="1"/>
  <c r="P10" i="4"/>
  <c r="P5" i="4" s="1"/>
  <c r="O10" i="4"/>
  <c r="O5" i="4" s="1"/>
  <c r="N10" i="4"/>
  <c r="N5" i="4" s="1"/>
  <c r="M10" i="4"/>
  <c r="M11" i="4" s="1"/>
  <c r="L10" i="4"/>
  <c r="L11" i="4" s="1"/>
  <c r="AH6" i="4"/>
  <c r="AH7" i="4" s="1"/>
  <c r="AO5" i="4"/>
  <c r="AI5" i="4"/>
  <c r="AH5" i="4"/>
  <c r="AG5" i="4"/>
  <c r="AA5" i="4"/>
  <c r="Z5" i="4"/>
  <c r="Y5" i="4"/>
  <c r="S5" i="4"/>
  <c r="R5" i="4"/>
  <c r="Q5" i="4"/>
  <c r="AO4" i="4"/>
  <c r="AO6" i="4" s="1"/>
  <c r="AO7" i="4" s="1"/>
  <c r="AH4" i="4"/>
  <c r="AG4" i="4"/>
  <c r="AG6" i="4" s="1"/>
  <c r="AG7" i="4" s="1"/>
  <c r="AF4" i="4"/>
  <c r="AF6" i="4" s="1"/>
  <c r="AF7" i="4" s="1"/>
  <c r="Z4" i="4"/>
  <c r="Z6" i="4" s="1"/>
  <c r="Z7" i="4" s="1"/>
  <c r="R4" i="4"/>
  <c r="P4" i="4"/>
  <c r="P6" i="4" s="1"/>
  <c r="P7" i="4" s="1"/>
  <c r="Z30" i="2"/>
  <c r="R30" i="2"/>
  <c r="J30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AF22" i="2"/>
  <c r="AE22" i="2"/>
  <c r="AD22" i="2"/>
  <c r="AD30" i="2" s="1"/>
  <c r="AC22" i="2"/>
  <c r="AB22" i="2"/>
  <c r="AA22" i="2"/>
  <c r="Z22" i="2"/>
  <c r="Y22" i="2"/>
  <c r="X22" i="2"/>
  <c r="W22" i="2"/>
  <c r="V22" i="2"/>
  <c r="V30" i="2" s="1"/>
  <c r="U22" i="2"/>
  <c r="T22" i="2"/>
  <c r="S22" i="2"/>
  <c r="R22" i="2"/>
  <c r="Q22" i="2"/>
  <c r="P22" i="2"/>
  <c r="O22" i="2"/>
  <c r="N22" i="2"/>
  <c r="N30" i="2" s="1"/>
  <c r="M22" i="2"/>
  <c r="L22" i="2"/>
  <c r="K22" i="2"/>
  <c r="J22" i="2"/>
  <c r="I22" i="2"/>
  <c r="H22" i="2"/>
  <c r="G22" i="2"/>
  <c r="F22" i="2"/>
  <c r="F30" i="2" s="1"/>
  <c r="E22" i="2"/>
  <c r="D22" i="2"/>
  <c r="AF21" i="2"/>
  <c r="AF30" i="2" s="1"/>
  <c r="AE21" i="2"/>
  <c r="AE30" i="2" s="1"/>
  <c r="AD21" i="2"/>
  <c r="AC21" i="2"/>
  <c r="AC30" i="2" s="1"/>
  <c r="AB21" i="2"/>
  <c r="AB30" i="2" s="1"/>
  <c r="AA21" i="2"/>
  <c r="AA30" i="2" s="1"/>
  <c r="Z21" i="2"/>
  <c r="Y21" i="2"/>
  <c r="Y30" i="2" s="1"/>
  <c r="X21" i="2"/>
  <c r="X30" i="2" s="1"/>
  <c r="W21" i="2"/>
  <c r="W30" i="2" s="1"/>
  <c r="V21" i="2"/>
  <c r="U21" i="2"/>
  <c r="U30" i="2" s="1"/>
  <c r="T21" i="2"/>
  <c r="T30" i="2" s="1"/>
  <c r="S21" i="2"/>
  <c r="S30" i="2" s="1"/>
  <c r="R21" i="2"/>
  <c r="Q21" i="2"/>
  <c r="Q30" i="2" s="1"/>
  <c r="P21" i="2"/>
  <c r="P30" i="2" s="1"/>
  <c r="O21" i="2"/>
  <c r="O30" i="2" s="1"/>
  <c r="N21" i="2"/>
  <c r="M21" i="2"/>
  <c r="M30" i="2" s="1"/>
  <c r="L21" i="2"/>
  <c r="L30" i="2" s="1"/>
  <c r="K21" i="2"/>
  <c r="K30" i="2" s="1"/>
  <c r="J21" i="2"/>
  <c r="I21" i="2"/>
  <c r="I30" i="2" s="1"/>
  <c r="H21" i="2"/>
  <c r="H30" i="2" s="1"/>
  <c r="G21" i="2"/>
  <c r="G30" i="2" s="1"/>
  <c r="F21" i="2"/>
  <c r="E21" i="2"/>
  <c r="E30" i="2" s="1"/>
  <c r="D21" i="2"/>
  <c r="D30" i="2" s="1"/>
  <c r="C21" i="2"/>
  <c r="C30" i="2" s="1"/>
  <c r="D14" i="2"/>
  <c r="AK13" i="2"/>
  <c r="U13" i="2"/>
  <c r="M13" i="2"/>
  <c r="D11" i="2"/>
  <c r="AO10" i="2"/>
  <c r="AO11" i="2" s="1"/>
  <c r="AO13" i="2" s="1"/>
  <c r="AN10" i="2"/>
  <c r="AN11" i="2" s="1"/>
  <c r="AN12" i="2" s="1"/>
  <c r="AM10" i="2"/>
  <c r="AM5" i="2" s="1"/>
  <c r="AL10" i="2"/>
  <c r="AL11" i="2" s="1"/>
  <c r="AL13" i="2" s="1"/>
  <c r="AK10" i="2"/>
  <c r="AK11" i="2" s="1"/>
  <c r="AK12" i="2" s="1"/>
  <c r="AJ10" i="2"/>
  <c r="AI10" i="2"/>
  <c r="AI11" i="2" s="1"/>
  <c r="AH10" i="2"/>
  <c r="AH11" i="2" s="1"/>
  <c r="AG10" i="2"/>
  <c r="AG11" i="2" s="1"/>
  <c r="AG13" i="2" s="1"/>
  <c r="AF10" i="2"/>
  <c r="AF11" i="2" s="1"/>
  <c r="AF12" i="2" s="1"/>
  <c r="AE10" i="2"/>
  <c r="AE5" i="2" s="1"/>
  <c r="AD10" i="2"/>
  <c r="AD11" i="2" s="1"/>
  <c r="AD13" i="2" s="1"/>
  <c r="AC10" i="2"/>
  <c r="AC11" i="2" s="1"/>
  <c r="AC12" i="2" s="1"/>
  <c r="AB10" i="2"/>
  <c r="AA10" i="2"/>
  <c r="Z10" i="2"/>
  <c r="Z11" i="2" s="1"/>
  <c r="Y10" i="2"/>
  <c r="Y11" i="2" s="1"/>
  <c r="Y13" i="2" s="1"/>
  <c r="X10" i="2"/>
  <c r="X11" i="2" s="1"/>
  <c r="X12" i="2" s="1"/>
  <c r="W10" i="2"/>
  <c r="W5" i="2" s="1"/>
  <c r="V10" i="2"/>
  <c r="V11" i="2" s="1"/>
  <c r="V13" i="2" s="1"/>
  <c r="U10" i="2"/>
  <c r="U11" i="2" s="1"/>
  <c r="U12" i="2" s="1"/>
  <c r="T10" i="2"/>
  <c r="S10" i="2"/>
  <c r="R10" i="2"/>
  <c r="R11" i="2" s="1"/>
  <c r="Q10" i="2"/>
  <c r="Q11" i="2" s="1"/>
  <c r="Q13" i="2" s="1"/>
  <c r="P10" i="2"/>
  <c r="P11" i="2" s="1"/>
  <c r="P12" i="2" s="1"/>
  <c r="O10" i="2"/>
  <c r="O5" i="2" s="1"/>
  <c r="N10" i="2"/>
  <c r="N11" i="2" s="1"/>
  <c r="N13" i="2" s="1"/>
  <c r="M10" i="2"/>
  <c r="M11" i="2" s="1"/>
  <c r="M12" i="2" s="1"/>
  <c r="L10" i="2"/>
  <c r="K10" i="2"/>
  <c r="AH7" i="2"/>
  <c r="Z7" i="2"/>
  <c r="AH6" i="2"/>
  <c r="Z6" i="2"/>
  <c r="AO5" i="2"/>
  <c r="AO4" i="2" s="1"/>
  <c r="AO6" i="2" s="1"/>
  <c r="AO7" i="2" s="1"/>
  <c r="AN5" i="2"/>
  <c r="AL5" i="2"/>
  <c r="AH5" i="2"/>
  <c r="AG5" i="2"/>
  <c r="AF5" i="2"/>
  <c r="AD5" i="2"/>
  <c r="Z5" i="2"/>
  <c r="Y5" i="2"/>
  <c r="X5" i="2"/>
  <c r="V5" i="2"/>
  <c r="Q5" i="2"/>
  <c r="P5" i="2"/>
  <c r="N5" i="2"/>
  <c r="AM4" i="2"/>
  <c r="AM6" i="2" s="1"/>
  <c r="AM7" i="2" s="1"/>
  <c r="AL4" i="2"/>
  <c r="AL6" i="2" s="1"/>
  <c r="AL7" i="2" s="1"/>
  <c r="AH4" i="2"/>
  <c r="AE4" i="2"/>
  <c r="AE6" i="2" s="1"/>
  <c r="AE7" i="2" s="1"/>
  <c r="AD4" i="2"/>
  <c r="AD6" i="2" s="1"/>
  <c r="AD7" i="2" s="1"/>
  <c r="Z4" i="2"/>
  <c r="W4" i="2"/>
  <c r="W6" i="2" s="1"/>
  <c r="W7" i="2" s="1"/>
  <c r="V4" i="2"/>
  <c r="V6" i="2" s="1"/>
  <c r="V7" i="2" s="1"/>
  <c r="O4" i="2"/>
  <c r="O6" i="2" s="1"/>
  <c r="O7" i="2" s="1"/>
  <c r="N4" i="2"/>
  <c r="N6" i="2" s="1"/>
  <c r="N7" i="2" s="1"/>
  <c r="T13" i="7" l="1"/>
  <c r="T12" i="7"/>
  <c r="AB13" i="7"/>
  <c r="AB12" i="7"/>
  <c r="U12" i="7"/>
  <c r="O13" i="7"/>
  <c r="O12" i="7"/>
  <c r="W12" i="7"/>
  <c r="W13" i="7"/>
  <c r="X4" i="7"/>
  <c r="X6" i="7" s="1"/>
  <c r="X7" i="7" s="1"/>
  <c r="AF43" i="7"/>
  <c r="AD41" i="7"/>
  <c r="AF4" i="7"/>
  <c r="AF6" i="7" s="1"/>
  <c r="AF7" i="7" s="1"/>
  <c r="AC40" i="7"/>
  <c r="Q13" i="7"/>
  <c r="AG13" i="7"/>
  <c r="AL13" i="7"/>
  <c r="AL12" i="7"/>
  <c r="R4" i="7"/>
  <c r="R6" i="7" s="1"/>
  <c r="R7" i="7" s="1"/>
  <c r="Z13" i="7"/>
  <c r="K12" i="7"/>
  <c r="C39" i="7"/>
  <c r="Y29" i="7"/>
  <c r="Q29" i="7"/>
  <c r="AE28" i="7"/>
  <c r="W28" i="7"/>
  <c r="O28" i="7"/>
  <c r="AD27" i="7"/>
  <c r="AE42" i="7" s="1"/>
  <c r="V27" i="7"/>
  <c r="W42" i="7" s="1"/>
  <c r="N27" i="7"/>
  <c r="AD26" i="7"/>
  <c r="V26" i="7"/>
  <c r="N26" i="7"/>
  <c r="AE25" i="7"/>
  <c r="W25" i="7"/>
  <c r="O25" i="7"/>
  <c r="G25" i="7"/>
  <c r="Y24" i="7"/>
  <c r="Q24" i="7"/>
  <c r="I24" i="7"/>
  <c r="AB23" i="7"/>
  <c r="T23" i="7"/>
  <c r="L23" i="7"/>
  <c r="AF22" i="7"/>
  <c r="AG37" i="7" s="1"/>
  <c r="X22" i="7"/>
  <c r="Y37" i="7" s="1"/>
  <c r="P22" i="7"/>
  <c r="Q37" i="7" s="1"/>
  <c r="H22" i="7"/>
  <c r="AC21" i="7"/>
  <c r="U21" i="7"/>
  <c r="M21" i="7"/>
  <c r="E21" i="7"/>
  <c r="C41" i="7"/>
  <c r="AF29" i="7"/>
  <c r="AG44" i="7" s="1"/>
  <c r="X29" i="7"/>
  <c r="P29" i="7"/>
  <c r="AD28" i="7"/>
  <c r="AE43" i="7" s="1"/>
  <c r="V28" i="7"/>
  <c r="N28" i="7"/>
  <c r="O43" i="7" s="1"/>
  <c r="AC27" i="7"/>
  <c r="U27" i="7"/>
  <c r="M27" i="7"/>
  <c r="AC26" i="7"/>
  <c r="U26" i="7"/>
  <c r="V41" i="7" s="1"/>
  <c r="M26" i="7"/>
  <c r="AD25" i="7"/>
  <c r="V25" i="7"/>
  <c r="N25" i="7"/>
  <c r="O40" i="7" s="1"/>
  <c r="AF24" i="7"/>
  <c r="AG39" i="7" s="1"/>
  <c r="X24" i="7"/>
  <c r="P24" i="7"/>
  <c r="Q39" i="7" s="1"/>
  <c r="H24" i="7"/>
  <c r="AA23" i="7"/>
  <c r="S23" i="7"/>
  <c r="K23" i="7"/>
  <c r="AE22" i="7"/>
  <c r="W22" i="7"/>
  <c r="X37" i="7" s="1"/>
  <c r="O22" i="7"/>
  <c r="G22" i="7"/>
  <c r="AB21" i="7"/>
  <c r="T21" i="7"/>
  <c r="L21" i="7"/>
  <c r="D21" i="7"/>
  <c r="D30" i="7" s="1"/>
  <c r="C36" i="7"/>
  <c r="AE29" i="7"/>
  <c r="AF44" i="7" s="1"/>
  <c r="W29" i="7"/>
  <c r="X44" i="7" s="1"/>
  <c r="O29" i="7"/>
  <c r="AC28" i="7"/>
  <c r="AD43" i="7" s="1"/>
  <c r="U28" i="7"/>
  <c r="V43" i="7" s="1"/>
  <c r="M28" i="7"/>
  <c r="AB27" i="7"/>
  <c r="AC42" i="7" s="1"/>
  <c r="T27" i="7"/>
  <c r="L27" i="7"/>
  <c r="AB26" i="7"/>
  <c r="T26" i="7"/>
  <c r="U41" i="7" s="1"/>
  <c r="L26" i="7"/>
  <c r="M41" i="7" s="1"/>
  <c r="AC25" i="7"/>
  <c r="U25" i="7"/>
  <c r="M25" i="7"/>
  <c r="AE24" i="7"/>
  <c r="W24" i="7"/>
  <c r="O24" i="7"/>
  <c r="G24" i="7"/>
  <c r="Z23" i="7"/>
  <c r="AA38" i="7" s="1"/>
  <c r="R23" i="7"/>
  <c r="J23" i="7"/>
  <c r="AD22" i="7"/>
  <c r="V22" i="7"/>
  <c r="N22" i="7"/>
  <c r="F22" i="7"/>
  <c r="AA21" i="7"/>
  <c r="S21" i="7"/>
  <c r="K21" i="7"/>
  <c r="C21" i="7"/>
  <c r="C30" i="7" s="1"/>
  <c r="C37" i="7"/>
  <c r="AD29" i="7"/>
  <c r="V29" i="7"/>
  <c r="W44" i="7" s="1"/>
  <c r="N29" i="7"/>
  <c r="AB28" i="7"/>
  <c r="T28" i="7"/>
  <c r="L28" i="7"/>
  <c r="AA27" i="7"/>
  <c r="S27" i="7"/>
  <c r="K27" i="7"/>
  <c r="AA26" i="7"/>
  <c r="S26" i="7"/>
  <c r="T41" i="7" s="1"/>
  <c r="K26" i="7"/>
  <c r="L41" i="7" s="1"/>
  <c r="AB25" i="7"/>
  <c r="T25" i="7"/>
  <c r="U40" i="7" s="1"/>
  <c r="L25" i="7"/>
  <c r="AD24" i="7"/>
  <c r="V24" i="7"/>
  <c r="N24" i="7"/>
  <c r="F24" i="7"/>
  <c r="Y23" i="7"/>
  <c r="Q23" i="7"/>
  <c r="I23" i="7"/>
  <c r="AC22" i="7"/>
  <c r="U22" i="7"/>
  <c r="M22" i="7"/>
  <c r="E22" i="7"/>
  <c r="Z21" i="7"/>
  <c r="C40" i="7"/>
  <c r="AC29" i="7"/>
  <c r="U29" i="7"/>
  <c r="M29" i="7"/>
  <c r="AA28" i="7"/>
  <c r="S28" i="7"/>
  <c r="K28" i="7"/>
  <c r="Z27" i="7"/>
  <c r="R27" i="7"/>
  <c r="J27" i="7"/>
  <c r="Z26" i="7"/>
  <c r="R26" i="7"/>
  <c r="J26" i="7"/>
  <c r="AA25" i="7"/>
  <c r="AB40" i="7" s="1"/>
  <c r="S25" i="7"/>
  <c r="T40" i="7" s="1"/>
  <c r="K25" i="7"/>
  <c r="AC24" i="7"/>
  <c r="U24" i="7"/>
  <c r="M24" i="7"/>
  <c r="N39" i="7" s="1"/>
  <c r="C38" i="7"/>
  <c r="AB29" i="7"/>
  <c r="T29" i="7"/>
  <c r="L29" i="7"/>
  <c r="Z28" i="7"/>
  <c r="R28" i="7"/>
  <c r="J28" i="7"/>
  <c r="Y27" i="7"/>
  <c r="Q27" i="7"/>
  <c r="I27" i="7"/>
  <c r="Y26" i="7"/>
  <c r="Q26" i="7"/>
  <c r="I26" i="7"/>
  <c r="Z25" i="7"/>
  <c r="R25" i="7"/>
  <c r="J25" i="7"/>
  <c r="AB24" i="7"/>
  <c r="T24" i="7"/>
  <c r="L24" i="7"/>
  <c r="AE23" i="7"/>
  <c r="AF38" i="7" s="1"/>
  <c r="W23" i="7"/>
  <c r="O23" i="7"/>
  <c r="G23" i="7"/>
  <c r="AA22" i="7"/>
  <c r="S22" i="7"/>
  <c r="K22" i="7"/>
  <c r="L37" i="7" s="1"/>
  <c r="AF21" i="7"/>
  <c r="X21" i="7"/>
  <c r="X30" i="7" s="1"/>
  <c r="P21" i="7"/>
  <c r="Q36" i="7" s="1"/>
  <c r="H21" i="7"/>
  <c r="C43" i="7"/>
  <c r="Y28" i="7"/>
  <c r="P27" i="7"/>
  <c r="Q42" i="7" s="1"/>
  <c r="H26" i="7"/>
  <c r="AA24" i="7"/>
  <c r="AB39" i="7" s="1"/>
  <c r="AC23" i="7"/>
  <c r="F23" i="7"/>
  <c r="L22" i="7"/>
  <c r="V21" i="7"/>
  <c r="F21" i="7"/>
  <c r="F30" i="7" s="1"/>
  <c r="X27" i="7"/>
  <c r="AD23" i="7"/>
  <c r="X28" i="7"/>
  <c r="O27" i="7"/>
  <c r="AF25" i="7"/>
  <c r="Z24" i="7"/>
  <c r="AA39" i="7" s="1"/>
  <c r="X23" i="7"/>
  <c r="E23" i="7"/>
  <c r="J22" i="7"/>
  <c r="R21" i="7"/>
  <c r="P26" i="7"/>
  <c r="H23" i="7"/>
  <c r="C44" i="7"/>
  <c r="AA29" i="7"/>
  <c r="Q28" i="7"/>
  <c r="R43" i="7" s="1"/>
  <c r="AF26" i="7"/>
  <c r="Y25" i="7"/>
  <c r="S24" i="7"/>
  <c r="T39" i="7" s="1"/>
  <c r="V23" i="7"/>
  <c r="AB22" i="7"/>
  <c r="I22" i="7"/>
  <c r="Q21" i="7"/>
  <c r="M23" i="7"/>
  <c r="O26" i="7"/>
  <c r="P41" i="7" s="1"/>
  <c r="G21" i="7"/>
  <c r="Z29" i="7"/>
  <c r="P28" i="7"/>
  <c r="AE26" i="7"/>
  <c r="X25" i="7"/>
  <c r="R24" i="7"/>
  <c r="U23" i="7"/>
  <c r="Z22" i="7"/>
  <c r="D22" i="7"/>
  <c r="O21" i="7"/>
  <c r="O30" i="7" s="1"/>
  <c r="K29" i="7"/>
  <c r="R22" i="7"/>
  <c r="S29" i="7"/>
  <c r="AF27" i="7"/>
  <c r="X26" i="7"/>
  <c r="Q25" i="7"/>
  <c r="K24" i="7"/>
  <c r="P23" i="7"/>
  <c r="Y22" i="7"/>
  <c r="AE21" i="7"/>
  <c r="N21" i="7"/>
  <c r="O36" i="7" s="1"/>
  <c r="I25" i="7"/>
  <c r="J40" i="7" s="1"/>
  <c r="I21" i="7"/>
  <c r="W27" i="7"/>
  <c r="W21" i="7"/>
  <c r="R29" i="7"/>
  <c r="AE27" i="7"/>
  <c r="W26" i="7"/>
  <c r="P25" i="7"/>
  <c r="J24" i="7"/>
  <c r="K39" i="7" s="1"/>
  <c r="N23" i="7"/>
  <c r="T22" i="7"/>
  <c r="AD21" i="7"/>
  <c r="J21" i="7"/>
  <c r="J30" i="7" s="1"/>
  <c r="AF23" i="7"/>
  <c r="Y21" i="7"/>
  <c r="Y30" i="7" s="1"/>
  <c r="C42" i="7"/>
  <c r="AF28" i="7"/>
  <c r="H25" i="7"/>
  <c r="Q22" i="7"/>
  <c r="R37" i="7" s="1"/>
  <c r="P13" i="7"/>
  <c r="AF11" i="7"/>
  <c r="AF12" i="7" s="1"/>
  <c r="M4" i="7"/>
  <c r="M6" i="7" s="1"/>
  <c r="M7" i="7" s="1"/>
  <c r="S40" i="7"/>
  <c r="U42" i="7"/>
  <c r="R39" i="7"/>
  <c r="Q11" i="7"/>
  <c r="Q12" i="7" s="1"/>
  <c r="N4" i="7"/>
  <c r="N6" i="7" s="1"/>
  <c r="N7" i="7" s="1"/>
  <c r="V4" i="7"/>
  <c r="AD4" i="7"/>
  <c r="AD6" i="7" s="1"/>
  <c r="AD7" i="7" s="1"/>
  <c r="AL4" i="7"/>
  <c r="AL6" i="7" s="1"/>
  <c r="AL7" i="7" s="1"/>
  <c r="J38" i="7"/>
  <c r="P44" i="7"/>
  <c r="N42" i="7"/>
  <c r="R38" i="7"/>
  <c r="W43" i="7"/>
  <c r="V42" i="7"/>
  <c r="S39" i="7"/>
  <c r="Z38" i="7"/>
  <c r="AD42" i="7"/>
  <c r="AC41" i="7"/>
  <c r="X36" i="7"/>
  <c r="R11" i="7"/>
  <c r="Z11" i="7"/>
  <c r="Z12" i="7" s="1"/>
  <c r="AH11" i="7"/>
  <c r="AH12" i="7" s="1"/>
  <c r="AO12" i="7"/>
  <c r="AH13" i="7"/>
  <c r="X11" i="7"/>
  <c r="U4" i="7"/>
  <c r="U6" i="7" s="1"/>
  <c r="U7" i="7" s="1"/>
  <c r="AO11" i="7"/>
  <c r="AO13" i="7" s="1"/>
  <c r="P5" i="7"/>
  <c r="AN5" i="7"/>
  <c r="K13" i="7"/>
  <c r="S13" i="7"/>
  <c r="AA13" i="7"/>
  <c r="AI12" i="7"/>
  <c r="K11" i="7"/>
  <c r="S11" i="7"/>
  <c r="S12" i="7" s="1"/>
  <c r="AA11" i="7"/>
  <c r="AA12" i="7" s="1"/>
  <c r="AI11" i="7"/>
  <c r="AI13" i="7" s="1"/>
  <c r="AE37" i="7"/>
  <c r="P11" i="7"/>
  <c r="AK4" i="7"/>
  <c r="AK6" i="7" s="1"/>
  <c r="AK7" i="7" s="1"/>
  <c r="AA40" i="7"/>
  <c r="Y38" i="7"/>
  <c r="AE44" i="7"/>
  <c r="Z39" i="7"/>
  <c r="Q5" i="7"/>
  <c r="Y5" i="7"/>
  <c r="AG5" i="7"/>
  <c r="AO5" i="7"/>
  <c r="AO4" i="7" s="1"/>
  <c r="AO6" i="7" s="1"/>
  <c r="AO7" i="7" s="1"/>
  <c r="AJ13" i="7"/>
  <c r="L11" i="7"/>
  <c r="L12" i="7" s="1"/>
  <c r="AJ11" i="7"/>
  <c r="AJ12" i="7" s="1"/>
  <c r="AE12" i="7"/>
  <c r="AM13" i="7"/>
  <c r="AD36" i="7"/>
  <c r="AF37" i="7"/>
  <c r="L40" i="7"/>
  <c r="AF13" i="7"/>
  <c r="AC4" i="7"/>
  <c r="AC6" i="7" s="1"/>
  <c r="AC7" i="7" s="1"/>
  <c r="Z5" i="7"/>
  <c r="AH5" i="7"/>
  <c r="M13" i="7"/>
  <c r="U13" i="7"/>
  <c r="AC13" i="7"/>
  <c r="AK13" i="7"/>
  <c r="M11" i="7"/>
  <c r="M12" i="7" s="1"/>
  <c r="U11" i="7"/>
  <c r="AC11" i="7"/>
  <c r="AC12" i="7" s="1"/>
  <c r="AK11" i="7"/>
  <c r="AK12" i="7" s="1"/>
  <c r="N12" i="7"/>
  <c r="V12" i="7"/>
  <c r="AG12" i="7"/>
  <c r="N13" i="7"/>
  <c r="G37" i="7"/>
  <c r="H38" i="7"/>
  <c r="N44" i="7"/>
  <c r="M43" i="7"/>
  <c r="AN13" i="7"/>
  <c r="AN12" i="7"/>
  <c r="AG38" i="7"/>
  <c r="AG11" i="7"/>
  <c r="S5" i="7"/>
  <c r="AA5" i="7"/>
  <c r="AI5" i="7"/>
  <c r="AD11" i="7"/>
  <c r="AD12" i="7" s="1"/>
  <c r="F36" i="7"/>
  <c r="X13" i="7"/>
  <c r="X12" i="7"/>
  <c r="K40" i="7"/>
  <c r="Y11" i="7"/>
  <c r="Y13" i="7" s="1"/>
  <c r="L5" i="7"/>
  <c r="T5" i="7"/>
  <c r="AB5" i="7"/>
  <c r="AJ5" i="7"/>
  <c r="P12" i="7"/>
  <c r="G36" i="7"/>
  <c r="I37" i="7"/>
  <c r="AA41" i="7"/>
  <c r="F21" i="6"/>
  <c r="P22" i="6"/>
  <c r="U23" i="6"/>
  <c r="Z24" i="6"/>
  <c r="AA39" i="6" s="1"/>
  <c r="N26" i="6"/>
  <c r="R27" i="6"/>
  <c r="AF28" i="6"/>
  <c r="N21" i="6"/>
  <c r="Q22" i="6"/>
  <c r="AB23" i="6"/>
  <c r="AC24" i="6"/>
  <c r="O26" i="6"/>
  <c r="Z27" i="6"/>
  <c r="M29" i="6"/>
  <c r="U21" i="6"/>
  <c r="T22" i="6"/>
  <c r="U37" i="6" s="1"/>
  <c r="AC23" i="6"/>
  <c r="K25" i="6"/>
  <c r="L40" i="6" s="1"/>
  <c r="R26" i="6"/>
  <c r="AE27" i="6"/>
  <c r="Q29" i="6"/>
  <c r="V21" i="6"/>
  <c r="AB22" i="6"/>
  <c r="AF23" i="6"/>
  <c r="P25" i="6"/>
  <c r="V26" i="6"/>
  <c r="K28" i="6"/>
  <c r="Y29" i="6"/>
  <c r="Y21" i="6"/>
  <c r="E23" i="6"/>
  <c r="I24" i="6"/>
  <c r="S25" i="6"/>
  <c r="T40" i="6" s="1"/>
  <c r="AD26" i="6"/>
  <c r="O28" i="6"/>
  <c r="AC29" i="6"/>
  <c r="AC21" i="6"/>
  <c r="H23" i="6"/>
  <c r="Q24" i="6"/>
  <c r="W25" i="6"/>
  <c r="J27" i="6"/>
  <c r="K42" i="6" s="1"/>
  <c r="P28" i="6"/>
  <c r="C39" i="6"/>
  <c r="H22" i="6"/>
  <c r="L23" i="6"/>
  <c r="M38" i="6" s="1"/>
  <c r="U24" i="6"/>
  <c r="V39" i="6" s="1"/>
  <c r="X25" i="6"/>
  <c r="N27" i="6"/>
  <c r="AD39" i="6"/>
  <c r="E21" i="6"/>
  <c r="L22" i="6"/>
  <c r="M37" i="6" s="1"/>
  <c r="M23" i="6"/>
  <c r="Y24" i="6"/>
  <c r="AF25" i="6"/>
  <c r="O27" i="6"/>
  <c r="AE28" i="6"/>
  <c r="AK12" i="6"/>
  <c r="V13" i="6"/>
  <c r="AM4" i="6"/>
  <c r="AM6" i="6" s="1"/>
  <c r="AM7" i="6" s="1"/>
  <c r="Y37" i="6"/>
  <c r="AE4" i="6"/>
  <c r="AE6" i="6" s="1"/>
  <c r="AE7" i="6" s="1"/>
  <c r="O4" i="6"/>
  <c r="O6" i="6" s="1"/>
  <c r="O7" i="6" s="1"/>
  <c r="J38" i="6"/>
  <c r="Q13" i="6"/>
  <c r="Q12" i="6"/>
  <c r="Y13" i="6"/>
  <c r="Y12" i="6"/>
  <c r="AG12" i="6"/>
  <c r="AG13" i="6"/>
  <c r="Q37" i="6"/>
  <c r="W4" i="6"/>
  <c r="W6" i="6" s="1"/>
  <c r="W7" i="6" s="1"/>
  <c r="S12" i="6"/>
  <c r="M5" i="6"/>
  <c r="AC5" i="6"/>
  <c r="X11" i="6"/>
  <c r="X13" i="6" s="1"/>
  <c r="AN11" i="6"/>
  <c r="AN13" i="6" s="1"/>
  <c r="U36" i="6"/>
  <c r="N5" i="6"/>
  <c r="V5" i="6"/>
  <c r="AD5" i="6"/>
  <c r="AL5" i="6"/>
  <c r="AO11" i="6"/>
  <c r="AO13" i="6" s="1"/>
  <c r="AC13" i="6"/>
  <c r="I21" i="6"/>
  <c r="AD21" i="6"/>
  <c r="X22" i="6"/>
  <c r="P23" i="6"/>
  <c r="J24" i="6"/>
  <c r="G25" i="6"/>
  <c r="AA25" i="6"/>
  <c r="AB40" i="6" s="1"/>
  <c r="W26" i="6"/>
  <c r="V27" i="6"/>
  <c r="S28" i="6"/>
  <c r="U5" i="6"/>
  <c r="AK5" i="6"/>
  <c r="P13" i="6"/>
  <c r="P11" i="6"/>
  <c r="AF11" i="6"/>
  <c r="AF13" i="6" s="1"/>
  <c r="AL12" i="6"/>
  <c r="R13" i="6"/>
  <c r="R11" i="6"/>
  <c r="R12" i="6" s="1"/>
  <c r="Z11" i="6"/>
  <c r="Z13" i="6" s="1"/>
  <c r="AH11" i="6"/>
  <c r="AH12" i="6" s="1"/>
  <c r="AC12" i="6"/>
  <c r="C41" i="6"/>
  <c r="AF29" i="6"/>
  <c r="X29" i="6"/>
  <c r="P29" i="6"/>
  <c r="AD28" i="6"/>
  <c r="AE43" i="6" s="1"/>
  <c r="V28" i="6"/>
  <c r="N28" i="6"/>
  <c r="N30" i="6" s="1"/>
  <c r="AC27" i="6"/>
  <c r="U27" i="6"/>
  <c r="V42" i="6" s="1"/>
  <c r="M27" i="6"/>
  <c r="N42" i="6" s="1"/>
  <c r="AC26" i="6"/>
  <c r="U26" i="6"/>
  <c r="M26" i="6"/>
  <c r="AD25" i="6"/>
  <c r="V25" i="6"/>
  <c r="W40" i="6" s="1"/>
  <c r="N25" i="6"/>
  <c r="O40" i="6" s="1"/>
  <c r="AF24" i="6"/>
  <c r="X24" i="6"/>
  <c r="P24" i="6"/>
  <c r="H24" i="6"/>
  <c r="AA23" i="6"/>
  <c r="S23" i="6"/>
  <c r="K23" i="6"/>
  <c r="AE22" i="6"/>
  <c r="W22" i="6"/>
  <c r="O22" i="6"/>
  <c r="G22" i="6"/>
  <c r="AB21" i="6"/>
  <c r="AC36" i="6" s="1"/>
  <c r="T21" i="6"/>
  <c r="L21" i="6"/>
  <c r="M36" i="6" s="1"/>
  <c r="D21" i="6"/>
  <c r="D30" i="6" s="1"/>
  <c r="C36" i="6"/>
  <c r="AE29" i="6"/>
  <c r="AF44" i="6" s="1"/>
  <c r="W29" i="6"/>
  <c r="X44" i="6" s="1"/>
  <c r="O29" i="6"/>
  <c r="P44" i="6" s="1"/>
  <c r="AC28" i="6"/>
  <c r="U28" i="6"/>
  <c r="M28" i="6"/>
  <c r="AB27" i="6"/>
  <c r="T27" i="6"/>
  <c r="L27" i="6"/>
  <c r="AB26" i="6"/>
  <c r="AC41" i="6" s="1"/>
  <c r="T26" i="6"/>
  <c r="U41" i="6" s="1"/>
  <c r="L26" i="6"/>
  <c r="M41" i="6" s="1"/>
  <c r="AC25" i="6"/>
  <c r="U25" i="6"/>
  <c r="M25" i="6"/>
  <c r="AE24" i="6"/>
  <c r="W24" i="6"/>
  <c r="X39" i="6" s="1"/>
  <c r="O24" i="6"/>
  <c r="G24" i="6"/>
  <c r="H39" i="6" s="1"/>
  <c r="Z23" i="6"/>
  <c r="R23" i="6"/>
  <c r="J23" i="6"/>
  <c r="AD22" i="6"/>
  <c r="V22" i="6"/>
  <c r="N22" i="6"/>
  <c r="F22" i="6"/>
  <c r="AA21" i="6"/>
  <c r="S21" i="6"/>
  <c r="K21" i="6"/>
  <c r="C21" i="6"/>
  <c r="C30" i="6" s="1"/>
  <c r="C37" i="6"/>
  <c r="AD29" i="6"/>
  <c r="V29" i="6"/>
  <c r="N29" i="6"/>
  <c r="AB28" i="6"/>
  <c r="T28" i="6"/>
  <c r="L28" i="6"/>
  <c r="AA27" i="6"/>
  <c r="S27" i="6"/>
  <c r="K27" i="6"/>
  <c r="AA26" i="6"/>
  <c r="S26" i="6"/>
  <c r="K26" i="6"/>
  <c r="AB25" i="6"/>
  <c r="T25" i="6"/>
  <c r="L25" i="6"/>
  <c r="AD24" i="6"/>
  <c r="V24" i="6"/>
  <c r="W39" i="6" s="1"/>
  <c r="N24" i="6"/>
  <c r="O39" i="6" s="1"/>
  <c r="F24" i="6"/>
  <c r="Y23" i="6"/>
  <c r="Z38" i="6" s="1"/>
  <c r="Q23" i="6"/>
  <c r="R38" i="6" s="1"/>
  <c r="I23" i="6"/>
  <c r="AC22" i="6"/>
  <c r="U22" i="6"/>
  <c r="U30" i="6" s="1"/>
  <c r="M22" i="6"/>
  <c r="N37" i="6" s="1"/>
  <c r="E22" i="6"/>
  <c r="E30" i="6" s="1"/>
  <c r="Z21" i="6"/>
  <c r="R21" i="6"/>
  <c r="S36" i="6" s="1"/>
  <c r="J21" i="6"/>
  <c r="K36" i="6" s="1"/>
  <c r="C38" i="6"/>
  <c r="AB29" i="6"/>
  <c r="AC44" i="6" s="1"/>
  <c r="T29" i="6"/>
  <c r="U44" i="6" s="1"/>
  <c r="L29" i="6"/>
  <c r="M44" i="6" s="1"/>
  <c r="Z28" i="6"/>
  <c r="R28" i="6"/>
  <c r="J28" i="6"/>
  <c r="K43" i="6" s="1"/>
  <c r="Y27" i="6"/>
  <c r="Q27" i="6"/>
  <c r="I27" i="6"/>
  <c r="Y26" i="6"/>
  <c r="Y30" i="6" s="1"/>
  <c r="Q26" i="6"/>
  <c r="R41" i="6" s="1"/>
  <c r="I26" i="6"/>
  <c r="J41" i="6" s="1"/>
  <c r="Z25" i="6"/>
  <c r="R25" i="6"/>
  <c r="J25" i="6"/>
  <c r="AB24" i="6"/>
  <c r="T24" i="6"/>
  <c r="L24" i="6"/>
  <c r="AE23" i="6"/>
  <c r="W23" i="6"/>
  <c r="O23" i="6"/>
  <c r="G23" i="6"/>
  <c r="AA22" i="6"/>
  <c r="S22" i="6"/>
  <c r="K22" i="6"/>
  <c r="AF21" i="6"/>
  <c r="X21" i="6"/>
  <c r="P21" i="6"/>
  <c r="H21" i="6"/>
  <c r="C44" i="6"/>
  <c r="C43" i="6"/>
  <c r="AA29" i="6"/>
  <c r="S29" i="6"/>
  <c r="K29" i="6"/>
  <c r="Y28" i="6"/>
  <c r="Z43" i="6" s="1"/>
  <c r="Q28" i="6"/>
  <c r="R43" i="6" s="1"/>
  <c r="AF27" i="6"/>
  <c r="X27" i="6"/>
  <c r="Y42" i="6" s="1"/>
  <c r="P27" i="6"/>
  <c r="Q42" i="6" s="1"/>
  <c r="AF26" i="6"/>
  <c r="X26" i="6"/>
  <c r="P26" i="6"/>
  <c r="Q41" i="6" s="1"/>
  <c r="H26" i="6"/>
  <c r="Y25" i="6"/>
  <c r="Q25" i="6"/>
  <c r="I25" i="6"/>
  <c r="AA24" i="6"/>
  <c r="S24" i="6"/>
  <c r="K24" i="6"/>
  <c r="AD23" i="6"/>
  <c r="AE38" i="6" s="1"/>
  <c r="V23" i="6"/>
  <c r="N23" i="6"/>
  <c r="O38" i="6" s="1"/>
  <c r="F23" i="6"/>
  <c r="Z22" i="6"/>
  <c r="R22" i="6"/>
  <c r="J22" i="6"/>
  <c r="AE21" i="6"/>
  <c r="W21" i="6"/>
  <c r="W30" i="6" s="1"/>
  <c r="O21" i="6"/>
  <c r="G21" i="6"/>
  <c r="G30" i="6" s="1"/>
  <c r="AD13" i="6"/>
  <c r="M21" i="6"/>
  <c r="D22" i="6"/>
  <c r="Y22" i="6"/>
  <c r="T23" i="6"/>
  <c r="M24" i="6"/>
  <c r="N39" i="6" s="1"/>
  <c r="H25" i="6"/>
  <c r="AE25" i="6"/>
  <c r="Z26" i="6"/>
  <c r="W27" i="6"/>
  <c r="W28" i="6"/>
  <c r="U29" i="6"/>
  <c r="C42" i="6"/>
  <c r="X5" i="6"/>
  <c r="AN5" i="6"/>
  <c r="AA12" i="6"/>
  <c r="AI13" i="6"/>
  <c r="AI12" i="6"/>
  <c r="K11" i="6"/>
  <c r="K12" i="6" s="1"/>
  <c r="S11" i="6"/>
  <c r="S13" i="6" s="1"/>
  <c r="AA11" i="6"/>
  <c r="AA13" i="6" s="1"/>
  <c r="AI11" i="6"/>
  <c r="AD12" i="6"/>
  <c r="M13" i="6"/>
  <c r="AG42" i="6"/>
  <c r="P5" i="6"/>
  <c r="AF5" i="6"/>
  <c r="Q5" i="6"/>
  <c r="Y5" i="6"/>
  <c r="AG5" i="6"/>
  <c r="AO5" i="6"/>
  <c r="AO4" i="6" s="1"/>
  <c r="AO6" i="6" s="1"/>
  <c r="AO7" i="6" s="1"/>
  <c r="L11" i="6"/>
  <c r="L12" i="6" s="1"/>
  <c r="T11" i="6"/>
  <c r="T12" i="6" s="1"/>
  <c r="AB11" i="6"/>
  <c r="AB13" i="6" s="1"/>
  <c r="AJ11" i="6"/>
  <c r="AJ13" i="6" s="1"/>
  <c r="M12" i="6"/>
  <c r="N13" i="6"/>
  <c r="AK13" i="6"/>
  <c r="Q21" i="6"/>
  <c r="I22" i="6"/>
  <c r="AF22" i="6"/>
  <c r="X23" i="6"/>
  <c r="R24" i="6"/>
  <c r="S39" i="6" s="1"/>
  <c r="O25" i="6"/>
  <c r="J26" i="6"/>
  <c r="AE26" i="6"/>
  <c r="AF41" i="6" s="1"/>
  <c r="AD27" i="6"/>
  <c r="AA28" i="6"/>
  <c r="AB43" i="6" s="1"/>
  <c r="Z29" i="6"/>
  <c r="AA44" i="6" s="1"/>
  <c r="L43" i="6"/>
  <c r="P41" i="6"/>
  <c r="L37" i="6"/>
  <c r="S44" i="6"/>
  <c r="X41" i="6"/>
  <c r="T37" i="6"/>
  <c r="U38" i="6"/>
  <c r="AA36" i="6"/>
  <c r="AB37" i="6"/>
  <c r="AC38" i="6"/>
  <c r="U11" i="6"/>
  <c r="U13" i="6" s="1"/>
  <c r="AK11" i="6"/>
  <c r="N12" i="6"/>
  <c r="V12" i="6"/>
  <c r="AL13" i="6"/>
  <c r="J42" i="6"/>
  <c r="T36" i="6"/>
  <c r="AB44" i="6"/>
  <c r="V11" i="6"/>
  <c r="L36" i="6"/>
  <c r="P40" i="6"/>
  <c r="T44" i="6"/>
  <c r="S43" i="6"/>
  <c r="R42" i="6"/>
  <c r="K4" i="6"/>
  <c r="K6" i="6" s="1"/>
  <c r="K7" i="6" s="1"/>
  <c r="S4" i="6"/>
  <c r="S6" i="6" s="1"/>
  <c r="S7" i="6" s="1"/>
  <c r="AA4" i="6"/>
  <c r="AA6" i="6" s="1"/>
  <c r="AA7" i="6" s="1"/>
  <c r="AI4" i="6"/>
  <c r="AI6" i="6" s="1"/>
  <c r="AI7" i="6" s="1"/>
  <c r="I40" i="6"/>
  <c r="G38" i="6"/>
  <c r="Q40" i="6"/>
  <c r="S42" i="6"/>
  <c r="P39" i="6"/>
  <c r="Y40" i="6"/>
  <c r="W38" i="6"/>
  <c r="AA42" i="6"/>
  <c r="AD37" i="6"/>
  <c r="AG40" i="6"/>
  <c r="AF39" i="6"/>
  <c r="AM13" i="6"/>
  <c r="AM12" i="6"/>
  <c r="O11" i="6"/>
  <c r="O12" i="6" s="1"/>
  <c r="W11" i="6"/>
  <c r="W12" i="6" s="1"/>
  <c r="AE11" i="6"/>
  <c r="AE13" i="6" s="1"/>
  <c r="AM11" i="6"/>
  <c r="P12" i="6"/>
  <c r="V38" i="6"/>
  <c r="AE40" i="6"/>
  <c r="T43" i="6"/>
  <c r="C39" i="5"/>
  <c r="N28" i="5"/>
  <c r="T26" i="5"/>
  <c r="R26" i="5"/>
  <c r="I24" i="5"/>
  <c r="J39" i="5" s="1"/>
  <c r="C40" i="4"/>
  <c r="AC29" i="4"/>
  <c r="U29" i="4"/>
  <c r="M29" i="4"/>
  <c r="AA28" i="4"/>
  <c r="S28" i="4"/>
  <c r="K28" i="4"/>
  <c r="Z27" i="4"/>
  <c r="R27" i="4"/>
  <c r="J27" i="4"/>
  <c r="Z26" i="4"/>
  <c r="R26" i="4"/>
  <c r="J26" i="4"/>
  <c r="AA25" i="4"/>
  <c r="S25" i="4"/>
  <c r="K25" i="4"/>
  <c r="AC24" i="4"/>
  <c r="U24" i="4"/>
  <c r="V39" i="4" s="1"/>
  <c r="M24" i="4"/>
  <c r="AF23" i="4"/>
  <c r="X23" i="4"/>
  <c r="P23" i="4"/>
  <c r="H23" i="4"/>
  <c r="AB22" i="4"/>
  <c r="T22" i="4"/>
  <c r="L22" i="4"/>
  <c r="D22" i="4"/>
  <c r="Y21" i="4"/>
  <c r="Q21" i="4"/>
  <c r="I21" i="4"/>
  <c r="C21" i="4"/>
  <c r="C39" i="4"/>
  <c r="AB29" i="4"/>
  <c r="T29" i="4"/>
  <c r="L29" i="4"/>
  <c r="Z28" i="4"/>
  <c r="R28" i="4"/>
  <c r="J28" i="4"/>
  <c r="Y27" i="4"/>
  <c r="Q27" i="4"/>
  <c r="R42" i="4" s="1"/>
  <c r="I27" i="4"/>
  <c r="Y26" i="4"/>
  <c r="Q26" i="4"/>
  <c r="I26" i="4"/>
  <c r="Z25" i="4"/>
  <c r="R25" i="4"/>
  <c r="J25" i="4"/>
  <c r="AB24" i="4"/>
  <c r="AC39" i="4" s="1"/>
  <c r="T24" i="4"/>
  <c r="U39" i="4" s="1"/>
  <c r="L24" i="4"/>
  <c r="AE23" i="4"/>
  <c r="W23" i="4"/>
  <c r="O23" i="4"/>
  <c r="G23" i="4"/>
  <c r="AA22" i="4"/>
  <c r="S22" i="4"/>
  <c r="T37" i="4" s="1"/>
  <c r="K22" i="4"/>
  <c r="AF21" i="4"/>
  <c r="X21" i="4"/>
  <c r="P21" i="4"/>
  <c r="H21" i="4"/>
  <c r="C38" i="4"/>
  <c r="AA29" i="4"/>
  <c r="S29" i="4"/>
  <c r="K29" i="4"/>
  <c r="Y28" i="4"/>
  <c r="Z43" i="4" s="1"/>
  <c r="Q28" i="4"/>
  <c r="AF27" i="4"/>
  <c r="X27" i="4"/>
  <c r="P27" i="4"/>
  <c r="AF26" i="4"/>
  <c r="X26" i="4"/>
  <c r="Y41" i="4" s="1"/>
  <c r="P26" i="4"/>
  <c r="H26" i="4"/>
  <c r="Y25" i="4"/>
  <c r="Q25" i="4"/>
  <c r="I25" i="4"/>
  <c r="AA24" i="4"/>
  <c r="S24" i="4"/>
  <c r="K24" i="4"/>
  <c r="L39" i="4" s="1"/>
  <c r="AD23" i="4"/>
  <c r="V23" i="4"/>
  <c r="N23" i="4"/>
  <c r="F23" i="4"/>
  <c r="Z22" i="4"/>
  <c r="R22" i="4"/>
  <c r="J22" i="4"/>
  <c r="AE21" i="4"/>
  <c r="W21" i="4"/>
  <c r="O21" i="4"/>
  <c r="G21" i="4"/>
  <c r="C37" i="4"/>
  <c r="Z29" i="4"/>
  <c r="AA44" i="4" s="1"/>
  <c r="R29" i="4"/>
  <c r="AF28" i="4"/>
  <c r="X28" i="4"/>
  <c r="Y43" i="4" s="1"/>
  <c r="P28" i="4"/>
  <c r="AE27" i="4"/>
  <c r="W27" i="4"/>
  <c r="O27" i="4"/>
  <c r="AE26" i="4"/>
  <c r="W26" i="4"/>
  <c r="X41" i="4" s="1"/>
  <c r="O26" i="4"/>
  <c r="P41" i="4" s="1"/>
  <c r="AF25" i="4"/>
  <c r="X25" i="4"/>
  <c r="P25" i="4"/>
  <c r="H25" i="4"/>
  <c r="Z24" i="4"/>
  <c r="R24" i="4"/>
  <c r="J24" i="4"/>
  <c r="AC23" i="4"/>
  <c r="U23" i="4"/>
  <c r="M23" i="4"/>
  <c r="E23" i="4"/>
  <c r="Y22" i="4"/>
  <c r="Z37" i="4" s="1"/>
  <c r="Q22" i="4"/>
  <c r="I22" i="4"/>
  <c r="J37" i="4" s="1"/>
  <c r="AD21" i="4"/>
  <c r="V21" i="4"/>
  <c r="N21" i="4"/>
  <c r="F21" i="4"/>
  <c r="C44" i="4"/>
  <c r="C36" i="4"/>
  <c r="Y29" i="4"/>
  <c r="Q29" i="4"/>
  <c r="AE28" i="4"/>
  <c r="W28" i="4"/>
  <c r="O28" i="4"/>
  <c r="P43" i="4" s="1"/>
  <c r="AD27" i="4"/>
  <c r="V27" i="4"/>
  <c r="N27" i="4"/>
  <c r="O42" i="4" s="1"/>
  <c r="AD26" i="4"/>
  <c r="V26" i="4"/>
  <c r="N26" i="4"/>
  <c r="AE25" i="4"/>
  <c r="W25" i="4"/>
  <c r="O25" i="4"/>
  <c r="P40" i="4" s="1"/>
  <c r="G25" i="4"/>
  <c r="Y24" i="4"/>
  <c r="Z39" i="4" s="1"/>
  <c r="Q24" i="4"/>
  <c r="I24" i="4"/>
  <c r="AB23" i="4"/>
  <c r="T23" i="4"/>
  <c r="L23" i="4"/>
  <c r="M38" i="4" s="1"/>
  <c r="AF22" i="4"/>
  <c r="X22" i="4"/>
  <c r="P22" i="4"/>
  <c r="H22" i="4"/>
  <c r="AC21" i="4"/>
  <c r="U21" i="4"/>
  <c r="M21" i="4"/>
  <c r="E21" i="4"/>
  <c r="E30" i="4" s="1"/>
  <c r="J21" i="4"/>
  <c r="C43" i="4"/>
  <c r="AF29" i="4"/>
  <c r="AG44" i="4" s="1"/>
  <c r="X29" i="4"/>
  <c r="P29" i="4"/>
  <c r="AD28" i="4"/>
  <c r="V28" i="4"/>
  <c r="N28" i="4"/>
  <c r="AC27" i="4"/>
  <c r="U27" i="4"/>
  <c r="M27" i="4"/>
  <c r="AC26" i="4"/>
  <c r="U26" i="4"/>
  <c r="M26" i="4"/>
  <c r="AD25" i="4"/>
  <c r="V25" i="4"/>
  <c r="W40" i="4" s="1"/>
  <c r="N25" i="4"/>
  <c r="AF24" i="4"/>
  <c r="X24" i="4"/>
  <c r="P24" i="4"/>
  <c r="H24" i="4"/>
  <c r="AA23" i="4"/>
  <c r="S23" i="4"/>
  <c r="K23" i="4"/>
  <c r="L38" i="4" s="1"/>
  <c r="AE22" i="4"/>
  <c r="W22" i="4"/>
  <c r="O22" i="4"/>
  <c r="G22" i="4"/>
  <c r="AB21" i="4"/>
  <c r="T21" i="4"/>
  <c r="L21" i="4"/>
  <c r="D21" i="4"/>
  <c r="E36" i="4" s="1"/>
  <c r="C41" i="4"/>
  <c r="V29" i="4"/>
  <c r="W44" i="4" s="1"/>
  <c r="AB28" i="4"/>
  <c r="L28" i="4"/>
  <c r="S27" i="4"/>
  <c r="AA26" i="4"/>
  <c r="K26" i="4"/>
  <c r="T25" i="4"/>
  <c r="AD24" i="4"/>
  <c r="N24" i="4"/>
  <c r="O39" i="4" s="1"/>
  <c r="Y23" i="4"/>
  <c r="Z38" i="4" s="1"/>
  <c r="I23" i="4"/>
  <c r="U22" i="4"/>
  <c r="E22" i="4"/>
  <c r="R21" i="4"/>
  <c r="C42" i="4"/>
  <c r="AE29" i="4"/>
  <c r="AF44" i="4" s="1"/>
  <c r="W29" i="4"/>
  <c r="X44" i="4" s="1"/>
  <c r="O29" i="4"/>
  <c r="AC28" i="4"/>
  <c r="U28" i="4"/>
  <c r="M28" i="4"/>
  <c r="AB27" i="4"/>
  <c r="T27" i="4"/>
  <c r="U42" i="4" s="1"/>
  <c r="L27" i="4"/>
  <c r="M42" i="4" s="1"/>
  <c r="AB26" i="4"/>
  <c r="T26" i="4"/>
  <c r="L26" i="4"/>
  <c r="AC25" i="4"/>
  <c r="U25" i="4"/>
  <c r="M25" i="4"/>
  <c r="AE24" i="4"/>
  <c r="W24" i="4"/>
  <c r="O24" i="4"/>
  <c r="G24" i="4"/>
  <c r="Z23" i="4"/>
  <c r="R23" i="4"/>
  <c r="J23" i="4"/>
  <c r="AD22" i="4"/>
  <c r="V22" i="4"/>
  <c r="N22" i="4"/>
  <c r="F22" i="4"/>
  <c r="AA21" i="4"/>
  <c r="S21" i="4"/>
  <c r="K21" i="4"/>
  <c r="AD29" i="4"/>
  <c r="N29" i="4"/>
  <c r="T28" i="4"/>
  <c r="AA27" i="4"/>
  <c r="K27" i="4"/>
  <c r="S26" i="4"/>
  <c r="T41" i="4" s="1"/>
  <c r="AB25" i="4"/>
  <c r="L25" i="4"/>
  <c r="V24" i="4"/>
  <c r="F24" i="4"/>
  <c r="Q23" i="4"/>
  <c r="R38" i="4" s="1"/>
  <c r="AC22" i="4"/>
  <c r="M22" i="4"/>
  <c r="Z21" i="4"/>
  <c r="AF41" i="4"/>
  <c r="AE28" i="5"/>
  <c r="F22" i="5"/>
  <c r="G37" i="5" s="1"/>
  <c r="V22" i="5"/>
  <c r="W37" i="5" s="1"/>
  <c r="H24" i="5"/>
  <c r="I39" i="5" s="1"/>
  <c r="W22" i="5"/>
  <c r="Z24" i="5"/>
  <c r="AA39" i="5" s="1"/>
  <c r="U26" i="5"/>
  <c r="M29" i="5"/>
  <c r="N44" i="5" s="1"/>
  <c r="I21" i="5"/>
  <c r="X22" i="5"/>
  <c r="Y37" i="5" s="1"/>
  <c r="AE24" i="5"/>
  <c r="L27" i="5"/>
  <c r="M42" i="5" s="1"/>
  <c r="O29" i="5"/>
  <c r="L21" i="5"/>
  <c r="M36" i="5" s="1"/>
  <c r="K23" i="5"/>
  <c r="AF24" i="5"/>
  <c r="AG39" i="5" s="1"/>
  <c r="O27" i="5"/>
  <c r="AC29" i="5"/>
  <c r="AD44" i="5" s="1"/>
  <c r="M21" i="5"/>
  <c r="N36" i="5" s="1"/>
  <c r="P23" i="5"/>
  <c r="Q38" i="5" s="1"/>
  <c r="U25" i="5"/>
  <c r="T27" i="5"/>
  <c r="U42" i="5" s="1"/>
  <c r="AE29" i="5"/>
  <c r="AB21" i="5"/>
  <c r="S23" i="5"/>
  <c r="V25" i="5"/>
  <c r="K28" i="5"/>
  <c r="C42" i="5"/>
  <c r="AC21" i="5"/>
  <c r="AD36" i="5" s="1"/>
  <c r="G24" i="5"/>
  <c r="AA25" i="5"/>
  <c r="M28" i="5"/>
  <c r="N43" i="5" s="1"/>
  <c r="Q21" i="5"/>
  <c r="I22" i="5"/>
  <c r="J37" i="5" s="1"/>
  <c r="AE22" i="5"/>
  <c r="AF37" i="5" s="1"/>
  <c r="U23" i="5"/>
  <c r="V38" i="5" s="1"/>
  <c r="Q24" i="5"/>
  <c r="H25" i="5"/>
  <c r="AE25" i="5"/>
  <c r="AF40" i="5" s="1"/>
  <c r="AB26" i="5"/>
  <c r="V27" i="5"/>
  <c r="V28" i="5"/>
  <c r="W43" i="5" s="1"/>
  <c r="Q29" i="5"/>
  <c r="U21" i="5"/>
  <c r="L22" i="5"/>
  <c r="M37" i="5" s="1"/>
  <c r="E23" i="5"/>
  <c r="X23" i="5"/>
  <c r="Y38" i="5" s="1"/>
  <c r="R24" i="5"/>
  <c r="S39" i="5" s="1"/>
  <c r="N25" i="5"/>
  <c r="AF25" i="5"/>
  <c r="AD26" i="5"/>
  <c r="W27" i="5"/>
  <c r="W28" i="5"/>
  <c r="W29" i="5"/>
  <c r="C21" i="5"/>
  <c r="C30" i="5" s="1"/>
  <c r="Y21" i="5"/>
  <c r="N22" i="5"/>
  <c r="O37" i="5" s="1"/>
  <c r="H23" i="5"/>
  <c r="I38" i="5" s="1"/>
  <c r="AB23" i="5"/>
  <c r="U24" i="5"/>
  <c r="P25" i="5"/>
  <c r="J26" i="5"/>
  <c r="K41" i="5" s="1"/>
  <c r="AE26" i="5"/>
  <c r="AC27" i="5"/>
  <c r="AD42" i="5" s="1"/>
  <c r="X28" i="5"/>
  <c r="Y29" i="5"/>
  <c r="D21" i="5"/>
  <c r="AA21" i="5"/>
  <c r="AB36" i="5" s="1"/>
  <c r="Q22" i="5"/>
  <c r="J23" i="5"/>
  <c r="K38" i="5" s="1"/>
  <c r="AF23" i="5"/>
  <c r="AG38" i="5" s="1"/>
  <c r="W24" i="5"/>
  <c r="S25" i="5"/>
  <c r="T40" i="5" s="1"/>
  <c r="N26" i="5"/>
  <c r="J27" i="5"/>
  <c r="AE27" i="5"/>
  <c r="AA28" i="5"/>
  <c r="Z29" i="5"/>
  <c r="N21" i="5"/>
  <c r="O36" i="5" s="1"/>
  <c r="H22" i="5"/>
  <c r="Y22" i="5"/>
  <c r="T23" i="5"/>
  <c r="O24" i="5"/>
  <c r="G25" i="5"/>
  <c r="AD25" i="5"/>
  <c r="V26" i="5"/>
  <c r="U27" i="5"/>
  <c r="V42" i="5" s="1"/>
  <c r="S28" i="5"/>
  <c r="P29" i="5"/>
  <c r="Q44" i="5" s="1"/>
  <c r="Q13" i="5"/>
  <c r="AC38" i="5"/>
  <c r="AH4" i="5"/>
  <c r="AH6" i="5" s="1"/>
  <c r="AH7" i="5" s="1"/>
  <c r="AO13" i="5"/>
  <c r="AA12" i="5"/>
  <c r="AA13" i="5"/>
  <c r="AB13" i="5"/>
  <c r="AB12" i="5"/>
  <c r="AJ13" i="5"/>
  <c r="M13" i="5"/>
  <c r="M12" i="5"/>
  <c r="AK13" i="5"/>
  <c r="N13" i="5"/>
  <c r="U41" i="5"/>
  <c r="W4" i="5"/>
  <c r="W6" i="5" s="1"/>
  <c r="W7" i="5" s="1"/>
  <c r="AE4" i="5"/>
  <c r="AE6" i="5" s="1"/>
  <c r="AE7" i="5" s="1"/>
  <c r="AM4" i="5"/>
  <c r="AM6" i="5" s="1"/>
  <c r="AM7" i="5" s="1"/>
  <c r="P4" i="5"/>
  <c r="P6" i="5" s="1"/>
  <c r="P7" i="5" s="1"/>
  <c r="X4" i="5"/>
  <c r="X6" i="5" s="1"/>
  <c r="X7" i="5" s="1"/>
  <c r="AF4" i="5"/>
  <c r="AF6" i="5" s="1"/>
  <c r="AF7" i="5" s="1"/>
  <c r="AF43" i="5"/>
  <c r="AN4" i="5"/>
  <c r="AN6" i="5" s="1"/>
  <c r="AN7" i="5" s="1"/>
  <c r="Y11" i="5"/>
  <c r="Y12" i="5" s="1"/>
  <c r="AO11" i="5"/>
  <c r="N4" i="5"/>
  <c r="N6" i="5" s="1"/>
  <c r="N7" i="5" s="1"/>
  <c r="V4" i="5"/>
  <c r="V6" i="5" s="1"/>
  <c r="V7" i="5" s="1"/>
  <c r="AD4" i="5"/>
  <c r="AD6" i="5" s="1"/>
  <c r="AD7" i="5" s="1"/>
  <c r="O5" i="5"/>
  <c r="R13" i="5"/>
  <c r="Z13" i="5"/>
  <c r="R11" i="5"/>
  <c r="R12" i="5" s="1"/>
  <c r="Z11" i="5"/>
  <c r="Z12" i="5" s="1"/>
  <c r="AH11" i="5"/>
  <c r="AH13" i="5" s="1"/>
  <c r="S12" i="5"/>
  <c r="AC12" i="5"/>
  <c r="AO12" i="5"/>
  <c r="T13" i="5"/>
  <c r="E21" i="5"/>
  <c r="F36" i="5" s="1"/>
  <c r="S21" i="5"/>
  <c r="AD21" i="5"/>
  <c r="AE36" i="5" s="1"/>
  <c r="O22" i="5"/>
  <c r="P37" i="5" s="1"/>
  <c r="AB22" i="5"/>
  <c r="AC37" i="5" s="1"/>
  <c r="L23" i="5"/>
  <c r="Z23" i="5"/>
  <c r="J24" i="5"/>
  <c r="X24" i="5"/>
  <c r="Y39" i="5" s="1"/>
  <c r="K25" i="5"/>
  <c r="W25" i="5"/>
  <c r="X40" i="5" s="1"/>
  <c r="L26" i="5"/>
  <c r="W26" i="5"/>
  <c r="M27" i="5"/>
  <c r="Z27" i="5"/>
  <c r="O28" i="5"/>
  <c r="P43" i="5" s="1"/>
  <c r="AC28" i="5"/>
  <c r="AD43" i="5" s="1"/>
  <c r="R29" i="5"/>
  <c r="AF29" i="5"/>
  <c r="AG44" i="5" s="1"/>
  <c r="Q11" i="5"/>
  <c r="K10" i="5"/>
  <c r="AI11" i="5"/>
  <c r="AI12" i="5" s="1"/>
  <c r="T12" i="5"/>
  <c r="AD12" i="5"/>
  <c r="C41" i="5"/>
  <c r="C36" i="5"/>
  <c r="C37" i="5"/>
  <c r="AD29" i="5"/>
  <c r="V29" i="5"/>
  <c r="W44" i="5" s="1"/>
  <c r="N29" i="5"/>
  <c r="AB28" i="5"/>
  <c r="AC43" i="5" s="1"/>
  <c r="T28" i="5"/>
  <c r="U43" i="5" s="1"/>
  <c r="L28" i="5"/>
  <c r="AA27" i="5"/>
  <c r="S27" i="5"/>
  <c r="T42" i="5" s="1"/>
  <c r="K27" i="5"/>
  <c r="L42" i="5" s="1"/>
  <c r="AA26" i="5"/>
  <c r="S26" i="5"/>
  <c r="T41" i="5" s="1"/>
  <c r="K26" i="5"/>
  <c r="L41" i="5" s="1"/>
  <c r="AB25" i="5"/>
  <c r="AC40" i="5" s="1"/>
  <c r="T25" i="5"/>
  <c r="L25" i="5"/>
  <c r="M40" i="5" s="1"/>
  <c r="AD24" i="5"/>
  <c r="AE39" i="5" s="1"/>
  <c r="V24" i="5"/>
  <c r="W39" i="5" s="1"/>
  <c r="N24" i="5"/>
  <c r="O39" i="5" s="1"/>
  <c r="F24" i="5"/>
  <c r="Y23" i="5"/>
  <c r="Z38" i="5" s="1"/>
  <c r="Q23" i="5"/>
  <c r="R38" i="5" s="1"/>
  <c r="I23" i="5"/>
  <c r="AC22" i="5"/>
  <c r="U22" i="5"/>
  <c r="M22" i="5"/>
  <c r="N37" i="5" s="1"/>
  <c r="E22" i="5"/>
  <c r="Z21" i="5"/>
  <c r="R21" i="5"/>
  <c r="J21" i="5"/>
  <c r="C38" i="5"/>
  <c r="AB29" i="5"/>
  <c r="T29" i="5"/>
  <c r="U44" i="5" s="1"/>
  <c r="L29" i="5"/>
  <c r="Z28" i="5"/>
  <c r="AA43" i="5" s="1"/>
  <c r="R28" i="5"/>
  <c r="S43" i="5" s="1"/>
  <c r="J28" i="5"/>
  <c r="Y27" i="5"/>
  <c r="Z42" i="5" s="1"/>
  <c r="Q27" i="5"/>
  <c r="I27" i="5"/>
  <c r="Y26" i="5"/>
  <c r="Q26" i="5"/>
  <c r="I26" i="5"/>
  <c r="Z25" i="5"/>
  <c r="AA40" i="5" s="1"/>
  <c r="R25" i="5"/>
  <c r="S40" i="5" s="1"/>
  <c r="J25" i="5"/>
  <c r="AB24" i="5"/>
  <c r="T24" i="5"/>
  <c r="L24" i="5"/>
  <c r="AE23" i="5"/>
  <c r="AF38" i="5" s="1"/>
  <c r="W23" i="5"/>
  <c r="X38" i="5" s="1"/>
  <c r="O23" i="5"/>
  <c r="P38" i="5" s="1"/>
  <c r="G23" i="5"/>
  <c r="H38" i="5" s="1"/>
  <c r="AA22" i="5"/>
  <c r="S22" i="5"/>
  <c r="K22" i="5"/>
  <c r="AF21" i="5"/>
  <c r="X21" i="5"/>
  <c r="Y36" i="5" s="1"/>
  <c r="P21" i="5"/>
  <c r="H21" i="5"/>
  <c r="C44" i="5"/>
  <c r="C43" i="5"/>
  <c r="AA29" i="5"/>
  <c r="S29" i="5"/>
  <c r="K29" i="5"/>
  <c r="Y28" i="5"/>
  <c r="Q28" i="5"/>
  <c r="AF27" i="5"/>
  <c r="X27" i="5"/>
  <c r="P27" i="5"/>
  <c r="AF26" i="5"/>
  <c r="X26" i="5"/>
  <c r="Y41" i="5" s="1"/>
  <c r="P26" i="5"/>
  <c r="Q41" i="5" s="1"/>
  <c r="H26" i="5"/>
  <c r="Y25" i="5"/>
  <c r="Z40" i="5" s="1"/>
  <c r="Q25" i="5"/>
  <c r="R40" i="5" s="1"/>
  <c r="I25" i="5"/>
  <c r="J40" i="5" s="1"/>
  <c r="AA24" i="5"/>
  <c r="AB39" i="5" s="1"/>
  <c r="S24" i="5"/>
  <c r="K24" i="5"/>
  <c r="L39" i="5" s="1"/>
  <c r="AD23" i="5"/>
  <c r="V23" i="5"/>
  <c r="N23" i="5"/>
  <c r="F23" i="5"/>
  <c r="Z22" i="5"/>
  <c r="R22" i="5"/>
  <c r="J22" i="5"/>
  <c r="AE21" i="5"/>
  <c r="AF36" i="5" s="1"/>
  <c r="W21" i="5"/>
  <c r="O21" i="5"/>
  <c r="P36" i="5" s="1"/>
  <c r="G21" i="5"/>
  <c r="U13" i="5"/>
  <c r="F21" i="5"/>
  <c r="G36" i="5" s="1"/>
  <c r="T21" i="5"/>
  <c r="D22" i="5"/>
  <c r="D30" i="5" s="1"/>
  <c r="P22" i="5"/>
  <c r="Q37" i="5" s="1"/>
  <c r="AD22" i="5"/>
  <c r="AE37" i="5" s="1"/>
  <c r="M23" i="5"/>
  <c r="N38" i="5" s="1"/>
  <c r="AA23" i="5"/>
  <c r="M24" i="5"/>
  <c r="Y24" i="5"/>
  <c r="M25" i="5"/>
  <c r="X25" i="5"/>
  <c r="M26" i="5"/>
  <c r="N41" i="5" s="1"/>
  <c r="Z26" i="5"/>
  <c r="AA41" i="5" s="1"/>
  <c r="N27" i="5"/>
  <c r="O42" i="5" s="1"/>
  <c r="AB27" i="5"/>
  <c r="AC42" i="5" s="1"/>
  <c r="P28" i="5"/>
  <c r="AD28" i="5"/>
  <c r="U29" i="5"/>
  <c r="V44" i="5" s="1"/>
  <c r="AG11" i="5"/>
  <c r="AG13" i="5" s="1"/>
  <c r="Q5" i="5"/>
  <c r="Y5" i="5"/>
  <c r="AG5" i="5"/>
  <c r="AO5" i="5"/>
  <c r="AO4" i="5" s="1"/>
  <c r="AO6" i="5" s="1"/>
  <c r="AO7" i="5" s="1"/>
  <c r="L11" i="5"/>
  <c r="L12" i="5" s="1"/>
  <c r="AJ11" i="5"/>
  <c r="AJ12" i="5" s="1"/>
  <c r="AG12" i="5"/>
  <c r="V13" i="5"/>
  <c r="R5" i="5"/>
  <c r="Z5" i="5"/>
  <c r="AK11" i="5"/>
  <c r="AK12" i="5" s="1"/>
  <c r="N12" i="5"/>
  <c r="V12" i="5"/>
  <c r="AH12" i="5"/>
  <c r="Y13" i="5"/>
  <c r="K21" i="5"/>
  <c r="L36" i="5" s="1"/>
  <c r="V21" i="5"/>
  <c r="G22" i="5"/>
  <c r="H37" i="5" s="1"/>
  <c r="T22" i="5"/>
  <c r="U37" i="5" s="1"/>
  <c r="AF22" i="5"/>
  <c r="R23" i="5"/>
  <c r="AC23" i="5"/>
  <c r="AD38" i="5" s="1"/>
  <c r="P24" i="5"/>
  <c r="Q39" i="5" s="1"/>
  <c r="AC24" i="5"/>
  <c r="O25" i="5"/>
  <c r="P40" i="5" s="1"/>
  <c r="AC25" i="5"/>
  <c r="O26" i="5"/>
  <c r="AC26" i="5"/>
  <c r="AD41" i="5" s="1"/>
  <c r="R27" i="5"/>
  <c r="AD27" i="5"/>
  <c r="AE42" i="5" s="1"/>
  <c r="U28" i="5"/>
  <c r="V43" i="5" s="1"/>
  <c r="AF28" i="5"/>
  <c r="X29" i="5"/>
  <c r="C40" i="5"/>
  <c r="T44" i="5"/>
  <c r="R42" i="5"/>
  <c r="T36" i="5"/>
  <c r="AB44" i="5"/>
  <c r="N11" i="5"/>
  <c r="AL11" i="5"/>
  <c r="AL12" i="5" s="1"/>
  <c r="K40" i="5"/>
  <c r="W13" i="5"/>
  <c r="W12" i="5"/>
  <c r="O11" i="5"/>
  <c r="O13" i="5" s="1"/>
  <c r="W11" i="5"/>
  <c r="AE11" i="5"/>
  <c r="AE13" i="5" s="1"/>
  <c r="AM11" i="5"/>
  <c r="AM13" i="5" s="1"/>
  <c r="R39" i="5"/>
  <c r="T4" i="5"/>
  <c r="T6" i="5" s="1"/>
  <c r="T7" i="5" s="1"/>
  <c r="AB4" i="5"/>
  <c r="AC44" i="5" s="1"/>
  <c r="AJ4" i="5"/>
  <c r="AJ6" i="5" s="1"/>
  <c r="AJ7" i="5" s="1"/>
  <c r="M43" i="5"/>
  <c r="S41" i="5"/>
  <c r="P13" i="5"/>
  <c r="X12" i="5"/>
  <c r="AF13" i="5"/>
  <c r="P11" i="5"/>
  <c r="P12" i="5" s="1"/>
  <c r="X11" i="5"/>
  <c r="X13" i="5" s="1"/>
  <c r="AF11" i="5"/>
  <c r="AF12" i="5" s="1"/>
  <c r="AN11" i="5"/>
  <c r="AN13" i="5" s="1"/>
  <c r="Q12" i="5"/>
  <c r="V36" i="5"/>
  <c r="AG41" i="5"/>
  <c r="AB42" i="5"/>
  <c r="S44" i="4"/>
  <c r="G36" i="4"/>
  <c r="AE41" i="4"/>
  <c r="T38" i="4"/>
  <c r="W43" i="4"/>
  <c r="W4" i="4"/>
  <c r="W6" i="4" s="1"/>
  <c r="W7" i="4" s="1"/>
  <c r="U41" i="4"/>
  <c r="T40" i="4"/>
  <c r="AE43" i="4"/>
  <c r="AE4" i="4"/>
  <c r="AE6" i="4" s="1"/>
  <c r="AE7" i="4" s="1"/>
  <c r="AC41" i="4"/>
  <c r="AB40" i="4"/>
  <c r="R39" i="4"/>
  <c r="Y42" i="4"/>
  <c r="R6" i="4"/>
  <c r="R7" i="4" s="1"/>
  <c r="Q44" i="4"/>
  <c r="N41" i="4"/>
  <c r="K38" i="4"/>
  <c r="M40" i="4"/>
  <c r="AD41" i="4"/>
  <c r="AA38" i="4"/>
  <c r="AC40" i="4"/>
  <c r="AB39" i="4"/>
  <c r="N38" i="4"/>
  <c r="O4" i="4"/>
  <c r="O6" i="4" s="1"/>
  <c r="O7" i="4" s="1"/>
  <c r="AM4" i="4"/>
  <c r="AM6" i="4" s="1"/>
  <c r="AM7" i="4" s="1"/>
  <c r="Q4" i="4"/>
  <c r="K37" i="4" s="1"/>
  <c r="AN4" i="4"/>
  <c r="AN6" i="4" s="1"/>
  <c r="AN7" i="4" s="1"/>
  <c r="W39" i="4"/>
  <c r="U37" i="4"/>
  <c r="AA43" i="4"/>
  <c r="Z42" i="4"/>
  <c r="AA4" i="4"/>
  <c r="AB44" i="4"/>
  <c r="Q12" i="4"/>
  <c r="Q13" i="4"/>
  <c r="Y12" i="4"/>
  <c r="Y13" i="4"/>
  <c r="AG12" i="4"/>
  <c r="AG13" i="4"/>
  <c r="AO12" i="4"/>
  <c r="AO13" i="4"/>
  <c r="Q37" i="4"/>
  <c r="U38" i="4"/>
  <c r="AA39" i="4"/>
  <c r="AB38" i="4"/>
  <c r="AD40" i="4"/>
  <c r="AA37" i="4"/>
  <c r="X4" i="4"/>
  <c r="V41" i="4" s="1"/>
  <c r="AE40" i="4"/>
  <c r="AD39" i="4"/>
  <c r="AB37" i="4"/>
  <c r="AG42" i="4"/>
  <c r="M12" i="4"/>
  <c r="Y37" i="4"/>
  <c r="AC38" i="4"/>
  <c r="AF43" i="4"/>
  <c r="Y4" i="4"/>
  <c r="Y6" i="4" s="1"/>
  <c r="Y7" i="4" s="1"/>
  <c r="N40" i="4"/>
  <c r="M39" i="4"/>
  <c r="AI4" i="4"/>
  <c r="AI6" i="4" s="1"/>
  <c r="AI7" i="4" s="1"/>
  <c r="AG41" i="4"/>
  <c r="L12" i="4"/>
  <c r="K10" i="4"/>
  <c r="L5" i="4" s="1"/>
  <c r="L13" i="4"/>
  <c r="T5" i="4"/>
  <c r="AB12" i="4"/>
  <c r="AB13" i="4"/>
  <c r="AB5" i="4"/>
  <c r="AJ12" i="4"/>
  <c r="AJ13" i="4"/>
  <c r="AJ5" i="4"/>
  <c r="AD38" i="4"/>
  <c r="X42" i="4"/>
  <c r="AG43" i="4"/>
  <c r="O40" i="4"/>
  <c r="N39" i="4"/>
  <c r="L37" i="4"/>
  <c r="R43" i="4"/>
  <c r="Q42" i="4"/>
  <c r="M13" i="4"/>
  <c r="M5" i="4"/>
  <c r="U13" i="4"/>
  <c r="U5" i="4"/>
  <c r="AC13" i="4"/>
  <c r="AC5" i="4"/>
  <c r="AK13" i="4"/>
  <c r="AK5" i="4"/>
  <c r="T11" i="4"/>
  <c r="T13" i="4" s="1"/>
  <c r="U12" i="4"/>
  <c r="AG37" i="4"/>
  <c r="AE42" i="4"/>
  <c r="R44" i="4"/>
  <c r="M37" i="4"/>
  <c r="S4" i="4"/>
  <c r="S6" i="4" s="1"/>
  <c r="S7" i="4" s="1"/>
  <c r="T44" i="4"/>
  <c r="Q41" i="4"/>
  <c r="H37" i="4"/>
  <c r="N43" i="4"/>
  <c r="N4" i="4"/>
  <c r="N6" i="4" s="1"/>
  <c r="N7" i="4" s="1"/>
  <c r="O44" i="4"/>
  <c r="L41" i="4"/>
  <c r="I38" i="4"/>
  <c r="K40" i="4"/>
  <c r="P37" i="4"/>
  <c r="V43" i="4"/>
  <c r="V4" i="4"/>
  <c r="V6" i="4" s="1"/>
  <c r="V7" i="4" s="1"/>
  <c r="Q38" i="4"/>
  <c r="S40" i="4"/>
  <c r="X37" i="4"/>
  <c r="AD43" i="4"/>
  <c r="AC42" i="4"/>
  <c r="AD4" i="4"/>
  <c r="AD6" i="4" s="1"/>
  <c r="AD7" i="4" s="1"/>
  <c r="AE44" i="4"/>
  <c r="AB41" i="4"/>
  <c r="Y38" i="4"/>
  <c r="AA40" i="4"/>
  <c r="AL4" i="4"/>
  <c r="AL6" i="4" s="1"/>
  <c r="AL7" i="4" s="1"/>
  <c r="AF42" i="4"/>
  <c r="V11" i="4"/>
  <c r="N11" i="4"/>
  <c r="AD11" i="4"/>
  <c r="AL11" i="4"/>
  <c r="O11" i="4"/>
  <c r="W11" i="4"/>
  <c r="AE11" i="4"/>
  <c r="AM11" i="4"/>
  <c r="X12" i="4"/>
  <c r="AF12" i="4"/>
  <c r="AN12" i="4"/>
  <c r="P11" i="4"/>
  <c r="P13" i="4" s="1"/>
  <c r="X11" i="4"/>
  <c r="X13" i="4" s="1"/>
  <c r="AF11" i="4"/>
  <c r="AF13" i="4" s="1"/>
  <c r="AN11" i="4"/>
  <c r="AN13" i="4" s="1"/>
  <c r="R12" i="4"/>
  <c r="Z12" i="4"/>
  <c r="AH12" i="4"/>
  <c r="S13" i="4"/>
  <c r="AA13" i="4"/>
  <c r="AI13" i="4"/>
  <c r="S12" i="4"/>
  <c r="AA12" i="4"/>
  <c r="AI12" i="4"/>
  <c r="X4" i="2"/>
  <c r="AN4" i="2"/>
  <c r="AN6" i="2" s="1"/>
  <c r="AN7" i="2" s="1"/>
  <c r="K12" i="2"/>
  <c r="K13" i="2"/>
  <c r="L5" i="2"/>
  <c r="S12" i="2"/>
  <c r="S13" i="2"/>
  <c r="T5" i="2"/>
  <c r="S5" i="2"/>
  <c r="AA13" i="2"/>
  <c r="AB5" i="2"/>
  <c r="AA5" i="2"/>
  <c r="AI12" i="2"/>
  <c r="AI13" i="2"/>
  <c r="AJ5" i="2"/>
  <c r="AI5" i="2"/>
  <c r="K11" i="2"/>
  <c r="AF4" i="2"/>
  <c r="AF6" i="2" s="1"/>
  <c r="AF7" i="2" s="1"/>
  <c r="T13" i="2"/>
  <c r="AB13" i="2"/>
  <c r="S11" i="2"/>
  <c r="P4" i="2"/>
  <c r="P6" i="2" s="1"/>
  <c r="P7" i="2" s="1"/>
  <c r="AA11" i="2"/>
  <c r="AA12" i="2" s="1"/>
  <c r="AC13" i="2"/>
  <c r="L11" i="2"/>
  <c r="L12" i="2" s="1"/>
  <c r="T11" i="2"/>
  <c r="T12" i="2" s="1"/>
  <c r="AB11" i="2"/>
  <c r="AB12" i="2" s="1"/>
  <c r="AJ11" i="2"/>
  <c r="AJ12" i="2" s="1"/>
  <c r="Q4" i="2"/>
  <c r="Y4" i="2"/>
  <c r="AG4" i="2"/>
  <c r="R5" i="2"/>
  <c r="N12" i="2"/>
  <c r="V12" i="2"/>
  <c r="AD12" i="2"/>
  <c r="AL12" i="2"/>
  <c r="AE13" i="2"/>
  <c r="W12" i="2"/>
  <c r="AE12" i="2"/>
  <c r="P13" i="2"/>
  <c r="X13" i="2"/>
  <c r="AF13" i="2"/>
  <c r="AN13" i="2"/>
  <c r="O11" i="2"/>
  <c r="O13" i="2" s="1"/>
  <c r="W11" i="2"/>
  <c r="W13" i="2" s="1"/>
  <c r="AE11" i="2"/>
  <c r="AM11" i="2"/>
  <c r="AM13" i="2" s="1"/>
  <c r="M5" i="2"/>
  <c r="U5" i="2"/>
  <c r="AC5" i="2"/>
  <c r="AK5" i="2"/>
  <c r="Q12" i="2"/>
  <c r="Y12" i="2"/>
  <c r="AG12" i="2"/>
  <c r="AO12" i="2"/>
  <c r="R13" i="2"/>
  <c r="Z13" i="2"/>
  <c r="AH13" i="2"/>
  <c r="R12" i="2"/>
  <c r="Z12" i="2"/>
  <c r="AH12" i="2"/>
  <c r="G30" i="7" l="1"/>
  <c r="I40" i="7"/>
  <c r="G38" i="7"/>
  <c r="M44" i="7"/>
  <c r="L43" i="7"/>
  <c r="K42" i="7"/>
  <c r="K5" i="7"/>
  <c r="L4" i="7"/>
  <c r="L6" i="7" s="1"/>
  <c r="L7" i="7" s="1"/>
  <c r="J41" i="7"/>
  <c r="Q41" i="7"/>
  <c r="L36" i="7"/>
  <c r="M37" i="7"/>
  <c r="P40" i="7"/>
  <c r="N38" i="7"/>
  <c r="S4" i="7"/>
  <c r="S6" i="7" s="1"/>
  <c r="S7" i="7" s="1"/>
  <c r="O39" i="7"/>
  <c r="R42" i="7"/>
  <c r="Z40" i="7"/>
  <c r="O37" i="7"/>
  <c r="AE30" i="7"/>
  <c r="Y36" i="7"/>
  <c r="H37" i="7"/>
  <c r="W37" i="7"/>
  <c r="AF30" i="7"/>
  <c r="E30" i="7"/>
  <c r="Y12" i="7"/>
  <c r="AD13" i="7"/>
  <c r="R30" i="7"/>
  <c r="M30" i="7"/>
  <c r="K36" i="7"/>
  <c r="V36" i="7"/>
  <c r="J39" i="7"/>
  <c r="N36" i="7"/>
  <c r="Y39" i="7"/>
  <c r="T42" i="7"/>
  <c r="AD30" i="7"/>
  <c r="W30" i="7"/>
  <c r="L30" i="7"/>
  <c r="U30" i="7"/>
  <c r="AE36" i="7"/>
  <c r="M42" i="7"/>
  <c r="AE38" i="7"/>
  <c r="AJ4" i="7"/>
  <c r="AJ6" i="7" s="1"/>
  <c r="AJ7" i="7" s="1"/>
  <c r="AF39" i="7"/>
  <c r="N43" i="7"/>
  <c r="S41" i="7"/>
  <c r="AH4" i="7"/>
  <c r="AH6" i="7" s="1"/>
  <c r="AH7" i="7" s="1"/>
  <c r="AC43" i="7"/>
  <c r="Y4" i="7"/>
  <c r="Y6" i="7" s="1"/>
  <c r="Y7" i="7" s="1"/>
  <c r="AG36" i="7"/>
  <c r="AN4" i="7"/>
  <c r="AN6" i="7" s="1"/>
  <c r="AN7" i="7" s="1"/>
  <c r="V44" i="7"/>
  <c r="I30" i="7"/>
  <c r="V30" i="7"/>
  <c r="S30" i="7"/>
  <c r="AB30" i="7"/>
  <c r="AB42" i="7"/>
  <c r="U43" i="7"/>
  <c r="Y40" i="7"/>
  <c r="AB4" i="7"/>
  <c r="AB6" i="7" s="1"/>
  <c r="AB7" i="7" s="1"/>
  <c r="O44" i="7"/>
  <c r="AI4" i="7"/>
  <c r="AI6" i="7" s="1"/>
  <c r="AI7" i="7" s="1"/>
  <c r="AE39" i="7"/>
  <c r="I39" i="7"/>
  <c r="Z4" i="7"/>
  <c r="Z6" i="7" s="1"/>
  <c r="Z7" i="7" s="1"/>
  <c r="AA44" i="7"/>
  <c r="AD44" i="7"/>
  <c r="O41" i="7"/>
  <c r="J36" i="7"/>
  <c r="K37" i="7"/>
  <c r="Q4" i="7"/>
  <c r="Q6" i="7" s="1"/>
  <c r="Q7" i="7" s="1"/>
  <c r="O42" i="7"/>
  <c r="P4" i="7"/>
  <c r="P6" i="7" s="1"/>
  <c r="P7" i="7" s="1"/>
  <c r="P38" i="7"/>
  <c r="R12" i="7"/>
  <c r="R13" i="7"/>
  <c r="H36" i="7"/>
  <c r="Q30" i="7"/>
  <c r="H30" i="7"/>
  <c r="AA30" i="7"/>
  <c r="S44" i="7"/>
  <c r="X43" i="7"/>
  <c r="K41" i="7"/>
  <c r="AF42" i="7"/>
  <c r="AC39" i="7"/>
  <c r="AE41" i="7"/>
  <c r="Z36" i="7"/>
  <c r="AA37" i="7"/>
  <c r="AD40" i="7"/>
  <c r="AG4" i="7"/>
  <c r="AG6" i="7" s="1"/>
  <c r="AG7" i="7" s="1"/>
  <c r="AG43" i="7"/>
  <c r="AB38" i="7"/>
  <c r="K30" i="7"/>
  <c r="T30" i="7"/>
  <c r="AC30" i="7"/>
  <c r="T4" i="7"/>
  <c r="T6" i="7" s="1"/>
  <c r="T7" i="7" s="1"/>
  <c r="I38" i="7"/>
  <c r="Y41" i="7"/>
  <c r="T36" i="7"/>
  <c r="U37" i="7"/>
  <c r="X40" i="7"/>
  <c r="V38" i="7"/>
  <c r="AB44" i="7"/>
  <c r="AA43" i="7"/>
  <c r="AA4" i="7"/>
  <c r="AA6" i="7" s="1"/>
  <c r="AA7" i="7" s="1"/>
  <c r="Z42" i="7"/>
  <c r="W39" i="7"/>
  <c r="L42" i="7"/>
  <c r="X38" i="7"/>
  <c r="AB41" i="7"/>
  <c r="R40" i="7"/>
  <c r="AF36" i="7"/>
  <c r="P36" i="7"/>
  <c r="P37" i="7"/>
  <c r="V6" i="7"/>
  <c r="V7" i="7" s="1"/>
  <c r="Q38" i="7"/>
  <c r="N30" i="7"/>
  <c r="P30" i="7"/>
  <c r="Z30" i="7"/>
  <c r="M38" i="7"/>
  <c r="Z37" i="7"/>
  <c r="S38" i="7"/>
  <c r="Y44" i="7"/>
  <c r="W36" i="7"/>
  <c r="L13" i="7"/>
  <c r="AF30" i="6"/>
  <c r="F37" i="6"/>
  <c r="F30" i="6"/>
  <c r="Q30" i="6"/>
  <c r="O30" i="6"/>
  <c r="X30" i="6"/>
  <c r="V30" i="6"/>
  <c r="AC30" i="6"/>
  <c r="AC39" i="6"/>
  <c r="AG4" i="6"/>
  <c r="AG6" i="6" s="1"/>
  <c r="AG7" i="6" s="1"/>
  <c r="AG43" i="6"/>
  <c r="AF42" i="6"/>
  <c r="AD38" i="6"/>
  <c r="T41" i="6"/>
  <c r="O36" i="6"/>
  <c r="S40" i="6"/>
  <c r="V4" i="6"/>
  <c r="V6" i="6" s="1"/>
  <c r="V7" i="6" s="1"/>
  <c r="X12" i="6"/>
  <c r="AE12" i="6"/>
  <c r="Z42" i="6"/>
  <c r="L44" i="6"/>
  <c r="AJ12" i="6"/>
  <c r="Y4" i="6"/>
  <c r="Y6" i="6" s="1"/>
  <c r="Y7" i="6" s="1"/>
  <c r="E36" i="6"/>
  <c r="AE30" i="6"/>
  <c r="L30" i="6"/>
  <c r="F38" i="6"/>
  <c r="I38" i="6"/>
  <c r="N43" i="6"/>
  <c r="M42" i="6"/>
  <c r="L41" i="6"/>
  <c r="G36" i="6"/>
  <c r="K40" i="6"/>
  <c r="H37" i="6"/>
  <c r="J39" i="6"/>
  <c r="N4" i="6"/>
  <c r="N6" i="6" s="1"/>
  <c r="N7" i="6" s="1"/>
  <c r="AN12" i="6"/>
  <c r="Z12" i="6"/>
  <c r="P36" i="6"/>
  <c r="AD42" i="6"/>
  <c r="AB36" i="6"/>
  <c r="Y41" i="6"/>
  <c r="AA43" i="6"/>
  <c r="H40" i="6"/>
  <c r="AF12" i="6"/>
  <c r="M39" i="6"/>
  <c r="O41" i="6"/>
  <c r="J36" i="6"/>
  <c r="N40" i="6"/>
  <c r="L38" i="6"/>
  <c r="Q43" i="6"/>
  <c r="Q4" i="6"/>
  <c r="Q6" i="6" s="1"/>
  <c r="Q7" i="6" s="1"/>
  <c r="P42" i="6"/>
  <c r="K37" i="6"/>
  <c r="K30" i="6"/>
  <c r="T30" i="6"/>
  <c r="AD30" i="6"/>
  <c r="I37" i="6"/>
  <c r="Z41" i="6"/>
  <c r="W13" i="6"/>
  <c r="E37" i="6"/>
  <c r="U12" i="6"/>
  <c r="AB12" i="6"/>
  <c r="AE42" i="6"/>
  <c r="AB39" i="6"/>
  <c r="Z37" i="6"/>
  <c r="AF4" i="6"/>
  <c r="AF6" i="6" s="1"/>
  <c r="AF7" i="6" s="1"/>
  <c r="AF43" i="6"/>
  <c r="Y36" i="6"/>
  <c r="AA38" i="6"/>
  <c r="K13" i="6"/>
  <c r="J30" i="6"/>
  <c r="S30" i="6"/>
  <c r="AB30" i="6"/>
  <c r="AH13" i="6"/>
  <c r="I30" i="6"/>
  <c r="H36" i="6"/>
  <c r="O13" i="6"/>
  <c r="X40" i="6"/>
  <c r="D36" i="6"/>
  <c r="D45" i="6" s="1"/>
  <c r="L39" i="6"/>
  <c r="N41" i="6"/>
  <c r="J37" i="6"/>
  <c r="M40" i="6"/>
  <c r="P43" i="6"/>
  <c r="P4" i="6"/>
  <c r="P6" i="6" s="1"/>
  <c r="P7" i="6" s="1"/>
  <c r="K38" i="6"/>
  <c r="AN4" i="6"/>
  <c r="AN6" i="6" s="1"/>
  <c r="AN7" i="6" s="1"/>
  <c r="M30" i="6"/>
  <c r="R30" i="6"/>
  <c r="AA30" i="6"/>
  <c r="AK4" i="6"/>
  <c r="AK6" i="6" s="1"/>
  <c r="AK7" i="6" s="1"/>
  <c r="I41" i="6"/>
  <c r="AA41" i="6"/>
  <c r="W37" i="6"/>
  <c r="AB42" i="6"/>
  <c r="AC4" i="6"/>
  <c r="AC6" i="6" s="1"/>
  <c r="AC7" i="6" s="1"/>
  <c r="W43" i="6"/>
  <c r="K39" i="6"/>
  <c r="N38" i="6"/>
  <c r="V37" i="6"/>
  <c r="T13" i="6"/>
  <c r="W42" i="6"/>
  <c r="X4" i="6"/>
  <c r="X6" i="6" s="1"/>
  <c r="X7" i="6" s="1"/>
  <c r="X43" i="6"/>
  <c r="H30" i="6"/>
  <c r="Z30" i="6"/>
  <c r="V44" i="6"/>
  <c r="U43" i="6"/>
  <c r="Q39" i="6"/>
  <c r="T42" i="6"/>
  <c r="U4" i="6"/>
  <c r="U6" i="6" s="1"/>
  <c r="U7" i="6" s="1"/>
  <c r="M4" i="6"/>
  <c r="M6" i="6" s="1"/>
  <c r="M7" i="6" s="1"/>
  <c r="AE39" i="6"/>
  <c r="AF40" i="6"/>
  <c r="L13" i="6"/>
  <c r="P30" i="6"/>
  <c r="AG41" i="6"/>
  <c r="AG38" i="6"/>
  <c r="AL4" i="6"/>
  <c r="AL6" i="6" s="1"/>
  <c r="AL7" i="6" s="1"/>
  <c r="AO12" i="6"/>
  <c r="O43" i="6"/>
  <c r="AG37" i="6"/>
  <c r="AC37" i="6"/>
  <c r="Y38" i="6"/>
  <c r="AD43" i="6"/>
  <c r="AC42" i="6"/>
  <c r="AB41" i="6"/>
  <c r="W36" i="6"/>
  <c r="AA40" i="6"/>
  <c r="X37" i="6"/>
  <c r="Z39" i="6"/>
  <c r="AD4" i="6"/>
  <c r="AD6" i="6" s="1"/>
  <c r="AD7" i="6" s="1"/>
  <c r="X36" i="6"/>
  <c r="AF36" i="6"/>
  <c r="G39" i="6"/>
  <c r="C30" i="4"/>
  <c r="D36" i="4"/>
  <c r="D30" i="4"/>
  <c r="V30" i="5"/>
  <c r="H30" i="5"/>
  <c r="N30" i="5"/>
  <c r="Y30" i="5"/>
  <c r="I30" i="5"/>
  <c r="M30" i="5"/>
  <c r="AC30" i="5"/>
  <c r="W30" i="5"/>
  <c r="AF30" i="5"/>
  <c r="U30" i="5"/>
  <c r="AA30" i="5"/>
  <c r="Q30" i="5"/>
  <c r="AF39" i="5"/>
  <c r="AM12" i="5"/>
  <c r="AE38" i="5"/>
  <c r="P39" i="5"/>
  <c r="O41" i="5"/>
  <c r="J36" i="5"/>
  <c r="N40" i="5"/>
  <c r="Q4" i="5"/>
  <c r="Q6" i="5" s="1"/>
  <c r="Q7" i="5" s="1"/>
  <c r="P42" i="5"/>
  <c r="R41" i="5"/>
  <c r="AE30" i="5"/>
  <c r="AD30" i="5"/>
  <c r="S38" i="5"/>
  <c r="W42" i="5"/>
  <c r="AE43" i="5"/>
  <c r="AB37" i="5"/>
  <c r="V37" i="5"/>
  <c r="U39" i="5"/>
  <c r="W41" i="5"/>
  <c r="Y4" i="5"/>
  <c r="Y6" i="5" s="1"/>
  <c r="Y7" i="5" s="1"/>
  <c r="Z44" i="5"/>
  <c r="S37" i="5"/>
  <c r="T39" i="5"/>
  <c r="AN12" i="5"/>
  <c r="AG40" i="5"/>
  <c r="S42" i="5"/>
  <c r="S30" i="5"/>
  <c r="O44" i="5"/>
  <c r="AA38" i="5"/>
  <c r="Q36" i="5"/>
  <c r="AB40" i="5"/>
  <c r="AF44" i="5"/>
  <c r="L13" i="5"/>
  <c r="AA36" i="5"/>
  <c r="U36" i="5"/>
  <c r="AE12" i="5"/>
  <c r="AD37" i="5"/>
  <c r="O38" i="5"/>
  <c r="W36" i="5"/>
  <c r="T30" i="5"/>
  <c r="J30" i="5"/>
  <c r="E30" i="5"/>
  <c r="X43" i="5"/>
  <c r="I36" i="5"/>
  <c r="AF41" i="5"/>
  <c r="X39" i="5"/>
  <c r="Q40" i="5"/>
  <c r="AB41" i="5"/>
  <c r="F30" i="5"/>
  <c r="R30" i="5"/>
  <c r="Z37" i="5"/>
  <c r="Y44" i="5"/>
  <c r="AC41" i="5"/>
  <c r="X44" i="5"/>
  <c r="AI13" i="5"/>
  <c r="AG42" i="5"/>
  <c r="AA42" i="5"/>
  <c r="T37" i="5"/>
  <c r="U38" i="5"/>
  <c r="AA44" i="5"/>
  <c r="Z43" i="5"/>
  <c r="Y42" i="5"/>
  <c r="Z4" i="5"/>
  <c r="Z6" i="5" s="1"/>
  <c r="Z7" i="5" s="1"/>
  <c r="W40" i="5"/>
  <c r="Z30" i="5"/>
  <c r="AG36" i="5"/>
  <c r="U40" i="5"/>
  <c r="O12" i="5"/>
  <c r="AD39" i="5"/>
  <c r="AB6" i="5"/>
  <c r="AB7" i="5" s="1"/>
  <c r="AB43" i="5"/>
  <c r="W38" i="5"/>
  <c r="P41" i="5"/>
  <c r="K36" i="5"/>
  <c r="L37" i="5"/>
  <c r="M38" i="5"/>
  <c r="R43" i="5"/>
  <c r="O40" i="5"/>
  <c r="R4" i="5"/>
  <c r="R6" i="5" s="1"/>
  <c r="R7" i="5" s="1"/>
  <c r="N39" i="5"/>
  <c r="Q42" i="5"/>
  <c r="G30" i="5"/>
  <c r="P30" i="5"/>
  <c r="L30" i="5"/>
  <c r="R37" i="5"/>
  <c r="X36" i="5"/>
  <c r="Z39" i="5"/>
  <c r="Z41" i="5"/>
  <c r="AC36" i="5"/>
  <c r="Y40" i="5"/>
  <c r="K30" i="5"/>
  <c r="X37" i="5"/>
  <c r="AC39" i="5"/>
  <c r="AE41" i="5"/>
  <c r="Z36" i="5"/>
  <c r="AB38" i="5"/>
  <c r="AG4" i="5"/>
  <c r="AG6" i="5" s="1"/>
  <c r="AG7" i="5" s="1"/>
  <c r="AG43" i="5"/>
  <c r="AF42" i="5"/>
  <c r="AE44" i="5"/>
  <c r="O30" i="5"/>
  <c r="X30" i="5"/>
  <c r="L5" i="5"/>
  <c r="K11" i="5"/>
  <c r="K13" i="5" s="1"/>
  <c r="K12" i="5"/>
  <c r="AB30" i="5"/>
  <c r="P44" i="5"/>
  <c r="O43" i="5"/>
  <c r="O4" i="5"/>
  <c r="O6" i="5" s="1"/>
  <c r="O7" i="5" s="1"/>
  <c r="M41" i="5"/>
  <c r="J38" i="5"/>
  <c r="V41" i="5"/>
  <c r="AG37" i="5"/>
  <c r="AL13" i="5"/>
  <c r="AE40" i="5"/>
  <c r="T43" i="5"/>
  <c r="F30" i="4"/>
  <c r="H36" i="4"/>
  <c r="L4" i="4"/>
  <c r="L6" i="4" s="1"/>
  <c r="L7" i="4" s="1"/>
  <c r="M44" i="4"/>
  <c r="J41" i="4"/>
  <c r="K5" i="4"/>
  <c r="T12" i="4"/>
  <c r="T39" i="4"/>
  <c r="P12" i="4"/>
  <c r="V12" i="4"/>
  <c r="V13" i="4"/>
  <c r="W42" i="4"/>
  <c r="X43" i="4"/>
  <c r="L40" i="4"/>
  <c r="Q43" i="4"/>
  <c r="I37" i="4"/>
  <c r="N12" i="4"/>
  <c r="N13" i="4"/>
  <c r="Y39" i="4"/>
  <c r="W37" i="4"/>
  <c r="AC43" i="4"/>
  <c r="AB42" i="4"/>
  <c r="AC4" i="4"/>
  <c r="AC6" i="4" s="1"/>
  <c r="AC7" i="4" s="1"/>
  <c r="AD44" i="4"/>
  <c r="X38" i="4"/>
  <c r="Z40" i="4"/>
  <c r="AJ4" i="4"/>
  <c r="AJ6" i="4" s="1"/>
  <c r="AJ7" i="4" s="1"/>
  <c r="AE39" i="4"/>
  <c r="AM12" i="4"/>
  <c r="AM13" i="4"/>
  <c r="W41" i="4"/>
  <c r="O37" i="4"/>
  <c r="U4" i="4"/>
  <c r="U6" i="4" s="1"/>
  <c r="U7" i="4" s="1"/>
  <c r="V44" i="4"/>
  <c r="S41" i="4"/>
  <c r="J38" i="4"/>
  <c r="S39" i="4"/>
  <c r="U40" i="4"/>
  <c r="AD42" i="4"/>
  <c r="V42" i="4"/>
  <c r="AE12" i="4"/>
  <c r="AE13" i="4"/>
  <c r="K39" i="4"/>
  <c r="X39" i="4"/>
  <c r="V37" i="4"/>
  <c r="AB4" i="4"/>
  <c r="AB6" i="4" s="1"/>
  <c r="AB7" i="4" s="1"/>
  <c r="W38" i="4"/>
  <c r="Y40" i="4"/>
  <c r="K11" i="4"/>
  <c r="K12" i="4" s="1"/>
  <c r="Q6" i="4"/>
  <c r="Q7" i="4" s="1"/>
  <c r="P42" i="4"/>
  <c r="M41" i="4"/>
  <c r="S38" i="4"/>
  <c r="AL12" i="4"/>
  <c r="AL13" i="4"/>
  <c r="W12" i="4"/>
  <c r="W13" i="4"/>
  <c r="S43" i="4"/>
  <c r="I39" i="4"/>
  <c r="M43" i="4"/>
  <c r="M4" i="4"/>
  <c r="M6" i="4" s="1"/>
  <c r="M7" i="4" s="1"/>
  <c r="N44" i="4"/>
  <c r="K41" i="4"/>
  <c r="H38" i="4"/>
  <c r="J40" i="4"/>
  <c r="AA6" i="4"/>
  <c r="AA7" i="4" s="1"/>
  <c r="V38" i="4"/>
  <c r="X40" i="4"/>
  <c r="Z44" i="4"/>
  <c r="P44" i="4"/>
  <c r="S37" i="4"/>
  <c r="J39" i="4"/>
  <c r="O12" i="4"/>
  <c r="O13" i="4"/>
  <c r="AG38" i="4"/>
  <c r="X6" i="4"/>
  <c r="X7" i="4" s="1"/>
  <c r="R37" i="4"/>
  <c r="Y44" i="4"/>
  <c r="AK4" i="4"/>
  <c r="AK6" i="4" s="1"/>
  <c r="AK7" i="4" s="1"/>
  <c r="AF38" i="4"/>
  <c r="N42" i="4"/>
  <c r="AF40" i="4"/>
  <c r="P39" i="4"/>
  <c r="N37" i="4"/>
  <c r="T43" i="4"/>
  <c r="S42" i="4"/>
  <c r="T4" i="4"/>
  <c r="T6" i="4" s="1"/>
  <c r="T7" i="4" s="1"/>
  <c r="U44" i="4"/>
  <c r="O38" i="4"/>
  <c r="Q40" i="4"/>
  <c r="AD12" i="4"/>
  <c r="AD13" i="4"/>
  <c r="AF37" i="4"/>
  <c r="AC37" i="4"/>
  <c r="O43" i="4"/>
  <c r="V40" i="4"/>
  <c r="O41" i="4"/>
  <c r="AG6" i="2"/>
  <c r="AG7" i="2" s="1"/>
  <c r="X6" i="2"/>
  <c r="X7" i="2" s="1"/>
  <c r="O12" i="2"/>
  <c r="Y6" i="2"/>
  <c r="Y7" i="2" s="1"/>
  <c r="L13" i="2"/>
  <c r="AA4" i="2"/>
  <c r="AA6" i="2" s="1"/>
  <c r="AA7" i="2" s="1"/>
  <c r="L4" i="2"/>
  <c r="L6" i="2" s="1"/>
  <c r="L7" i="2" s="1"/>
  <c r="K5" i="2"/>
  <c r="Q6" i="2"/>
  <c r="Q7" i="2" s="1"/>
  <c r="AB4" i="2"/>
  <c r="AB6" i="2" s="1"/>
  <c r="AB7" i="2" s="1"/>
  <c r="AK4" i="2"/>
  <c r="AK6" i="2" s="1"/>
  <c r="AK7" i="2" s="1"/>
  <c r="AC4" i="2"/>
  <c r="AC6" i="2" s="1"/>
  <c r="AC7" i="2" s="1"/>
  <c r="AI4" i="2"/>
  <c r="AI6" i="2" s="1"/>
  <c r="AI7" i="2" s="1"/>
  <c r="S4" i="2"/>
  <c r="S6" i="2" s="1"/>
  <c r="S7" i="2" s="1"/>
  <c r="U4" i="2"/>
  <c r="U6" i="2" s="1"/>
  <c r="U7" i="2" s="1"/>
  <c r="AM12" i="2"/>
  <c r="AJ13" i="2"/>
  <c r="AJ4" i="2"/>
  <c r="AJ6" i="2" s="1"/>
  <c r="AJ7" i="2" s="1"/>
  <c r="T4" i="2"/>
  <c r="T6" i="2" s="1"/>
  <c r="T7" i="2" s="1"/>
  <c r="M4" i="2"/>
  <c r="M6" i="2" s="1"/>
  <c r="M7" i="2" s="1"/>
  <c r="R4" i="2"/>
  <c r="R6" i="2" s="1"/>
  <c r="R7" i="2" s="1"/>
  <c r="P43" i="7" l="1"/>
  <c r="AG42" i="7"/>
  <c r="Q44" i="7"/>
  <c r="U38" i="7"/>
  <c r="U36" i="7"/>
  <c r="AC38" i="7"/>
  <c r="S42" i="7"/>
  <c r="K38" i="7"/>
  <c r="Q43" i="7"/>
  <c r="M39" i="7"/>
  <c r="W40" i="7"/>
  <c r="AD38" i="7"/>
  <c r="Z41" i="7"/>
  <c r="R36" i="7"/>
  <c r="AE40" i="7"/>
  <c r="AE45" i="7" s="1"/>
  <c r="AE47" i="7" s="1"/>
  <c r="N37" i="7"/>
  <c r="N45" i="7" s="1"/>
  <c r="N47" i="7" s="1"/>
  <c r="R41" i="7"/>
  <c r="V37" i="7"/>
  <c r="P39" i="7"/>
  <c r="T43" i="7"/>
  <c r="J37" i="7"/>
  <c r="P42" i="7"/>
  <c r="T37" i="7"/>
  <c r="AF40" i="7"/>
  <c r="AF45" i="7" s="1"/>
  <c r="AF47" i="7" s="1"/>
  <c r="AA42" i="7"/>
  <c r="W41" i="7"/>
  <c r="AB37" i="7"/>
  <c r="S37" i="7"/>
  <c r="U44" i="7"/>
  <c r="I36" i="7"/>
  <c r="R44" i="7"/>
  <c r="S36" i="7"/>
  <c r="AC37" i="7"/>
  <c r="AB43" i="7"/>
  <c r="T38" i="7"/>
  <c r="U39" i="7"/>
  <c r="AA36" i="7"/>
  <c r="AG40" i="7"/>
  <c r="I41" i="7"/>
  <c r="D36" i="7"/>
  <c r="D45" i="7" s="1"/>
  <c r="E37" i="7"/>
  <c r="H40" i="7"/>
  <c r="F38" i="7"/>
  <c r="K4" i="7"/>
  <c r="K6" i="7" s="1"/>
  <c r="K7" i="7" s="1"/>
  <c r="G39" i="7"/>
  <c r="G45" i="7" s="1"/>
  <c r="G47" i="7" s="1"/>
  <c r="J42" i="7"/>
  <c r="J45" i="7" s="1"/>
  <c r="J47" i="7" s="1"/>
  <c r="M36" i="7"/>
  <c r="V40" i="7"/>
  <c r="M40" i="7"/>
  <c r="X39" i="7"/>
  <c r="O38" i="7"/>
  <c r="O45" i="7" s="1"/>
  <c r="O47" i="7" s="1"/>
  <c r="N41" i="7"/>
  <c r="L38" i="7"/>
  <c r="Z43" i="7"/>
  <c r="X41" i="7"/>
  <c r="AB36" i="7"/>
  <c r="AB45" i="7" s="1"/>
  <c r="AB47" i="7" s="1"/>
  <c r="AC44" i="7"/>
  <c r="Y43" i="7"/>
  <c r="X42" i="7"/>
  <c r="AF41" i="7"/>
  <c r="AD37" i="7"/>
  <c r="S43" i="7"/>
  <c r="F37" i="7"/>
  <c r="F45" i="7" s="1"/>
  <c r="F47" i="7" s="1"/>
  <c r="Q40" i="7"/>
  <c r="L39" i="7"/>
  <c r="N40" i="7"/>
  <c r="Y42" i="7"/>
  <c r="Y45" i="7" s="1"/>
  <c r="Y47" i="7" s="1"/>
  <c r="V39" i="7"/>
  <c r="AG41" i="7"/>
  <c r="W38" i="7"/>
  <c r="W45" i="7" s="1"/>
  <c r="W47" i="7" s="1"/>
  <c r="Z44" i="7"/>
  <c r="AD39" i="7"/>
  <c r="AC36" i="7"/>
  <c r="AC45" i="7" s="1"/>
  <c r="AC47" i="7" s="1"/>
  <c r="T44" i="7"/>
  <c r="H39" i="7"/>
  <c r="H45" i="7" s="1"/>
  <c r="H47" i="7" s="1"/>
  <c r="E36" i="7"/>
  <c r="M45" i="6"/>
  <c r="M47" i="6" s="1"/>
  <c r="J40" i="6"/>
  <c r="J45" i="6" s="1"/>
  <c r="J47" i="6" s="1"/>
  <c r="L42" i="6"/>
  <c r="L45" i="6" s="1"/>
  <c r="L47" i="6" s="1"/>
  <c r="G37" i="6"/>
  <c r="P38" i="6"/>
  <c r="AE37" i="6"/>
  <c r="G45" i="6"/>
  <c r="G47" i="6" s="1"/>
  <c r="V40" i="6"/>
  <c r="AA37" i="6"/>
  <c r="AA45" i="6" s="1"/>
  <c r="AA47" i="6" s="1"/>
  <c r="K41" i="6"/>
  <c r="K45" i="6" s="1"/>
  <c r="K47" i="6" s="1"/>
  <c r="O37" i="6"/>
  <c r="R40" i="6"/>
  <c r="U40" i="6"/>
  <c r="AC43" i="6"/>
  <c r="AG39" i="6"/>
  <c r="O42" i="6"/>
  <c r="AG44" i="6"/>
  <c r="E45" i="6"/>
  <c r="E47" i="6" s="1"/>
  <c r="R36" i="6"/>
  <c r="V43" i="6"/>
  <c r="AB38" i="6"/>
  <c r="AB45" i="6" s="1"/>
  <c r="AB47" i="6" s="1"/>
  <c r="S38" i="6"/>
  <c r="AD36" i="6"/>
  <c r="Q36" i="6"/>
  <c r="Y39" i="6"/>
  <c r="U42" i="6"/>
  <c r="AF37" i="6"/>
  <c r="AF45" i="6" s="1"/>
  <c r="AF47" i="6" s="1"/>
  <c r="I39" i="6"/>
  <c r="N36" i="6"/>
  <c r="R37" i="6"/>
  <c r="AD44" i="6"/>
  <c r="AF38" i="6"/>
  <c r="I36" i="6"/>
  <c r="I45" i="6" s="1"/>
  <c r="I47" i="6" s="1"/>
  <c r="AC40" i="6"/>
  <c r="Y43" i="6"/>
  <c r="W41" i="6"/>
  <c r="R39" i="6"/>
  <c r="W44" i="6"/>
  <c r="W45" i="6" s="1"/>
  <c r="W47" i="6" s="1"/>
  <c r="AD40" i="6"/>
  <c r="H38" i="6"/>
  <c r="H45" i="6" s="1"/>
  <c r="H47" i="6" s="1"/>
  <c r="M43" i="6"/>
  <c r="V41" i="6"/>
  <c r="X38" i="6"/>
  <c r="D46" i="6"/>
  <c r="D47" i="6"/>
  <c r="Z44" i="6"/>
  <c r="U39" i="6"/>
  <c r="Q38" i="6"/>
  <c r="Z36" i="6"/>
  <c r="AE44" i="6"/>
  <c r="AE36" i="6"/>
  <c r="N44" i="6"/>
  <c r="S41" i="6"/>
  <c r="Y44" i="6"/>
  <c r="T39" i="6"/>
  <c r="V36" i="6"/>
  <c r="Z40" i="6"/>
  <c r="Q44" i="6"/>
  <c r="AD41" i="6"/>
  <c r="R44" i="6"/>
  <c r="O44" i="6"/>
  <c r="S37" i="6"/>
  <c r="S45" i="6" s="1"/>
  <c r="S47" i="6" s="1"/>
  <c r="P37" i="6"/>
  <c r="AE41" i="6"/>
  <c r="F36" i="6"/>
  <c r="F45" i="6" s="1"/>
  <c r="F47" i="6" s="1"/>
  <c r="X42" i="6"/>
  <c r="X45" i="6" s="1"/>
  <c r="X47" i="6" s="1"/>
  <c r="AG36" i="6"/>
  <c r="T38" i="6"/>
  <c r="AC45" i="5"/>
  <c r="AC47" i="5" s="1"/>
  <c r="U45" i="5"/>
  <c r="U47" i="5" s="1"/>
  <c r="AE45" i="5"/>
  <c r="AE47" i="5" s="1"/>
  <c r="O45" i="5"/>
  <c r="O47" i="5" s="1"/>
  <c r="P45" i="5"/>
  <c r="P47" i="5" s="1"/>
  <c r="AF45" i="5"/>
  <c r="AF47" i="5" s="1"/>
  <c r="Z45" i="5"/>
  <c r="Z47" i="5" s="1"/>
  <c r="AB45" i="5"/>
  <c r="AB47" i="5" s="1"/>
  <c r="W45" i="5"/>
  <c r="W47" i="5" s="1"/>
  <c r="X42" i="5"/>
  <c r="M39" i="5"/>
  <c r="I37" i="5"/>
  <c r="S36" i="5"/>
  <c r="Y43" i="5"/>
  <c r="Y45" i="5" s="1"/>
  <c r="Y47" i="5" s="1"/>
  <c r="Q43" i="5"/>
  <c r="Q45" i="5" s="1"/>
  <c r="Q47" i="5" s="1"/>
  <c r="AA45" i="5"/>
  <c r="AA47" i="5" s="1"/>
  <c r="L40" i="5"/>
  <c r="H36" i="5"/>
  <c r="AA37" i="5"/>
  <c r="X41" i="5"/>
  <c r="T38" i="5"/>
  <c r="T45" i="5" s="1"/>
  <c r="T47" i="5" s="1"/>
  <c r="R44" i="5"/>
  <c r="K39" i="5"/>
  <c r="F37" i="5"/>
  <c r="I40" i="5"/>
  <c r="J41" i="5"/>
  <c r="L4" i="5"/>
  <c r="L6" i="5" s="1"/>
  <c r="L7" i="5" s="1"/>
  <c r="K5" i="5"/>
  <c r="M44" i="5"/>
  <c r="L43" i="5"/>
  <c r="V40" i="5"/>
  <c r="K37" i="5"/>
  <c r="N42" i="5"/>
  <c r="N45" i="5" s="1"/>
  <c r="N47" i="5" s="1"/>
  <c r="AD40" i="5"/>
  <c r="AD45" i="5" s="1"/>
  <c r="AD47" i="5" s="1"/>
  <c r="S44" i="5"/>
  <c r="V39" i="5"/>
  <c r="R36" i="5"/>
  <c r="L38" i="5"/>
  <c r="AG45" i="5"/>
  <c r="AG47" i="5" s="1"/>
  <c r="G30" i="4"/>
  <c r="AE37" i="4"/>
  <c r="Z41" i="4"/>
  <c r="T42" i="4"/>
  <c r="AG40" i="4"/>
  <c r="K42" i="4"/>
  <c r="R41" i="4"/>
  <c r="AG39" i="4"/>
  <c r="L42" i="4"/>
  <c r="AC44" i="4"/>
  <c r="U43" i="4"/>
  <c r="AE38" i="4"/>
  <c r="AA41" i="4"/>
  <c r="L43" i="4"/>
  <c r="D45" i="4"/>
  <c r="G39" i="4"/>
  <c r="E37" i="4"/>
  <c r="K43" i="4"/>
  <c r="J42" i="4"/>
  <c r="K4" i="4"/>
  <c r="K6" i="4" s="1"/>
  <c r="K7" i="4" s="1"/>
  <c r="I41" i="4"/>
  <c r="F38" i="4"/>
  <c r="H40" i="4"/>
  <c r="F37" i="4"/>
  <c r="F36" i="4"/>
  <c r="G37" i="4"/>
  <c r="K13" i="4"/>
  <c r="AA42" i="4"/>
  <c r="R40" i="4"/>
  <c r="Q39" i="4"/>
  <c r="AD37" i="4"/>
  <c r="I40" i="4"/>
  <c r="H39" i="4"/>
  <c r="AB43" i="4"/>
  <c r="P38" i="4"/>
  <c r="AF39" i="4"/>
  <c r="G38" i="4"/>
  <c r="K4" i="2"/>
  <c r="K6" i="2" s="1"/>
  <c r="K7" i="2" s="1"/>
  <c r="Z45" i="7" l="1"/>
  <c r="Z47" i="7" s="1"/>
  <c r="AG45" i="7"/>
  <c r="AG47" i="7" s="1"/>
  <c r="P45" i="7"/>
  <c r="P47" i="7" s="1"/>
  <c r="R45" i="7"/>
  <c r="R47" i="7" s="1"/>
  <c r="AD45" i="7"/>
  <c r="AD47" i="7" s="1"/>
  <c r="AA45" i="7"/>
  <c r="AA47" i="7" s="1"/>
  <c r="E45" i="7"/>
  <c r="E47" i="7" s="1"/>
  <c r="V45" i="7"/>
  <c r="V47" i="7" s="1"/>
  <c r="T45" i="7"/>
  <c r="T47" i="7" s="1"/>
  <c r="Q45" i="7"/>
  <c r="Q47" i="7" s="1"/>
  <c r="D46" i="7"/>
  <c r="D47" i="7"/>
  <c r="M45" i="7"/>
  <c r="M47" i="7" s="1"/>
  <c r="S45" i="7"/>
  <c r="S47" i="7" s="1"/>
  <c r="K43" i="7"/>
  <c r="K45" i="7" s="1"/>
  <c r="K47" i="7" s="1"/>
  <c r="I45" i="7"/>
  <c r="I47" i="7" s="1"/>
  <c r="X45" i="7"/>
  <c r="X47" i="7" s="1"/>
  <c r="L44" i="7"/>
  <c r="L45" i="7" s="1"/>
  <c r="L47" i="7" s="1"/>
  <c r="U45" i="7"/>
  <c r="U47" i="7" s="1"/>
  <c r="N45" i="6"/>
  <c r="N47" i="6" s="1"/>
  <c r="Y45" i="6"/>
  <c r="Y47" i="6" s="1"/>
  <c r="O45" i="6"/>
  <c r="O47" i="6" s="1"/>
  <c r="Z45" i="6"/>
  <c r="Z47" i="6" s="1"/>
  <c r="AC45" i="6"/>
  <c r="AC47" i="6" s="1"/>
  <c r="P45" i="6"/>
  <c r="P47" i="6" s="1"/>
  <c r="U45" i="6"/>
  <c r="U47" i="6" s="1"/>
  <c r="Q45" i="6"/>
  <c r="Q47" i="6" s="1"/>
  <c r="T45" i="6"/>
  <c r="T47" i="6" s="1"/>
  <c r="R45" i="6"/>
  <c r="R47" i="6" s="1"/>
  <c r="AG45" i="6"/>
  <c r="AG47" i="6" s="1"/>
  <c r="D48" i="6"/>
  <c r="E46" i="6"/>
  <c r="V45" i="6"/>
  <c r="V47" i="6" s="1"/>
  <c r="AE45" i="6"/>
  <c r="AE47" i="6" s="1"/>
  <c r="AD45" i="6"/>
  <c r="AD47" i="6" s="1"/>
  <c r="V45" i="5"/>
  <c r="V47" i="5" s="1"/>
  <c r="M45" i="5"/>
  <c r="M47" i="5" s="1"/>
  <c r="X45" i="5"/>
  <c r="X47" i="5" s="1"/>
  <c r="E37" i="5"/>
  <c r="H40" i="5"/>
  <c r="L44" i="5"/>
  <c r="L45" i="5" s="1"/>
  <c r="L47" i="5" s="1"/>
  <c r="K43" i="5"/>
  <c r="K4" i="5"/>
  <c r="K6" i="5" s="1"/>
  <c r="K7" i="5" s="1"/>
  <c r="G39" i="5"/>
  <c r="H39" i="5"/>
  <c r="K42" i="5"/>
  <c r="S45" i="5"/>
  <c r="S47" i="5" s="1"/>
  <c r="R45" i="5"/>
  <c r="R47" i="5" s="1"/>
  <c r="E36" i="5"/>
  <c r="G38" i="5"/>
  <c r="H45" i="4"/>
  <c r="H47" i="4" s="1"/>
  <c r="F45" i="4"/>
  <c r="F47" i="4" s="1"/>
  <c r="H30" i="4"/>
  <c r="I36" i="4"/>
  <c r="I45" i="4" s="1"/>
  <c r="I47" i="4" s="1"/>
  <c r="D46" i="4"/>
  <c r="D47" i="4"/>
  <c r="L44" i="4"/>
  <c r="E45" i="4"/>
  <c r="E47" i="4" s="1"/>
  <c r="G45" i="4"/>
  <c r="G47" i="4" s="1"/>
  <c r="E46" i="7" l="1"/>
  <c r="D48" i="7"/>
  <c r="E48" i="6"/>
  <c r="F46" i="6"/>
  <c r="K45" i="5"/>
  <c r="K47" i="5" s="1"/>
  <c r="H45" i="5"/>
  <c r="H47" i="5" s="1"/>
  <c r="G45" i="5"/>
  <c r="G47" i="5" s="1"/>
  <c r="I41" i="5"/>
  <c r="I45" i="5" s="1"/>
  <c r="I47" i="5" s="1"/>
  <c r="D36" i="5"/>
  <c r="D45" i="5" s="1"/>
  <c r="E45" i="5"/>
  <c r="E47" i="5" s="1"/>
  <c r="F38" i="5"/>
  <c r="F45" i="5" s="1"/>
  <c r="F47" i="5" s="1"/>
  <c r="J42" i="5"/>
  <c r="J45" i="5" s="1"/>
  <c r="J47" i="5" s="1"/>
  <c r="I30" i="4"/>
  <c r="J36" i="4"/>
  <c r="J45" i="4" s="1"/>
  <c r="J47" i="4" s="1"/>
  <c r="E46" i="4"/>
  <c r="D48" i="4"/>
  <c r="E48" i="7" l="1"/>
  <c r="F46" i="7"/>
  <c r="F48" i="6"/>
  <c r="G46" i="6"/>
  <c r="D46" i="5"/>
  <c r="D47" i="5"/>
  <c r="J30" i="4"/>
  <c r="K36" i="4"/>
  <c r="K45" i="4" s="1"/>
  <c r="K47" i="4" s="1"/>
  <c r="E48" i="4"/>
  <c r="F46" i="4"/>
  <c r="F48" i="7" l="1"/>
  <c r="G46" i="7"/>
  <c r="G48" i="6"/>
  <c r="H46" i="6"/>
  <c r="D48" i="5"/>
  <c r="E46" i="5"/>
  <c r="K30" i="4"/>
  <c r="L36" i="4"/>
  <c r="L45" i="4" s="1"/>
  <c r="L47" i="4" s="1"/>
  <c r="F48" i="4"/>
  <c r="G46" i="4"/>
  <c r="G48" i="7" l="1"/>
  <c r="H46" i="7"/>
  <c r="H48" i="6"/>
  <c r="I46" i="6"/>
  <c r="F46" i="5"/>
  <c r="E48" i="5"/>
  <c r="L30" i="4"/>
  <c r="M36" i="4"/>
  <c r="M45" i="4" s="1"/>
  <c r="M47" i="4" s="1"/>
  <c r="G48" i="4"/>
  <c r="H46" i="4"/>
  <c r="H48" i="7" l="1"/>
  <c r="I46" i="7"/>
  <c r="J46" i="6"/>
  <c r="I48" i="6"/>
  <c r="F48" i="5"/>
  <c r="G46" i="5"/>
  <c r="M30" i="4"/>
  <c r="N36" i="4"/>
  <c r="N45" i="4" s="1"/>
  <c r="N47" i="4" s="1"/>
  <c r="I46" i="4"/>
  <c r="I48" i="7" l="1"/>
  <c r="J46" i="7"/>
  <c r="K46" i="6"/>
  <c r="J48" i="6"/>
  <c r="G48" i="5"/>
  <c r="H46" i="5"/>
  <c r="N30" i="4"/>
  <c r="O36" i="4"/>
  <c r="O45" i="4" s="1"/>
  <c r="O47" i="4" s="1"/>
  <c r="I48" i="4"/>
  <c r="J46" i="4"/>
  <c r="K46" i="7" l="1"/>
  <c r="J48" i="7"/>
  <c r="L46" i="6"/>
  <c r="K48" i="6"/>
  <c r="H48" i="5"/>
  <c r="I46" i="5"/>
  <c r="O30" i="4"/>
  <c r="P36" i="4"/>
  <c r="P45" i="4" s="1"/>
  <c r="P47" i="4" s="1"/>
  <c r="K46" i="4"/>
  <c r="J48" i="4"/>
  <c r="L46" i="7" l="1"/>
  <c r="K48" i="7"/>
  <c r="L48" i="6"/>
  <c r="M46" i="6"/>
  <c r="J46" i="5"/>
  <c r="I48" i="5"/>
  <c r="P30" i="4"/>
  <c r="Q36" i="4"/>
  <c r="Q45" i="4" s="1"/>
  <c r="Q47" i="4" s="1"/>
  <c r="L46" i="4"/>
  <c r="K48" i="4"/>
  <c r="M46" i="7" l="1"/>
  <c r="L48" i="7"/>
  <c r="N46" i="6"/>
  <c r="M48" i="6"/>
  <c r="K46" i="5"/>
  <c r="J48" i="5"/>
  <c r="Q30" i="4"/>
  <c r="R36" i="4"/>
  <c r="R45" i="4" s="1"/>
  <c r="R47" i="4" s="1"/>
  <c r="M46" i="4"/>
  <c r="L48" i="4"/>
  <c r="M48" i="7" l="1"/>
  <c r="N46" i="7"/>
  <c r="N48" i="6"/>
  <c r="O46" i="6"/>
  <c r="L46" i="5"/>
  <c r="K48" i="5"/>
  <c r="R30" i="4"/>
  <c r="S36" i="4"/>
  <c r="S45" i="4" s="1"/>
  <c r="S47" i="4" s="1"/>
  <c r="M48" i="4"/>
  <c r="N46" i="4"/>
  <c r="N48" i="7" l="1"/>
  <c r="O46" i="7"/>
  <c r="O48" i="6"/>
  <c r="P46" i="6"/>
  <c r="L48" i="5"/>
  <c r="M46" i="5"/>
  <c r="S30" i="4"/>
  <c r="T36" i="4"/>
  <c r="T45" i="4" s="1"/>
  <c r="T47" i="4" s="1"/>
  <c r="N48" i="4"/>
  <c r="O46" i="4"/>
  <c r="O48" i="7" l="1"/>
  <c r="P46" i="7"/>
  <c r="P48" i="6"/>
  <c r="Q46" i="6"/>
  <c r="N46" i="5"/>
  <c r="M48" i="5"/>
  <c r="T30" i="4"/>
  <c r="U36" i="4"/>
  <c r="U45" i="4" s="1"/>
  <c r="U47" i="4" s="1"/>
  <c r="O48" i="4"/>
  <c r="P46" i="4"/>
  <c r="P48" i="7" l="1"/>
  <c r="Q46" i="7"/>
  <c r="R46" i="6"/>
  <c r="Q48" i="6"/>
  <c r="N48" i="5"/>
  <c r="O46" i="5"/>
  <c r="U30" i="4"/>
  <c r="V36" i="4"/>
  <c r="V45" i="4" s="1"/>
  <c r="V47" i="4" s="1"/>
  <c r="P48" i="4"/>
  <c r="Q46" i="4"/>
  <c r="Q48" i="7" l="1"/>
  <c r="R46" i="7"/>
  <c r="S46" i="6"/>
  <c r="R48" i="6"/>
  <c r="O48" i="5"/>
  <c r="P46" i="5"/>
  <c r="V30" i="4"/>
  <c r="W36" i="4"/>
  <c r="W45" i="4" s="1"/>
  <c r="W47" i="4" s="1"/>
  <c r="Q48" i="4"/>
  <c r="R46" i="4"/>
  <c r="S46" i="7" l="1"/>
  <c r="R48" i="7"/>
  <c r="T46" i="6"/>
  <c r="S48" i="6"/>
  <c r="P48" i="5"/>
  <c r="Q46" i="5"/>
  <c r="W30" i="4"/>
  <c r="X36" i="4"/>
  <c r="X45" i="4" s="1"/>
  <c r="X47" i="4" s="1"/>
  <c r="S46" i="4"/>
  <c r="R48" i="4"/>
  <c r="T46" i="7" l="1"/>
  <c r="S48" i="7"/>
  <c r="T48" i="6"/>
  <c r="U46" i="6"/>
  <c r="R46" i="5"/>
  <c r="Q48" i="5"/>
  <c r="Y36" i="4"/>
  <c r="Y45" i="4" s="1"/>
  <c r="Y47" i="4" s="1"/>
  <c r="X30" i="4"/>
  <c r="T46" i="4"/>
  <c r="S48" i="4"/>
  <c r="U46" i="7" l="1"/>
  <c r="T48" i="7"/>
  <c r="V46" i="6"/>
  <c r="U48" i="6"/>
  <c r="S46" i="5"/>
  <c r="R48" i="5"/>
  <c r="Y30" i="4"/>
  <c r="Z36" i="4"/>
  <c r="Z45" i="4" s="1"/>
  <c r="Z47" i="4" s="1"/>
  <c r="U46" i="4"/>
  <c r="T48" i="4"/>
  <c r="U48" i="7" l="1"/>
  <c r="V46" i="7"/>
  <c r="V48" i="6"/>
  <c r="W46" i="6"/>
  <c r="T46" i="5"/>
  <c r="S48" i="5"/>
  <c r="Z30" i="4"/>
  <c r="AA36" i="4"/>
  <c r="AA45" i="4" s="1"/>
  <c r="AA47" i="4" s="1"/>
  <c r="U48" i="4"/>
  <c r="V46" i="4"/>
  <c r="V48" i="7" l="1"/>
  <c r="W46" i="7"/>
  <c r="W48" i="6"/>
  <c r="X46" i="6"/>
  <c r="T48" i="5"/>
  <c r="U46" i="5"/>
  <c r="AA30" i="4"/>
  <c r="AB36" i="4"/>
  <c r="AB45" i="4" s="1"/>
  <c r="AB47" i="4" s="1"/>
  <c r="V48" i="4"/>
  <c r="W46" i="4"/>
  <c r="W48" i="7" l="1"/>
  <c r="X46" i="7"/>
  <c r="X48" i="6"/>
  <c r="Y46" i="6"/>
  <c r="V46" i="5"/>
  <c r="U48" i="5"/>
  <c r="AB30" i="4"/>
  <c r="AC36" i="4"/>
  <c r="AC45" i="4" s="1"/>
  <c r="AC47" i="4" s="1"/>
  <c r="W48" i="4"/>
  <c r="X46" i="4"/>
  <c r="X48" i="7" l="1"/>
  <c r="Y46" i="7"/>
  <c r="Z46" i="6"/>
  <c r="Y48" i="6"/>
  <c r="V48" i="5"/>
  <c r="W46" i="5"/>
  <c r="AC30" i="4"/>
  <c r="AD36" i="4"/>
  <c r="AD45" i="4" s="1"/>
  <c r="AD47" i="4" s="1"/>
  <c r="X48" i="4"/>
  <c r="Y46" i="4"/>
  <c r="Y48" i="7" l="1"/>
  <c r="Z46" i="7"/>
  <c r="AA46" i="6"/>
  <c r="Z48" i="6"/>
  <c r="W48" i="5"/>
  <c r="X46" i="5"/>
  <c r="AD30" i="4"/>
  <c r="AE36" i="4"/>
  <c r="AE45" i="4" s="1"/>
  <c r="AE47" i="4" s="1"/>
  <c r="Y48" i="4"/>
  <c r="Z46" i="4"/>
  <c r="AA46" i="7" l="1"/>
  <c r="Z48" i="7"/>
  <c r="AB46" i="6"/>
  <c r="AA48" i="6"/>
  <c r="X48" i="5"/>
  <c r="Y46" i="5"/>
  <c r="AE30" i="4"/>
  <c r="AF36" i="4"/>
  <c r="AF45" i="4" s="1"/>
  <c r="AF47" i="4" s="1"/>
  <c r="AA46" i="4"/>
  <c r="Z48" i="4"/>
  <c r="AB46" i="7" l="1"/>
  <c r="AA48" i="7"/>
  <c r="AB48" i="6"/>
  <c r="AC46" i="6"/>
  <c r="Z46" i="5"/>
  <c r="Y48" i="5"/>
  <c r="AG36" i="4"/>
  <c r="AG45" i="4" s="1"/>
  <c r="AG47" i="4" s="1"/>
  <c r="AF30" i="4"/>
  <c r="AB46" i="4"/>
  <c r="AA48" i="4"/>
  <c r="AC46" i="7" l="1"/>
  <c r="AB48" i="7"/>
  <c r="AC48" i="6"/>
  <c r="AD46" i="6"/>
  <c r="AA46" i="5"/>
  <c r="Z48" i="5"/>
  <c r="AC46" i="4"/>
  <c r="AB48" i="4"/>
  <c r="AC48" i="7" l="1"/>
  <c r="AD46" i="7"/>
  <c r="AD48" i="6"/>
  <c r="AE46" i="6"/>
  <c r="AB46" i="5"/>
  <c r="AA48" i="5"/>
  <c r="AC48" i="4"/>
  <c r="AD46" i="4"/>
  <c r="AD48" i="7" l="1"/>
  <c r="AE46" i="7"/>
  <c r="AE48" i="6"/>
  <c r="AF46" i="6"/>
  <c r="AB48" i="5"/>
  <c r="AC46" i="5"/>
  <c r="AD48" i="4"/>
  <c r="AE46" i="4"/>
  <c r="AE48" i="7" l="1"/>
  <c r="AF46" i="7"/>
  <c r="AF48" i="6"/>
  <c r="AG46" i="6"/>
  <c r="AG48" i="6" s="1"/>
  <c r="AC48" i="5"/>
  <c r="AD46" i="5"/>
  <c r="AE48" i="4"/>
  <c r="AF46" i="4"/>
  <c r="AF48" i="7" l="1"/>
  <c r="AG46" i="7"/>
  <c r="AG48" i="7" s="1"/>
  <c r="AD48" i="5"/>
  <c r="AE46" i="5"/>
  <c r="AF48" i="4"/>
  <c r="AG46" i="4"/>
  <c r="AG48" i="4" s="1"/>
  <c r="AE48" i="5" l="1"/>
  <c r="AF46" i="5"/>
  <c r="AF48" i="5" l="1"/>
  <c r="AG46" i="5"/>
  <c r="AG48" i="5" s="1"/>
  <c r="D32" i="1" l="1"/>
  <c r="E32" i="1"/>
  <c r="F32" i="1"/>
  <c r="C25" i="1"/>
  <c r="C23" i="1"/>
  <c r="C13" i="1"/>
  <c r="C7" i="1"/>
  <c r="C6" i="1"/>
  <c r="C5" i="1"/>
  <c r="C4" i="1"/>
  <c r="C32" i="1" l="1"/>
</calcChain>
</file>

<file path=xl/sharedStrings.xml><?xml version="1.0" encoding="utf-8"?>
<sst xmlns="http://schemas.openxmlformats.org/spreadsheetml/2006/main" count="228" uniqueCount="80">
  <si>
    <t>Nombre Sitio</t>
  </si>
  <si>
    <t>Región</t>
  </si>
  <si>
    <t>Area for Restoration
(ha)</t>
  </si>
  <si>
    <t>Area for Rehabilitation
Final Version $$(ha)</t>
  </si>
  <si>
    <t>Area for Rehabilitation Agroforestal
(ha)</t>
  </si>
  <si>
    <t>Area for Rehabilitation SIlvopastoril
(ha)</t>
  </si>
  <si>
    <t>ABOVE-GROUND NET BIOMASS GROWTH IN NATURAL FORESTS</t>
  </si>
  <si>
    <t>Sierra Nevada de Santa Marta</t>
  </si>
  <si>
    <t>Caribe</t>
  </si>
  <si>
    <t>Ampliación Sierra Nevada Norte</t>
  </si>
  <si>
    <t>Ampliación Sierra Nevada Sur</t>
  </si>
  <si>
    <t>Cienaga Grande de Santa Marta</t>
  </si>
  <si>
    <t>Cuenca Media y Baja río Fundación</t>
  </si>
  <si>
    <t>Los Besotes</t>
  </si>
  <si>
    <t>Serrania del Perija</t>
  </si>
  <si>
    <t>Cuenca Río Seco y Corr. Guacoche/Guacochito</t>
  </si>
  <si>
    <t>Las Hermosas</t>
  </si>
  <si>
    <t>Andes</t>
  </si>
  <si>
    <t>Cuenca Rios Amaime Cerritos</t>
  </si>
  <si>
    <t>Los Nevados</t>
  </si>
  <si>
    <t>Cuenca Rio Chinchina</t>
  </si>
  <si>
    <t>PNN Chingaza</t>
  </si>
  <si>
    <t>Orinoquia</t>
  </si>
  <si>
    <t>Gachala Junin</t>
  </si>
  <si>
    <t>Cuenca Guatiquia</t>
  </si>
  <si>
    <t>Cuenca Guayuriba</t>
  </si>
  <si>
    <t>Sierra de la Macarena</t>
  </si>
  <si>
    <t>Amazonas</t>
  </si>
  <si>
    <t>Serrania La Lindosa - Angosturas II</t>
  </si>
  <si>
    <t>Nucleo 1 Puerto nuevo</t>
  </si>
  <si>
    <t>Nucleo 2 Picalojo</t>
  </si>
  <si>
    <t>Ronda Caño Dorado</t>
  </si>
  <si>
    <t>RPN Capricho y Mirolindo</t>
  </si>
  <si>
    <t>Serrania de Chiribiquete</t>
  </si>
  <si>
    <t>San Lucas</t>
  </si>
  <si>
    <t>Totales</t>
  </si>
  <si>
    <t>TOTAL</t>
  </si>
  <si>
    <t>Latinamerica and Caribbean biomass growth rate (Bernal et al 2018)</t>
  </si>
  <si>
    <t>Año</t>
  </si>
  <si>
    <t>AGB (t C/ha)</t>
  </si>
  <si>
    <t>k</t>
  </si>
  <si>
    <t>p</t>
  </si>
  <si>
    <t>Fraccion de carbono</t>
  </si>
  <si>
    <t>Factor de conversion C-CO2</t>
  </si>
  <si>
    <t xml:space="preserve">Yearly planting first 9 years = </t>
  </si>
  <si>
    <t>Total Caribe</t>
  </si>
  <si>
    <t>Total Andes</t>
  </si>
  <si>
    <t>Total Orinoquia</t>
  </si>
  <si>
    <t>Total Amazonas</t>
  </si>
  <si>
    <t>Restoration, Agroforestry and Silvopastoril Removal rates methods: Bernal et al 2018</t>
  </si>
  <si>
    <t>Bernal et al 2018. Global carbon dioxide removal rates from forest landscape restoration activities.  https://cbmjournal.biomedcentral.com/articles/10.1186/s13021-018-0110-8</t>
  </si>
  <si>
    <t>Restoration, Agroforestry and Silvopastoril Root to shoot ratios</t>
  </si>
  <si>
    <t xml:space="preserve">Mokany et al 2005. https://onlinelibrary.wiley.com/doi/full/10.1111/j.1365-2486.2005.001043.x </t>
  </si>
  <si>
    <t>Restoration removal factors</t>
  </si>
  <si>
    <t>Table 4.9 (Updated): ABOVE-GROUND NET BIOMASS GROWTH IN NATURAL FORESTS (TONNES D.M. HA-1 YR-1). IPCC 2009 refined guideline, AFOLU VOL 4, Chapter 4. Forest Land. page 4.34. https://www.ipcc-nggip.iges.or.jp/public/2019rf/pdf/4_Volume4/19R_V4_Ch04_Forest%20Land.pdf</t>
  </si>
  <si>
    <t>Silvopartoril Carbon baseline values</t>
  </si>
  <si>
    <t>Default IPCC (2006, Ch. 6, table 6.4) for silvopastoril systems</t>
  </si>
  <si>
    <t>Silvopastoril y max value</t>
  </si>
  <si>
    <t>IPCC 2019 (refinement, Tabla 5.1, Ch. 5, V4 "Cropland")</t>
  </si>
  <si>
    <t xml:space="preserve">Agroforestry removal factors ymax value in table </t>
  </si>
  <si>
    <t>Sinks</t>
  </si>
  <si>
    <t>Hubau et al. 2020. Asynchronous carbon sink saturation in African and Amazonian tropical forests. Nature, Vol 579. p80: https://www.nature.com/articles/s41586-020-2035-0</t>
  </si>
  <si>
    <t>Contenido de carbono en la biomasa anual (t C ha)</t>
  </si>
  <si>
    <t>y(t) = ymax[1-e-kt]p</t>
  </si>
  <si>
    <t>BGB (t C/ha)</t>
  </si>
  <si>
    <t>ymax</t>
  </si>
  <si>
    <t>Total (t C/ha)</t>
  </si>
  <si>
    <r>
      <t>Total en 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Arial"/>
        <family val="2"/>
      </rPr>
      <t>e</t>
    </r>
  </si>
  <si>
    <t>Crecimiento del contenido de carbono en la biomasa aérea acumulada (T C ha)</t>
  </si>
  <si>
    <t>No. De año</t>
  </si>
  <si>
    <t xml:space="preserve">Total Area to implement = </t>
  </si>
  <si>
    <t>Contenido de carbono del uso de la tierra anterior (Pastizal)</t>
  </si>
  <si>
    <t>Gradual implementation progression</t>
  </si>
  <si>
    <t>Total hectáreas</t>
  </si>
  <si>
    <r>
      <t>Remociones de 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</t>
    </r>
  </si>
  <si>
    <t>Hectáreas</t>
  </si>
  <si>
    <t>Remociones t C en el año</t>
  </si>
  <si>
    <t>Remociones  t C acumulativas</t>
  </si>
  <si>
    <t>Remociones t CO2e en el año</t>
  </si>
  <si>
    <t>Remociones t CO2e acumulativa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</si>
</sst>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000_);_(* \(#,##0.0000\);_(* &quot;-&quot;??_);_(@_)"/>
    <numFmt numFmtId="165" formatCode="_(* #,##0_);_(* \(#,##0\);_(* &quot;-&quot;??_);_(@_)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rgb="FF000000"/>
      <name val="Arial"/>
      <family val="2"/>
    </font>
    <font>
      <vertAlign val="subscript"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B7B7B7"/>
        <bgColor rgb="FFB7B7B7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5" fillId="0" borderId="0" applyNumberFormat="0" applyFill="0" applyBorder="0" applyAlignment="0" applyProtection="0"/>
  </cellStyleXfs>
  <cellXfs count="78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43" fontId="5" fillId="4" borderId="6" xfId="0" applyNumberFormat="1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center" wrapText="1"/>
    </xf>
    <xf numFmtId="0" fontId="7" fillId="0" borderId="1" xfId="0" applyFont="1" applyBorder="1"/>
    <xf numFmtId="164" fontId="7" fillId="3" borderId="1" xfId="0" applyNumberFormat="1" applyFont="1" applyFill="1" applyBorder="1" applyAlignment="1">
      <alignment horizontal="right"/>
    </xf>
    <xf numFmtId="43" fontId="7" fillId="3" borderId="1" xfId="0" applyNumberFormat="1" applyFont="1" applyFill="1" applyBorder="1" applyAlignment="1">
      <alignment horizontal="right"/>
    </xf>
    <xf numFmtId="43" fontId="7" fillId="4" borderId="1" xfId="0" applyNumberFormat="1" applyFont="1" applyFill="1" applyBorder="1" applyAlignment="1">
      <alignment horizontal="right"/>
    </xf>
    <xf numFmtId="164" fontId="4" fillId="3" borderId="1" xfId="0" applyNumberFormat="1" applyFont="1" applyFill="1" applyBorder="1"/>
    <xf numFmtId="0" fontId="7" fillId="5" borderId="1" xfId="0" applyFont="1" applyFill="1" applyBorder="1"/>
    <xf numFmtId="165" fontId="5" fillId="5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165" fontId="7" fillId="3" borderId="7" xfId="0" applyNumberFormat="1" applyFont="1" applyFill="1" applyBorder="1" applyAlignment="1">
      <alignment horizontal="right"/>
    </xf>
    <xf numFmtId="165" fontId="0" fillId="3" borderId="0" xfId="0" applyNumberFormat="1" applyFill="1"/>
    <xf numFmtId="165" fontId="7" fillId="5" borderId="1" xfId="1" applyNumberFormat="1" applyFont="1" applyFill="1" applyBorder="1"/>
    <xf numFmtId="0" fontId="5" fillId="0" borderId="1" xfId="0" applyFont="1" applyFill="1" applyBorder="1"/>
    <xf numFmtId="0" fontId="7" fillId="0" borderId="1" xfId="0" applyFont="1" applyFill="1" applyBorder="1"/>
    <xf numFmtId="165" fontId="6" fillId="0" borderId="1" xfId="0" applyNumberFormat="1" applyFont="1" applyFill="1" applyBorder="1" applyAlignment="1">
      <alignment horizontal="right"/>
    </xf>
    <xf numFmtId="0" fontId="0" fillId="0" borderId="0" xfId="0" applyFont="1" applyFill="1"/>
    <xf numFmtId="164" fontId="7" fillId="0" borderId="1" xfId="0" applyNumberFormat="1" applyFont="1" applyFill="1" applyBorder="1"/>
    <xf numFmtId="43" fontId="7" fillId="0" borderId="1" xfId="0" applyNumberFormat="1" applyFont="1" applyFill="1" applyBorder="1" applyAlignment="1">
      <alignment horizontal="right"/>
    </xf>
    <xf numFmtId="0" fontId="0" fillId="6" borderId="0" xfId="0" applyFill="1"/>
    <xf numFmtId="0" fontId="10" fillId="6" borderId="0" xfId="0" applyFont="1" applyFill="1" applyAlignment="1">
      <alignment vertical="center"/>
    </xf>
    <xf numFmtId="0" fontId="2" fillId="4" borderId="0" xfId="0" applyFont="1" applyFill="1"/>
    <xf numFmtId="0" fontId="0" fillId="4" borderId="0" xfId="0" applyFill="1"/>
    <xf numFmtId="0" fontId="0" fillId="7" borderId="0" xfId="0" applyFill="1"/>
    <xf numFmtId="0" fontId="0" fillId="6" borderId="8" xfId="0" applyFill="1" applyBorder="1"/>
    <xf numFmtId="43" fontId="11" fillId="0" borderId="1" xfId="0" applyNumberFormat="1" applyFont="1" applyBorder="1" applyAlignment="1">
      <alignment horizontal="right"/>
    </xf>
    <xf numFmtId="0" fontId="12" fillId="8" borderId="0" xfId="0" applyFont="1" applyFill="1"/>
    <xf numFmtId="0" fontId="0" fillId="6" borderId="5" xfId="0" applyFill="1" applyBorder="1"/>
    <xf numFmtId="2" fontId="0" fillId="6" borderId="5" xfId="0" applyNumberFormat="1" applyFill="1" applyBorder="1"/>
    <xf numFmtId="0" fontId="8" fillId="0" borderId="0" xfId="0" applyFont="1"/>
    <xf numFmtId="0" fontId="8" fillId="10" borderId="3" xfId="0" applyFont="1" applyFill="1" applyBorder="1" applyAlignment="1">
      <alignment vertical="top" wrapText="1"/>
    </xf>
    <xf numFmtId="0" fontId="15" fillId="10" borderId="12" xfId="3" applyFill="1" applyBorder="1" applyAlignment="1">
      <alignment wrapText="1"/>
    </xf>
    <xf numFmtId="0" fontId="8" fillId="10" borderId="3" xfId="0" applyFont="1" applyFill="1" applyBorder="1" applyAlignment="1">
      <alignment vertical="top"/>
    </xf>
    <xf numFmtId="0" fontId="16" fillId="10" borderId="12" xfId="0" applyFont="1" applyFill="1" applyBorder="1" applyAlignment="1">
      <alignment wrapText="1"/>
    </xf>
    <xf numFmtId="0" fontId="8" fillId="10" borderId="13" xfId="0" applyFont="1" applyFill="1" applyBorder="1" applyAlignment="1">
      <alignment vertical="top"/>
    </xf>
    <xf numFmtId="0" fontId="16" fillId="10" borderId="14" xfId="0" applyFont="1" applyFill="1" applyBorder="1" applyAlignment="1">
      <alignment wrapText="1"/>
    </xf>
    <xf numFmtId="0" fontId="0" fillId="0" borderId="0" xfId="0" applyFill="1"/>
    <xf numFmtId="165" fontId="0" fillId="0" borderId="0" xfId="1" applyNumberFormat="1" applyFont="1" applyFill="1"/>
    <xf numFmtId="165" fontId="0" fillId="0" borderId="0" xfId="0" applyNumberFormat="1" applyFill="1"/>
    <xf numFmtId="0" fontId="2" fillId="6" borderId="0" xfId="0" applyFont="1" applyFill="1" applyAlignment="1">
      <alignment wrapText="1"/>
    </xf>
    <xf numFmtId="166" fontId="0" fillId="6" borderId="5" xfId="0" applyNumberFormat="1" applyFill="1" applyBorder="1"/>
    <xf numFmtId="2" fontId="0" fillId="7" borderId="0" xfId="0" applyNumberFormat="1" applyFill="1"/>
    <xf numFmtId="0" fontId="2" fillId="4" borderId="5" xfId="0" applyFont="1" applyFill="1" applyBorder="1"/>
    <xf numFmtId="0" fontId="0" fillId="4" borderId="5" xfId="0" applyFill="1" applyBorder="1"/>
    <xf numFmtId="0" fontId="9" fillId="6" borderId="0" xfId="0" applyFont="1" applyFill="1"/>
    <xf numFmtId="0" fontId="2" fillId="11" borderId="5" xfId="0" applyFont="1" applyFill="1" applyBorder="1" applyAlignment="1">
      <alignment horizontal="center"/>
    </xf>
    <xf numFmtId="0" fontId="13" fillId="11" borderId="5" xfId="2" applyFont="1" applyFill="1" applyBorder="1"/>
    <xf numFmtId="1" fontId="0" fillId="6" borderId="5" xfId="0" applyNumberFormat="1" applyFill="1" applyBorder="1"/>
    <xf numFmtId="0" fontId="0" fillId="6" borderId="5" xfId="0" applyFill="1" applyBorder="1" applyAlignment="1">
      <alignment wrapText="1"/>
    </xf>
    <xf numFmtId="43" fontId="0" fillId="6" borderId="5" xfId="1" applyFont="1" applyFill="1" applyBorder="1"/>
    <xf numFmtId="43" fontId="2" fillId="6" borderId="5" xfId="1" applyFont="1" applyFill="1" applyBorder="1"/>
    <xf numFmtId="0" fontId="0" fillId="12" borderId="0" xfId="0" applyFill="1"/>
    <xf numFmtId="0" fontId="2" fillId="6" borderId="0" xfId="0" applyFont="1" applyFill="1" applyAlignment="1">
      <alignment horizontal="left" vertical="center"/>
    </xf>
    <xf numFmtId="0" fontId="13" fillId="11" borderId="11" xfId="0" applyFont="1" applyFill="1" applyBorder="1" applyAlignment="1">
      <alignment horizontal="center" vertical="center"/>
    </xf>
    <xf numFmtId="0" fontId="13" fillId="11" borderId="10" xfId="0" applyFont="1" applyFill="1" applyBorder="1"/>
    <xf numFmtId="0" fontId="13" fillId="11" borderId="10" xfId="2" applyFont="1" applyFill="1" applyBorder="1"/>
    <xf numFmtId="43" fontId="0" fillId="6" borderId="0" xfId="1" applyFont="1" applyFill="1"/>
    <xf numFmtId="43" fontId="0" fillId="6" borderId="8" xfId="1" applyFont="1" applyFill="1" applyBorder="1"/>
    <xf numFmtId="43" fontId="0" fillId="6" borderId="9" xfId="1" applyFont="1" applyFill="1" applyBorder="1"/>
    <xf numFmtId="43" fontId="0" fillId="6" borderId="10" xfId="1" applyFont="1" applyFill="1" applyBorder="1"/>
    <xf numFmtId="43" fontId="0" fillId="6" borderId="11" xfId="1" applyFont="1" applyFill="1" applyBorder="1"/>
    <xf numFmtId="43" fontId="2" fillId="6" borderId="0" xfId="1" applyFont="1" applyFill="1"/>
    <xf numFmtId="0" fontId="0" fillId="6" borderId="0" xfId="0" applyFill="1" applyAlignment="1">
      <alignment horizontal="left"/>
    </xf>
    <xf numFmtId="43" fontId="2" fillId="9" borderId="10" xfId="1" applyFont="1" applyFill="1" applyBorder="1"/>
    <xf numFmtId="0" fontId="2" fillId="6" borderId="9" xfId="0" applyFont="1" applyFill="1" applyBorder="1" applyAlignment="1">
      <alignment horizontal="left" wrapText="1"/>
    </xf>
    <xf numFmtId="0" fontId="2" fillId="6" borderId="10" xfId="0" applyFont="1" applyFill="1" applyBorder="1" applyAlignment="1">
      <alignment horizontal="left" wrapText="1"/>
    </xf>
    <xf numFmtId="0" fontId="2" fillId="6" borderId="11" xfId="0" applyFont="1" applyFill="1" applyBorder="1" applyAlignment="1">
      <alignment horizontal="left" wrapText="1"/>
    </xf>
  </cellXfs>
  <cellStyles count="4">
    <cellStyle name="Accent6" xfId="2" builtinId="49"/>
    <cellStyle name="Comma" xfId="1" builtinId="3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10</xdr:row>
      <xdr:rowOff>9525</xdr:rowOff>
    </xdr:from>
    <xdr:to>
      <xdr:col>5</xdr:col>
      <xdr:colOff>535013</xdr:colOff>
      <xdr:row>45</xdr:row>
      <xdr:rowOff>81074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7453D9-2C27-4BAE-81C0-E0349DEBF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5" y="3857625"/>
          <a:ext cx="8174063" cy="67390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nature.com/articles/s41586-020-2035-0" TargetMode="External"/><Relationship Id="rId1" Type="http://schemas.openxmlformats.org/officeDocument/2006/relationships/hyperlink" Target="https://www.ipcc-nggip.iges.or.jp/public/2019rf/pdf/4_Volume4/19R_V4_Ch04_Forest%20Lan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F183F-31C9-4D57-89A9-C54C267E4D0A}">
  <dimension ref="B3:C9"/>
  <sheetViews>
    <sheetView zoomScale="60" zoomScaleNormal="60" workbookViewId="0">
      <selection activeCell="M22" sqref="M22"/>
    </sheetView>
  </sheetViews>
  <sheetFormatPr defaultRowHeight="15" x14ac:dyDescent="0.25"/>
  <cols>
    <col min="2" max="2" width="32.85546875" customWidth="1"/>
    <col min="3" max="3" width="64.140625" customWidth="1"/>
  </cols>
  <sheetData>
    <row r="3" spans="2:3" s="40" customFormat="1" ht="60" x14ac:dyDescent="0.25">
      <c r="B3" s="41" t="s">
        <v>49</v>
      </c>
      <c r="C3" s="42" t="s">
        <v>50</v>
      </c>
    </row>
    <row r="4" spans="2:3" s="40" customFormat="1" ht="45" x14ac:dyDescent="0.25">
      <c r="B4" s="41" t="s">
        <v>51</v>
      </c>
      <c r="C4" s="42" t="s">
        <v>52</v>
      </c>
    </row>
    <row r="5" spans="2:3" s="40" customFormat="1" ht="76.5" x14ac:dyDescent="0.2">
      <c r="B5" s="43" t="s">
        <v>53</v>
      </c>
      <c r="C5" s="44" t="s">
        <v>54</v>
      </c>
    </row>
    <row r="6" spans="2:3" s="40" customFormat="1" ht="12.75" x14ac:dyDescent="0.2">
      <c r="B6" s="43" t="s">
        <v>55</v>
      </c>
      <c r="C6" s="44" t="s">
        <v>56</v>
      </c>
    </row>
    <row r="7" spans="2:3" s="40" customFormat="1" ht="12.75" x14ac:dyDescent="0.2">
      <c r="B7" s="43" t="s">
        <v>57</v>
      </c>
      <c r="C7" s="44" t="s">
        <v>58</v>
      </c>
    </row>
    <row r="8" spans="2:3" s="40" customFormat="1" ht="12.75" x14ac:dyDescent="0.2">
      <c r="B8" s="43" t="s">
        <v>59</v>
      </c>
      <c r="C8" s="44" t="s">
        <v>58</v>
      </c>
    </row>
    <row r="9" spans="2:3" s="40" customFormat="1" ht="38.25" x14ac:dyDescent="0.2">
      <c r="B9" s="45" t="s">
        <v>60</v>
      </c>
      <c r="C9" s="46" t="s">
        <v>61</v>
      </c>
    </row>
  </sheetData>
  <hyperlinks>
    <hyperlink ref="C5" r:id="rId1" xr:uid="{A812B055-A115-4193-A5B1-391AD05E99E6}"/>
    <hyperlink ref="C9" r:id="rId2" xr:uid="{6C5B4ED5-3C1B-4A44-B0C6-FDBD146D0AE5}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74ED9-0B8B-45B9-A43C-0748DB16EFCA}">
  <dimension ref="A1:L35"/>
  <sheetViews>
    <sheetView zoomScale="70" zoomScaleNormal="70" workbookViewId="0">
      <selection activeCell="L15" sqref="L15"/>
    </sheetView>
  </sheetViews>
  <sheetFormatPr defaultColWidth="9.140625" defaultRowHeight="15" x14ac:dyDescent="0.25"/>
  <cols>
    <col min="1" max="1" width="39.7109375" bestFit="1" customWidth="1"/>
    <col min="2" max="2" width="16.42578125" bestFit="1" customWidth="1"/>
    <col min="3" max="3" width="18.7109375" customWidth="1"/>
    <col min="4" max="4" width="20.5703125" customWidth="1"/>
    <col min="5" max="5" width="20.85546875" customWidth="1"/>
    <col min="6" max="6" width="20.42578125" customWidth="1"/>
    <col min="7" max="16384" width="9.140625" style="47"/>
  </cols>
  <sheetData>
    <row r="1" spans="1:12" x14ac:dyDescent="0.25">
      <c r="A1" s="1"/>
      <c r="B1" s="2"/>
      <c r="C1" s="2"/>
      <c r="D1" s="3"/>
      <c r="E1" s="3"/>
      <c r="F1" s="3"/>
    </row>
    <row r="2" spans="1:12" ht="60" x14ac:dyDescent="0.25">
      <c r="A2" s="4" t="s">
        <v>0</v>
      </c>
      <c r="B2" s="4" t="s">
        <v>1</v>
      </c>
      <c r="C2" s="5" t="s">
        <v>2</v>
      </c>
      <c r="D2" s="6" t="s">
        <v>3</v>
      </c>
      <c r="E2" s="7" t="s">
        <v>4</v>
      </c>
      <c r="F2" s="7" t="s">
        <v>5</v>
      </c>
    </row>
    <row r="3" spans="1:12" ht="14.45" customHeight="1" x14ac:dyDescent="0.25">
      <c r="B3" s="8"/>
      <c r="C3" s="9" t="s">
        <v>6</v>
      </c>
      <c r="D3" s="10"/>
      <c r="E3" s="11"/>
      <c r="F3" s="12"/>
    </row>
    <row r="4" spans="1:12" x14ac:dyDescent="0.25">
      <c r="A4" s="13" t="s">
        <v>7</v>
      </c>
      <c r="B4" s="13" t="s">
        <v>8</v>
      </c>
      <c r="C4" s="14">
        <f>(2719.54979259282-650)/2</f>
        <v>1034.7748962964099</v>
      </c>
      <c r="D4" s="15">
        <v>345.66087707547075</v>
      </c>
      <c r="E4" s="16">
        <v>219.80501235590464</v>
      </c>
      <c r="F4" s="16">
        <v>125.5473782394194</v>
      </c>
    </row>
    <row r="5" spans="1:12" x14ac:dyDescent="0.25">
      <c r="A5" s="13" t="s">
        <v>9</v>
      </c>
      <c r="B5" s="13" t="s">
        <v>8</v>
      </c>
      <c r="C5" s="14">
        <f>78.8263512233248</f>
        <v>78.826351223324806</v>
      </c>
      <c r="D5" s="15">
        <v>10.386343604104823</v>
      </c>
      <c r="E5" s="16">
        <v>10.192367228497201</v>
      </c>
      <c r="F5" s="16">
        <v>0.1939792103107508</v>
      </c>
    </row>
    <row r="6" spans="1:12" x14ac:dyDescent="0.25">
      <c r="A6" s="13" t="s">
        <v>10</v>
      </c>
      <c r="B6" s="13" t="s">
        <v>8</v>
      </c>
      <c r="C6" s="14">
        <f>(763.003037774752-(1440.16-1282.21+290.33))</f>
        <v>314.72303777475196</v>
      </c>
      <c r="D6" s="15">
        <v>580.32923395219495</v>
      </c>
      <c r="E6" s="16">
        <v>450.76620408855632</v>
      </c>
      <c r="F6" s="16">
        <v>129.56096119331025</v>
      </c>
    </row>
    <row r="7" spans="1:12" x14ac:dyDescent="0.25">
      <c r="A7" s="13" t="s">
        <v>11</v>
      </c>
      <c r="B7" s="13" t="s">
        <v>8</v>
      </c>
      <c r="C7" s="14">
        <f>610.326425214356-414.88</f>
        <v>195.44642521435605</v>
      </c>
      <c r="D7" s="15">
        <v>37.802805942351078</v>
      </c>
      <c r="E7" s="16">
        <v>21.484604136144959</v>
      </c>
      <c r="F7" s="16">
        <v>16.318341619866167</v>
      </c>
    </row>
    <row r="8" spans="1:12" x14ac:dyDescent="0.25">
      <c r="A8" s="13" t="s">
        <v>12</v>
      </c>
      <c r="B8" s="13" t="s">
        <v>8</v>
      </c>
      <c r="C8" s="17"/>
      <c r="D8" s="15">
        <v>518.20285843596002</v>
      </c>
      <c r="E8" s="16">
        <v>184.40136942308828</v>
      </c>
      <c r="F8" s="16">
        <v>333.80160034473022</v>
      </c>
    </row>
    <row r="9" spans="1:12" x14ac:dyDescent="0.25">
      <c r="A9" s="13" t="s">
        <v>13</v>
      </c>
      <c r="B9" s="13" t="s">
        <v>8</v>
      </c>
      <c r="C9" s="14">
        <v>454.87800000000004</v>
      </c>
      <c r="D9" s="15">
        <v>0</v>
      </c>
      <c r="E9" s="16">
        <v>0</v>
      </c>
      <c r="F9" s="16">
        <v>0</v>
      </c>
    </row>
    <row r="10" spans="1:12" x14ac:dyDescent="0.25">
      <c r="A10" s="13" t="s">
        <v>14</v>
      </c>
      <c r="B10" s="13" t="s">
        <v>8</v>
      </c>
      <c r="C10" s="14">
        <v>1440.1584</v>
      </c>
      <c r="D10" s="15">
        <v>960.10560000000009</v>
      </c>
      <c r="E10" s="16">
        <v>960.10547651157583</v>
      </c>
      <c r="F10" s="16">
        <v>0</v>
      </c>
    </row>
    <row r="11" spans="1:12" x14ac:dyDescent="0.25">
      <c r="A11" s="13" t="s">
        <v>15</v>
      </c>
      <c r="B11" s="13" t="s">
        <v>8</v>
      </c>
      <c r="C11" s="14">
        <v>650</v>
      </c>
      <c r="D11" s="15">
        <v>530</v>
      </c>
      <c r="E11" s="16">
        <v>145.10552726237236</v>
      </c>
      <c r="F11" s="16">
        <v>384.89394733602177</v>
      </c>
      <c r="L11" s="47">
        <v>990.31620794365904</v>
      </c>
    </row>
    <row r="12" spans="1:12" x14ac:dyDescent="0.25">
      <c r="A12" s="18"/>
      <c r="B12" s="18" t="s">
        <v>45</v>
      </c>
      <c r="C12" s="19">
        <f>SUM(C4:C11)</f>
        <v>4168.8071105088429</v>
      </c>
      <c r="D12" s="19">
        <f t="shared" ref="D12:F12" si="0">SUM(D4:D11)</f>
        <v>2982.4877190100815</v>
      </c>
      <c r="E12" s="19">
        <f t="shared" si="0"/>
        <v>1991.8605610061397</v>
      </c>
      <c r="F12" s="19">
        <f t="shared" si="0"/>
        <v>990.31620794365858</v>
      </c>
      <c r="L12" s="47">
        <v>448.01415645331258</v>
      </c>
    </row>
    <row r="13" spans="1:12" x14ac:dyDescent="0.25">
      <c r="A13" s="13" t="s">
        <v>16</v>
      </c>
      <c r="B13" s="13" t="s">
        <v>17</v>
      </c>
      <c r="C13" s="14">
        <f>589+393.2</f>
        <v>982.2</v>
      </c>
      <c r="D13" s="15">
        <v>309</v>
      </c>
      <c r="E13" s="16">
        <v>56.75923344634284</v>
      </c>
      <c r="F13" s="16">
        <v>252.24057404324077</v>
      </c>
      <c r="L13" s="47">
        <v>438.41930592873439</v>
      </c>
    </row>
    <row r="14" spans="1:12" x14ac:dyDescent="0.25">
      <c r="A14" s="13" t="s">
        <v>18</v>
      </c>
      <c r="B14" s="13" t="s">
        <v>17</v>
      </c>
      <c r="C14" s="14"/>
      <c r="D14" s="15">
        <v>77.153616351116966</v>
      </c>
      <c r="E14" s="16">
        <v>13.946698352977979</v>
      </c>
      <c r="F14" s="16">
        <v>63.206819072616796</v>
      </c>
      <c r="L14" s="47">
        <v>3111.6085372325601</v>
      </c>
    </row>
    <row r="15" spans="1:12" x14ac:dyDescent="0.25">
      <c r="A15" s="13" t="s">
        <v>19</v>
      </c>
      <c r="B15" s="13" t="s">
        <v>17</v>
      </c>
      <c r="C15" s="14">
        <v>151.5258562703178</v>
      </c>
      <c r="D15" s="15">
        <v>0</v>
      </c>
      <c r="E15" s="16">
        <v>0</v>
      </c>
      <c r="F15" s="16">
        <v>0</v>
      </c>
      <c r="L15" s="47">
        <f>SUM(L11:L14)</f>
        <v>4988.3582075582663</v>
      </c>
    </row>
    <row r="16" spans="1:12" x14ac:dyDescent="0.25">
      <c r="A16" s="13" t="s">
        <v>20</v>
      </c>
      <c r="B16" s="13" t="s">
        <v>17</v>
      </c>
      <c r="C16" s="14"/>
      <c r="D16" s="20">
        <v>217.18823991268201</v>
      </c>
      <c r="E16" s="16">
        <v>84.621186704876621</v>
      </c>
      <c r="F16" s="16">
        <v>132.56676333745506</v>
      </c>
    </row>
    <row r="17" spans="1:6" x14ac:dyDescent="0.25">
      <c r="A17" s="18"/>
      <c r="B17" s="18" t="s">
        <v>46</v>
      </c>
      <c r="C17" s="19">
        <f>SUM(C13:C16)</f>
        <v>1133.7258562703178</v>
      </c>
      <c r="D17" s="19">
        <f t="shared" ref="D17:F17" si="1">SUM(D13:D16)</f>
        <v>603.34185626379895</v>
      </c>
      <c r="E17" s="19">
        <f t="shared" si="1"/>
        <v>155.32711850419744</v>
      </c>
      <c r="F17" s="19">
        <f t="shared" si="1"/>
        <v>448.01415645331258</v>
      </c>
    </row>
    <row r="18" spans="1:6" x14ac:dyDescent="0.25">
      <c r="A18" s="13" t="s">
        <v>21</v>
      </c>
      <c r="B18" s="13" t="s">
        <v>22</v>
      </c>
      <c r="C18" s="21">
        <v>106</v>
      </c>
      <c r="D18" s="20">
        <v>26</v>
      </c>
      <c r="E18" s="16">
        <v>2.567431865335315</v>
      </c>
      <c r="F18" s="16">
        <v>23.432543900645641</v>
      </c>
    </row>
    <row r="19" spans="1:6" x14ac:dyDescent="0.25">
      <c r="A19" s="13" t="s">
        <v>23</v>
      </c>
      <c r="B19" s="13" t="s">
        <v>22</v>
      </c>
      <c r="C19" s="20"/>
      <c r="D19" s="20">
        <v>0</v>
      </c>
      <c r="E19" s="16">
        <v>0</v>
      </c>
      <c r="F19" s="16">
        <v>0</v>
      </c>
    </row>
    <row r="20" spans="1:6" x14ac:dyDescent="0.25">
      <c r="A20" s="13" t="s">
        <v>24</v>
      </c>
      <c r="B20" s="13" t="s">
        <v>22</v>
      </c>
      <c r="C20" s="20">
        <v>750</v>
      </c>
      <c r="D20" s="20">
        <v>600</v>
      </c>
      <c r="E20" s="16">
        <v>185.01337838304178</v>
      </c>
      <c r="F20" s="16">
        <v>414.98676202808878</v>
      </c>
    </row>
    <row r="21" spans="1:6" x14ac:dyDescent="0.25">
      <c r="A21" s="13" t="s">
        <v>25</v>
      </c>
      <c r="B21" s="13" t="s">
        <v>22</v>
      </c>
      <c r="C21" s="20"/>
      <c r="D21" s="20">
        <v>0</v>
      </c>
      <c r="E21" s="16">
        <v>0</v>
      </c>
      <c r="F21" s="16">
        <v>0</v>
      </c>
    </row>
    <row r="22" spans="1:6" x14ac:dyDescent="0.25">
      <c r="A22" s="18"/>
      <c r="B22" s="18" t="s">
        <v>47</v>
      </c>
      <c r="C22" s="19">
        <f>SUM(C18:C21)</f>
        <v>856</v>
      </c>
      <c r="D22" s="19">
        <f t="shared" ref="D22" si="2">SUM(D18:D21)</f>
        <v>626</v>
      </c>
      <c r="E22" s="19">
        <f t="shared" ref="E22" si="3">SUM(E18:E21)</f>
        <v>187.58081024837711</v>
      </c>
      <c r="F22" s="19">
        <f t="shared" ref="F22" si="4">SUM(F18:F21)</f>
        <v>438.41930592873439</v>
      </c>
    </row>
    <row r="23" spans="1:6" x14ac:dyDescent="0.25">
      <c r="A23" s="13" t="s">
        <v>26</v>
      </c>
      <c r="B23" s="13" t="s">
        <v>27</v>
      </c>
      <c r="C23" s="20">
        <f>(8906.83710703968-1350)/2</f>
        <v>3778.4185535198403</v>
      </c>
      <c r="D23" s="20">
        <v>3154.0716477685651</v>
      </c>
      <c r="E23" s="16">
        <v>1663.5913739527971</v>
      </c>
      <c r="F23" s="16">
        <v>1490.4862442763122</v>
      </c>
    </row>
    <row r="24" spans="1:6" x14ac:dyDescent="0.25">
      <c r="A24" s="13" t="s">
        <v>28</v>
      </c>
      <c r="B24" s="13" t="s">
        <v>27</v>
      </c>
      <c r="C24" s="22"/>
      <c r="D24" s="20">
        <v>299.63</v>
      </c>
      <c r="E24" s="16">
        <v>22.299923738306148</v>
      </c>
      <c r="F24" s="16">
        <v>277.32991631672547</v>
      </c>
    </row>
    <row r="25" spans="1:6" x14ac:dyDescent="0.25">
      <c r="A25" s="13" t="s">
        <v>29</v>
      </c>
      <c r="B25" s="13" t="s">
        <v>27</v>
      </c>
      <c r="C25" s="20">
        <f>500</f>
        <v>500</v>
      </c>
      <c r="D25" s="20">
        <v>766.30733720710009</v>
      </c>
      <c r="E25" s="16">
        <v>116.46309517396185</v>
      </c>
      <c r="F25" s="16">
        <v>649.84415076481537</v>
      </c>
    </row>
    <row r="26" spans="1:6" x14ac:dyDescent="0.25">
      <c r="A26" s="13" t="s">
        <v>30</v>
      </c>
      <c r="B26" s="13" t="s">
        <v>27</v>
      </c>
      <c r="C26" s="20">
        <v>500</v>
      </c>
      <c r="D26" s="20">
        <v>546.03231286702692</v>
      </c>
      <c r="E26" s="16">
        <v>1.7424161376536615</v>
      </c>
      <c r="F26" s="16">
        <v>544.29015254661601</v>
      </c>
    </row>
    <row r="27" spans="1:6" x14ac:dyDescent="0.25">
      <c r="A27" s="13" t="s">
        <v>31</v>
      </c>
      <c r="B27" s="13" t="s">
        <v>27</v>
      </c>
      <c r="C27" s="20">
        <v>350</v>
      </c>
      <c r="D27" s="20">
        <v>0</v>
      </c>
      <c r="E27" s="16">
        <v>0</v>
      </c>
      <c r="F27" s="16">
        <v>0</v>
      </c>
    </row>
    <row r="28" spans="1:6" x14ac:dyDescent="0.25">
      <c r="A28" s="13" t="s">
        <v>32</v>
      </c>
      <c r="B28" s="13" t="s">
        <v>27</v>
      </c>
      <c r="C28" s="20">
        <v>0</v>
      </c>
      <c r="D28" s="20">
        <v>43.798908510578492</v>
      </c>
      <c r="E28" s="16">
        <v>4.4176327523760692</v>
      </c>
      <c r="F28" s="16">
        <v>39.381249338461288</v>
      </c>
    </row>
    <row r="29" spans="1:6" x14ac:dyDescent="0.25">
      <c r="A29" s="13" t="s">
        <v>33</v>
      </c>
      <c r="B29" s="13" t="s">
        <v>27</v>
      </c>
      <c r="C29" s="14"/>
      <c r="D29" s="20">
        <v>146.13903987783172</v>
      </c>
      <c r="E29" s="16">
        <v>35.862190547244403</v>
      </c>
      <c r="F29" s="16">
        <v>110.27682398962978</v>
      </c>
    </row>
    <row r="30" spans="1:6" s="48" customFormat="1" x14ac:dyDescent="0.25">
      <c r="A30" s="23"/>
      <c r="B30" s="23" t="s">
        <v>48</v>
      </c>
      <c r="C30" s="19">
        <f>SUM(C23:C29)</f>
        <v>5128.4185535198403</v>
      </c>
      <c r="D30" s="19">
        <f t="shared" ref="D30:F30" si="5">SUM(D23:D29)</f>
        <v>4955.9792462311025</v>
      </c>
      <c r="E30" s="19">
        <f t="shared" si="5"/>
        <v>1844.3766323023392</v>
      </c>
      <c r="F30" s="19">
        <f t="shared" si="5"/>
        <v>3111.6085372325601</v>
      </c>
    </row>
    <row r="31" spans="1:6" x14ac:dyDescent="0.25">
      <c r="A31" s="13" t="s">
        <v>34</v>
      </c>
      <c r="B31" s="25"/>
      <c r="C31" s="28"/>
      <c r="D31" s="29"/>
      <c r="E31" s="29"/>
      <c r="F31" s="29"/>
    </row>
    <row r="32" spans="1:6" s="27" customFormat="1" x14ac:dyDescent="0.25">
      <c r="A32" s="24" t="s">
        <v>35</v>
      </c>
      <c r="B32" s="25" t="s">
        <v>36</v>
      </c>
      <c r="C32" s="26">
        <f>C30+C22+C17+C12</f>
        <v>11286.951520299001</v>
      </c>
      <c r="D32" s="26">
        <f>D30+D22+D17+D12</f>
        <v>9167.8088215049829</v>
      </c>
      <c r="E32" s="26">
        <f>E30+E22+E17+E12</f>
        <v>4179.1451220610534</v>
      </c>
      <c r="F32" s="26">
        <f>F30+F22+F17+F12</f>
        <v>4988.3582075582663</v>
      </c>
    </row>
    <row r="33" spans="7:7" x14ac:dyDescent="0.25">
      <c r="G33" s="49"/>
    </row>
    <row r="34" spans="7:7" x14ac:dyDescent="0.25">
      <c r="G34" s="49"/>
    </row>
    <row r="35" spans="7:7" x14ac:dyDescent="0.25">
      <c r="G35" s="4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7CD4-7133-4A7C-958D-8F1A59F039CE}">
  <dimension ref="A1:AV61"/>
  <sheetViews>
    <sheetView topLeftCell="R19" zoomScale="60" zoomScaleNormal="60" workbookViewId="0">
      <selection activeCell="AG48" sqref="AG48"/>
    </sheetView>
  </sheetViews>
  <sheetFormatPr defaultColWidth="11.42578125" defaultRowHeight="15" x14ac:dyDescent="0.25"/>
  <cols>
    <col min="1" max="1" width="11.42578125" style="34"/>
    <col min="2" max="2" width="18.28515625" style="34" customWidth="1"/>
    <col min="3" max="3" width="14.42578125" style="34" customWidth="1"/>
    <col min="4" max="4" width="24.85546875" style="34" customWidth="1"/>
    <col min="5" max="5" width="12.42578125" style="34" bestFit="1" customWidth="1"/>
    <col min="6" max="7" width="13.85546875" style="34" bestFit="1" customWidth="1"/>
    <col min="8" max="8" width="14.85546875" style="34" bestFit="1" customWidth="1"/>
    <col min="9" max="10" width="13.85546875" style="34" bestFit="1" customWidth="1"/>
    <col min="11" max="11" width="15.140625" style="34" bestFit="1" customWidth="1"/>
    <col min="12" max="12" width="14.85546875" style="34" bestFit="1" customWidth="1"/>
    <col min="13" max="13" width="15.42578125" style="34" bestFit="1" customWidth="1"/>
    <col min="14" max="17" width="13.85546875" style="34" bestFit="1" customWidth="1"/>
    <col min="18" max="22" width="14.5703125" style="34" bestFit="1" customWidth="1"/>
    <col min="23" max="23" width="16.5703125" style="34" bestFit="1" customWidth="1"/>
    <col min="24" max="32" width="14.5703125" style="34" bestFit="1" customWidth="1"/>
    <col min="33" max="33" width="16.5703125" style="34" bestFit="1" customWidth="1"/>
    <col min="34" max="34" width="14.5703125" style="34" bestFit="1" customWidth="1"/>
    <col min="35" max="16384" width="11.42578125" style="34"/>
  </cols>
  <sheetData>
    <row r="1" spans="1:48" ht="28.5" customHeight="1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48" ht="15.75" x14ac:dyDescent="0.25">
      <c r="B2" s="31" t="s">
        <v>37</v>
      </c>
      <c r="C2" s="30"/>
      <c r="D2" s="30"/>
      <c r="E2" s="30"/>
      <c r="F2" s="30"/>
      <c r="G2" s="30"/>
      <c r="H2" s="30"/>
      <c r="I2" s="30"/>
      <c r="J2" s="32" t="s">
        <v>62</v>
      </c>
      <c r="K2" s="33"/>
      <c r="L2" s="33"/>
      <c r="M2" s="33"/>
      <c r="N2" s="33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</row>
    <row r="3" spans="1:48" x14ac:dyDescent="0.25">
      <c r="A3" s="30"/>
      <c r="B3" s="30"/>
      <c r="C3" s="30"/>
      <c r="D3" s="30"/>
      <c r="E3" s="30"/>
      <c r="F3" s="30"/>
      <c r="G3" s="30"/>
      <c r="H3" s="30"/>
      <c r="I3" s="30"/>
      <c r="J3" s="38"/>
      <c r="K3" s="38">
        <v>0</v>
      </c>
      <c r="L3" s="38">
        <v>1</v>
      </c>
      <c r="M3" s="38">
        <v>2</v>
      </c>
      <c r="N3" s="38">
        <v>3</v>
      </c>
      <c r="O3" s="38">
        <v>4</v>
      </c>
      <c r="P3" s="38">
        <v>5</v>
      </c>
      <c r="Q3" s="38">
        <v>6</v>
      </c>
      <c r="R3" s="38">
        <v>7</v>
      </c>
      <c r="S3" s="38">
        <v>8</v>
      </c>
      <c r="T3" s="38">
        <v>9</v>
      </c>
      <c r="U3" s="38">
        <v>10</v>
      </c>
      <c r="V3" s="38">
        <v>11</v>
      </c>
      <c r="W3" s="38">
        <v>12</v>
      </c>
      <c r="X3" s="38">
        <v>13</v>
      </c>
      <c r="Y3" s="38">
        <v>14</v>
      </c>
      <c r="Z3" s="38">
        <v>15</v>
      </c>
      <c r="AA3" s="38">
        <v>16</v>
      </c>
      <c r="AB3" s="38">
        <v>17</v>
      </c>
      <c r="AC3" s="38">
        <v>18</v>
      </c>
      <c r="AD3" s="38">
        <v>19</v>
      </c>
      <c r="AE3" s="38">
        <v>20</v>
      </c>
      <c r="AF3" s="38">
        <v>21</v>
      </c>
      <c r="AG3" s="38">
        <v>22</v>
      </c>
      <c r="AH3" s="38">
        <v>23</v>
      </c>
      <c r="AI3" s="38">
        <v>24</v>
      </c>
      <c r="AJ3" s="38">
        <v>25</v>
      </c>
      <c r="AK3" s="38">
        <v>26</v>
      </c>
      <c r="AL3" s="38">
        <v>27</v>
      </c>
      <c r="AM3" s="38">
        <v>28</v>
      </c>
      <c r="AN3" s="38">
        <v>29</v>
      </c>
      <c r="AO3" s="38">
        <v>30</v>
      </c>
      <c r="AP3" s="30"/>
      <c r="AQ3" s="30"/>
      <c r="AR3" s="30"/>
      <c r="AS3" s="30"/>
      <c r="AT3" s="30"/>
      <c r="AU3" s="30"/>
      <c r="AV3" s="30"/>
    </row>
    <row r="4" spans="1:48" x14ac:dyDescent="0.25">
      <c r="A4" s="30"/>
      <c r="B4" s="30"/>
      <c r="C4" s="38" t="s">
        <v>63</v>
      </c>
      <c r="D4" s="38"/>
      <c r="E4" s="30"/>
      <c r="F4" s="30"/>
      <c r="G4" s="30"/>
      <c r="H4" s="30"/>
      <c r="I4" s="30"/>
      <c r="J4" s="38" t="s">
        <v>64</v>
      </c>
      <c r="K4" s="38">
        <f>0.489*(K5^0.89)</f>
        <v>1.3788246939886428E-2</v>
      </c>
      <c r="L4" s="38">
        <f>0.489*(L5^0.89)</f>
        <v>2.5552050017790411E-2</v>
      </c>
      <c r="M4" s="38">
        <f t="shared" ref="M4:AN4" si="0">0.489*(M5^0.89)</f>
        <v>0.36044872841517317</v>
      </c>
      <c r="N4" s="38">
        <f t="shared" si="0"/>
        <v>0.87604548873051435</v>
      </c>
      <c r="O4" s="38">
        <f t="shared" si="0"/>
        <v>1.3868283000606834</v>
      </c>
      <c r="P4" s="38">
        <f t="shared" si="0"/>
        <v>1.7732050057662931</v>
      </c>
      <c r="Q4" s="38">
        <f t="shared" si="0"/>
        <v>2.0006272518176758</v>
      </c>
      <c r="R4" s="38">
        <f t="shared" si="0"/>
        <v>2.0824261439806677</v>
      </c>
      <c r="S4" s="38">
        <f t="shared" si="0"/>
        <v>2.0511398107328942</v>
      </c>
      <c r="T4" s="38">
        <f t="shared" si="0"/>
        <v>1.9422000384648348</v>
      </c>
      <c r="U4" s="38">
        <f t="shared" si="0"/>
        <v>1.7864408245722385</v>
      </c>
      <c r="V4" s="38">
        <f t="shared" si="0"/>
        <v>1.6076896466876123</v>
      </c>
      <c r="W4" s="38">
        <f t="shared" si="0"/>
        <v>1.4228705625256779</v>
      </c>
      <c r="X4" s="38">
        <f t="shared" si="0"/>
        <v>1.2431221584670407</v>
      </c>
      <c r="Y4" s="38">
        <f t="shared" si="0"/>
        <v>1.0751561437379691</v>
      </c>
      <c r="Z4" s="38">
        <f t="shared" si="0"/>
        <v>0.92250679419002457</v>
      </c>
      <c r="AA4" s="38">
        <f t="shared" si="0"/>
        <v>0.78654773688919444</v>
      </c>
      <c r="AB4" s="38">
        <f t="shared" si="0"/>
        <v>0.66726175540576682</v>
      </c>
      <c r="AC4" s="38">
        <f t="shared" si="0"/>
        <v>0.56379468864138538</v>
      </c>
      <c r="AD4" s="38">
        <f t="shared" si="0"/>
        <v>0.47483775939590034</v>
      </c>
      <c r="AE4" s="38">
        <f t="shared" si="0"/>
        <v>0.39888133001655612</v>
      </c>
      <c r="AF4" s="38">
        <f t="shared" si="0"/>
        <v>0.33437623540424583</v>
      </c>
      <c r="AG4" s="38">
        <f t="shared" si="0"/>
        <v>0.27983085823812082</v>
      </c>
      <c r="AH4" s="38">
        <f t="shared" si="0"/>
        <v>0.23386485259815634</v>
      </c>
      <c r="AI4" s="38">
        <f t="shared" si="0"/>
        <v>0.19523450534644191</v>
      </c>
      <c r="AJ4" s="38">
        <f t="shared" si="0"/>
        <v>0.16284019108796349</v>
      </c>
      <c r="AK4" s="38">
        <f t="shared" si="0"/>
        <v>0.13572304071115421</v>
      </c>
      <c r="AL4" s="38">
        <f t="shared" si="0"/>
        <v>0.1130555597605553</v>
      </c>
      <c r="AM4" s="38">
        <f t="shared" si="0"/>
        <v>9.4129268297941868E-2</v>
      </c>
      <c r="AN4" s="38">
        <f t="shared" si="0"/>
        <v>7.834129426265192E-2</v>
      </c>
      <c r="AO4" s="38">
        <f>0.489*(AO5^0.89)</f>
        <v>6.5181086453191303E-2</v>
      </c>
      <c r="AP4" s="30"/>
      <c r="AQ4" s="30"/>
      <c r="AR4" s="30"/>
      <c r="AS4" s="30"/>
      <c r="AT4" s="30"/>
      <c r="AU4" s="30"/>
      <c r="AV4" s="30"/>
    </row>
    <row r="5" spans="1:48" x14ac:dyDescent="0.25">
      <c r="A5" s="30"/>
      <c r="B5" s="30"/>
      <c r="C5" s="38"/>
      <c r="D5" s="38"/>
      <c r="E5" s="30"/>
      <c r="F5" s="30"/>
      <c r="G5" s="30"/>
      <c r="H5" s="30"/>
      <c r="I5" s="30"/>
      <c r="J5" s="38" t="s">
        <v>39</v>
      </c>
      <c r="K5" s="38">
        <f>L5/2</f>
        <v>1.8140610682381542E-2</v>
      </c>
      <c r="L5" s="38">
        <f t="shared" ref="L5:AO5" si="1">L10-K10</f>
        <v>3.6281221364763083E-2</v>
      </c>
      <c r="M5" s="38">
        <f t="shared" si="1"/>
        <v>0.70984334546317041</v>
      </c>
      <c r="N5" s="38">
        <f t="shared" si="1"/>
        <v>1.9253707963296036</v>
      </c>
      <c r="O5" s="38">
        <f t="shared" si="1"/>
        <v>3.226021309531252</v>
      </c>
      <c r="P5" s="38">
        <f t="shared" si="1"/>
        <v>4.2520230113985074</v>
      </c>
      <c r="Q5" s="38">
        <f t="shared" si="1"/>
        <v>4.8694525267247464</v>
      </c>
      <c r="R5" s="38">
        <f t="shared" si="1"/>
        <v>5.0937139068206942</v>
      </c>
      <c r="S5" s="38">
        <f t="shared" si="1"/>
        <v>5.0078077263109897</v>
      </c>
      <c r="T5" s="38">
        <f t="shared" si="1"/>
        <v>4.7099572521543251</v>
      </c>
      <c r="U5" s="38">
        <f t="shared" si="1"/>
        <v>4.2877007495777768</v>
      </c>
      <c r="V5" s="38">
        <f t="shared" si="1"/>
        <v>3.8087200443928282</v>
      </c>
      <c r="W5" s="38">
        <f t="shared" si="1"/>
        <v>3.3203748703940406</v>
      </c>
      <c r="X5" s="38">
        <f t="shared" si="1"/>
        <v>2.852899409630524</v>
      </c>
      <c r="Y5" s="38">
        <f t="shared" si="1"/>
        <v>2.4235526085420602</v>
      </c>
      <c r="Z5" s="38">
        <f t="shared" si="1"/>
        <v>2.0404743491723991</v>
      </c>
      <c r="AA5" s="38">
        <f t="shared" si="1"/>
        <v>1.7058009211388878</v>
      </c>
      <c r="AB5" s="38">
        <f t="shared" si="1"/>
        <v>1.4179835980249678</v>
      </c>
      <c r="AC5" s="38">
        <f t="shared" si="1"/>
        <v>1.1734155020797061</v>
      </c>
      <c r="AD5" s="38">
        <f t="shared" si="1"/>
        <v>0.96751757515393422</v>
      </c>
      <c r="AE5" s="38">
        <f t="shared" si="1"/>
        <v>0.79542814764678127</v>
      </c>
      <c r="AF5" s="38">
        <f t="shared" si="1"/>
        <v>0.65241540573915557</v>
      </c>
      <c r="AG5" s="38">
        <f t="shared" si="1"/>
        <v>0.53410366309920221</v>
      </c>
      <c r="AH5" s="38">
        <f t="shared" si="1"/>
        <v>0.43657919040654747</v>
      </c>
      <c r="AI5" s="38">
        <f t="shared" si="1"/>
        <v>0.35642136353185805</v>
      </c>
      <c r="AJ5" s="38">
        <f t="shared" si="1"/>
        <v>0.2906899717387148</v>
      </c>
      <c r="AK5" s="38">
        <f t="shared" si="1"/>
        <v>0.23688885633821855</v>
      </c>
      <c r="AL5" s="38">
        <f t="shared" si="1"/>
        <v>0.19291865742565761</v>
      </c>
      <c r="AM5" s="38">
        <f t="shared" si="1"/>
        <v>0.15702645836517348</v>
      </c>
      <c r="AN5" s="38">
        <f t="shared" si="1"/>
        <v>0.12775683324772302</v>
      </c>
      <c r="AO5" s="38">
        <f t="shared" si="1"/>
        <v>0.10390669315957979</v>
      </c>
      <c r="AP5" s="30"/>
      <c r="AQ5" s="30"/>
      <c r="AR5" s="30"/>
      <c r="AS5" s="30"/>
      <c r="AT5" s="30"/>
      <c r="AU5" s="30"/>
      <c r="AV5" s="30"/>
    </row>
    <row r="6" spans="1:48" x14ac:dyDescent="0.25">
      <c r="A6" s="30"/>
      <c r="B6" s="30"/>
      <c r="C6" s="38" t="s">
        <v>65</v>
      </c>
      <c r="D6" s="51">
        <v>58.2</v>
      </c>
      <c r="E6" s="30"/>
      <c r="F6" s="30"/>
      <c r="G6" s="30"/>
      <c r="H6" s="30"/>
      <c r="I6" s="30"/>
      <c r="J6" s="38" t="s">
        <v>66</v>
      </c>
      <c r="K6" s="39">
        <f>SUM(K4:K5)</f>
        <v>3.1928857622267971E-2</v>
      </c>
      <c r="L6" s="39">
        <f>SUM(L4:L5)</f>
        <v>6.1833271382553498E-2</v>
      </c>
      <c r="M6" s="39">
        <f t="shared" ref="M6:AN6" si="2">SUM(M4:M5)</f>
        <v>1.0702920738783437</v>
      </c>
      <c r="N6" s="39">
        <f t="shared" si="2"/>
        <v>2.8014162850601179</v>
      </c>
      <c r="O6" s="39">
        <f t="shared" si="2"/>
        <v>4.6128496095919349</v>
      </c>
      <c r="P6" s="39">
        <f t="shared" si="2"/>
        <v>6.0252280171648005</v>
      </c>
      <c r="Q6" s="39">
        <f t="shared" si="2"/>
        <v>6.8700797785424221</v>
      </c>
      <c r="R6" s="39">
        <f t="shared" si="2"/>
        <v>7.1761400508013615</v>
      </c>
      <c r="S6" s="39">
        <f t="shared" si="2"/>
        <v>7.0589475370438839</v>
      </c>
      <c r="T6" s="39">
        <f t="shared" si="2"/>
        <v>6.6521572906191597</v>
      </c>
      <c r="U6" s="39">
        <f t="shared" si="2"/>
        <v>6.0741415741500155</v>
      </c>
      <c r="V6" s="39">
        <f t="shared" si="2"/>
        <v>5.4164096910804407</v>
      </c>
      <c r="W6" s="39">
        <f t="shared" si="2"/>
        <v>4.7432454329197187</v>
      </c>
      <c r="X6" s="39">
        <f t="shared" si="2"/>
        <v>4.0960215680975649</v>
      </c>
      <c r="Y6" s="39">
        <f t="shared" si="2"/>
        <v>3.4987087522800291</v>
      </c>
      <c r="Z6" s="39">
        <f t="shared" si="2"/>
        <v>2.9629811433624238</v>
      </c>
      <c r="AA6" s="39">
        <f t="shared" si="2"/>
        <v>2.4923486580280825</v>
      </c>
      <c r="AB6" s="39">
        <f t="shared" si="2"/>
        <v>2.0852453534307345</v>
      </c>
      <c r="AC6" s="39">
        <f t="shared" si="2"/>
        <v>1.7372101907210915</v>
      </c>
      <c r="AD6" s="39">
        <f t="shared" si="2"/>
        <v>1.4423553345498346</v>
      </c>
      <c r="AE6" s="39">
        <f t="shared" si="2"/>
        <v>1.1943094776633374</v>
      </c>
      <c r="AF6" s="39">
        <f t="shared" si="2"/>
        <v>0.98679164114340145</v>
      </c>
      <c r="AG6" s="39">
        <f t="shared" si="2"/>
        <v>0.81393452133732302</v>
      </c>
      <c r="AH6" s="39">
        <f t="shared" si="2"/>
        <v>0.67044404300470384</v>
      </c>
      <c r="AI6" s="39">
        <f t="shared" si="2"/>
        <v>0.55165586887829998</v>
      </c>
      <c r="AJ6" s="39">
        <f t="shared" si="2"/>
        <v>0.4535301628266783</v>
      </c>
      <c r="AK6" s="39">
        <f t="shared" si="2"/>
        <v>0.37261189704937275</v>
      </c>
      <c r="AL6" s="39">
        <f t="shared" si="2"/>
        <v>0.30597421718621293</v>
      </c>
      <c r="AM6" s="39">
        <f t="shared" si="2"/>
        <v>0.25115572666311536</v>
      </c>
      <c r="AN6" s="39">
        <f t="shared" si="2"/>
        <v>0.20609812751037493</v>
      </c>
      <c r="AO6" s="39">
        <f>SUM(AO4:AO5)</f>
        <v>0.16908777961277111</v>
      </c>
      <c r="AP6" s="30"/>
      <c r="AQ6" s="30"/>
      <c r="AR6" s="30"/>
      <c r="AS6" s="30"/>
      <c r="AT6" s="30"/>
      <c r="AU6" s="30"/>
      <c r="AV6" s="30"/>
    </row>
    <row r="7" spans="1:48" ht="18" x14ac:dyDescent="0.35">
      <c r="A7" s="30"/>
      <c r="B7" s="30"/>
      <c r="C7" s="38"/>
      <c r="D7" s="51"/>
      <c r="E7" s="30"/>
      <c r="F7" s="30"/>
      <c r="G7" s="30"/>
      <c r="H7" s="30"/>
      <c r="I7" s="30"/>
      <c r="J7" s="38" t="s">
        <v>67</v>
      </c>
      <c r="K7" s="52">
        <f>K6*$D$10*$D$11</f>
        <v>5.502406463570847E-2</v>
      </c>
      <c r="L7" s="52">
        <f t="shared" ref="L7:AN7" si="3">L6*$D$10*$D$11</f>
        <v>0.10655933768260051</v>
      </c>
      <c r="M7" s="52">
        <f t="shared" si="3"/>
        <v>1.8444700073170124</v>
      </c>
      <c r="N7" s="52">
        <f t="shared" si="3"/>
        <v>4.8277740645869356</v>
      </c>
      <c r="O7" s="52">
        <f t="shared" si="3"/>
        <v>7.9494774938634336</v>
      </c>
      <c r="P7" s="52">
        <f t="shared" si="3"/>
        <v>10.383476282914005</v>
      </c>
      <c r="Q7" s="52">
        <f t="shared" si="3"/>
        <v>11.83943748502144</v>
      </c>
      <c r="R7" s="52">
        <f t="shared" si="3"/>
        <v>12.366881354214344</v>
      </c>
      <c r="S7" s="52">
        <f t="shared" si="3"/>
        <v>12.164919588838959</v>
      </c>
      <c r="T7" s="52">
        <f t="shared" si="3"/>
        <v>11.463884397500351</v>
      </c>
      <c r="U7" s="52">
        <f t="shared" si="3"/>
        <v>10.467770646118526</v>
      </c>
      <c r="V7" s="52">
        <f t="shared" si="3"/>
        <v>9.3342793676286249</v>
      </c>
      <c r="W7" s="52">
        <f t="shared" si="3"/>
        <v>8.174192962731647</v>
      </c>
      <c r="X7" s="52">
        <f t="shared" si="3"/>
        <v>7.0588105023548025</v>
      </c>
      <c r="Y7" s="52">
        <f t="shared" si="3"/>
        <v>6.0294414164292496</v>
      </c>
      <c r="Z7" s="52">
        <f t="shared" si="3"/>
        <v>5.1062041703945766</v>
      </c>
      <c r="AA7" s="52">
        <f t="shared" si="3"/>
        <v>4.2951475206683956</v>
      </c>
      <c r="AB7" s="52">
        <f t="shared" si="3"/>
        <v>3.5935728257456323</v>
      </c>
      <c r="AC7" s="52">
        <f t="shared" si="3"/>
        <v>2.9937922286760137</v>
      </c>
      <c r="AD7" s="52">
        <f t="shared" si="3"/>
        <v>2.4856590265408816</v>
      </c>
      <c r="AE7" s="52">
        <f t="shared" si="3"/>
        <v>2.058193333173151</v>
      </c>
      <c r="AF7" s="52">
        <f t="shared" si="3"/>
        <v>1.7005709282371282</v>
      </c>
      <c r="AG7" s="52">
        <f t="shared" si="3"/>
        <v>1.4026804917713198</v>
      </c>
      <c r="AH7" s="52">
        <f t="shared" si="3"/>
        <v>1.1553985674447729</v>
      </c>
      <c r="AI7" s="52">
        <f t="shared" si="3"/>
        <v>0.95068694736693693</v>
      </c>
      <c r="AJ7" s="52">
        <f t="shared" si="3"/>
        <v>0.7815836472713088</v>
      </c>
      <c r="AK7" s="52">
        <f t="shared" si="3"/>
        <v>0.64213450258175231</v>
      </c>
      <c r="AL7" s="52">
        <f t="shared" si="3"/>
        <v>0.52729556761757357</v>
      </c>
      <c r="AM7" s="52">
        <f t="shared" si="3"/>
        <v>0.43282503561610214</v>
      </c>
      <c r="AN7" s="52">
        <f t="shared" si="3"/>
        <v>0.35517577307621273</v>
      </c>
      <c r="AO7" s="52">
        <f>AO6*$D$10*$D$11</f>
        <v>0.29139460686600882</v>
      </c>
      <c r="AP7" s="30"/>
      <c r="AQ7" s="30"/>
      <c r="AR7" s="30"/>
      <c r="AS7" s="30"/>
      <c r="AT7" s="30"/>
      <c r="AU7" s="30"/>
      <c r="AV7" s="30"/>
    </row>
    <row r="8" spans="1:48" x14ac:dyDescent="0.25">
      <c r="A8" s="30"/>
      <c r="B8" s="30"/>
      <c r="C8" s="38" t="s">
        <v>40</v>
      </c>
      <c r="D8" s="51">
        <v>0.208142687554975</v>
      </c>
      <c r="E8" s="30"/>
      <c r="F8" s="30"/>
      <c r="G8" s="30"/>
      <c r="H8" s="30"/>
      <c r="I8" s="30"/>
      <c r="J8" s="53" t="s">
        <v>68</v>
      </c>
      <c r="K8" s="54"/>
      <c r="L8" s="54"/>
      <c r="M8" s="54"/>
      <c r="N8" s="54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0"/>
      <c r="AQ8" s="30"/>
      <c r="AR8" s="30"/>
      <c r="AS8" s="30"/>
      <c r="AT8" s="30"/>
      <c r="AU8" s="30"/>
      <c r="AV8" s="30"/>
    </row>
    <row r="9" spans="1:48" x14ac:dyDescent="0.25">
      <c r="A9" s="30"/>
      <c r="B9" s="30"/>
      <c r="C9" s="38" t="s">
        <v>41</v>
      </c>
      <c r="D9" s="38">
        <v>4</v>
      </c>
      <c r="E9" s="30"/>
      <c r="F9" s="30"/>
      <c r="G9" s="30"/>
      <c r="H9" s="30"/>
      <c r="I9" s="30"/>
      <c r="J9" s="38" t="s">
        <v>69</v>
      </c>
      <c r="K9" s="38">
        <v>0</v>
      </c>
      <c r="L9" s="38">
        <v>1</v>
      </c>
      <c r="M9" s="38">
        <v>2</v>
      </c>
      <c r="N9" s="38">
        <v>3</v>
      </c>
      <c r="O9" s="38">
        <v>4</v>
      </c>
      <c r="P9" s="38">
        <v>5</v>
      </c>
      <c r="Q9" s="38">
        <v>6</v>
      </c>
      <c r="R9" s="38">
        <v>7</v>
      </c>
      <c r="S9" s="38">
        <v>8</v>
      </c>
      <c r="T9" s="38">
        <v>9</v>
      </c>
      <c r="U9" s="38">
        <v>10</v>
      </c>
      <c r="V9" s="38">
        <v>11</v>
      </c>
      <c r="W9" s="38">
        <v>12</v>
      </c>
      <c r="X9" s="38">
        <v>13</v>
      </c>
      <c r="Y9" s="38">
        <v>14</v>
      </c>
      <c r="Z9" s="38">
        <v>15</v>
      </c>
      <c r="AA9" s="38">
        <v>16</v>
      </c>
      <c r="AB9" s="38">
        <v>17</v>
      </c>
      <c r="AC9" s="38">
        <v>18</v>
      </c>
      <c r="AD9" s="38">
        <v>19</v>
      </c>
      <c r="AE9" s="38">
        <v>20</v>
      </c>
      <c r="AF9" s="38">
        <v>21</v>
      </c>
      <c r="AG9" s="38">
        <v>22</v>
      </c>
      <c r="AH9" s="38">
        <v>23</v>
      </c>
      <c r="AI9" s="38">
        <v>24</v>
      </c>
      <c r="AJ9" s="38">
        <v>25</v>
      </c>
      <c r="AK9" s="38">
        <v>26</v>
      </c>
      <c r="AL9" s="38">
        <v>27</v>
      </c>
      <c r="AM9" s="38">
        <v>28</v>
      </c>
      <c r="AN9" s="38">
        <v>29</v>
      </c>
      <c r="AO9" s="38">
        <v>30</v>
      </c>
      <c r="AP9" s="30"/>
      <c r="AQ9" s="30"/>
      <c r="AR9" s="30"/>
      <c r="AS9" s="30"/>
      <c r="AT9" s="30"/>
      <c r="AU9" s="30"/>
      <c r="AV9" s="30"/>
    </row>
    <row r="10" spans="1:48" x14ac:dyDescent="0.25">
      <c r="A10" s="30"/>
      <c r="B10" s="30"/>
      <c r="C10" s="38" t="s">
        <v>42</v>
      </c>
      <c r="D10" s="38">
        <v>0.47</v>
      </c>
      <c r="E10" s="30"/>
      <c r="F10" s="30"/>
      <c r="G10" s="30"/>
      <c r="H10" s="30"/>
      <c r="I10" s="30"/>
      <c r="J10" s="38" t="s">
        <v>39</v>
      </c>
      <c r="K10" s="38">
        <f>L10/2</f>
        <v>3.6281221364763083E-2</v>
      </c>
      <c r="L10" s="38">
        <f>$D$6*(1-EXP(-$D$8*L9))^$D$9</f>
        <v>7.2562442729526166E-2</v>
      </c>
      <c r="M10" s="38">
        <f t="shared" ref="M10:AM10" si="4">$D$6*(1-EXP(-$D$8*M9))^$D$9</f>
        <v>0.78240578819269657</v>
      </c>
      <c r="N10" s="38">
        <f t="shared" si="4"/>
        <v>2.7077765845223003</v>
      </c>
      <c r="O10" s="38">
        <f t="shared" si="4"/>
        <v>5.9337978940535523</v>
      </c>
      <c r="P10" s="38">
        <f t="shared" si="4"/>
        <v>10.18582090545206</v>
      </c>
      <c r="Q10" s="38">
        <f t="shared" si="4"/>
        <v>15.055273432176806</v>
      </c>
      <c r="R10" s="38">
        <f t="shared" si="4"/>
        <v>20.1489873389975</v>
      </c>
      <c r="S10" s="38">
        <f t="shared" si="4"/>
        <v>25.15679506530849</v>
      </c>
      <c r="T10" s="38">
        <f t="shared" si="4"/>
        <v>29.866752317462815</v>
      </c>
      <c r="U10" s="38">
        <f t="shared" si="4"/>
        <v>34.154453067040592</v>
      </c>
      <c r="V10" s="38">
        <f t="shared" si="4"/>
        <v>37.96317311143342</v>
      </c>
      <c r="W10" s="38">
        <f t="shared" si="4"/>
        <v>41.283547981827461</v>
      </c>
      <c r="X10" s="38">
        <f t="shared" si="4"/>
        <v>44.136447391457985</v>
      </c>
      <c r="Y10" s="38">
        <f t="shared" si="4"/>
        <v>46.560000000000045</v>
      </c>
      <c r="Z10" s="38">
        <f t="shared" si="4"/>
        <v>48.600474349172444</v>
      </c>
      <c r="AA10" s="38">
        <f t="shared" si="4"/>
        <v>50.306275270311332</v>
      </c>
      <c r="AB10" s="38">
        <f t="shared" si="4"/>
        <v>51.7242588683363</v>
      </c>
      <c r="AC10" s="38">
        <f t="shared" si="4"/>
        <v>52.897674370416006</v>
      </c>
      <c r="AD10" s="38">
        <f t="shared" si="4"/>
        <v>53.86519194556994</v>
      </c>
      <c r="AE10" s="38">
        <f t="shared" si="4"/>
        <v>54.660620093216721</v>
      </c>
      <c r="AF10" s="38">
        <f t="shared" si="4"/>
        <v>55.313035498955877</v>
      </c>
      <c r="AG10" s="38">
        <f t="shared" si="4"/>
        <v>55.847139162055079</v>
      </c>
      <c r="AH10" s="38">
        <f t="shared" si="4"/>
        <v>56.283718352461626</v>
      </c>
      <c r="AI10" s="38">
        <f t="shared" si="4"/>
        <v>56.640139715993485</v>
      </c>
      <c r="AJ10" s="38">
        <f t="shared" si="4"/>
        <v>56.930829687732199</v>
      </c>
      <c r="AK10" s="38">
        <f t="shared" si="4"/>
        <v>57.167718544070418</v>
      </c>
      <c r="AL10" s="38">
        <f t="shared" si="4"/>
        <v>57.360637201496075</v>
      </c>
      <c r="AM10" s="38">
        <f t="shared" si="4"/>
        <v>57.517663659861249</v>
      </c>
      <c r="AN10" s="38">
        <f>$D$6*(1-EXP(-$D$8*AN9))^$D$9</f>
        <v>57.645420493108972</v>
      </c>
      <c r="AO10" s="38">
        <f>$D$6*(1-EXP(-$D$8*AO9))^$D$9</f>
        <v>57.749327186268552</v>
      </c>
      <c r="AP10" s="30"/>
      <c r="AQ10" s="30"/>
      <c r="AR10" s="30"/>
      <c r="AS10" s="30"/>
      <c r="AT10" s="30"/>
      <c r="AU10" s="30"/>
      <c r="AV10" s="30"/>
    </row>
    <row r="11" spans="1:48" x14ac:dyDescent="0.25">
      <c r="A11" s="30"/>
      <c r="B11" s="30"/>
      <c r="C11" s="38" t="s">
        <v>43</v>
      </c>
      <c r="D11" s="39">
        <f>44/12</f>
        <v>3.6666666666666665</v>
      </c>
      <c r="E11" s="30"/>
      <c r="F11" s="30"/>
      <c r="G11" s="30"/>
      <c r="H11" s="30"/>
      <c r="I11" s="30"/>
      <c r="J11" s="38" t="s">
        <v>64</v>
      </c>
      <c r="K11" s="38">
        <f t="shared" ref="K11:AM11" si="5">0.489*(K10^0.89)</f>
        <v>2.5552050017790411E-2</v>
      </c>
      <c r="L11" s="38">
        <f>0.489*(L10^0.89)</f>
        <v>4.735244900662048E-2</v>
      </c>
      <c r="M11" s="38">
        <f t="shared" si="5"/>
        <v>0.39306410713018741</v>
      </c>
      <c r="N11" s="38">
        <f t="shared" si="5"/>
        <v>1.186681785444617</v>
      </c>
      <c r="O11" s="38">
        <f t="shared" si="5"/>
        <v>2.3854757538523246</v>
      </c>
      <c r="P11" s="38">
        <f t="shared" si="5"/>
        <v>3.8585606499841605</v>
      </c>
      <c r="Q11" s="38">
        <f t="shared" si="5"/>
        <v>5.4632585667757141</v>
      </c>
      <c r="R11" s="38">
        <f t="shared" si="5"/>
        <v>7.080994033648782</v>
      </c>
      <c r="S11" s="38">
        <f t="shared" si="5"/>
        <v>8.6276414188752568</v>
      </c>
      <c r="T11" s="38">
        <f t="shared" si="5"/>
        <v>10.051391279297109</v>
      </c>
      <c r="U11" s="38">
        <f t="shared" si="5"/>
        <v>11.326011216908247</v>
      </c>
      <c r="V11" s="38">
        <f t="shared" si="5"/>
        <v>12.443469534781668</v>
      </c>
      <c r="W11" s="38">
        <f t="shared" si="5"/>
        <v>13.407580149445048</v>
      </c>
      <c r="X11" s="38">
        <f t="shared" si="5"/>
        <v>14.229135704340235</v>
      </c>
      <c r="Y11" s="38">
        <f t="shared" si="5"/>
        <v>14.922459328463836</v>
      </c>
      <c r="Z11" s="38">
        <f t="shared" si="5"/>
        <v>15.50311295548779</v>
      </c>
      <c r="AA11" s="38">
        <f t="shared" si="5"/>
        <v>15.986470260641632</v>
      </c>
      <c r="AB11" s="38">
        <f t="shared" si="5"/>
        <v>16.386898559482152</v>
      </c>
      <c r="AC11" s="38">
        <f t="shared" si="5"/>
        <v>16.717349199242726</v>
      </c>
      <c r="AD11" s="38">
        <f t="shared" si="5"/>
        <v>16.989209334845192</v>
      </c>
      <c r="AE11" s="38">
        <f t="shared" si="5"/>
        <v>17.212312103815467</v>
      </c>
      <c r="AF11" s="38">
        <f t="shared" si="5"/>
        <v>17.395035825052467</v>
      </c>
      <c r="AG11" s="38">
        <f t="shared" si="5"/>
        <v>17.544447148150073</v>
      </c>
      <c r="AH11" s="38">
        <f t="shared" si="5"/>
        <v>17.666459996208271</v>
      </c>
      <c r="AI11" s="38">
        <f t="shared" si="5"/>
        <v>17.765993559678087</v>
      </c>
      <c r="AJ11" s="38">
        <f t="shared" si="5"/>
        <v>17.847120083295597</v>
      </c>
      <c r="AK11" s="38">
        <f t="shared" si="5"/>
        <v>17.913197951225751</v>
      </c>
      <c r="AL11" s="38">
        <f t="shared" si="5"/>
        <v>17.966988501662623</v>
      </c>
      <c r="AM11" s="38">
        <f t="shared" si="5"/>
        <v>18.010756716849276</v>
      </c>
      <c r="AN11" s="38">
        <f>0.489*(AN10^0.89)</f>
        <v>18.046356868897341</v>
      </c>
      <c r="AO11" s="38">
        <f>0.489*(AO10^0.89)</f>
        <v>18.075304646768043</v>
      </c>
      <c r="AP11" s="30"/>
      <c r="AQ11" s="30"/>
      <c r="AR11" s="30"/>
      <c r="AS11" s="30"/>
      <c r="AT11" s="30"/>
      <c r="AU11" s="30"/>
      <c r="AV11" s="30"/>
    </row>
    <row r="12" spans="1:48" x14ac:dyDescent="0.25">
      <c r="A12" s="55"/>
      <c r="B12" s="30"/>
      <c r="C12" s="30"/>
      <c r="D12" s="30"/>
      <c r="E12" s="30"/>
      <c r="F12" s="30"/>
      <c r="G12" s="30"/>
      <c r="H12" s="30"/>
      <c r="I12" s="30"/>
      <c r="J12" s="38" t="s">
        <v>66</v>
      </c>
      <c r="K12" s="39">
        <f t="shared" ref="K12:AO12" si="6">SUM(K10:K11)</f>
        <v>6.1833271382553498E-2</v>
      </c>
      <c r="L12" s="39">
        <f t="shared" si="6"/>
        <v>0.11991489173614664</v>
      </c>
      <c r="M12" s="39">
        <f t="shared" si="6"/>
        <v>1.1754698953228839</v>
      </c>
      <c r="N12" s="39">
        <f t="shared" si="6"/>
        <v>3.8944583699669173</v>
      </c>
      <c r="O12" s="39">
        <f t="shared" si="6"/>
        <v>8.3192736479058773</v>
      </c>
      <c r="P12" s="39">
        <f t="shared" si="6"/>
        <v>14.044381555436221</v>
      </c>
      <c r="Q12" s="39">
        <f t="shared" si="6"/>
        <v>20.518531998952518</v>
      </c>
      <c r="R12" s="39">
        <f t="shared" si="6"/>
        <v>27.229981372646282</v>
      </c>
      <c r="S12" s="39">
        <f t="shared" si="6"/>
        <v>33.784436484183743</v>
      </c>
      <c r="T12" s="39">
        <f t="shared" si="6"/>
        <v>39.918143596759926</v>
      </c>
      <c r="U12" s="39">
        <f t="shared" si="6"/>
        <v>45.480464283948841</v>
      </c>
      <c r="V12" s="39">
        <f t="shared" si="6"/>
        <v>50.40664264621509</v>
      </c>
      <c r="W12" s="39">
        <f t="shared" si="6"/>
        <v>54.691128131272507</v>
      </c>
      <c r="X12" s="39">
        <f t="shared" si="6"/>
        <v>58.365583095798222</v>
      </c>
      <c r="Y12" s="39">
        <f t="shared" si="6"/>
        <v>61.482459328463882</v>
      </c>
      <c r="Z12" s="39">
        <f t="shared" si="6"/>
        <v>64.103587304660238</v>
      </c>
      <c r="AA12" s="39">
        <f t="shared" si="6"/>
        <v>66.292745530952971</v>
      </c>
      <c r="AB12" s="39">
        <f t="shared" si="6"/>
        <v>68.111157427818455</v>
      </c>
      <c r="AC12" s="39">
        <f t="shared" si="6"/>
        <v>69.615023569658732</v>
      </c>
      <c r="AD12" s="39">
        <f t="shared" si="6"/>
        <v>70.854401280415132</v>
      </c>
      <c r="AE12" s="39">
        <f t="shared" si="6"/>
        <v>71.872932197032185</v>
      </c>
      <c r="AF12" s="39">
        <f t="shared" si="6"/>
        <v>72.708071324008344</v>
      </c>
      <c r="AG12" s="39">
        <f t="shared" si="6"/>
        <v>73.391586310205156</v>
      </c>
      <c r="AH12" s="39">
        <f t="shared" si="6"/>
        <v>73.950178348669894</v>
      </c>
      <c r="AI12" s="39">
        <f t="shared" si="6"/>
        <v>74.406133275671579</v>
      </c>
      <c r="AJ12" s="39">
        <f t="shared" si="6"/>
        <v>74.777949771027792</v>
      </c>
      <c r="AK12" s="39">
        <f t="shared" si="6"/>
        <v>75.080916495296165</v>
      </c>
      <c r="AL12" s="39">
        <f t="shared" si="6"/>
        <v>75.327625703158702</v>
      </c>
      <c r="AM12" s="39">
        <f t="shared" si="6"/>
        <v>75.528420376710528</v>
      </c>
      <c r="AN12" s="39">
        <f t="shared" si="6"/>
        <v>75.69177736200632</v>
      </c>
      <c r="AO12" s="39">
        <f t="shared" si="6"/>
        <v>75.824631833036591</v>
      </c>
      <c r="AP12" s="30"/>
      <c r="AQ12" s="30"/>
      <c r="AR12" s="30"/>
      <c r="AS12" s="30"/>
      <c r="AT12" s="30"/>
      <c r="AU12" s="30"/>
      <c r="AV12" s="30"/>
    </row>
    <row r="13" spans="1:48" ht="18" x14ac:dyDescent="0.35">
      <c r="A13" s="55"/>
      <c r="B13" s="30"/>
      <c r="C13" s="36" t="s">
        <v>70</v>
      </c>
      <c r="D13" s="36">
        <f>'Silvopastoril Area'!F12</f>
        <v>990.31620794365858</v>
      </c>
      <c r="E13" s="30"/>
      <c r="F13" s="30"/>
      <c r="G13" s="30"/>
      <c r="H13" s="30"/>
      <c r="I13" s="30"/>
      <c r="J13" s="38" t="s">
        <v>67</v>
      </c>
      <c r="K13" s="38">
        <f t="shared" ref="K13:AO13" si="7">(K10+K11)*$D$11</f>
        <v>0.22672199506936283</v>
      </c>
      <c r="L13" s="38">
        <f t="shared" si="7"/>
        <v>0.439687936365871</v>
      </c>
      <c r="M13" s="38">
        <f t="shared" si="7"/>
        <v>4.3100562828505744</v>
      </c>
      <c r="N13" s="38">
        <f t="shared" si="7"/>
        <v>14.279680689878695</v>
      </c>
      <c r="O13" s="38">
        <f t="shared" si="7"/>
        <v>30.504003375654882</v>
      </c>
      <c r="P13" s="38">
        <f t="shared" si="7"/>
        <v>51.49606570326614</v>
      </c>
      <c r="Q13" s="38">
        <f t="shared" si="7"/>
        <v>75.234617329492565</v>
      </c>
      <c r="R13" s="38">
        <f t="shared" si="7"/>
        <v>99.84326503303636</v>
      </c>
      <c r="S13" s="38">
        <f t="shared" si="7"/>
        <v>123.87626710867372</v>
      </c>
      <c r="T13" s="38">
        <f t="shared" si="7"/>
        <v>146.36652652145307</v>
      </c>
      <c r="U13" s="38">
        <f t="shared" si="7"/>
        <v>166.76170237447909</v>
      </c>
      <c r="V13" s="38">
        <f t="shared" si="7"/>
        <v>184.82435636945533</v>
      </c>
      <c r="W13" s="38">
        <f t="shared" si="7"/>
        <v>200.53413648133252</v>
      </c>
      <c r="X13" s="38">
        <f t="shared" si="7"/>
        <v>214.00713801792679</v>
      </c>
      <c r="Y13" s="38">
        <f t="shared" si="7"/>
        <v>225.43568420436756</v>
      </c>
      <c r="Z13" s="38">
        <f t="shared" si="7"/>
        <v>235.0464867837542</v>
      </c>
      <c r="AA13" s="38">
        <f t="shared" si="7"/>
        <v>243.07340028016088</v>
      </c>
      <c r="AB13" s="38">
        <f t="shared" si="7"/>
        <v>249.74091056866766</v>
      </c>
      <c r="AC13" s="38">
        <f t="shared" si="7"/>
        <v>255.255086422082</v>
      </c>
      <c r="AD13" s="38">
        <f t="shared" si="7"/>
        <v>259.79947136152214</v>
      </c>
      <c r="AE13" s="38">
        <f t="shared" si="7"/>
        <v>263.53408472245133</v>
      </c>
      <c r="AF13" s="38">
        <f t="shared" si="7"/>
        <v>266.59626152136394</v>
      </c>
      <c r="AG13" s="38">
        <f t="shared" si="7"/>
        <v>269.10248313741891</v>
      </c>
      <c r="AH13" s="38">
        <f t="shared" si="7"/>
        <v>271.15065394512294</v>
      </c>
      <c r="AI13" s="38">
        <f t="shared" si="7"/>
        <v>272.82248867746245</v>
      </c>
      <c r="AJ13" s="38">
        <f t="shared" si="7"/>
        <v>274.18581582710192</v>
      </c>
      <c r="AK13" s="38">
        <f t="shared" si="7"/>
        <v>275.29669381608591</v>
      </c>
      <c r="AL13" s="38">
        <f t="shared" si="7"/>
        <v>276.20129424491523</v>
      </c>
      <c r="AM13" s="38">
        <f t="shared" si="7"/>
        <v>276.9375413812719</v>
      </c>
      <c r="AN13" s="38">
        <f t="shared" si="7"/>
        <v>277.53651699402315</v>
      </c>
      <c r="AO13" s="38">
        <f t="shared" si="7"/>
        <v>278.02365005446751</v>
      </c>
      <c r="AP13" s="30"/>
      <c r="AQ13" s="30"/>
      <c r="AR13" s="30"/>
      <c r="AS13" s="30"/>
      <c r="AT13" s="30"/>
      <c r="AU13" s="30"/>
      <c r="AV13" s="30"/>
    </row>
    <row r="14" spans="1:48" ht="15" customHeight="1" x14ac:dyDescent="0.25">
      <c r="A14" s="55"/>
      <c r="B14" s="30"/>
      <c r="C14" s="36" t="s">
        <v>44</v>
      </c>
      <c r="D14" s="36">
        <f>D13/9</f>
        <v>110.03513421596206</v>
      </c>
      <c r="E14" s="30"/>
      <c r="F14" s="30"/>
      <c r="G14" s="30"/>
      <c r="H14" s="30"/>
      <c r="I14" s="30"/>
      <c r="J14" s="30" t="s">
        <v>71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</row>
    <row r="15" spans="1:48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</row>
    <row r="16" spans="1:48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</row>
    <row r="17" spans="1:48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</row>
    <row r="18" spans="1:48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</row>
    <row r="19" spans="1:48" ht="18.75" x14ac:dyDescent="0.3">
      <c r="A19"/>
      <c r="B19" s="37" t="s">
        <v>72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</row>
    <row r="20" spans="1:48" x14ac:dyDescent="0.25">
      <c r="A20" s="30"/>
      <c r="B20" s="56" t="s">
        <v>38</v>
      </c>
      <c r="C20" s="57">
        <v>1</v>
      </c>
      <c r="D20" s="57">
        <v>2</v>
      </c>
      <c r="E20" s="57">
        <v>3</v>
      </c>
      <c r="F20" s="57">
        <v>4</v>
      </c>
      <c r="G20" s="57">
        <v>5</v>
      </c>
      <c r="H20" s="57">
        <v>6</v>
      </c>
      <c r="I20" s="57">
        <v>7</v>
      </c>
      <c r="J20" s="57">
        <v>8</v>
      </c>
      <c r="K20" s="57">
        <v>9</v>
      </c>
      <c r="L20" s="57">
        <v>10</v>
      </c>
      <c r="M20" s="57">
        <v>11</v>
      </c>
      <c r="N20" s="57">
        <v>12</v>
      </c>
      <c r="O20" s="57">
        <v>13</v>
      </c>
      <c r="P20" s="57">
        <v>14</v>
      </c>
      <c r="Q20" s="57">
        <v>15</v>
      </c>
      <c r="R20" s="57">
        <v>16</v>
      </c>
      <c r="S20" s="57">
        <v>17</v>
      </c>
      <c r="T20" s="57">
        <v>18</v>
      </c>
      <c r="U20" s="57">
        <v>19</v>
      </c>
      <c r="V20" s="57">
        <v>20</v>
      </c>
      <c r="W20" s="57">
        <v>21</v>
      </c>
      <c r="X20" s="57">
        <v>22</v>
      </c>
      <c r="Y20" s="57">
        <v>23</v>
      </c>
      <c r="Z20" s="57">
        <v>24</v>
      </c>
      <c r="AA20" s="57">
        <v>25</v>
      </c>
      <c r="AB20" s="57">
        <v>26</v>
      </c>
      <c r="AC20" s="57">
        <v>27</v>
      </c>
      <c r="AD20" s="57">
        <v>28</v>
      </c>
      <c r="AE20" s="57">
        <v>29</v>
      </c>
      <c r="AF20" s="57">
        <v>30</v>
      </c>
      <c r="AG20"/>
      <c r="AH2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</row>
    <row r="21" spans="1:48" x14ac:dyDescent="0.25">
      <c r="A21" s="30"/>
      <c r="B21" s="38">
        <v>1</v>
      </c>
      <c r="C21" s="58">
        <f>$D$14</f>
        <v>110.03513421596206</v>
      </c>
      <c r="D21" s="58">
        <f t="shared" ref="D21:AF29" si="8">$D$14</f>
        <v>110.03513421596206</v>
      </c>
      <c r="E21" s="58">
        <f t="shared" si="8"/>
        <v>110.03513421596206</v>
      </c>
      <c r="F21" s="58">
        <f t="shared" si="8"/>
        <v>110.03513421596206</v>
      </c>
      <c r="G21" s="58">
        <f t="shared" si="8"/>
        <v>110.03513421596206</v>
      </c>
      <c r="H21" s="58">
        <f t="shared" si="8"/>
        <v>110.03513421596206</v>
      </c>
      <c r="I21" s="58">
        <f t="shared" si="8"/>
        <v>110.03513421596206</v>
      </c>
      <c r="J21" s="58">
        <f t="shared" si="8"/>
        <v>110.03513421596206</v>
      </c>
      <c r="K21" s="58">
        <f t="shared" si="8"/>
        <v>110.03513421596206</v>
      </c>
      <c r="L21" s="58">
        <f t="shared" si="8"/>
        <v>110.03513421596206</v>
      </c>
      <c r="M21" s="58">
        <f t="shared" si="8"/>
        <v>110.03513421596206</v>
      </c>
      <c r="N21" s="58">
        <f t="shared" si="8"/>
        <v>110.03513421596206</v>
      </c>
      <c r="O21" s="58">
        <f t="shared" si="8"/>
        <v>110.03513421596206</v>
      </c>
      <c r="P21" s="58">
        <f t="shared" si="8"/>
        <v>110.03513421596206</v>
      </c>
      <c r="Q21" s="58">
        <f t="shared" si="8"/>
        <v>110.03513421596206</v>
      </c>
      <c r="R21" s="58">
        <f t="shared" si="8"/>
        <v>110.03513421596206</v>
      </c>
      <c r="S21" s="58">
        <f t="shared" si="8"/>
        <v>110.03513421596206</v>
      </c>
      <c r="T21" s="58">
        <f t="shared" si="8"/>
        <v>110.03513421596206</v>
      </c>
      <c r="U21" s="58">
        <f t="shared" si="8"/>
        <v>110.03513421596206</v>
      </c>
      <c r="V21" s="58">
        <f t="shared" si="8"/>
        <v>110.03513421596206</v>
      </c>
      <c r="W21" s="58">
        <f t="shared" si="8"/>
        <v>110.03513421596206</v>
      </c>
      <c r="X21" s="58">
        <f t="shared" si="8"/>
        <v>110.03513421596206</v>
      </c>
      <c r="Y21" s="58">
        <f t="shared" si="8"/>
        <v>110.03513421596206</v>
      </c>
      <c r="Z21" s="58">
        <f t="shared" si="8"/>
        <v>110.03513421596206</v>
      </c>
      <c r="AA21" s="58">
        <f t="shared" si="8"/>
        <v>110.03513421596206</v>
      </c>
      <c r="AB21" s="58">
        <f t="shared" si="8"/>
        <v>110.03513421596206</v>
      </c>
      <c r="AC21" s="58">
        <f t="shared" si="8"/>
        <v>110.03513421596206</v>
      </c>
      <c r="AD21" s="58">
        <f t="shared" si="8"/>
        <v>110.03513421596206</v>
      </c>
      <c r="AE21" s="58">
        <f t="shared" si="8"/>
        <v>110.03513421596206</v>
      </c>
      <c r="AF21" s="58">
        <f t="shared" si="8"/>
        <v>110.03513421596206</v>
      </c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</row>
    <row r="22" spans="1:48" x14ac:dyDescent="0.25">
      <c r="A22" s="30"/>
      <c r="B22" s="38">
        <v>2</v>
      </c>
      <c r="C22" s="38"/>
      <c r="D22" s="58">
        <f t="shared" si="8"/>
        <v>110.03513421596206</v>
      </c>
      <c r="E22" s="58">
        <f t="shared" si="8"/>
        <v>110.03513421596206</v>
      </c>
      <c r="F22" s="58">
        <f t="shared" si="8"/>
        <v>110.03513421596206</v>
      </c>
      <c r="G22" s="58">
        <f t="shared" si="8"/>
        <v>110.03513421596206</v>
      </c>
      <c r="H22" s="58">
        <f t="shared" si="8"/>
        <v>110.03513421596206</v>
      </c>
      <c r="I22" s="58">
        <f t="shared" si="8"/>
        <v>110.03513421596206</v>
      </c>
      <c r="J22" s="58">
        <f t="shared" si="8"/>
        <v>110.03513421596206</v>
      </c>
      <c r="K22" s="58">
        <f t="shared" si="8"/>
        <v>110.03513421596206</v>
      </c>
      <c r="L22" s="58">
        <f t="shared" si="8"/>
        <v>110.03513421596206</v>
      </c>
      <c r="M22" s="58">
        <f t="shared" si="8"/>
        <v>110.03513421596206</v>
      </c>
      <c r="N22" s="58">
        <f t="shared" si="8"/>
        <v>110.03513421596206</v>
      </c>
      <c r="O22" s="58">
        <f t="shared" si="8"/>
        <v>110.03513421596206</v>
      </c>
      <c r="P22" s="58">
        <f t="shared" si="8"/>
        <v>110.03513421596206</v>
      </c>
      <c r="Q22" s="58">
        <f t="shared" si="8"/>
        <v>110.03513421596206</v>
      </c>
      <c r="R22" s="58">
        <f t="shared" si="8"/>
        <v>110.03513421596206</v>
      </c>
      <c r="S22" s="58">
        <f t="shared" si="8"/>
        <v>110.03513421596206</v>
      </c>
      <c r="T22" s="58">
        <f t="shared" si="8"/>
        <v>110.03513421596206</v>
      </c>
      <c r="U22" s="58">
        <f t="shared" si="8"/>
        <v>110.03513421596206</v>
      </c>
      <c r="V22" s="58">
        <f t="shared" si="8"/>
        <v>110.03513421596206</v>
      </c>
      <c r="W22" s="58">
        <f t="shared" si="8"/>
        <v>110.03513421596206</v>
      </c>
      <c r="X22" s="58">
        <f t="shared" si="8"/>
        <v>110.03513421596206</v>
      </c>
      <c r="Y22" s="58">
        <f t="shared" si="8"/>
        <v>110.03513421596206</v>
      </c>
      <c r="Z22" s="58">
        <f t="shared" si="8"/>
        <v>110.03513421596206</v>
      </c>
      <c r="AA22" s="58">
        <f t="shared" si="8"/>
        <v>110.03513421596206</v>
      </c>
      <c r="AB22" s="58">
        <f t="shared" si="8"/>
        <v>110.03513421596206</v>
      </c>
      <c r="AC22" s="58">
        <f t="shared" si="8"/>
        <v>110.03513421596206</v>
      </c>
      <c r="AD22" s="58">
        <f t="shared" si="8"/>
        <v>110.03513421596206</v>
      </c>
      <c r="AE22" s="58">
        <f t="shared" si="8"/>
        <v>110.03513421596206</v>
      </c>
      <c r="AF22" s="58">
        <f t="shared" si="8"/>
        <v>110.03513421596206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</row>
    <row r="23" spans="1:48" x14ac:dyDescent="0.25">
      <c r="A23" s="30"/>
      <c r="B23" s="38">
        <v>3</v>
      </c>
      <c r="C23" s="38"/>
      <c r="D23" s="38"/>
      <c r="E23" s="58">
        <f t="shared" si="8"/>
        <v>110.03513421596206</v>
      </c>
      <c r="F23" s="58">
        <f t="shared" si="8"/>
        <v>110.03513421596206</v>
      </c>
      <c r="G23" s="58">
        <f t="shared" si="8"/>
        <v>110.03513421596206</v>
      </c>
      <c r="H23" s="58">
        <f t="shared" si="8"/>
        <v>110.03513421596206</v>
      </c>
      <c r="I23" s="58">
        <f t="shared" si="8"/>
        <v>110.03513421596206</v>
      </c>
      <c r="J23" s="58">
        <f t="shared" si="8"/>
        <v>110.03513421596206</v>
      </c>
      <c r="K23" s="58">
        <f t="shared" si="8"/>
        <v>110.03513421596206</v>
      </c>
      <c r="L23" s="58">
        <f t="shared" si="8"/>
        <v>110.03513421596206</v>
      </c>
      <c r="M23" s="58">
        <f t="shared" si="8"/>
        <v>110.03513421596206</v>
      </c>
      <c r="N23" s="58">
        <f t="shared" si="8"/>
        <v>110.03513421596206</v>
      </c>
      <c r="O23" s="58">
        <f t="shared" si="8"/>
        <v>110.03513421596206</v>
      </c>
      <c r="P23" s="58">
        <f t="shared" si="8"/>
        <v>110.03513421596206</v>
      </c>
      <c r="Q23" s="58">
        <f t="shared" si="8"/>
        <v>110.03513421596206</v>
      </c>
      <c r="R23" s="58">
        <f t="shared" si="8"/>
        <v>110.03513421596206</v>
      </c>
      <c r="S23" s="58">
        <f t="shared" si="8"/>
        <v>110.03513421596206</v>
      </c>
      <c r="T23" s="58">
        <f t="shared" si="8"/>
        <v>110.03513421596206</v>
      </c>
      <c r="U23" s="58">
        <f t="shared" si="8"/>
        <v>110.03513421596206</v>
      </c>
      <c r="V23" s="58">
        <f t="shared" si="8"/>
        <v>110.03513421596206</v>
      </c>
      <c r="W23" s="58">
        <f t="shared" si="8"/>
        <v>110.03513421596206</v>
      </c>
      <c r="X23" s="58">
        <f t="shared" si="8"/>
        <v>110.03513421596206</v>
      </c>
      <c r="Y23" s="58">
        <f t="shared" si="8"/>
        <v>110.03513421596206</v>
      </c>
      <c r="Z23" s="58">
        <f t="shared" si="8"/>
        <v>110.03513421596206</v>
      </c>
      <c r="AA23" s="58">
        <f t="shared" si="8"/>
        <v>110.03513421596206</v>
      </c>
      <c r="AB23" s="58">
        <f t="shared" si="8"/>
        <v>110.03513421596206</v>
      </c>
      <c r="AC23" s="58">
        <f t="shared" si="8"/>
        <v>110.03513421596206</v>
      </c>
      <c r="AD23" s="58">
        <f t="shared" si="8"/>
        <v>110.03513421596206</v>
      </c>
      <c r="AE23" s="58">
        <f t="shared" si="8"/>
        <v>110.03513421596206</v>
      </c>
      <c r="AF23" s="58">
        <f t="shared" si="8"/>
        <v>110.03513421596206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</row>
    <row r="24" spans="1:48" x14ac:dyDescent="0.25">
      <c r="A24" s="30"/>
      <c r="B24" s="38">
        <v>4</v>
      </c>
      <c r="C24" s="38"/>
      <c r="D24" s="38"/>
      <c r="E24" s="38"/>
      <c r="F24" s="58">
        <f t="shared" si="8"/>
        <v>110.03513421596206</v>
      </c>
      <c r="G24" s="58">
        <f t="shared" si="8"/>
        <v>110.03513421596206</v>
      </c>
      <c r="H24" s="58">
        <f t="shared" si="8"/>
        <v>110.03513421596206</v>
      </c>
      <c r="I24" s="58">
        <f t="shared" si="8"/>
        <v>110.03513421596206</v>
      </c>
      <c r="J24" s="58">
        <f t="shared" si="8"/>
        <v>110.03513421596206</v>
      </c>
      <c r="K24" s="58">
        <f t="shared" si="8"/>
        <v>110.03513421596206</v>
      </c>
      <c r="L24" s="58">
        <f t="shared" si="8"/>
        <v>110.03513421596206</v>
      </c>
      <c r="M24" s="58">
        <f t="shared" si="8"/>
        <v>110.03513421596206</v>
      </c>
      <c r="N24" s="58">
        <f t="shared" si="8"/>
        <v>110.03513421596206</v>
      </c>
      <c r="O24" s="58">
        <f t="shared" si="8"/>
        <v>110.03513421596206</v>
      </c>
      <c r="P24" s="58">
        <f t="shared" si="8"/>
        <v>110.03513421596206</v>
      </c>
      <c r="Q24" s="58">
        <f t="shared" si="8"/>
        <v>110.03513421596206</v>
      </c>
      <c r="R24" s="58">
        <f t="shared" si="8"/>
        <v>110.03513421596206</v>
      </c>
      <c r="S24" s="58">
        <f t="shared" si="8"/>
        <v>110.03513421596206</v>
      </c>
      <c r="T24" s="58">
        <f t="shared" si="8"/>
        <v>110.03513421596206</v>
      </c>
      <c r="U24" s="58">
        <f t="shared" si="8"/>
        <v>110.03513421596206</v>
      </c>
      <c r="V24" s="58">
        <f t="shared" si="8"/>
        <v>110.03513421596206</v>
      </c>
      <c r="W24" s="58">
        <f t="shared" si="8"/>
        <v>110.03513421596206</v>
      </c>
      <c r="X24" s="58">
        <f t="shared" si="8"/>
        <v>110.03513421596206</v>
      </c>
      <c r="Y24" s="58">
        <f t="shared" si="8"/>
        <v>110.03513421596206</v>
      </c>
      <c r="Z24" s="58">
        <f t="shared" si="8"/>
        <v>110.03513421596206</v>
      </c>
      <c r="AA24" s="58">
        <f t="shared" si="8"/>
        <v>110.03513421596206</v>
      </c>
      <c r="AB24" s="58">
        <f t="shared" si="8"/>
        <v>110.03513421596206</v>
      </c>
      <c r="AC24" s="58">
        <f t="shared" si="8"/>
        <v>110.03513421596206</v>
      </c>
      <c r="AD24" s="58">
        <f t="shared" si="8"/>
        <v>110.03513421596206</v>
      </c>
      <c r="AE24" s="58">
        <f t="shared" si="8"/>
        <v>110.03513421596206</v>
      </c>
      <c r="AF24" s="58">
        <f t="shared" si="8"/>
        <v>110.03513421596206</v>
      </c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</row>
    <row r="25" spans="1:48" x14ac:dyDescent="0.25">
      <c r="A25" s="30"/>
      <c r="B25" s="38">
        <v>5</v>
      </c>
      <c r="C25" s="38"/>
      <c r="D25" s="38"/>
      <c r="E25" s="38"/>
      <c r="F25" s="38"/>
      <c r="G25" s="58">
        <f t="shared" si="8"/>
        <v>110.03513421596206</v>
      </c>
      <c r="H25" s="58">
        <f t="shared" si="8"/>
        <v>110.03513421596206</v>
      </c>
      <c r="I25" s="58">
        <f t="shared" si="8"/>
        <v>110.03513421596206</v>
      </c>
      <c r="J25" s="58">
        <f t="shared" si="8"/>
        <v>110.03513421596206</v>
      </c>
      <c r="K25" s="58">
        <f t="shared" si="8"/>
        <v>110.03513421596206</v>
      </c>
      <c r="L25" s="58">
        <f t="shared" si="8"/>
        <v>110.03513421596206</v>
      </c>
      <c r="M25" s="58">
        <f t="shared" si="8"/>
        <v>110.03513421596206</v>
      </c>
      <c r="N25" s="58">
        <f t="shared" si="8"/>
        <v>110.03513421596206</v>
      </c>
      <c r="O25" s="58">
        <f t="shared" si="8"/>
        <v>110.03513421596206</v>
      </c>
      <c r="P25" s="58">
        <f t="shared" si="8"/>
        <v>110.03513421596206</v>
      </c>
      <c r="Q25" s="58">
        <f t="shared" si="8"/>
        <v>110.03513421596206</v>
      </c>
      <c r="R25" s="58">
        <f t="shared" si="8"/>
        <v>110.03513421596206</v>
      </c>
      <c r="S25" s="58">
        <f t="shared" si="8"/>
        <v>110.03513421596206</v>
      </c>
      <c r="T25" s="58">
        <f t="shared" si="8"/>
        <v>110.03513421596206</v>
      </c>
      <c r="U25" s="58">
        <f t="shared" si="8"/>
        <v>110.03513421596206</v>
      </c>
      <c r="V25" s="58">
        <f t="shared" si="8"/>
        <v>110.03513421596206</v>
      </c>
      <c r="W25" s="58">
        <f t="shared" si="8"/>
        <v>110.03513421596206</v>
      </c>
      <c r="X25" s="58">
        <f t="shared" si="8"/>
        <v>110.03513421596206</v>
      </c>
      <c r="Y25" s="58">
        <f t="shared" si="8"/>
        <v>110.03513421596206</v>
      </c>
      <c r="Z25" s="58">
        <f t="shared" si="8"/>
        <v>110.03513421596206</v>
      </c>
      <c r="AA25" s="58">
        <f t="shared" si="8"/>
        <v>110.03513421596206</v>
      </c>
      <c r="AB25" s="58">
        <f t="shared" si="8"/>
        <v>110.03513421596206</v>
      </c>
      <c r="AC25" s="58">
        <f t="shared" si="8"/>
        <v>110.03513421596206</v>
      </c>
      <c r="AD25" s="58">
        <f t="shared" si="8"/>
        <v>110.03513421596206</v>
      </c>
      <c r="AE25" s="58">
        <f t="shared" si="8"/>
        <v>110.03513421596206</v>
      </c>
      <c r="AF25" s="58">
        <f t="shared" si="8"/>
        <v>110.03513421596206</v>
      </c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</row>
    <row r="26" spans="1:48" x14ac:dyDescent="0.25">
      <c r="A26" s="30"/>
      <c r="B26" s="38">
        <v>6</v>
      </c>
      <c r="C26" s="38"/>
      <c r="D26" s="38"/>
      <c r="E26" s="38"/>
      <c r="F26" s="38"/>
      <c r="G26" s="38"/>
      <c r="H26" s="58">
        <f t="shared" si="8"/>
        <v>110.03513421596206</v>
      </c>
      <c r="I26" s="58">
        <f t="shared" si="8"/>
        <v>110.03513421596206</v>
      </c>
      <c r="J26" s="58">
        <f t="shared" si="8"/>
        <v>110.03513421596206</v>
      </c>
      <c r="K26" s="58">
        <f t="shared" si="8"/>
        <v>110.03513421596206</v>
      </c>
      <c r="L26" s="58">
        <f t="shared" si="8"/>
        <v>110.03513421596206</v>
      </c>
      <c r="M26" s="58">
        <f t="shared" si="8"/>
        <v>110.03513421596206</v>
      </c>
      <c r="N26" s="58">
        <f t="shared" si="8"/>
        <v>110.03513421596206</v>
      </c>
      <c r="O26" s="58">
        <f t="shared" si="8"/>
        <v>110.03513421596206</v>
      </c>
      <c r="P26" s="58">
        <f t="shared" si="8"/>
        <v>110.03513421596206</v>
      </c>
      <c r="Q26" s="58">
        <f t="shared" si="8"/>
        <v>110.03513421596206</v>
      </c>
      <c r="R26" s="58">
        <f t="shared" si="8"/>
        <v>110.03513421596206</v>
      </c>
      <c r="S26" s="58">
        <f t="shared" si="8"/>
        <v>110.03513421596206</v>
      </c>
      <c r="T26" s="58">
        <f t="shared" si="8"/>
        <v>110.03513421596206</v>
      </c>
      <c r="U26" s="58">
        <f t="shared" si="8"/>
        <v>110.03513421596206</v>
      </c>
      <c r="V26" s="58">
        <f t="shared" si="8"/>
        <v>110.03513421596206</v>
      </c>
      <c r="W26" s="58">
        <f t="shared" si="8"/>
        <v>110.03513421596206</v>
      </c>
      <c r="X26" s="58">
        <f t="shared" si="8"/>
        <v>110.03513421596206</v>
      </c>
      <c r="Y26" s="58">
        <f t="shared" si="8"/>
        <v>110.03513421596206</v>
      </c>
      <c r="Z26" s="58">
        <f t="shared" si="8"/>
        <v>110.03513421596206</v>
      </c>
      <c r="AA26" s="58">
        <f t="shared" si="8"/>
        <v>110.03513421596206</v>
      </c>
      <c r="AB26" s="58">
        <f t="shared" si="8"/>
        <v>110.03513421596206</v>
      </c>
      <c r="AC26" s="58">
        <f t="shared" si="8"/>
        <v>110.03513421596206</v>
      </c>
      <c r="AD26" s="58">
        <f t="shared" si="8"/>
        <v>110.03513421596206</v>
      </c>
      <c r="AE26" s="58">
        <f t="shared" si="8"/>
        <v>110.03513421596206</v>
      </c>
      <c r="AF26" s="58">
        <f t="shared" si="8"/>
        <v>110.03513421596206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</row>
    <row r="27" spans="1:48" x14ac:dyDescent="0.25">
      <c r="A27" s="30"/>
      <c r="B27" s="38">
        <v>7</v>
      </c>
      <c r="C27" s="38"/>
      <c r="D27" s="38"/>
      <c r="E27" s="38"/>
      <c r="F27" s="38"/>
      <c r="G27" s="38"/>
      <c r="H27" s="38"/>
      <c r="I27" s="58">
        <f t="shared" si="8"/>
        <v>110.03513421596206</v>
      </c>
      <c r="J27" s="58">
        <f t="shared" si="8"/>
        <v>110.03513421596206</v>
      </c>
      <c r="K27" s="58">
        <f t="shared" si="8"/>
        <v>110.03513421596206</v>
      </c>
      <c r="L27" s="58">
        <f t="shared" si="8"/>
        <v>110.03513421596206</v>
      </c>
      <c r="M27" s="58">
        <f t="shared" si="8"/>
        <v>110.03513421596206</v>
      </c>
      <c r="N27" s="58">
        <f t="shared" si="8"/>
        <v>110.03513421596206</v>
      </c>
      <c r="O27" s="58">
        <f t="shared" si="8"/>
        <v>110.03513421596206</v>
      </c>
      <c r="P27" s="58">
        <f t="shared" si="8"/>
        <v>110.03513421596206</v>
      </c>
      <c r="Q27" s="58">
        <f t="shared" si="8"/>
        <v>110.03513421596206</v>
      </c>
      <c r="R27" s="58">
        <f t="shared" si="8"/>
        <v>110.03513421596206</v>
      </c>
      <c r="S27" s="58">
        <f t="shared" si="8"/>
        <v>110.03513421596206</v>
      </c>
      <c r="T27" s="58">
        <f t="shared" si="8"/>
        <v>110.03513421596206</v>
      </c>
      <c r="U27" s="58">
        <f t="shared" si="8"/>
        <v>110.03513421596206</v>
      </c>
      <c r="V27" s="58">
        <f t="shared" si="8"/>
        <v>110.03513421596206</v>
      </c>
      <c r="W27" s="58">
        <f t="shared" si="8"/>
        <v>110.03513421596206</v>
      </c>
      <c r="X27" s="58">
        <f t="shared" si="8"/>
        <v>110.03513421596206</v>
      </c>
      <c r="Y27" s="58">
        <f t="shared" si="8"/>
        <v>110.03513421596206</v>
      </c>
      <c r="Z27" s="58">
        <f t="shared" si="8"/>
        <v>110.03513421596206</v>
      </c>
      <c r="AA27" s="58">
        <f t="shared" si="8"/>
        <v>110.03513421596206</v>
      </c>
      <c r="AB27" s="58">
        <f t="shared" si="8"/>
        <v>110.03513421596206</v>
      </c>
      <c r="AC27" s="58">
        <f t="shared" si="8"/>
        <v>110.03513421596206</v>
      </c>
      <c r="AD27" s="58">
        <f t="shared" si="8"/>
        <v>110.03513421596206</v>
      </c>
      <c r="AE27" s="58">
        <f t="shared" si="8"/>
        <v>110.03513421596206</v>
      </c>
      <c r="AF27" s="58">
        <f t="shared" si="8"/>
        <v>110.03513421596206</v>
      </c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</row>
    <row r="28" spans="1:48" x14ac:dyDescent="0.25">
      <c r="A28" s="30"/>
      <c r="B28" s="38">
        <v>8</v>
      </c>
      <c r="C28" s="38"/>
      <c r="D28" s="38"/>
      <c r="E28" s="38"/>
      <c r="F28" s="38"/>
      <c r="G28" s="38"/>
      <c r="H28" s="38"/>
      <c r="I28" s="38"/>
      <c r="J28" s="58">
        <f t="shared" si="8"/>
        <v>110.03513421596206</v>
      </c>
      <c r="K28" s="58">
        <f t="shared" si="8"/>
        <v>110.03513421596206</v>
      </c>
      <c r="L28" s="58">
        <f t="shared" si="8"/>
        <v>110.03513421596206</v>
      </c>
      <c r="M28" s="58">
        <f t="shared" si="8"/>
        <v>110.03513421596206</v>
      </c>
      <c r="N28" s="58">
        <f t="shared" si="8"/>
        <v>110.03513421596206</v>
      </c>
      <c r="O28" s="58">
        <f t="shared" si="8"/>
        <v>110.03513421596206</v>
      </c>
      <c r="P28" s="58">
        <f t="shared" si="8"/>
        <v>110.03513421596206</v>
      </c>
      <c r="Q28" s="58">
        <f t="shared" si="8"/>
        <v>110.03513421596206</v>
      </c>
      <c r="R28" s="58">
        <f t="shared" si="8"/>
        <v>110.03513421596206</v>
      </c>
      <c r="S28" s="58">
        <f t="shared" si="8"/>
        <v>110.03513421596206</v>
      </c>
      <c r="T28" s="58">
        <f t="shared" si="8"/>
        <v>110.03513421596206</v>
      </c>
      <c r="U28" s="58">
        <f t="shared" si="8"/>
        <v>110.03513421596206</v>
      </c>
      <c r="V28" s="58">
        <f t="shared" si="8"/>
        <v>110.03513421596206</v>
      </c>
      <c r="W28" s="58">
        <f t="shared" si="8"/>
        <v>110.03513421596206</v>
      </c>
      <c r="X28" s="58">
        <f t="shared" si="8"/>
        <v>110.03513421596206</v>
      </c>
      <c r="Y28" s="58">
        <f t="shared" si="8"/>
        <v>110.03513421596206</v>
      </c>
      <c r="Z28" s="58">
        <f t="shared" si="8"/>
        <v>110.03513421596206</v>
      </c>
      <c r="AA28" s="58">
        <f t="shared" si="8"/>
        <v>110.03513421596206</v>
      </c>
      <c r="AB28" s="58">
        <f t="shared" si="8"/>
        <v>110.03513421596206</v>
      </c>
      <c r="AC28" s="58">
        <f t="shared" si="8"/>
        <v>110.03513421596206</v>
      </c>
      <c r="AD28" s="58">
        <f t="shared" si="8"/>
        <v>110.03513421596206</v>
      </c>
      <c r="AE28" s="58">
        <f t="shared" si="8"/>
        <v>110.03513421596206</v>
      </c>
      <c r="AF28" s="58">
        <f t="shared" si="8"/>
        <v>110.03513421596206</v>
      </c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</row>
    <row r="29" spans="1:48" x14ac:dyDescent="0.25">
      <c r="A29" s="30"/>
      <c r="B29" s="38">
        <v>9</v>
      </c>
      <c r="C29" s="38"/>
      <c r="D29" s="38"/>
      <c r="E29" s="38"/>
      <c r="F29" s="38"/>
      <c r="G29" s="38"/>
      <c r="H29" s="38"/>
      <c r="I29" s="38"/>
      <c r="J29" s="38"/>
      <c r="K29" s="58">
        <f t="shared" si="8"/>
        <v>110.03513421596206</v>
      </c>
      <c r="L29" s="58">
        <f t="shared" si="8"/>
        <v>110.03513421596206</v>
      </c>
      <c r="M29" s="58">
        <f t="shared" si="8"/>
        <v>110.03513421596206</v>
      </c>
      <c r="N29" s="58">
        <f t="shared" si="8"/>
        <v>110.03513421596206</v>
      </c>
      <c r="O29" s="58">
        <f t="shared" si="8"/>
        <v>110.03513421596206</v>
      </c>
      <c r="P29" s="58">
        <f t="shared" si="8"/>
        <v>110.03513421596206</v>
      </c>
      <c r="Q29" s="58">
        <f t="shared" si="8"/>
        <v>110.03513421596206</v>
      </c>
      <c r="R29" s="58">
        <f t="shared" si="8"/>
        <v>110.03513421596206</v>
      </c>
      <c r="S29" s="58">
        <f t="shared" si="8"/>
        <v>110.03513421596206</v>
      </c>
      <c r="T29" s="58">
        <f t="shared" si="8"/>
        <v>110.03513421596206</v>
      </c>
      <c r="U29" s="58">
        <f t="shared" si="8"/>
        <v>110.03513421596206</v>
      </c>
      <c r="V29" s="58">
        <f t="shared" si="8"/>
        <v>110.03513421596206</v>
      </c>
      <c r="W29" s="58">
        <f t="shared" si="8"/>
        <v>110.03513421596206</v>
      </c>
      <c r="X29" s="58">
        <f t="shared" si="8"/>
        <v>110.03513421596206</v>
      </c>
      <c r="Y29" s="58">
        <f t="shared" si="8"/>
        <v>110.03513421596206</v>
      </c>
      <c r="Z29" s="58">
        <f t="shared" si="8"/>
        <v>110.03513421596206</v>
      </c>
      <c r="AA29" s="58">
        <f t="shared" si="8"/>
        <v>110.03513421596206</v>
      </c>
      <c r="AB29" s="58">
        <f t="shared" si="8"/>
        <v>110.03513421596206</v>
      </c>
      <c r="AC29" s="58">
        <f t="shared" si="8"/>
        <v>110.03513421596206</v>
      </c>
      <c r="AD29" s="58">
        <f t="shared" si="8"/>
        <v>110.03513421596206</v>
      </c>
      <c r="AE29" s="58">
        <f t="shared" si="8"/>
        <v>110.03513421596206</v>
      </c>
      <c r="AF29" s="58">
        <f t="shared" si="8"/>
        <v>110.03513421596206</v>
      </c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</row>
    <row r="30" spans="1:48" x14ac:dyDescent="0.25">
      <c r="A30"/>
      <c r="B30" s="59" t="s">
        <v>73</v>
      </c>
      <c r="C30" s="60">
        <f>SUM(C21:C29)</f>
        <v>110.03513421596206</v>
      </c>
      <c r="D30" s="60">
        <f t="shared" ref="D30:AE30" si="9">SUM(D21:D29)</f>
        <v>220.07026843192412</v>
      </c>
      <c r="E30" s="60">
        <f t="shared" si="9"/>
        <v>330.10540264788619</v>
      </c>
      <c r="F30" s="60">
        <f t="shared" si="9"/>
        <v>440.14053686384824</v>
      </c>
      <c r="G30" s="60">
        <f t="shared" si="9"/>
        <v>550.17567107981029</v>
      </c>
      <c r="H30" s="60">
        <f t="shared" si="9"/>
        <v>660.21080529577239</v>
      </c>
      <c r="I30" s="60">
        <f t="shared" si="9"/>
        <v>770.24593951173449</v>
      </c>
      <c r="J30" s="60">
        <f t="shared" si="9"/>
        <v>880.28107372769659</v>
      </c>
      <c r="K30" s="61">
        <f t="shared" si="9"/>
        <v>990.3162079436587</v>
      </c>
      <c r="L30" s="60">
        <f t="shared" si="9"/>
        <v>990.3162079436587</v>
      </c>
      <c r="M30" s="60">
        <f t="shared" si="9"/>
        <v>990.3162079436587</v>
      </c>
      <c r="N30" s="60">
        <f t="shared" si="9"/>
        <v>990.3162079436587</v>
      </c>
      <c r="O30" s="60">
        <f t="shared" si="9"/>
        <v>990.3162079436587</v>
      </c>
      <c r="P30" s="60">
        <f t="shared" si="9"/>
        <v>990.3162079436587</v>
      </c>
      <c r="Q30" s="60">
        <f t="shared" si="9"/>
        <v>990.3162079436587</v>
      </c>
      <c r="R30" s="60">
        <f t="shared" si="9"/>
        <v>990.3162079436587</v>
      </c>
      <c r="S30" s="60">
        <f t="shared" si="9"/>
        <v>990.3162079436587</v>
      </c>
      <c r="T30" s="60">
        <f t="shared" si="9"/>
        <v>990.3162079436587</v>
      </c>
      <c r="U30" s="60">
        <f t="shared" si="9"/>
        <v>990.3162079436587</v>
      </c>
      <c r="V30" s="60">
        <f t="shared" si="9"/>
        <v>990.3162079436587</v>
      </c>
      <c r="W30" s="60">
        <f t="shared" si="9"/>
        <v>990.3162079436587</v>
      </c>
      <c r="X30" s="60">
        <f t="shared" si="9"/>
        <v>990.3162079436587</v>
      </c>
      <c r="Y30" s="60">
        <f t="shared" si="9"/>
        <v>990.3162079436587</v>
      </c>
      <c r="Z30" s="60">
        <f t="shared" si="9"/>
        <v>990.3162079436587</v>
      </c>
      <c r="AA30" s="60">
        <f t="shared" si="9"/>
        <v>990.3162079436587</v>
      </c>
      <c r="AB30" s="60">
        <f t="shared" si="9"/>
        <v>990.3162079436587</v>
      </c>
      <c r="AC30" s="60">
        <f t="shared" si="9"/>
        <v>990.3162079436587</v>
      </c>
      <c r="AD30" s="60">
        <f t="shared" si="9"/>
        <v>990.3162079436587</v>
      </c>
      <c r="AE30" s="60">
        <f t="shared" si="9"/>
        <v>990.3162079436587</v>
      </c>
      <c r="AF30" s="60">
        <f>SUM(AF21:AF29)</f>
        <v>990.3162079436587</v>
      </c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</row>
    <row r="31" spans="1:48" x14ac:dyDescent="0.25">
      <c r="A31" s="30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/>
      <c r="AH31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</row>
    <row r="32" spans="1:48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</row>
    <row r="33" spans="1:48" ht="18" x14ac:dyDescent="0.25">
      <c r="A33"/>
      <c r="B33" s="63" t="s">
        <v>74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</row>
    <row r="34" spans="1:48" x14ac:dyDescent="0.25">
      <c r="A34"/>
      <c r="B34" s="64" t="s">
        <v>38</v>
      </c>
      <c r="C34" s="64" t="s">
        <v>75</v>
      </c>
      <c r="D34" s="57">
        <v>1</v>
      </c>
      <c r="E34" s="57">
        <v>2</v>
      </c>
      <c r="F34" s="57">
        <v>3</v>
      </c>
      <c r="G34" s="57">
        <v>4</v>
      </c>
      <c r="H34" s="57">
        <v>5</v>
      </c>
      <c r="I34" s="57">
        <v>6</v>
      </c>
      <c r="J34" s="57">
        <v>7</v>
      </c>
      <c r="K34" s="57">
        <v>8</v>
      </c>
      <c r="L34" s="57">
        <v>9</v>
      </c>
      <c r="M34" s="57">
        <v>10</v>
      </c>
      <c r="N34" s="57">
        <v>11</v>
      </c>
      <c r="O34" s="57">
        <v>12</v>
      </c>
      <c r="P34" s="57">
        <v>13</v>
      </c>
      <c r="Q34" s="57">
        <v>14</v>
      </c>
      <c r="R34" s="57">
        <v>15</v>
      </c>
      <c r="S34" s="57">
        <v>16</v>
      </c>
      <c r="T34" s="57">
        <v>17</v>
      </c>
      <c r="U34" s="57">
        <v>18</v>
      </c>
      <c r="V34" s="57">
        <v>19</v>
      </c>
      <c r="W34" s="57">
        <v>20</v>
      </c>
      <c r="X34" s="57">
        <v>21</v>
      </c>
      <c r="Y34" s="57">
        <v>22</v>
      </c>
      <c r="Z34" s="57">
        <v>23</v>
      </c>
      <c r="AA34" s="57">
        <v>24</v>
      </c>
      <c r="AB34" s="57">
        <v>25</v>
      </c>
      <c r="AC34" s="57">
        <v>26</v>
      </c>
      <c r="AD34" s="57">
        <v>27</v>
      </c>
      <c r="AE34" s="57">
        <v>28</v>
      </c>
      <c r="AF34" s="57">
        <v>29</v>
      </c>
      <c r="AG34" s="57">
        <v>30</v>
      </c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</row>
    <row r="35" spans="1:48" x14ac:dyDescent="0.25">
      <c r="A35" s="30"/>
      <c r="B35" s="65"/>
      <c r="C35" s="65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</row>
    <row r="36" spans="1:48" x14ac:dyDescent="0.25">
      <c r="A36" s="30"/>
      <c r="B36" s="38">
        <v>1</v>
      </c>
      <c r="C36" s="58">
        <f t="shared" ref="C36:C44" si="10">$D$14</f>
        <v>110.03513421596206</v>
      </c>
      <c r="D36" s="67">
        <f>((K5+K4)*C$21)</f>
        <v>3.5132961338285993</v>
      </c>
      <c r="E36" s="67">
        <f>((L5+L4)*D$21)</f>
        <v>6.8038323155912801</v>
      </c>
      <c r="F36" s="67">
        <f t="shared" ref="F36:AG36" si="11">((M5+M4)*E$21)</f>
        <v>117.76973199948392</v>
      </c>
      <c r="G36" s="67">
        <f t="shared" si="11"/>
        <v>308.25421692137189</v>
      </c>
      <c r="H36" s="67">
        <f t="shared" si="11"/>
        <v>507.57552590949672</v>
      </c>
      <c r="I36" s="67">
        <f t="shared" si="11"/>
        <v>662.98677355050381</v>
      </c>
      <c r="J36" s="67">
        <f t="shared" si="11"/>
        <v>755.95015050628228</v>
      </c>
      <c r="K36" s="67">
        <f t="shared" si="11"/>
        <v>789.62753364246862</v>
      </c>
      <c r="L36" s="67">
        <f t="shared" si="11"/>
        <v>776.73223966205853</v>
      </c>
      <c r="M36" s="67">
        <f t="shared" si="11"/>
        <v>731.97102029896973</v>
      </c>
      <c r="N36" s="67">
        <f t="shared" si="11"/>
        <v>668.36898335835201</v>
      </c>
      <c r="O36" s="67">
        <f t="shared" si="11"/>
        <v>595.99536732667389</v>
      </c>
      <c r="P36" s="67">
        <f t="shared" si="11"/>
        <v>521.9236478305703</v>
      </c>
      <c r="Q36" s="67">
        <f t="shared" si="11"/>
        <v>450.70628299709091</v>
      </c>
      <c r="R36" s="67">
        <f t="shared" si="11"/>
        <v>384.98088713969418</v>
      </c>
      <c r="S36" s="67">
        <f t="shared" si="11"/>
        <v>326.03202778924901</v>
      </c>
      <c r="T36" s="67">
        <f t="shared" si="11"/>
        <v>274.24591909909299</v>
      </c>
      <c r="U36" s="67">
        <f t="shared" si="11"/>
        <v>229.4502523379621</v>
      </c>
      <c r="V36" s="67">
        <f t="shared" si="11"/>
        <v>191.15415649733237</v>
      </c>
      <c r="W36" s="67">
        <f t="shared" si="11"/>
        <v>158.7097628242999</v>
      </c>
      <c r="X36" s="67">
        <f t="shared" si="11"/>
        <v>131.41600367008087</v>
      </c>
      <c r="Y36" s="67">
        <f t="shared" si="11"/>
        <v>108.58175067640364</v>
      </c>
      <c r="Z36" s="67">
        <f t="shared" si="11"/>
        <v>89.561394298357172</v>
      </c>
      <c r="AA36" s="67">
        <f t="shared" si="11"/>
        <v>73.772400256314825</v>
      </c>
      <c r="AB36" s="67">
        <f t="shared" si="11"/>
        <v>60.701527573046903</v>
      </c>
      <c r="AC36" s="67">
        <f t="shared" si="11"/>
        <v>49.904252337620676</v>
      </c>
      <c r="AD36" s="67">
        <f t="shared" si="11"/>
        <v>41.00040010229197</v>
      </c>
      <c r="AE36" s="67">
        <f t="shared" si="11"/>
        <v>33.667914054708866</v>
      </c>
      <c r="AF36" s="67">
        <f t="shared" si="11"/>
        <v>27.635954092483381</v>
      </c>
      <c r="AG36" s="67">
        <f t="shared" si="11"/>
        <v>22.678035122262568</v>
      </c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</row>
    <row r="37" spans="1:48" x14ac:dyDescent="0.25">
      <c r="A37" s="30"/>
      <c r="B37" s="38">
        <v>2</v>
      </c>
      <c r="C37" s="58">
        <f t="shared" si="10"/>
        <v>110.03513421596206</v>
      </c>
      <c r="D37" s="67"/>
      <c r="E37" s="67">
        <f>((K5+K4)*D22-D22*L15)</f>
        <v>3.5132961338285993</v>
      </c>
      <c r="F37" s="67">
        <f t="shared" ref="F37:AG37" si="12">((L$5+L4)*E$22)</f>
        <v>6.8038323155912801</v>
      </c>
      <c r="G37" s="67">
        <f t="shared" si="12"/>
        <v>117.76973199948392</v>
      </c>
      <c r="H37" s="67">
        <f t="shared" si="12"/>
        <v>308.25421692137189</v>
      </c>
      <c r="I37" s="67">
        <f t="shared" si="12"/>
        <v>507.57552590949672</v>
      </c>
      <c r="J37" s="67">
        <f t="shared" si="12"/>
        <v>662.98677355050381</v>
      </c>
      <c r="K37" s="67">
        <f t="shared" si="12"/>
        <v>755.95015050628228</v>
      </c>
      <c r="L37" s="67">
        <f t="shared" si="12"/>
        <v>789.62753364246862</v>
      </c>
      <c r="M37" s="67">
        <f t="shared" si="12"/>
        <v>776.73223966205853</v>
      </c>
      <c r="N37" s="67">
        <f t="shared" si="12"/>
        <v>731.97102029896973</v>
      </c>
      <c r="O37" s="67">
        <f t="shared" si="12"/>
        <v>668.36898335835201</v>
      </c>
      <c r="P37" s="67">
        <f t="shared" si="12"/>
        <v>595.99536732667389</v>
      </c>
      <c r="Q37" s="67">
        <f t="shared" si="12"/>
        <v>521.9236478305703</v>
      </c>
      <c r="R37" s="67">
        <f t="shared" si="12"/>
        <v>450.70628299709091</v>
      </c>
      <c r="S37" s="67">
        <f t="shared" si="12"/>
        <v>384.98088713969418</v>
      </c>
      <c r="T37" s="67">
        <f t="shared" si="12"/>
        <v>326.03202778924901</v>
      </c>
      <c r="U37" s="67">
        <f t="shared" si="12"/>
        <v>274.24591909909299</v>
      </c>
      <c r="V37" s="67">
        <f t="shared" si="12"/>
        <v>229.4502523379621</v>
      </c>
      <c r="W37" s="67">
        <f t="shared" si="12"/>
        <v>191.15415649733237</v>
      </c>
      <c r="X37" s="67">
        <f t="shared" si="12"/>
        <v>158.7097628242999</v>
      </c>
      <c r="Y37" s="67">
        <f t="shared" si="12"/>
        <v>131.41600367008087</v>
      </c>
      <c r="Z37" s="67">
        <f t="shared" si="12"/>
        <v>108.58175067640364</v>
      </c>
      <c r="AA37" s="67">
        <f t="shared" si="12"/>
        <v>89.561394298357172</v>
      </c>
      <c r="AB37" s="67">
        <f t="shared" si="12"/>
        <v>73.772400256314825</v>
      </c>
      <c r="AC37" s="67">
        <f t="shared" si="12"/>
        <v>60.701527573046903</v>
      </c>
      <c r="AD37" s="67">
        <f t="shared" si="12"/>
        <v>49.904252337620676</v>
      </c>
      <c r="AE37" s="67">
        <f t="shared" si="12"/>
        <v>41.00040010229197</v>
      </c>
      <c r="AF37" s="67">
        <f t="shared" si="12"/>
        <v>33.667914054708866</v>
      </c>
      <c r="AG37" s="67">
        <f t="shared" si="12"/>
        <v>27.635954092483381</v>
      </c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</row>
    <row r="38" spans="1:48" x14ac:dyDescent="0.25">
      <c r="A38" s="30"/>
      <c r="B38" s="38">
        <v>3</v>
      </c>
      <c r="C38" s="58">
        <f t="shared" si="10"/>
        <v>110.03513421596206</v>
      </c>
      <c r="D38" s="67"/>
      <c r="E38" s="67"/>
      <c r="F38" s="67">
        <f>((K$5+K4)*E23-E23*L15)</f>
        <v>3.5132961338285993</v>
      </c>
      <c r="G38" s="67">
        <f t="shared" ref="G38:AG38" si="13">((L$5+L4)*F$23)</f>
        <v>6.8038323155912801</v>
      </c>
      <c r="H38" s="67">
        <f t="shared" si="13"/>
        <v>117.76973199948392</v>
      </c>
      <c r="I38" s="67">
        <f t="shared" si="13"/>
        <v>308.25421692137189</v>
      </c>
      <c r="J38" s="67">
        <f t="shared" si="13"/>
        <v>507.57552590949672</v>
      </c>
      <c r="K38" s="67">
        <f t="shared" si="13"/>
        <v>662.98677355050381</v>
      </c>
      <c r="L38" s="67">
        <f t="shared" si="13"/>
        <v>755.95015050628228</v>
      </c>
      <c r="M38" s="67">
        <f t="shared" si="13"/>
        <v>789.62753364246862</v>
      </c>
      <c r="N38" s="67">
        <f t="shared" si="13"/>
        <v>776.73223966205853</v>
      </c>
      <c r="O38" s="67">
        <f t="shared" si="13"/>
        <v>731.97102029896973</v>
      </c>
      <c r="P38" s="67">
        <f t="shared" si="13"/>
        <v>668.36898335835201</v>
      </c>
      <c r="Q38" s="67">
        <f t="shared" si="13"/>
        <v>595.99536732667389</v>
      </c>
      <c r="R38" s="67">
        <f t="shared" si="13"/>
        <v>521.9236478305703</v>
      </c>
      <c r="S38" s="67">
        <f t="shared" si="13"/>
        <v>450.70628299709091</v>
      </c>
      <c r="T38" s="67">
        <f t="shared" si="13"/>
        <v>384.98088713969418</v>
      </c>
      <c r="U38" s="67">
        <f t="shared" si="13"/>
        <v>326.03202778924901</v>
      </c>
      <c r="V38" s="67">
        <f t="shared" si="13"/>
        <v>274.24591909909299</v>
      </c>
      <c r="W38" s="67">
        <f t="shared" si="13"/>
        <v>229.4502523379621</v>
      </c>
      <c r="X38" s="67">
        <f t="shared" si="13"/>
        <v>191.15415649733237</v>
      </c>
      <c r="Y38" s="67">
        <f t="shared" si="13"/>
        <v>158.7097628242999</v>
      </c>
      <c r="Z38" s="67">
        <f t="shared" si="13"/>
        <v>131.41600367008087</v>
      </c>
      <c r="AA38" s="67">
        <f t="shared" si="13"/>
        <v>108.58175067640364</v>
      </c>
      <c r="AB38" s="67">
        <f t="shared" si="13"/>
        <v>89.561394298357172</v>
      </c>
      <c r="AC38" s="67">
        <f t="shared" si="13"/>
        <v>73.772400256314825</v>
      </c>
      <c r="AD38" s="67">
        <f t="shared" si="13"/>
        <v>60.701527573046903</v>
      </c>
      <c r="AE38" s="67">
        <f t="shared" si="13"/>
        <v>49.904252337620676</v>
      </c>
      <c r="AF38" s="67">
        <f t="shared" si="13"/>
        <v>41.00040010229197</v>
      </c>
      <c r="AG38" s="67">
        <f t="shared" si="13"/>
        <v>33.667914054708866</v>
      </c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</row>
    <row r="39" spans="1:48" x14ac:dyDescent="0.25">
      <c r="A39" s="30"/>
      <c r="B39" s="38">
        <v>4</v>
      </c>
      <c r="C39" s="58">
        <f t="shared" si="10"/>
        <v>110.03513421596206</v>
      </c>
      <c r="D39" s="67"/>
      <c r="E39" s="67"/>
      <c r="F39" s="67"/>
      <c r="G39" s="67">
        <f>((K$5+K4)*F24-F24*L15)</f>
        <v>3.5132961338285993</v>
      </c>
      <c r="H39" s="67">
        <f t="shared" ref="H39:Q39" si="14">((L$5+L4)*G$24)</f>
        <v>6.8038323155912801</v>
      </c>
      <c r="I39" s="67">
        <f t="shared" si="14"/>
        <v>117.76973199948392</v>
      </c>
      <c r="J39" s="67">
        <f t="shared" si="14"/>
        <v>308.25421692137189</v>
      </c>
      <c r="K39" s="67">
        <f t="shared" si="14"/>
        <v>507.57552590949672</v>
      </c>
      <c r="L39" s="67">
        <f t="shared" si="14"/>
        <v>662.98677355050381</v>
      </c>
      <c r="M39" s="67">
        <f t="shared" si="14"/>
        <v>755.95015050628228</v>
      </c>
      <c r="N39" s="67">
        <f t="shared" si="14"/>
        <v>789.62753364246862</v>
      </c>
      <c r="O39" s="67">
        <f t="shared" si="14"/>
        <v>776.73223966205853</v>
      </c>
      <c r="P39" s="67">
        <f t="shared" si="14"/>
        <v>731.97102029896973</v>
      </c>
      <c r="Q39" s="67">
        <f t="shared" si="14"/>
        <v>668.36898335835201</v>
      </c>
      <c r="R39" s="67">
        <f>((V$5+V4)*Q$24)*-1</f>
        <v>-595.99536732667389</v>
      </c>
      <c r="S39" s="67">
        <f t="shared" ref="S39:AG39" si="15">((W$5+W4)*R$24)</f>
        <v>521.9236478305703</v>
      </c>
      <c r="T39" s="67">
        <f t="shared" si="15"/>
        <v>450.70628299709091</v>
      </c>
      <c r="U39" s="67">
        <f t="shared" si="15"/>
        <v>384.98088713969418</v>
      </c>
      <c r="V39" s="67">
        <f t="shared" si="15"/>
        <v>326.03202778924901</v>
      </c>
      <c r="W39" s="67">
        <f t="shared" si="15"/>
        <v>274.24591909909299</v>
      </c>
      <c r="X39" s="67">
        <f t="shared" si="15"/>
        <v>229.4502523379621</v>
      </c>
      <c r="Y39" s="67">
        <f t="shared" si="15"/>
        <v>191.15415649733237</v>
      </c>
      <c r="Z39" s="67">
        <f t="shared" si="15"/>
        <v>158.7097628242999</v>
      </c>
      <c r="AA39" s="67">
        <f t="shared" si="15"/>
        <v>131.41600367008087</v>
      </c>
      <c r="AB39" s="67">
        <f t="shared" si="15"/>
        <v>108.58175067640364</v>
      </c>
      <c r="AC39" s="67">
        <f t="shared" si="15"/>
        <v>89.561394298357172</v>
      </c>
      <c r="AD39" s="67">
        <f t="shared" si="15"/>
        <v>73.772400256314825</v>
      </c>
      <c r="AE39" s="67">
        <f t="shared" si="15"/>
        <v>60.701527573046903</v>
      </c>
      <c r="AF39" s="67">
        <f t="shared" si="15"/>
        <v>49.904252337620676</v>
      </c>
      <c r="AG39" s="67">
        <f t="shared" si="15"/>
        <v>41.00040010229197</v>
      </c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</row>
    <row r="40" spans="1:48" x14ac:dyDescent="0.25">
      <c r="A40" s="30"/>
      <c r="B40" s="38">
        <v>5</v>
      </c>
      <c r="C40" s="58">
        <f t="shared" si="10"/>
        <v>110.03513421596206</v>
      </c>
      <c r="D40" s="67"/>
      <c r="E40" s="67"/>
      <c r="F40" s="67"/>
      <c r="G40" s="67"/>
      <c r="H40" s="67">
        <f>((K5+K4)*G25-G25*L15)</f>
        <v>3.5132961338285993</v>
      </c>
      <c r="I40" s="67">
        <f t="shared" ref="I40:Q40" si="16">((L$5+L4)*H$25)</f>
        <v>6.8038323155912801</v>
      </c>
      <c r="J40" s="67">
        <f t="shared" si="16"/>
        <v>117.76973199948392</v>
      </c>
      <c r="K40" s="67">
        <f t="shared" si="16"/>
        <v>308.25421692137189</v>
      </c>
      <c r="L40" s="67">
        <f t="shared" si="16"/>
        <v>507.57552590949672</v>
      </c>
      <c r="M40" s="67">
        <f t="shared" si="16"/>
        <v>662.98677355050381</v>
      </c>
      <c r="N40" s="67">
        <f t="shared" si="16"/>
        <v>755.95015050628228</v>
      </c>
      <c r="O40" s="67">
        <f t="shared" si="16"/>
        <v>789.62753364246862</v>
      </c>
      <c r="P40" s="67">
        <f t="shared" si="16"/>
        <v>776.73223966205853</v>
      </c>
      <c r="Q40" s="67">
        <f t="shared" si="16"/>
        <v>731.97102029896973</v>
      </c>
      <c r="R40" s="67">
        <f>((U$5+U4)*Q$25)*-1</f>
        <v>-668.36898335835201</v>
      </c>
      <c r="S40" s="67">
        <f t="shared" ref="S40:AG40" si="17">((V$5+V4)*R$25)</f>
        <v>595.99536732667389</v>
      </c>
      <c r="T40" s="67">
        <f t="shared" si="17"/>
        <v>521.9236478305703</v>
      </c>
      <c r="U40" s="67">
        <f t="shared" si="17"/>
        <v>450.70628299709091</v>
      </c>
      <c r="V40" s="67">
        <f t="shared" si="17"/>
        <v>384.98088713969418</v>
      </c>
      <c r="W40" s="67">
        <f t="shared" si="17"/>
        <v>326.03202778924901</v>
      </c>
      <c r="X40" s="67">
        <f t="shared" si="17"/>
        <v>274.24591909909299</v>
      </c>
      <c r="Y40" s="67">
        <f t="shared" si="17"/>
        <v>229.4502523379621</v>
      </c>
      <c r="Z40" s="67">
        <f t="shared" si="17"/>
        <v>191.15415649733237</v>
      </c>
      <c r="AA40" s="67">
        <f t="shared" si="17"/>
        <v>158.7097628242999</v>
      </c>
      <c r="AB40" s="67">
        <f t="shared" si="17"/>
        <v>131.41600367008087</v>
      </c>
      <c r="AC40" s="67">
        <f t="shared" si="17"/>
        <v>108.58175067640364</v>
      </c>
      <c r="AD40" s="67">
        <f t="shared" si="17"/>
        <v>89.561394298357172</v>
      </c>
      <c r="AE40" s="67">
        <f t="shared" si="17"/>
        <v>73.772400256314825</v>
      </c>
      <c r="AF40" s="67">
        <f t="shared" si="17"/>
        <v>60.701527573046903</v>
      </c>
      <c r="AG40" s="67">
        <f t="shared" si="17"/>
        <v>49.904252337620676</v>
      </c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</row>
    <row r="41" spans="1:48" x14ac:dyDescent="0.25">
      <c r="A41" s="30"/>
      <c r="B41" s="38">
        <v>6</v>
      </c>
      <c r="C41" s="58">
        <f t="shared" si="10"/>
        <v>110.03513421596206</v>
      </c>
      <c r="D41" s="67"/>
      <c r="E41" s="67"/>
      <c r="F41" s="67"/>
      <c r="G41" s="67"/>
      <c r="H41" s="67"/>
      <c r="I41" s="67">
        <f>((K5+K4)*H26-H26*L15)</f>
        <v>3.5132961338285993</v>
      </c>
      <c r="J41" s="67">
        <f t="shared" ref="J41:Q41" si="18">((L$5+L4)*I$26)</f>
        <v>6.8038323155912801</v>
      </c>
      <c r="K41" s="67">
        <f t="shared" si="18"/>
        <v>117.76973199948392</v>
      </c>
      <c r="L41" s="67">
        <f t="shared" si="18"/>
        <v>308.25421692137189</v>
      </c>
      <c r="M41" s="67">
        <f t="shared" si="18"/>
        <v>507.57552590949672</v>
      </c>
      <c r="N41" s="67">
        <f t="shared" si="18"/>
        <v>662.98677355050381</v>
      </c>
      <c r="O41" s="67">
        <f t="shared" si="18"/>
        <v>755.95015050628228</v>
      </c>
      <c r="P41" s="67">
        <f t="shared" si="18"/>
        <v>789.62753364246862</v>
      </c>
      <c r="Q41" s="67">
        <f t="shared" si="18"/>
        <v>776.73223966205853</v>
      </c>
      <c r="R41" s="67">
        <f>((T$5+T4)*Q$26)*-1</f>
        <v>-731.97102029896973</v>
      </c>
      <c r="S41" s="67">
        <f t="shared" ref="S41:AG41" si="19">((U$5+U4)*R$26)</f>
        <v>668.36898335835201</v>
      </c>
      <c r="T41" s="67">
        <f t="shared" si="19"/>
        <v>595.99536732667389</v>
      </c>
      <c r="U41" s="67">
        <f t="shared" si="19"/>
        <v>521.9236478305703</v>
      </c>
      <c r="V41" s="67">
        <f t="shared" si="19"/>
        <v>450.70628299709091</v>
      </c>
      <c r="W41" s="67">
        <f t="shared" si="19"/>
        <v>384.98088713969418</v>
      </c>
      <c r="X41" s="67">
        <f t="shared" si="19"/>
        <v>326.03202778924901</v>
      </c>
      <c r="Y41" s="67">
        <f t="shared" si="19"/>
        <v>274.24591909909299</v>
      </c>
      <c r="Z41" s="67">
        <f t="shared" si="19"/>
        <v>229.4502523379621</v>
      </c>
      <c r="AA41" s="67">
        <f t="shared" si="19"/>
        <v>191.15415649733237</v>
      </c>
      <c r="AB41" s="67">
        <f t="shared" si="19"/>
        <v>158.7097628242999</v>
      </c>
      <c r="AC41" s="67">
        <f t="shared" si="19"/>
        <v>131.41600367008087</v>
      </c>
      <c r="AD41" s="67">
        <f t="shared" si="19"/>
        <v>108.58175067640364</v>
      </c>
      <c r="AE41" s="67">
        <f t="shared" si="19"/>
        <v>89.561394298357172</v>
      </c>
      <c r="AF41" s="67">
        <f t="shared" si="19"/>
        <v>73.772400256314825</v>
      </c>
      <c r="AG41" s="67">
        <f t="shared" si="19"/>
        <v>60.701527573046903</v>
      </c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</row>
    <row r="42" spans="1:48" x14ac:dyDescent="0.25">
      <c r="A42" s="30"/>
      <c r="B42" s="38">
        <v>7</v>
      </c>
      <c r="C42" s="58">
        <f t="shared" si="10"/>
        <v>110.03513421596206</v>
      </c>
      <c r="D42" s="67"/>
      <c r="E42" s="67"/>
      <c r="F42" s="67"/>
      <c r="G42" s="67"/>
      <c r="H42" s="67"/>
      <c r="I42" s="67"/>
      <c r="J42" s="67">
        <f>((K5+K4)*I27-I27*L15)</f>
        <v>3.5132961338285993</v>
      </c>
      <c r="K42" s="67">
        <f t="shared" ref="K42:Q42" si="20">((L$5+L4)*J$27)</f>
        <v>6.8038323155912801</v>
      </c>
      <c r="L42" s="67">
        <f t="shared" si="20"/>
        <v>117.76973199948392</v>
      </c>
      <c r="M42" s="67">
        <f t="shared" si="20"/>
        <v>308.25421692137189</v>
      </c>
      <c r="N42" s="67">
        <f t="shared" si="20"/>
        <v>507.57552590949672</v>
      </c>
      <c r="O42" s="67">
        <f t="shared" si="20"/>
        <v>662.98677355050381</v>
      </c>
      <c r="P42" s="67">
        <f t="shared" si="20"/>
        <v>755.95015050628228</v>
      </c>
      <c r="Q42" s="67">
        <f t="shared" si="20"/>
        <v>789.62753364246862</v>
      </c>
      <c r="R42" s="67">
        <f>((S$5+S4)*Q$27)*-1</f>
        <v>-776.73223966205853</v>
      </c>
      <c r="S42" s="67">
        <f t="shared" ref="S42:AG42" si="21">((T$5+T4)*R$27)</f>
        <v>731.97102029896973</v>
      </c>
      <c r="T42" s="67">
        <f t="shared" si="21"/>
        <v>668.36898335835201</v>
      </c>
      <c r="U42" s="67">
        <f t="shared" si="21"/>
        <v>595.99536732667389</v>
      </c>
      <c r="V42" s="67">
        <f t="shared" si="21"/>
        <v>521.9236478305703</v>
      </c>
      <c r="W42" s="67">
        <f t="shared" si="21"/>
        <v>450.70628299709091</v>
      </c>
      <c r="X42" s="67">
        <f t="shared" si="21"/>
        <v>384.98088713969418</v>
      </c>
      <c r="Y42" s="67">
        <f t="shared" si="21"/>
        <v>326.03202778924901</v>
      </c>
      <c r="Z42" s="67">
        <f t="shared" si="21"/>
        <v>274.24591909909299</v>
      </c>
      <c r="AA42" s="67">
        <f t="shared" si="21"/>
        <v>229.4502523379621</v>
      </c>
      <c r="AB42" s="67">
        <f t="shared" si="21"/>
        <v>191.15415649733237</v>
      </c>
      <c r="AC42" s="67">
        <f t="shared" si="21"/>
        <v>158.7097628242999</v>
      </c>
      <c r="AD42" s="67">
        <f t="shared" si="21"/>
        <v>131.41600367008087</v>
      </c>
      <c r="AE42" s="67">
        <f t="shared" si="21"/>
        <v>108.58175067640364</v>
      </c>
      <c r="AF42" s="67">
        <f t="shared" si="21"/>
        <v>89.561394298357172</v>
      </c>
      <c r="AG42" s="67">
        <f t="shared" si="21"/>
        <v>73.772400256314825</v>
      </c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</row>
    <row r="43" spans="1:48" x14ac:dyDescent="0.25">
      <c r="A43" s="30"/>
      <c r="B43" s="38">
        <v>8</v>
      </c>
      <c r="C43" s="58">
        <f t="shared" si="10"/>
        <v>110.03513421596206</v>
      </c>
      <c r="D43" s="67"/>
      <c r="E43" s="67"/>
      <c r="F43" s="67"/>
      <c r="G43" s="67"/>
      <c r="H43" s="67"/>
      <c r="I43" s="67"/>
      <c r="J43" s="67"/>
      <c r="K43" s="67">
        <f>((K5+K4)*J28-J28*L15)</f>
        <v>3.5132961338285993</v>
      </c>
      <c r="L43" s="67">
        <f t="shared" ref="L43:Q43" si="22">((L$5+L4)*K$28)</f>
        <v>6.8038323155912801</v>
      </c>
      <c r="M43" s="67">
        <f t="shared" si="22"/>
        <v>117.76973199948392</v>
      </c>
      <c r="N43" s="67">
        <f t="shared" si="22"/>
        <v>308.25421692137189</v>
      </c>
      <c r="O43" s="67">
        <f t="shared" si="22"/>
        <v>507.57552590949672</v>
      </c>
      <c r="P43" s="67">
        <f t="shared" si="22"/>
        <v>662.98677355050381</v>
      </c>
      <c r="Q43" s="67">
        <f t="shared" si="22"/>
        <v>755.95015050628228</v>
      </c>
      <c r="R43" s="67">
        <f>((R$5+R4)*Q$28)*-1</f>
        <v>-789.62753364246862</v>
      </c>
      <c r="S43" s="67">
        <f t="shared" ref="S43:AG43" si="23">((S$5+S4)*R$28)</f>
        <v>776.73223966205853</v>
      </c>
      <c r="T43" s="67">
        <f t="shared" si="23"/>
        <v>731.97102029896973</v>
      </c>
      <c r="U43" s="67">
        <f t="shared" si="23"/>
        <v>668.36898335835201</v>
      </c>
      <c r="V43" s="67">
        <f t="shared" si="23"/>
        <v>595.99536732667389</v>
      </c>
      <c r="W43" s="67">
        <f t="shared" si="23"/>
        <v>521.9236478305703</v>
      </c>
      <c r="X43" s="67">
        <f t="shared" si="23"/>
        <v>450.70628299709091</v>
      </c>
      <c r="Y43" s="67">
        <f t="shared" si="23"/>
        <v>384.98088713969418</v>
      </c>
      <c r="Z43" s="67">
        <f t="shared" si="23"/>
        <v>326.03202778924901</v>
      </c>
      <c r="AA43" s="67">
        <f t="shared" si="23"/>
        <v>274.24591909909299</v>
      </c>
      <c r="AB43" s="67">
        <f t="shared" si="23"/>
        <v>229.4502523379621</v>
      </c>
      <c r="AC43" s="67">
        <f t="shared" si="23"/>
        <v>191.15415649733237</v>
      </c>
      <c r="AD43" s="67">
        <f t="shared" si="23"/>
        <v>158.7097628242999</v>
      </c>
      <c r="AE43" s="67">
        <f t="shared" si="23"/>
        <v>131.41600367008087</v>
      </c>
      <c r="AF43" s="67">
        <f t="shared" si="23"/>
        <v>108.58175067640364</v>
      </c>
      <c r="AG43" s="67">
        <f t="shared" si="23"/>
        <v>89.561394298357172</v>
      </c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</row>
    <row r="44" spans="1:48" ht="15.75" thickBot="1" x14ac:dyDescent="0.3">
      <c r="A44" s="30"/>
      <c r="B44" s="38">
        <v>9</v>
      </c>
      <c r="C44" s="58">
        <f t="shared" si="10"/>
        <v>110.03513421596206</v>
      </c>
      <c r="D44" s="68"/>
      <c r="E44" s="68"/>
      <c r="F44" s="68"/>
      <c r="G44" s="68"/>
      <c r="H44" s="68"/>
      <c r="I44" s="68"/>
      <c r="J44" s="68"/>
      <c r="K44" s="68"/>
      <c r="L44" s="68">
        <f>((K5+K4)*K29-K29*L15)</f>
        <v>3.5132961338285993</v>
      </c>
      <c r="M44" s="68">
        <f>((L5+L4)*L29)</f>
        <v>6.8038323155912801</v>
      </c>
      <c r="N44" s="68">
        <f>((M5+M4)*M29)</f>
        <v>117.76973199948392</v>
      </c>
      <c r="O44" s="68">
        <f>((N5+N4)*N29)</f>
        <v>308.25421692137189</v>
      </c>
      <c r="P44" s="68">
        <f>((O5+O4)*O29)</f>
        <v>507.57552590949672</v>
      </c>
      <c r="Q44" s="68">
        <f>((P5+P4)*P29)</f>
        <v>662.98677355050381</v>
      </c>
      <c r="R44" s="68">
        <f>((Q5+Q4)*Q29)*-1</f>
        <v>-755.95015050628228</v>
      </c>
      <c r="S44" s="68">
        <f t="shared" ref="S44:AG44" si="24">((R5+R4)*R29)</f>
        <v>789.62753364246862</v>
      </c>
      <c r="T44" s="68">
        <f t="shared" si="24"/>
        <v>776.73223966205853</v>
      </c>
      <c r="U44" s="68">
        <f t="shared" si="24"/>
        <v>731.97102029896973</v>
      </c>
      <c r="V44" s="68">
        <f t="shared" si="24"/>
        <v>668.36898335835201</v>
      </c>
      <c r="W44" s="68">
        <f t="shared" si="24"/>
        <v>595.99536732667389</v>
      </c>
      <c r="X44" s="68">
        <f t="shared" si="24"/>
        <v>521.9236478305703</v>
      </c>
      <c r="Y44" s="68">
        <f t="shared" si="24"/>
        <v>450.70628299709091</v>
      </c>
      <c r="Z44" s="68">
        <f t="shared" si="24"/>
        <v>384.98088713969418</v>
      </c>
      <c r="AA44" s="68">
        <f t="shared" si="24"/>
        <v>326.03202778924901</v>
      </c>
      <c r="AB44" s="68">
        <f t="shared" si="24"/>
        <v>274.24591909909299</v>
      </c>
      <c r="AC44" s="68">
        <f t="shared" si="24"/>
        <v>229.4502523379621</v>
      </c>
      <c r="AD44" s="68">
        <f t="shared" si="24"/>
        <v>191.15415649733237</v>
      </c>
      <c r="AE44" s="68">
        <f t="shared" si="24"/>
        <v>158.7097628242999</v>
      </c>
      <c r="AF44" s="68">
        <f t="shared" si="24"/>
        <v>131.41600367008087</v>
      </c>
      <c r="AG44" s="68">
        <f t="shared" si="24"/>
        <v>108.58175067640364</v>
      </c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</row>
    <row r="45" spans="1:48" ht="14.45" customHeight="1" x14ac:dyDescent="0.25">
      <c r="A45" s="30"/>
      <c r="B45" s="75" t="s">
        <v>76</v>
      </c>
      <c r="C45" s="75"/>
      <c r="D45" s="69">
        <f>SUM(D36:D44)</f>
        <v>3.5132961338285993</v>
      </c>
      <c r="E45" s="69">
        <f t="shared" ref="E45:AF45" si="25">SUM(E36:E44)</f>
        <v>10.317128449419879</v>
      </c>
      <c r="F45" s="69">
        <f>SUM(F36:F44)</f>
        <v>128.08686044890379</v>
      </c>
      <c r="G45" s="69">
        <f t="shared" si="25"/>
        <v>436.34107737027568</v>
      </c>
      <c r="H45" s="69">
        <f t="shared" si="25"/>
        <v>943.9166032797724</v>
      </c>
      <c r="I45" s="69">
        <f t="shared" si="25"/>
        <v>1606.9033768302761</v>
      </c>
      <c r="J45" s="69">
        <f t="shared" si="25"/>
        <v>2362.8535273365587</v>
      </c>
      <c r="K45" s="69">
        <f t="shared" si="25"/>
        <v>3152.481060979027</v>
      </c>
      <c r="L45" s="69">
        <f t="shared" si="25"/>
        <v>3929.2133006410854</v>
      </c>
      <c r="M45" s="69">
        <f t="shared" si="25"/>
        <v>4657.6710248062273</v>
      </c>
      <c r="N45" s="69">
        <f t="shared" si="25"/>
        <v>5319.2361758489878</v>
      </c>
      <c r="O45" s="69">
        <f t="shared" si="25"/>
        <v>5797.4618111761783</v>
      </c>
      <c r="P45" s="69">
        <f t="shared" si="25"/>
        <v>6011.1312420853765</v>
      </c>
      <c r="Q45" s="69">
        <f t="shared" si="25"/>
        <v>5954.2619991729707</v>
      </c>
      <c r="R45" s="69">
        <f t="shared" si="25"/>
        <v>-2961.0344768274495</v>
      </c>
      <c r="S45" s="69">
        <f t="shared" si="25"/>
        <v>5246.3379900451273</v>
      </c>
      <c r="T45" s="69">
        <f t="shared" si="25"/>
        <v>4730.9563755017516</v>
      </c>
      <c r="U45" s="69">
        <f t="shared" si="25"/>
        <v>4183.6743881776556</v>
      </c>
      <c r="V45" s="69">
        <f t="shared" si="25"/>
        <v>3642.8575243760179</v>
      </c>
      <c r="W45" s="69">
        <f t="shared" si="25"/>
        <v>3133.1983038419658</v>
      </c>
      <c r="X45" s="69">
        <f t="shared" si="25"/>
        <v>2668.6189401853726</v>
      </c>
      <c r="Y45" s="69">
        <f t="shared" si="25"/>
        <v>2255.2770430312057</v>
      </c>
      <c r="Z45" s="69">
        <f t="shared" si="25"/>
        <v>1894.1321543324723</v>
      </c>
      <c r="AA45" s="69">
        <f t="shared" si="25"/>
        <v>1582.9236674490928</v>
      </c>
      <c r="AB45" s="69">
        <f t="shared" si="25"/>
        <v>1317.5931672328909</v>
      </c>
      <c r="AC45" s="69">
        <f t="shared" si="25"/>
        <v>1093.2515004714185</v>
      </c>
      <c r="AD45" s="69">
        <f t="shared" si="25"/>
        <v>904.8016482357483</v>
      </c>
      <c r="AE45" s="69">
        <f>SUM(AE36:AE44)</f>
        <v>747.3154057931248</v>
      </c>
      <c r="AF45" s="69">
        <f t="shared" si="25"/>
        <v>616.24159706130831</v>
      </c>
      <c r="AG45" s="69">
        <f>SUM(AG36:AG44)</f>
        <v>507.50362851349001</v>
      </c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</row>
    <row r="46" spans="1:48" ht="14.45" customHeight="1" x14ac:dyDescent="0.25">
      <c r="A46" s="30"/>
      <c r="B46" s="76" t="s">
        <v>77</v>
      </c>
      <c r="C46" s="76"/>
      <c r="D46" s="70">
        <f>D45</f>
        <v>3.5132961338285993</v>
      </c>
      <c r="E46" s="70">
        <f>D46+E45</f>
        <v>13.83042458324848</v>
      </c>
      <c r="F46" s="70">
        <f t="shared" ref="F46:AG46" si="26">E46+F45</f>
        <v>141.91728503215228</v>
      </c>
      <c r="G46" s="70">
        <f t="shared" si="26"/>
        <v>578.25836240242802</v>
      </c>
      <c r="H46" s="70">
        <f t="shared" si="26"/>
        <v>1522.1749656822003</v>
      </c>
      <c r="I46" s="70">
        <f>H46+I45</f>
        <v>3129.0783425124764</v>
      </c>
      <c r="J46" s="70">
        <f t="shared" si="26"/>
        <v>5491.9318698490351</v>
      </c>
      <c r="K46" s="70">
        <f t="shared" si="26"/>
        <v>8644.4129308280626</v>
      </c>
      <c r="L46" s="70">
        <f t="shared" si="26"/>
        <v>12573.626231469148</v>
      </c>
      <c r="M46" s="70">
        <f t="shared" si="26"/>
        <v>17231.297256275375</v>
      </c>
      <c r="N46" s="70">
        <f t="shared" si="26"/>
        <v>22550.533432124364</v>
      </c>
      <c r="O46" s="70">
        <f t="shared" si="26"/>
        <v>28347.995243300542</v>
      </c>
      <c r="P46" s="70">
        <f t="shared" si="26"/>
        <v>34359.126485385917</v>
      </c>
      <c r="Q46" s="70">
        <f t="shared" si="26"/>
        <v>40313.388484558891</v>
      </c>
      <c r="R46" s="70">
        <f t="shared" si="26"/>
        <v>37352.354007731439</v>
      </c>
      <c r="S46" s="70">
        <f t="shared" si="26"/>
        <v>42598.691997776565</v>
      </c>
      <c r="T46" s="70">
        <f t="shared" si="26"/>
        <v>47329.648373278316</v>
      </c>
      <c r="U46" s="70">
        <f t="shared" si="26"/>
        <v>51513.322761455973</v>
      </c>
      <c r="V46" s="70">
        <f t="shared" si="26"/>
        <v>55156.180285831993</v>
      </c>
      <c r="W46" s="70">
        <f t="shared" si="26"/>
        <v>58289.378589673957</v>
      </c>
      <c r="X46" s="70">
        <f t="shared" si="26"/>
        <v>60957.997529859327</v>
      </c>
      <c r="Y46" s="70">
        <f t="shared" si="26"/>
        <v>63213.274572890536</v>
      </c>
      <c r="Z46" s="70">
        <f t="shared" si="26"/>
        <v>65107.40672722301</v>
      </c>
      <c r="AA46" s="70">
        <f t="shared" si="26"/>
        <v>66690.330394672099</v>
      </c>
      <c r="AB46" s="70">
        <f t="shared" si="26"/>
        <v>68007.923561904987</v>
      </c>
      <c r="AC46" s="70">
        <f t="shared" si="26"/>
        <v>69101.175062376409</v>
      </c>
      <c r="AD46" s="70">
        <f t="shared" si="26"/>
        <v>70005.976710612158</v>
      </c>
      <c r="AE46" s="70">
        <f t="shared" si="26"/>
        <v>70753.292116405282</v>
      </c>
      <c r="AF46" s="70">
        <f t="shared" si="26"/>
        <v>71369.53371346659</v>
      </c>
      <c r="AG46" s="70">
        <f t="shared" si="26"/>
        <v>71877.037341980074</v>
      </c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</row>
    <row r="47" spans="1:48" ht="14.45" customHeight="1" x14ac:dyDescent="0.25">
      <c r="A47" s="30"/>
      <c r="B47" s="77" t="s">
        <v>78</v>
      </c>
      <c r="C47" s="77"/>
      <c r="D47" s="71">
        <f>D45*$D$11</f>
        <v>12.882085824038198</v>
      </c>
      <c r="E47" s="71">
        <f t="shared" ref="E47:AF48" si="27">E45*$D$11</f>
        <v>37.829470981206221</v>
      </c>
      <c r="F47" s="71">
        <f>F45*$D$11</f>
        <v>469.65182164598053</v>
      </c>
      <c r="G47" s="71">
        <f t="shared" si="27"/>
        <v>1599.9172836910109</v>
      </c>
      <c r="H47" s="71">
        <f t="shared" si="27"/>
        <v>3461.0275453591653</v>
      </c>
      <c r="I47" s="71">
        <f t="shared" si="27"/>
        <v>5891.9790483776787</v>
      </c>
      <c r="J47" s="71">
        <f t="shared" si="27"/>
        <v>8663.7962669007156</v>
      </c>
      <c r="K47" s="71">
        <f>K45*$D$11</f>
        <v>11559.097223589764</v>
      </c>
      <c r="L47" s="71">
        <f t="shared" si="27"/>
        <v>14407.11543568398</v>
      </c>
      <c r="M47" s="71">
        <f t="shared" si="27"/>
        <v>17078.127090956164</v>
      </c>
      <c r="N47" s="71">
        <f t="shared" si="27"/>
        <v>19503.865978112954</v>
      </c>
      <c r="O47" s="71">
        <f t="shared" si="27"/>
        <v>21257.359974312654</v>
      </c>
      <c r="P47" s="71">
        <f t="shared" si="27"/>
        <v>22040.814554313045</v>
      </c>
      <c r="Q47" s="67">
        <f t="shared" si="27"/>
        <v>21832.293996967557</v>
      </c>
      <c r="R47" s="67">
        <f t="shared" si="27"/>
        <v>-10857.126415033981</v>
      </c>
      <c r="S47" s="71">
        <f t="shared" si="27"/>
        <v>19236.572630165465</v>
      </c>
      <c r="T47" s="71">
        <f t="shared" si="27"/>
        <v>17346.840043506421</v>
      </c>
      <c r="U47" s="71">
        <f t="shared" si="27"/>
        <v>15340.139423318069</v>
      </c>
      <c r="V47" s="71">
        <f t="shared" si="27"/>
        <v>13357.144256045398</v>
      </c>
      <c r="W47" s="71">
        <f t="shared" si="27"/>
        <v>11488.393780753873</v>
      </c>
      <c r="X47" s="71">
        <f t="shared" si="27"/>
        <v>9784.9361140130331</v>
      </c>
      <c r="Y47" s="71">
        <f t="shared" si="27"/>
        <v>8269.3491577810873</v>
      </c>
      <c r="Z47" s="71">
        <f t="shared" si="27"/>
        <v>6945.1512325523981</v>
      </c>
      <c r="AA47" s="67">
        <f t="shared" si="27"/>
        <v>5804.0534473133403</v>
      </c>
      <c r="AB47" s="67">
        <f t="shared" si="27"/>
        <v>4831.1749465205994</v>
      </c>
      <c r="AC47" s="67">
        <f t="shared" si="27"/>
        <v>4008.5888350618675</v>
      </c>
      <c r="AD47" s="67">
        <f t="shared" si="27"/>
        <v>3317.6060435310769</v>
      </c>
      <c r="AE47" s="67">
        <f t="shared" si="27"/>
        <v>2740.1564879081243</v>
      </c>
      <c r="AF47" s="72">
        <f>AF45*$D$11</f>
        <v>2259.5525225581305</v>
      </c>
      <c r="AG47" s="72">
        <f>AG45*$D$11</f>
        <v>1860.8466378827966</v>
      </c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48" ht="15.6" customHeight="1" x14ac:dyDescent="0.25">
      <c r="A48" s="30"/>
      <c r="B48" s="76" t="s">
        <v>79</v>
      </c>
      <c r="C48" s="76"/>
      <c r="D48" s="70">
        <f>D46*$D$11</f>
        <v>12.882085824038198</v>
      </c>
      <c r="E48" s="70">
        <f t="shared" si="27"/>
        <v>50.71155680524442</v>
      </c>
      <c r="F48" s="70">
        <f t="shared" si="27"/>
        <v>520.363378451225</v>
      </c>
      <c r="G48" s="70">
        <f t="shared" si="27"/>
        <v>2120.280662142236</v>
      </c>
      <c r="H48" s="74">
        <f>H46*$D$11</f>
        <v>5581.3082075014008</v>
      </c>
      <c r="I48" s="70">
        <f t="shared" si="27"/>
        <v>11473.28725587908</v>
      </c>
      <c r="J48" s="70">
        <f t="shared" si="27"/>
        <v>20137.083522779794</v>
      </c>
      <c r="K48" s="70">
        <f t="shared" si="27"/>
        <v>31696.180746369562</v>
      </c>
      <c r="L48" s="70">
        <f t="shared" si="27"/>
        <v>46103.296182053542</v>
      </c>
      <c r="M48" s="74">
        <f t="shared" si="27"/>
        <v>63181.423273009706</v>
      </c>
      <c r="N48" s="70">
        <f t="shared" si="27"/>
        <v>82685.289251122667</v>
      </c>
      <c r="O48" s="70">
        <f t="shared" si="27"/>
        <v>103942.64922543532</v>
      </c>
      <c r="P48" s="70">
        <f t="shared" si="27"/>
        <v>125983.46377974836</v>
      </c>
      <c r="Q48" s="70">
        <f>Q46*$D$11</f>
        <v>147815.75777671594</v>
      </c>
      <c r="R48" s="70">
        <f t="shared" si="27"/>
        <v>136958.63136168194</v>
      </c>
      <c r="S48" s="70">
        <f t="shared" si="27"/>
        <v>156195.2039918474</v>
      </c>
      <c r="T48" s="70">
        <f t="shared" si="27"/>
        <v>173542.04403535381</v>
      </c>
      <c r="U48" s="70">
        <f t="shared" si="27"/>
        <v>188882.18345867191</v>
      </c>
      <c r="V48" s="70">
        <f t="shared" si="27"/>
        <v>202239.32771471731</v>
      </c>
      <c r="W48" s="74">
        <f t="shared" si="27"/>
        <v>213727.72149547117</v>
      </c>
      <c r="X48" s="70">
        <f t="shared" si="27"/>
        <v>223512.65760948419</v>
      </c>
      <c r="Y48" s="70">
        <f t="shared" si="27"/>
        <v>231782.00676726529</v>
      </c>
      <c r="Z48" s="70">
        <f t="shared" si="27"/>
        <v>238727.15799981769</v>
      </c>
      <c r="AA48" s="70">
        <f t="shared" si="27"/>
        <v>244531.21144713101</v>
      </c>
      <c r="AB48" s="70">
        <f t="shared" si="27"/>
        <v>249362.3863936516</v>
      </c>
      <c r="AC48" s="70">
        <f t="shared" si="27"/>
        <v>253370.97522871348</v>
      </c>
      <c r="AD48" s="70">
        <f t="shared" si="27"/>
        <v>256688.58127224457</v>
      </c>
      <c r="AE48" s="70">
        <f t="shared" si="27"/>
        <v>259428.7377601527</v>
      </c>
      <c r="AF48" s="70">
        <f t="shared" si="27"/>
        <v>261688.2902827108</v>
      </c>
      <c r="AG48" s="74">
        <f>AG46*$D$11</f>
        <v>263549.13692059362</v>
      </c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</row>
    <row r="49" spans="1:48" ht="15.6" customHeight="1" x14ac:dyDescent="0.25">
      <c r="A49" s="30"/>
      <c r="B49" s="30"/>
      <c r="C49" s="30"/>
      <c r="D49" s="30"/>
      <c r="E49" s="5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</row>
    <row r="50" spans="1:48" x14ac:dyDescent="0.25">
      <c r="A50" s="30"/>
      <c r="B50" s="30"/>
      <c r="C50" s="30"/>
      <c r="D50" s="30"/>
      <c r="E50" s="5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</row>
    <row r="51" spans="1:48" ht="15" customHeight="1" x14ac:dyDescent="0.25">
      <c r="A51" s="30"/>
      <c r="B51" s="30"/>
      <c r="C51" s="73"/>
      <c r="D51" s="73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</row>
    <row r="52" spans="1:48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</row>
    <row r="53" spans="1:48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</row>
    <row r="54" spans="1:48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</row>
    <row r="55" spans="1:48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</row>
    <row r="56" spans="1:48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</row>
    <row r="57" spans="1:48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</row>
    <row r="58" spans="1:48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</row>
    <row r="59" spans="1:48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</row>
    <row r="60" spans="1:48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</row>
    <row r="61" spans="1:48" x14ac:dyDescent="0.25"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</row>
  </sheetData>
  <mergeCells count="4">
    <mergeCell ref="B45:C45"/>
    <mergeCell ref="B46:C46"/>
    <mergeCell ref="B47:C47"/>
    <mergeCell ref="B48:C4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26790-2F4B-44F4-B548-9630D062192C}">
  <dimension ref="A1:AV61"/>
  <sheetViews>
    <sheetView topLeftCell="Q5" zoomScale="60" zoomScaleNormal="60" workbookViewId="0">
      <selection activeCell="AG48" sqref="AG48"/>
    </sheetView>
  </sheetViews>
  <sheetFormatPr defaultColWidth="11.42578125" defaultRowHeight="15" x14ac:dyDescent="0.25"/>
  <cols>
    <col min="1" max="1" width="11.42578125" style="34"/>
    <col min="2" max="2" width="18.28515625" style="34" customWidth="1"/>
    <col min="3" max="3" width="14.42578125" style="34" customWidth="1"/>
    <col min="4" max="4" width="24.85546875" style="34" customWidth="1"/>
    <col min="5" max="5" width="12.42578125" style="34" bestFit="1" customWidth="1"/>
    <col min="6" max="7" width="13.85546875" style="34" bestFit="1" customWidth="1"/>
    <col min="8" max="8" width="14.85546875" style="34" bestFit="1" customWidth="1"/>
    <col min="9" max="10" width="13.85546875" style="34" bestFit="1" customWidth="1"/>
    <col min="11" max="11" width="15.140625" style="34" bestFit="1" customWidth="1"/>
    <col min="12" max="12" width="14.85546875" style="34" bestFit="1" customWidth="1"/>
    <col min="13" max="13" width="15.42578125" style="34" bestFit="1" customWidth="1"/>
    <col min="14" max="17" width="13.85546875" style="34" bestFit="1" customWidth="1"/>
    <col min="18" max="22" width="14.5703125" style="34" bestFit="1" customWidth="1"/>
    <col min="23" max="23" width="16.5703125" style="34" bestFit="1" customWidth="1"/>
    <col min="24" max="32" width="14.5703125" style="34" bestFit="1" customWidth="1"/>
    <col min="33" max="33" width="16.5703125" style="34" bestFit="1" customWidth="1"/>
    <col min="34" max="34" width="14.5703125" style="34" bestFit="1" customWidth="1"/>
    <col min="35" max="16384" width="11.42578125" style="34"/>
  </cols>
  <sheetData>
    <row r="1" spans="1:48" ht="28.5" customHeight="1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48" ht="15.75" x14ac:dyDescent="0.25">
      <c r="B2" s="31" t="s">
        <v>37</v>
      </c>
      <c r="C2" s="30"/>
      <c r="D2" s="30"/>
      <c r="E2" s="30"/>
      <c r="F2" s="30"/>
      <c r="G2" s="30"/>
      <c r="H2" s="30"/>
      <c r="I2" s="30"/>
      <c r="J2" s="32" t="s">
        <v>62</v>
      </c>
      <c r="K2" s="33"/>
      <c r="L2" s="33"/>
      <c r="M2" s="33"/>
      <c r="N2" s="33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</row>
    <row r="3" spans="1:48" x14ac:dyDescent="0.25">
      <c r="A3" s="30"/>
      <c r="B3" s="30"/>
      <c r="C3" s="30"/>
      <c r="D3" s="30"/>
      <c r="E3" s="30"/>
      <c r="F3" s="30"/>
      <c r="G3" s="30"/>
      <c r="H3" s="30"/>
      <c r="I3" s="30"/>
      <c r="J3" s="38"/>
      <c r="K3" s="38">
        <v>0</v>
      </c>
      <c r="L3" s="38">
        <v>1</v>
      </c>
      <c r="M3" s="38">
        <v>2</v>
      </c>
      <c r="N3" s="38">
        <v>3</v>
      </c>
      <c r="O3" s="38">
        <v>4</v>
      </c>
      <c r="P3" s="38">
        <v>5</v>
      </c>
      <c r="Q3" s="38">
        <v>6</v>
      </c>
      <c r="R3" s="38">
        <v>7</v>
      </c>
      <c r="S3" s="38">
        <v>8</v>
      </c>
      <c r="T3" s="38">
        <v>9</v>
      </c>
      <c r="U3" s="38">
        <v>10</v>
      </c>
      <c r="V3" s="38">
        <v>11</v>
      </c>
      <c r="W3" s="38">
        <v>12</v>
      </c>
      <c r="X3" s="38">
        <v>13</v>
      </c>
      <c r="Y3" s="38">
        <v>14</v>
      </c>
      <c r="Z3" s="38">
        <v>15</v>
      </c>
      <c r="AA3" s="38">
        <v>16</v>
      </c>
      <c r="AB3" s="38">
        <v>17</v>
      </c>
      <c r="AC3" s="38">
        <v>18</v>
      </c>
      <c r="AD3" s="38">
        <v>19</v>
      </c>
      <c r="AE3" s="38">
        <v>20</v>
      </c>
      <c r="AF3" s="38">
        <v>21</v>
      </c>
      <c r="AG3" s="38">
        <v>22</v>
      </c>
      <c r="AH3" s="38">
        <v>23</v>
      </c>
      <c r="AI3" s="38">
        <v>24</v>
      </c>
      <c r="AJ3" s="38">
        <v>25</v>
      </c>
      <c r="AK3" s="38">
        <v>26</v>
      </c>
      <c r="AL3" s="38">
        <v>27</v>
      </c>
      <c r="AM3" s="38">
        <v>28</v>
      </c>
      <c r="AN3" s="38">
        <v>29</v>
      </c>
      <c r="AO3" s="38">
        <v>30</v>
      </c>
      <c r="AP3" s="30"/>
      <c r="AQ3" s="30"/>
      <c r="AR3" s="30"/>
      <c r="AS3" s="30"/>
      <c r="AT3" s="30"/>
      <c r="AU3" s="30"/>
      <c r="AV3" s="30"/>
    </row>
    <row r="4" spans="1:48" x14ac:dyDescent="0.25">
      <c r="A4" s="30"/>
      <c r="B4" s="30"/>
      <c r="C4" s="38" t="s">
        <v>63</v>
      </c>
      <c r="D4" s="38"/>
      <c r="E4" s="30"/>
      <c r="F4" s="30"/>
      <c r="G4" s="30"/>
      <c r="H4" s="30"/>
      <c r="I4" s="30"/>
      <c r="J4" s="38" t="s">
        <v>64</v>
      </c>
      <c r="K4" s="38">
        <f>0.489*(K5^0.89)</f>
        <v>1.3788246939886428E-2</v>
      </c>
      <c r="L4" s="38">
        <f>0.489*(L5^0.89)</f>
        <v>2.5552050017790411E-2</v>
      </c>
      <c r="M4" s="38">
        <f t="shared" ref="M4:AN4" si="0">0.489*(M5^0.89)</f>
        <v>0.36044872841517317</v>
      </c>
      <c r="N4" s="38">
        <f t="shared" si="0"/>
        <v>0.87604548873051435</v>
      </c>
      <c r="O4" s="38">
        <f t="shared" si="0"/>
        <v>1.3868283000606834</v>
      </c>
      <c r="P4" s="38">
        <f t="shared" si="0"/>
        <v>1.7732050057662931</v>
      </c>
      <c r="Q4" s="38">
        <f t="shared" si="0"/>
        <v>2.0006272518176758</v>
      </c>
      <c r="R4" s="38">
        <f t="shared" si="0"/>
        <v>2.0824261439806677</v>
      </c>
      <c r="S4" s="38">
        <f t="shared" si="0"/>
        <v>2.0511398107328942</v>
      </c>
      <c r="T4" s="38">
        <f t="shared" si="0"/>
        <v>1.9422000384648348</v>
      </c>
      <c r="U4" s="38">
        <f t="shared" si="0"/>
        <v>1.7864408245722385</v>
      </c>
      <c r="V4" s="38">
        <f t="shared" si="0"/>
        <v>1.6076896466876123</v>
      </c>
      <c r="W4" s="38">
        <f t="shared" si="0"/>
        <v>1.4228705625256779</v>
      </c>
      <c r="X4" s="38">
        <f t="shared" si="0"/>
        <v>1.2431221584670407</v>
      </c>
      <c r="Y4" s="38">
        <f t="shared" si="0"/>
        <v>1.0751561437379691</v>
      </c>
      <c r="Z4" s="38">
        <f t="shared" si="0"/>
        <v>0.92250679419002457</v>
      </c>
      <c r="AA4" s="38">
        <f t="shared" si="0"/>
        <v>0.78654773688919444</v>
      </c>
      <c r="AB4" s="38">
        <f t="shared" si="0"/>
        <v>0.66726175540576682</v>
      </c>
      <c r="AC4" s="38">
        <f t="shared" si="0"/>
        <v>0.56379468864138538</v>
      </c>
      <c r="AD4" s="38">
        <f t="shared" si="0"/>
        <v>0.47483775939590034</v>
      </c>
      <c r="AE4" s="38">
        <f t="shared" si="0"/>
        <v>0.39888133001655612</v>
      </c>
      <c r="AF4" s="38">
        <f t="shared" si="0"/>
        <v>0.33437623540424583</v>
      </c>
      <c r="AG4" s="38">
        <f t="shared" si="0"/>
        <v>0.27983085823812082</v>
      </c>
      <c r="AH4" s="38">
        <f t="shared" si="0"/>
        <v>0.23386485259815634</v>
      </c>
      <c r="AI4" s="38">
        <f t="shared" si="0"/>
        <v>0.19523450534644191</v>
      </c>
      <c r="AJ4" s="38">
        <f t="shared" si="0"/>
        <v>0.16284019108796349</v>
      </c>
      <c r="AK4" s="38">
        <f t="shared" si="0"/>
        <v>0.13572304071115421</v>
      </c>
      <c r="AL4" s="38">
        <f t="shared" si="0"/>
        <v>0.1130555597605553</v>
      </c>
      <c r="AM4" s="38">
        <f t="shared" si="0"/>
        <v>9.4129268297941868E-2</v>
      </c>
      <c r="AN4" s="38">
        <f t="shared" si="0"/>
        <v>7.834129426265192E-2</v>
      </c>
      <c r="AO4" s="38">
        <f>0.489*(AO5^0.89)</f>
        <v>6.5181086453191303E-2</v>
      </c>
      <c r="AP4" s="30"/>
      <c r="AQ4" s="30"/>
      <c r="AR4" s="30"/>
      <c r="AS4" s="30"/>
      <c r="AT4" s="30"/>
      <c r="AU4" s="30"/>
      <c r="AV4" s="30"/>
    </row>
    <row r="5" spans="1:48" x14ac:dyDescent="0.25">
      <c r="A5" s="30"/>
      <c r="B5" s="30"/>
      <c r="C5" s="38"/>
      <c r="D5" s="38"/>
      <c r="E5" s="30"/>
      <c r="F5" s="30"/>
      <c r="G5" s="30"/>
      <c r="H5" s="30"/>
      <c r="I5" s="30"/>
      <c r="J5" s="38" t="s">
        <v>39</v>
      </c>
      <c r="K5" s="38">
        <f>L5/2</f>
        <v>1.8140610682381542E-2</v>
      </c>
      <c r="L5" s="38">
        <f t="shared" ref="L5:AO5" si="1">L10-K10</f>
        <v>3.6281221364763083E-2</v>
      </c>
      <c r="M5" s="38">
        <f t="shared" si="1"/>
        <v>0.70984334546317041</v>
      </c>
      <c r="N5" s="38">
        <f t="shared" si="1"/>
        <v>1.9253707963296036</v>
      </c>
      <c r="O5" s="38">
        <f t="shared" si="1"/>
        <v>3.226021309531252</v>
      </c>
      <c r="P5" s="38">
        <f t="shared" si="1"/>
        <v>4.2520230113985074</v>
      </c>
      <c r="Q5" s="38">
        <f t="shared" si="1"/>
        <v>4.8694525267247464</v>
      </c>
      <c r="R5" s="38">
        <f t="shared" si="1"/>
        <v>5.0937139068206942</v>
      </c>
      <c r="S5" s="38">
        <f t="shared" si="1"/>
        <v>5.0078077263109897</v>
      </c>
      <c r="T5" s="38">
        <f t="shared" si="1"/>
        <v>4.7099572521543251</v>
      </c>
      <c r="U5" s="38">
        <f t="shared" si="1"/>
        <v>4.2877007495777768</v>
      </c>
      <c r="V5" s="38">
        <f t="shared" si="1"/>
        <v>3.8087200443928282</v>
      </c>
      <c r="W5" s="38">
        <f t="shared" si="1"/>
        <v>3.3203748703940406</v>
      </c>
      <c r="X5" s="38">
        <f t="shared" si="1"/>
        <v>2.852899409630524</v>
      </c>
      <c r="Y5" s="38">
        <f t="shared" si="1"/>
        <v>2.4235526085420602</v>
      </c>
      <c r="Z5" s="38">
        <f t="shared" si="1"/>
        <v>2.0404743491723991</v>
      </c>
      <c r="AA5" s="38">
        <f t="shared" si="1"/>
        <v>1.7058009211388878</v>
      </c>
      <c r="AB5" s="38">
        <f t="shared" si="1"/>
        <v>1.4179835980249678</v>
      </c>
      <c r="AC5" s="38">
        <f t="shared" si="1"/>
        <v>1.1734155020797061</v>
      </c>
      <c r="AD5" s="38">
        <f t="shared" si="1"/>
        <v>0.96751757515393422</v>
      </c>
      <c r="AE5" s="38">
        <f t="shared" si="1"/>
        <v>0.79542814764678127</v>
      </c>
      <c r="AF5" s="38">
        <f t="shared" si="1"/>
        <v>0.65241540573915557</v>
      </c>
      <c r="AG5" s="38">
        <f t="shared" si="1"/>
        <v>0.53410366309920221</v>
      </c>
      <c r="AH5" s="38">
        <f t="shared" si="1"/>
        <v>0.43657919040654747</v>
      </c>
      <c r="AI5" s="38">
        <f t="shared" si="1"/>
        <v>0.35642136353185805</v>
      </c>
      <c r="AJ5" s="38">
        <f t="shared" si="1"/>
        <v>0.2906899717387148</v>
      </c>
      <c r="AK5" s="38">
        <f t="shared" si="1"/>
        <v>0.23688885633821855</v>
      </c>
      <c r="AL5" s="38">
        <f t="shared" si="1"/>
        <v>0.19291865742565761</v>
      </c>
      <c r="AM5" s="38">
        <f t="shared" si="1"/>
        <v>0.15702645836517348</v>
      </c>
      <c r="AN5" s="38">
        <f t="shared" si="1"/>
        <v>0.12775683324772302</v>
      </c>
      <c r="AO5" s="38">
        <f t="shared" si="1"/>
        <v>0.10390669315957979</v>
      </c>
      <c r="AP5" s="30"/>
      <c r="AQ5" s="30"/>
      <c r="AR5" s="30"/>
      <c r="AS5" s="30"/>
      <c r="AT5" s="30"/>
      <c r="AU5" s="30"/>
      <c r="AV5" s="30"/>
    </row>
    <row r="6" spans="1:48" x14ac:dyDescent="0.25">
      <c r="A6" s="30"/>
      <c r="B6" s="30"/>
      <c r="C6" s="38" t="s">
        <v>65</v>
      </c>
      <c r="D6" s="51">
        <v>58.2</v>
      </c>
      <c r="E6" s="30"/>
      <c r="F6" s="30"/>
      <c r="G6" s="30"/>
      <c r="H6" s="30"/>
      <c r="I6" s="30"/>
      <c r="J6" s="38" t="s">
        <v>66</v>
      </c>
      <c r="K6" s="39">
        <f>SUM(K4:K5)</f>
        <v>3.1928857622267971E-2</v>
      </c>
      <c r="L6" s="39">
        <f>SUM(L4:L5)</f>
        <v>6.1833271382553498E-2</v>
      </c>
      <c r="M6" s="39">
        <f t="shared" ref="M6:AN6" si="2">SUM(M4:M5)</f>
        <v>1.0702920738783437</v>
      </c>
      <c r="N6" s="39">
        <f t="shared" si="2"/>
        <v>2.8014162850601179</v>
      </c>
      <c r="O6" s="39">
        <f t="shared" si="2"/>
        <v>4.6128496095919349</v>
      </c>
      <c r="P6" s="39">
        <f t="shared" si="2"/>
        <v>6.0252280171648005</v>
      </c>
      <c r="Q6" s="39">
        <f t="shared" si="2"/>
        <v>6.8700797785424221</v>
      </c>
      <c r="R6" s="39">
        <f t="shared" si="2"/>
        <v>7.1761400508013615</v>
      </c>
      <c r="S6" s="39">
        <f t="shared" si="2"/>
        <v>7.0589475370438839</v>
      </c>
      <c r="T6" s="39">
        <f t="shared" si="2"/>
        <v>6.6521572906191597</v>
      </c>
      <c r="U6" s="39">
        <f t="shared" si="2"/>
        <v>6.0741415741500155</v>
      </c>
      <c r="V6" s="39">
        <f t="shared" si="2"/>
        <v>5.4164096910804407</v>
      </c>
      <c r="W6" s="39">
        <f t="shared" si="2"/>
        <v>4.7432454329197187</v>
      </c>
      <c r="X6" s="39">
        <f t="shared" si="2"/>
        <v>4.0960215680975649</v>
      </c>
      <c r="Y6" s="39">
        <f t="shared" si="2"/>
        <v>3.4987087522800291</v>
      </c>
      <c r="Z6" s="39">
        <f t="shared" si="2"/>
        <v>2.9629811433624238</v>
      </c>
      <c r="AA6" s="39">
        <f t="shared" si="2"/>
        <v>2.4923486580280825</v>
      </c>
      <c r="AB6" s="39">
        <f t="shared" si="2"/>
        <v>2.0852453534307345</v>
      </c>
      <c r="AC6" s="39">
        <f t="shared" si="2"/>
        <v>1.7372101907210915</v>
      </c>
      <c r="AD6" s="39">
        <f t="shared" si="2"/>
        <v>1.4423553345498346</v>
      </c>
      <c r="AE6" s="39">
        <f t="shared" si="2"/>
        <v>1.1943094776633374</v>
      </c>
      <c r="AF6" s="39">
        <f t="shared" si="2"/>
        <v>0.98679164114340145</v>
      </c>
      <c r="AG6" s="39">
        <f t="shared" si="2"/>
        <v>0.81393452133732302</v>
      </c>
      <c r="AH6" s="39">
        <f t="shared" si="2"/>
        <v>0.67044404300470384</v>
      </c>
      <c r="AI6" s="39">
        <f t="shared" si="2"/>
        <v>0.55165586887829998</v>
      </c>
      <c r="AJ6" s="39">
        <f t="shared" si="2"/>
        <v>0.4535301628266783</v>
      </c>
      <c r="AK6" s="39">
        <f t="shared" si="2"/>
        <v>0.37261189704937275</v>
      </c>
      <c r="AL6" s="39">
        <f t="shared" si="2"/>
        <v>0.30597421718621293</v>
      </c>
      <c r="AM6" s="39">
        <f t="shared" si="2"/>
        <v>0.25115572666311536</v>
      </c>
      <c r="AN6" s="39">
        <f t="shared" si="2"/>
        <v>0.20609812751037493</v>
      </c>
      <c r="AO6" s="39">
        <f>SUM(AO4:AO5)</f>
        <v>0.16908777961277111</v>
      </c>
      <c r="AP6" s="30"/>
      <c r="AQ6" s="30"/>
      <c r="AR6" s="30"/>
      <c r="AS6" s="30"/>
      <c r="AT6" s="30"/>
      <c r="AU6" s="30"/>
      <c r="AV6" s="30"/>
    </row>
    <row r="7" spans="1:48" ht="18" x14ac:dyDescent="0.35">
      <c r="A7" s="30"/>
      <c r="B7" s="30"/>
      <c r="C7" s="38"/>
      <c r="D7" s="51"/>
      <c r="E7" s="30"/>
      <c r="F7" s="30"/>
      <c r="G7" s="30"/>
      <c r="H7" s="30"/>
      <c r="I7" s="30"/>
      <c r="J7" s="38" t="s">
        <v>67</v>
      </c>
      <c r="K7" s="52">
        <f>K6*$D$10*$D$11</f>
        <v>5.502406463570847E-2</v>
      </c>
      <c r="L7" s="52">
        <f t="shared" ref="L7:AN7" si="3">L6*$D$10*$D$11</f>
        <v>0.10655933768260051</v>
      </c>
      <c r="M7" s="52">
        <f t="shared" si="3"/>
        <v>1.8444700073170124</v>
      </c>
      <c r="N7" s="52">
        <f t="shared" si="3"/>
        <v>4.8277740645869356</v>
      </c>
      <c r="O7" s="52">
        <f t="shared" si="3"/>
        <v>7.9494774938634336</v>
      </c>
      <c r="P7" s="52">
        <f t="shared" si="3"/>
        <v>10.383476282914005</v>
      </c>
      <c r="Q7" s="52">
        <f t="shared" si="3"/>
        <v>11.83943748502144</v>
      </c>
      <c r="R7" s="52">
        <f t="shared" si="3"/>
        <v>12.366881354214344</v>
      </c>
      <c r="S7" s="52">
        <f t="shared" si="3"/>
        <v>12.164919588838959</v>
      </c>
      <c r="T7" s="52">
        <f t="shared" si="3"/>
        <v>11.463884397500351</v>
      </c>
      <c r="U7" s="52">
        <f t="shared" si="3"/>
        <v>10.467770646118526</v>
      </c>
      <c r="V7" s="52">
        <f t="shared" si="3"/>
        <v>9.3342793676286249</v>
      </c>
      <c r="W7" s="52">
        <f t="shared" si="3"/>
        <v>8.174192962731647</v>
      </c>
      <c r="X7" s="52">
        <f t="shared" si="3"/>
        <v>7.0588105023548025</v>
      </c>
      <c r="Y7" s="52">
        <f t="shared" si="3"/>
        <v>6.0294414164292496</v>
      </c>
      <c r="Z7" s="52">
        <f t="shared" si="3"/>
        <v>5.1062041703945766</v>
      </c>
      <c r="AA7" s="52">
        <f t="shared" si="3"/>
        <v>4.2951475206683956</v>
      </c>
      <c r="AB7" s="52">
        <f t="shared" si="3"/>
        <v>3.5935728257456323</v>
      </c>
      <c r="AC7" s="52">
        <f t="shared" si="3"/>
        <v>2.9937922286760137</v>
      </c>
      <c r="AD7" s="52">
        <f t="shared" si="3"/>
        <v>2.4856590265408816</v>
      </c>
      <c r="AE7" s="52">
        <f t="shared" si="3"/>
        <v>2.058193333173151</v>
      </c>
      <c r="AF7" s="52">
        <f t="shared" si="3"/>
        <v>1.7005709282371282</v>
      </c>
      <c r="AG7" s="52">
        <f t="shared" si="3"/>
        <v>1.4026804917713198</v>
      </c>
      <c r="AH7" s="52">
        <f t="shared" si="3"/>
        <v>1.1553985674447729</v>
      </c>
      <c r="AI7" s="52">
        <f t="shared" si="3"/>
        <v>0.95068694736693693</v>
      </c>
      <c r="AJ7" s="52">
        <f t="shared" si="3"/>
        <v>0.7815836472713088</v>
      </c>
      <c r="AK7" s="52">
        <f t="shared" si="3"/>
        <v>0.64213450258175231</v>
      </c>
      <c r="AL7" s="52">
        <f t="shared" si="3"/>
        <v>0.52729556761757357</v>
      </c>
      <c r="AM7" s="52">
        <f t="shared" si="3"/>
        <v>0.43282503561610214</v>
      </c>
      <c r="AN7" s="52">
        <f t="shared" si="3"/>
        <v>0.35517577307621273</v>
      </c>
      <c r="AO7" s="52">
        <f>AO6*$D$10*$D$11</f>
        <v>0.29139460686600882</v>
      </c>
      <c r="AP7" s="30"/>
      <c r="AQ7" s="30"/>
      <c r="AR7" s="30"/>
      <c r="AS7" s="30"/>
      <c r="AT7" s="30"/>
      <c r="AU7" s="30"/>
      <c r="AV7" s="30"/>
    </row>
    <row r="8" spans="1:48" x14ac:dyDescent="0.25">
      <c r="A8" s="30"/>
      <c r="B8" s="30"/>
      <c r="C8" s="38" t="s">
        <v>40</v>
      </c>
      <c r="D8" s="51">
        <v>0.208142687554975</v>
      </c>
      <c r="E8" s="30"/>
      <c r="F8" s="30"/>
      <c r="G8" s="30"/>
      <c r="H8" s="30"/>
      <c r="I8" s="30"/>
      <c r="J8" s="53" t="s">
        <v>68</v>
      </c>
      <c r="K8" s="54"/>
      <c r="L8" s="54"/>
      <c r="M8" s="54"/>
      <c r="N8" s="54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0"/>
      <c r="AQ8" s="30"/>
      <c r="AR8" s="30"/>
      <c r="AS8" s="30"/>
      <c r="AT8" s="30"/>
      <c r="AU8" s="30"/>
      <c r="AV8" s="30"/>
    </row>
    <row r="9" spans="1:48" x14ac:dyDescent="0.25">
      <c r="A9" s="30"/>
      <c r="B9" s="30"/>
      <c r="C9" s="38" t="s">
        <v>41</v>
      </c>
      <c r="D9" s="38">
        <v>4</v>
      </c>
      <c r="E9" s="30"/>
      <c r="F9" s="30"/>
      <c r="G9" s="30"/>
      <c r="H9" s="30"/>
      <c r="I9" s="30"/>
      <c r="J9" s="38" t="s">
        <v>69</v>
      </c>
      <c r="K9" s="38">
        <v>0</v>
      </c>
      <c r="L9" s="38">
        <v>1</v>
      </c>
      <c r="M9" s="38">
        <v>2</v>
      </c>
      <c r="N9" s="38">
        <v>3</v>
      </c>
      <c r="O9" s="38">
        <v>4</v>
      </c>
      <c r="P9" s="38">
        <v>5</v>
      </c>
      <c r="Q9" s="38">
        <v>6</v>
      </c>
      <c r="R9" s="38">
        <v>7</v>
      </c>
      <c r="S9" s="38">
        <v>8</v>
      </c>
      <c r="T9" s="38">
        <v>9</v>
      </c>
      <c r="U9" s="38">
        <v>10</v>
      </c>
      <c r="V9" s="38">
        <v>11</v>
      </c>
      <c r="W9" s="38">
        <v>12</v>
      </c>
      <c r="X9" s="38">
        <v>13</v>
      </c>
      <c r="Y9" s="38">
        <v>14</v>
      </c>
      <c r="Z9" s="38">
        <v>15</v>
      </c>
      <c r="AA9" s="38">
        <v>16</v>
      </c>
      <c r="AB9" s="38">
        <v>17</v>
      </c>
      <c r="AC9" s="38">
        <v>18</v>
      </c>
      <c r="AD9" s="38">
        <v>19</v>
      </c>
      <c r="AE9" s="38">
        <v>20</v>
      </c>
      <c r="AF9" s="38">
        <v>21</v>
      </c>
      <c r="AG9" s="38">
        <v>22</v>
      </c>
      <c r="AH9" s="38">
        <v>23</v>
      </c>
      <c r="AI9" s="38">
        <v>24</v>
      </c>
      <c r="AJ9" s="38">
        <v>25</v>
      </c>
      <c r="AK9" s="38">
        <v>26</v>
      </c>
      <c r="AL9" s="38">
        <v>27</v>
      </c>
      <c r="AM9" s="38">
        <v>28</v>
      </c>
      <c r="AN9" s="38">
        <v>29</v>
      </c>
      <c r="AO9" s="38">
        <v>30</v>
      </c>
      <c r="AP9" s="30"/>
      <c r="AQ9" s="30"/>
      <c r="AR9" s="30"/>
      <c r="AS9" s="30"/>
      <c r="AT9" s="30"/>
      <c r="AU9" s="30"/>
      <c r="AV9" s="30"/>
    </row>
    <row r="10" spans="1:48" x14ac:dyDescent="0.25">
      <c r="A10" s="30"/>
      <c r="B10" s="30"/>
      <c r="C10" s="38" t="s">
        <v>42</v>
      </c>
      <c r="D10" s="38">
        <v>0.47</v>
      </c>
      <c r="E10" s="30"/>
      <c r="F10" s="30"/>
      <c r="G10" s="30"/>
      <c r="H10" s="30"/>
      <c r="I10" s="30"/>
      <c r="J10" s="38" t="s">
        <v>39</v>
      </c>
      <c r="K10" s="38">
        <f>L10/2</f>
        <v>3.6281221364763083E-2</v>
      </c>
      <c r="L10" s="38">
        <f>$D$6*(1-EXP(-$D$8*L9))^$D$9</f>
        <v>7.2562442729526166E-2</v>
      </c>
      <c r="M10" s="38">
        <f t="shared" ref="M10:AM10" si="4">$D$6*(1-EXP(-$D$8*M9))^$D$9</f>
        <v>0.78240578819269657</v>
      </c>
      <c r="N10" s="38">
        <f t="shared" si="4"/>
        <v>2.7077765845223003</v>
      </c>
      <c r="O10" s="38">
        <f t="shared" si="4"/>
        <v>5.9337978940535523</v>
      </c>
      <c r="P10" s="38">
        <f t="shared" si="4"/>
        <v>10.18582090545206</v>
      </c>
      <c r="Q10" s="38">
        <f t="shared" si="4"/>
        <v>15.055273432176806</v>
      </c>
      <c r="R10" s="38">
        <f t="shared" si="4"/>
        <v>20.1489873389975</v>
      </c>
      <c r="S10" s="38">
        <f t="shared" si="4"/>
        <v>25.15679506530849</v>
      </c>
      <c r="T10" s="38">
        <f t="shared" si="4"/>
        <v>29.866752317462815</v>
      </c>
      <c r="U10" s="38">
        <f t="shared" si="4"/>
        <v>34.154453067040592</v>
      </c>
      <c r="V10" s="38">
        <f t="shared" si="4"/>
        <v>37.96317311143342</v>
      </c>
      <c r="W10" s="38">
        <f t="shared" si="4"/>
        <v>41.283547981827461</v>
      </c>
      <c r="X10" s="38">
        <f t="shared" si="4"/>
        <v>44.136447391457985</v>
      </c>
      <c r="Y10" s="38">
        <f t="shared" si="4"/>
        <v>46.560000000000045</v>
      </c>
      <c r="Z10" s="38">
        <f t="shared" si="4"/>
        <v>48.600474349172444</v>
      </c>
      <c r="AA10" s="38">
        <f t="shared" si="4"/>
        <v>50.306275270311332</v>
      </c>
      <c r="AB10" s="38">
        <f t="shared" si="4"/>
        <v>51.7242588683363</v>
      </c>
      <c r="AC10" s="38">
        <f t="shared" si="4"/>
        <v>52.897674370416006</v>
      </c>
      <c r="AD10" s="38">
        <f t="shared" si="4"/>
        <v>53.86519194556994</v>
      </c>
      <c r="AE10" s="38">
        <f t="shared" si="4"/>
        <v>54.660620093216721</v>
      </c>
      <c r="AF10" s="38">
        <f t="shared" si="4"/>
        <v>55.313035498955877</v>
      </c>
      <c r="AG10" s="38">
        <f t="shared" si="4"/>
        <v>55.847139162055079</v>
      </c>
      <c r="AH10" s="38">
        <f t="shared" si="4"/>
        <v>56.283718352461626</v>
      </c>
      <c r="AI10" s="38">
        <f t="shared" si="4"/>
        <v>56.640139715993485</v>
      </c>
      <c r="AJ10" s="38">
        <f t="shared" si="4"/>
        <v>56.930829687732199</v>
      </c>
      <c r="AK10" s="38">
        <f t="shared" si="4"/>
        <v>57.167718544070418</v>
      </c>
      <c r="AL10" s="38">
        <f t="shared" si="4"/>
        <v>57.360637201496075</v>
      </c>
      <c r="AM10" s="38">
        <f t="shared" si="4"/>
        <v>57.517663659861249</v>
      </c>
      <c r="AN10" s="38">
        <f>$D$6*(1-EXP(-$D$8*AN9))^$D$9</f>
        <v>57.645420493108972</v>
      </c>
      <c r="AO10" s="38">
        <f>$D$6*(1-EXP(-$D$8*AO9))^$D$9</f>
        <v>57.749327186268552</v>
      </c>
      <c r="AP10" s="30"/>
      <c r="AQ10" s="30"/>
      <c r="AR10" s="30"/>
      <c r="AS10" s="30"/>
      <c r="AT10" s="30"/>
      <c r="AU10" s="30"/>
      <c r="AV10" s="30"/>
    </row>
    <row r="11" spans="1:48" x14ac:dyDescent="0.25">
      <c r="A11" s="30"/>
      <c r="B11" s="30"/>
      <c r="C11" s="38" t="s">
        <v>43</v>
      </c>
      <c r="D11" s="39">
        <f>44/12</f>
        <v>3.6666666666666665</v>
      </c>
      <c r="E11" s="30"/>
      <c r="F11" s="30"/>
      <c r="G11" s="30"/>
      <c r="H11" s="30"/>
      <c r="I11" s="30"/>
      <c r="J11" s="38" t="s">
        <v>64</v>
      </c>
      <c r="K11" s="38">
        <f t="shared" ref="K11:AM11" si="5">0.489*(K10^0.89)</f>
        <v>2.5552050017790411E-2</v>
      </c>
      <c r="L11" s="38">
        <f>0.489*(L10^0.89)</f>
        <v>4.735244900662048E-2</v>
      </c>
      <c r="M11" s="38">
        <f t="shared" si="5"/>
        <v>0.39306410713018741</v>
      </c>
      <c r="N11" s="38">
        <f t="shared" si="5"/>
        <v>1.186681785444617</v>
      </c>
      <c r="O11" s="38">
        <f t="shared" si="5"/>
        <v>2.3854757538523246</v>
      </c>
      <c r="P11" s="38">
        <f t="shared" si="5"/>
        <v>3.8585606499841605</v>
      </c>
      <c r="Q11" s="38">
        <f t="shared" si="5"/>
        <v>5.4632585667757141</v>
      </c>
      <c r="R11" s="38">
        <f t="shared" si="5"/>
        <v>7.080994033648782</v>
      </c>
      <c r="S11" s="38">
        <f t="shared" si="5"/>
        <v>8.6276414188752568</v>
      </c>
      <c r="T11" s="38">
        <f t="shared" si="5"/>
        <v>10.051391279297109</v>
      </c>
      <c r="U11" s="38">
        <f t="shared" si="5"/>
        <v>11.326011216908247</v>
      </c>
      <c r="V11" s="38">
        <f t="shared" si="5"/>
        <v>12.443469534781668</v>
      </c>
      <c r="W11" s="38">
        <f t="shared" si="5"/>
        <v>13.407580149445048</v>
      </c>
      <c r="X11" s="38">
        <f t="shared" si="5"/>
        <v>14.229135704340235</v>
      </c>
      <c r="Y11" s="38">
        <f t="shared" si="5"/>
        <v>14.922459328463836</v>
      </c>
      <c r="Z11" s="38">
        <f t="shared" si="5"/>
        <v>15.50311295548779</v>
      </c>
      <c r="AA11" s="38">
        <f t="shared" si="5"/>
        <v>15.986470260641632</v>
      </c>
      <c r="AB11" s="38">
        <f t="shared" si="5"/>
        <v>16.386898559482152</v>
      </c>
      <c r="AC11" s="38">
        <f t="shared" si="5"/>
        <v>16.717349199242726</v>
      </c>
      <c r="AD11" s="38">
        <f t="shared" si="5"/>
        <v>16.989209334845192</v>
      </c>
      <c r="AE11" s="38">
        <f t="shared" si="5"/>
        <v>17.212312103815467</v>
      </c>
      <c r="AF11" s="38">
        <f t="shared" si="5"/>
        <v>17.395035825052467</v>
      </c>
      <c r="AG11" s="38">
        <f t="shared" si="5"/>
        <v>17.544447148150073</v>
      </c>
      <c r="AH11" s="38">
        <f t="shared" si="5"/>
        <v>17.666459996208271</v>
      </c>
      <c r="AI11" s="38">
        <f t="shared" si="5"/>
        <v>17.765993559678087</v>
      </c>
      <c r="AJ11" s="38">
        <f t="shared" si="5"/>
        <v>17.847120083295597</v>
      </c>
      <c r="AK11" s="38">
        <f t="shared" si="5"/>
        <v>17.913197951225751</v>
      </c>
      <c r="AL11" s="38">
        <f t="shared" si="5"/>
        <v>17.966988501662623</v>
      </c>
      <c r="AM11" s="38">
        <f t="shared" si="5"/>
        <v>18.010756716849276</v>
      </c>
      <c r="AN11" s="38">
        <f>0.489*(AN10^0.89)</f>
        <v>18.046356868897341</v>
      </c>
      <c r="AO11" s="38">
        <f>0.489*(AO10^0.89)</f>
        <v>18.075304646768043</v>
      </c>
      <c r="AP11" s="30"/>
      <c r="AQ11" s="30"/>
      <c r="AR11" s="30"/>
      <c r="AS11" s="30"/>
      <c r="AT11" s="30"/>
      <c r="AU11" s="30"/>
      <c r="AV11" s="30"/>
    </row>
    <row r="12" spans="1:48" x14ac:dyDescent="0.25">
      <c r="A12" s="55"/>
      <c r="B12" s="30"/>
      <c r="C12" s="30"/>
      <c r="D12" s="30"/>
      <c r="E12" s="30"/>
      <c r="F12" s="30"/>
      <c r="G12" s="30"/>
      <c r="H12" s="30"/>
      <c r="I12" s="30"/>
      <c r="J12" s="38" t="s">
        <v>66</v>
      </c>
      <c r="K12" s="39">
        <f t="shared" ref="K12:AO12" si="6">SUM(K10:K11)</f>
        <v>6.1833271382553498E-2</v>
      </c>
      <c r="L12" s="39">
        <f t="shared" si="6"/>
        <v>0.11991489173614664</v>
      </c>
      <c r="M12" s="39">
        <f t="shared" si="6"/>
        <v>1.1754698953228839</v>
      </c>
      <c r="N12" s="39">
        <f t="shared" si="6"/>
        <v>3.8944583699669173</v>
      </c>
      <c r="O12" s="39">
        <f t="shared" si="6"/>
        <v>8.3192736479058773</v>
      </c>
      <c r="P12" s="39">
        <f t="shared" si="6"/>
        <v>14.044381555436221</v>
      </c>
      <c r="Q12" s="39">
        <f t="shared" si="6"/>
        <v>20.518531998952518</v>
      </c>
      <c r="R12" s="39">
        <f t="shared" si="6"/>
        <v>27.229981372646282</v>
      </c>
      <c r="S12" s="39">
        <f t="shared" si="6"/>
        <v>33.784436484183743</v>
      </c>
      <c r="T12" s="39">
        <f t="shared" si="6"/>
        <v>39.918143596759926</v>
      </c>
      <c r="U12" s="39">
        <f t="shared" si="6"/>
        <v>45.480464283948841</v>
      </c>
      <c r="V12" s="39">
        <f t="shared" si="6"/>
        <v>50.40664264621509</v>
      </c>
      <c r="W12" s="39">
        <f t="shared" si="6"/>
        <v>54.691128131272507</v>
      </c>
      <c r="X12" s="39">
        <f t="shared" si="6"/>
        <v>58.365583095798222</v>
      </c>
      <c r="Y12" s="39">
        <f t="shared" si="6"/>
        <v>61.482459328463882</v>
      </c>
      <c r="Z12" s="39">
        <f t="shared" si="6"/>
        <v>64.103587304660238</v>
      </c>
      <c r="AA12" s="39">
        <f t="shared" si="6"/>
        <v>66.292745530952971</v>
      </c>
      <c r="AB12" s="39">
        <f t="shared" si="6"/>
        <v>68.111157427818455</v>
      </c>
      <c r="AC12" s="39">
        <f t="shared" si="6"/>
        <v>69.615023569658732</v>
      </c>
      <c r="AD12" s="39">
        <f t="shared" si="6"/>
        <v>70.854401280415132</v>
      </c>
      <c r="AE12" s="39">
        <f t="shared" si="6"/>
        <v>71.872932197032185</v>
      </c>
      <c r="AF12" s="39">
        <f t="shared" si="6"/>
        <v>72.708071324008344</v>
      </c>
      <c r="AG12" s="39">
        <f t="shared" si="6"/>
        <v>73.391586310205156</v>
      </c>
      <c r="AH12" s="39">
        <f t="shared" si="6"/>
        <v>73.950178348669894</v>
      </c>
      <c r="AI12" s="39">
        <f t="shared" si="6"/>
        <v>74.406133275671579</v>
      </c>
      <c r="AJ12" s="39">
        <f t="shared" si="6"/>
        <v>74.777949771027792</v>
      </c>
      <c r="AK12" s="39">
        <f t="shared" si="6"/>
        <v>75.080916495296165</v>
      </c>
      <c r="AL12" s="39">
        <f t="shared" si="6"/>
        <v>75.327625703158702</v>
      </c>
      <c r="AM12" s="39">
        <f t="shared" si="6"/>
        <v>75.528420376710528</v>
      </c>
      <c r="AN12" s="39">
        <f t="shared" si="6"/>
        <v>75.69177736200632</v>
      </c>
      <c r="AO12" s="39">
        <f t="shared" si="6"/>
        <v>75.824631833036591</v>
      </c>
      <c r="AP12" s="30"/>
      <c r="AQ12" s="30"/>
      <c r="AR12" s="30"/>
      <c r="AS12" s="30"/>
      <c r="AT12" s="30"/>
      <c r="AU12" s="30"/>
      <c r="AV12" s="30"/>
    </row>
    <row r="13" spans="1:48" ht="18" x14ac:dyDescent="0.35">
      <c r="A13" s="55"/>
      <c r="B13" s="30"/>
      <c r="C13" s="36" t="s">
        <v>70</v>
      </c>
      <c r="D13" s="36">
        <f>'Silvopastoril Area'!F17</f>
        <v>448.01415645331258</v>
      </c>
      <c r="E13" s="30"/>
      <c r="F13" s="30"/>
      <c r="G13" s="30"/>
      <c r="H13" s="30"/>
      <c r="I13" s="30"/>
      <c r="J13" s="38" t="s">
        <v>67</v>
      </c>
      <c r="K13" s="38">
        <f t="shared" ref="K13:AO13" si="7">(K10+K11)*$D$11</f>
        <v>0.22672199506936283</v>
      </c>
      <c r="L13" s="38">
        <f t="shared" si="7"/>
        <v>0.439687936365871</v>
      </c>
      <c r="M13" s="38">
        <f t="shared" si="7"/>
        <v>4.3100562828505744</v>
      </c>
      <c r="N13" s="38">
        <f t="shared" si="7"/>
        <v>14.279680689878695</v>
      </c>
      <c r="O13" s="38">
        <f t="shared" si="7"/>
        <v>30.504003375654882</v>
      </c>
      <c r="P13" s="38">
        <f t="shared" si="7"/>
        <v>51.49606570326614</v>
      </c>
      <c r="Q13" s="38">
        <f t="shared" si="7"/>
        <v>75.234617329492565</v>
      </c>
      <c r="R13" s="38">
        <f t="shared" si="7"/>
        <v>99.84326503303636</v>
      </c>
      <c r="S13" s="38">
        <f t="shared" si="7"/>
        <v>123.87626710867372</v>
      </c>
      <c r="T13" s="38">
        <f t="shared" si="7"/>
        <v>146.36652652145307</v>
      </c>
      <c r="U13" s="38">
        <f t="shared" si="7"/>
        <v>166.76170237447909</v>
      </c>
      <c r="V13" s="38">
        <f t="shared" si="7"/>
        <v>184.82435636945533</v>
      </c>
      <c r="W13" s="38">
        <f t="shared" si="7"/>
        <v>200.53413648133252</v>
      </c>
      <c r="X13" s="38">
        <f t="shared" si="7"/>
        <v>214.00713801792679</v>
      </c>
      <c r="Y13" s="38">
        <f t="shared" si="7"/>
        <v>225.43568420436756</v>
      </c>
      <c r="Z13" s="38">
        <f t="shared" si="7"/>
        <v>235.0464867837542</v>
      </c>
      <c r="AA13" s="38">
        <f t="shared" si="7"/>
        <v>243.07340028016088</v>
      </c>
      <c r="AB13" s="38">
        <f t="shared" si="7"/>
        <v>249.74091056866766</v>
      </c>
      <c r="AC13" s="38">
        <f t="shared" si="7"/>
        <v>255.255086422082</v>
      </c>
      <c r="AD13" s="38">
        <f t="shared" si="7"/>
        <v>259.79947136152214</v>
      </c>
      <c r="AE13" s="38">
        <f t="shared" si="7"/>
        <v>263.53408472245133</v>
      </c>
      <c r="AF13" s="38">
        <f t="shared" si="7"/>
        <v>266.59626152136394</v>
      </c>
      <c r="AG13" s="38">
        <f t="shared" si="7"/>
        <v>269.10248313741891</v>
      </c>
      <c r="AH13" s="38">
        <f t="shared" si="7"/>
        <v>271.15065394512294</v>
      </c>
      <c r="AI13" s="38">
        <f t="shared" si="7"/>
        <v>272.82248867746245</v>
      </c>
      <c r="AJ13" s="38">
        <f t="shared" si="7"/>
        <v>274.18581582710192</v>
      </c>
      <c r="AK13" s="38">
        <f t="shared" si="7"/>
        <v>275.29669381608591</v>
      </c>
      <c r="AL13" s="38">
        <f t="shared" si="7"/>
        <v>276.20129424491523</v>
      </c>
      <c r="AM13" s="38">
        <f t="shared" si="7"/>
        <v>276.9375413812719</v>
      </c>
      <c r="AN13" s="38">
        <f t="shared" si="7"/>
        <v>277.53651699402315</v>
      </c>
      <c r="AO13" s="38">
        <f t="shared" si="7"/>
        <v>278.02365005446751</v>
      </c>
      <c r="AP13" s="30"/>
      <c r="AQ13" s="30"/>
      <c r="AR13" s="30"/>
      <c r="AS13" s="30"/>
      <c r="AT13" s="30"/>
      <c r="AU13" s="30"/>
      <c r="AV13" s="30"/>
    </row>
    <row r="14" spans="1:48" ht="15" customHeight="1" x14ac:dyDescent="0.25">
      <c r="A14" s="55"/>
      <c r="B14" s="30"/>
      <c r="C14" s="36" t="s">
        <v>44</v>
      </c>
      <c r="D14" s="36">
        <f>D13/9</f>
        <v>49.779350717034731</v>
      </c>
      <c r="E14" s="30"/>
      <c r="F14" s="30"/>
      <c r="G14" s="30"/>
      <c r="H14" s="30"/>
      <c r="I14" s="30"/>
      <c r="J14" s="30" t="s">
        <v>71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</row>
    <row r="15" spans="1:48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</row>
    <row r="16" spans="1:48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</row>
    <row r="17" spans="1:48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</row>
    <row r="18" spans="1:48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</row>
    <row r="19" spans="1:48" ht="18.75" x14ac:dyDescent="0.3">
      <c r="A19"/>
      <c r="B19" s="37" t="s">
        <v>72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</row>
    <row r="20" spans="1:48" x14ac:dyDescent="0.25">
      <c r="A20" s="30"/>
      <c r="B20" s="56" t="s">
        <v>38</v>
      </c>
      <c r="C20" s="57">
        <v>1</v>
      </c>
      <c r="D20" s="57">
        <v>2</v>
      </c>
      <c r="E20" s="57">
        <v>3</v>
      </c>
      <c r="F20" s="57">
        <v>4</v>
      </c>
      <c r="G20" s="57">
        <v>5</v>
      </c>
      <c r="H20" s="57">
        <v>6</v>
      </c>
      <c r="I20" s="57">
        <v>7</v>
      </c>
      <c r="J20" s="57">
        <v>8</v>
      </c>
      <c r="K20" s="57">
        <v>9</v>
      </c>
      <c r="L20" s="57">
        <v>10</v>
      </c>
      <c r="M20" s="57">
        <v>11</v>
      </c>
      <c r="N20" s="57">
        <v>12</v>
      </c>
      <c r="O20" s="57">
        <v>13</v>
      </c>
      <c r="P20" s="57">
        <v>14</v>
      </c>
      <c r="Q20" s="57">
        <v>15</v>
      </c>
      <c r="R20" s="57">
        <v>16</v>
      </c>
      <c r="S20" s="57">
        <v>17</v>
      </c>
      <c r="T20" s="57">
        <v>18</v>
      </c>
      <c r="U20" s="57">
        <v>19</v>
      </c>
      <c r="V20" s="57">
        <v>20</v>
      </c>
      <c r="W20" s="57">
        <v>21</v>
      </c>
      <c r="X20" s="57">
        <v>22</v>
      </c>
      <c r="Y20" s="57">
        <v>23</v>
      </c>
      <c r="Z20" s="57">
        <v>24</v>
      </c>
      <c r="AA20" s="57">
        <v>25</v>
      </c>
      <c r="AB20" s="57">
        <v>26</v>
      </c>
      <c r="AC20" s="57">
        <v>27</v>
      </c>
      <c r="AD20" s="57">
        <v>28</v>
      </c>
      <c r="AE20" s="57">
        <v>29</v>
      </c>
      <c r="AF20" s="57">
        <v>30</v>
      </c>
      <c r="AG20"/>
      <c r="AH2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</row>
    <row r="21" spans="1:48" x14ac:dyDescent="0.25">
      <c r="A21" s="30"/>
      <c r="B21" s="38">
        <v>1</v>
      </c>
      <c r="C21" s="58">
        <f>$D$14</f>
        <v>49.779350717034731</v>
      </c>
      <c r="D21" s="58">
        <f t="shared" ref="D21:AF29" si="8">$D$14</f>
        <v>49.779350717034731</v>
      </c>
      <c r="E21" s="58">
        <f t="shared" si="8"/>
        <v>49.779350717034731</v>
      </c>
      <c r="F21" s="58">
        <f t="shared" si="8"/>
        <v>49.779350717034731</v>
      </c>
      <c r="G21" s="58">
        <f t="shared" si="8"/>
        <v>49.779350717034731</v>
      </c>
      <c r="H21" s="58">
        <f t="shared" si="8"/>
        <v>49.779350717034731</v>
      </c>
      <c r="I21" s="58">
        <f t="shared" si="8"/>
        <v>49.779350717034731</v>
      </c>
      <c r="J21" s="58">
        <f t="shared" si="8"/>
        <v>49.779350717034731</v>
      </c>
      <c r="K21" s="58">
        <f t="shared" si="8"/>
        <v>49.779350717034731</v>
      </c>
      <c r="L21" s="58">
        <f t="shared" si="8"/>
        <v>49.779350717034731</v>
      </c>
      <c r="M21" s="58">
        <f t="shared" si="8"/>
        <v>49.779350717034731</v>
      </c>
      <c r="N21" s="58">
        <f t="shared" si="8"/>
        <v>49.779350717034731</v>
      </c>
      <c r="O21" s="58">
        <f t="shared" si="8"/>
        <v>49.779350717034731</v>
      </c>
      <c r="P21" s="58">
        <f t="shared" si="8"/>
        <v>49.779350717034731</v>
      </c>
      <c r="Q21" s="58">
        <f t="shared" si="8"/>
        <v>49.779350717034731</v>
      </c>
      <c r="R21" s="58">
        <f t="shared" si="8"/>
        <v>49.779350717034731</v>
      </c>
      <c r="S21" s="58">
        <f t="shared" si="8"/>
        <v>49.779350717034731</v>
      </c>
      <c r="T21" s="58">
        <f t="shared" si="8"/>
        <v>49.779350717034731</v>
      </c>
      <c r="U21" s="58">
        <f t="shared" si="8"/>
        <v>49.779350717034731</v>
      </c>
      <c r="V21" s="58">
        <f t="shared" si="8"/>
        <v>49.779350717034731</v>
      </c>
      <c r="W21" s="58">
        <f t="shared" si="8"/>
        <v>49.779350717034731</v>
      </c>
      <c r="X21" s="58">
        <f t="shared" si="8"/>
        <v>49.779350717034731</v>
      </c>
      <c r="Y21" s="58">
        <f t="shared" si="8"/>
        <v>49.779350717034731</v>
      </c>
      <c r="Z21" s="58">
        <f t="shared" si="8"/>
        <v>49.779350717034731</v>
      </c>
      <c r="AA21" s="58">
        <f t="shared" si="8"/>
        <v>49.779350717034731</v>
      </c>
      <c r="AB21" s="58">
        <f t="shared" si="8"/>
        <v>49.779350717034731</v>
      </c>
      <c r="AC21" s="58">
        <f t="shared" si="8"/>
        <v>49.779350717034731</v>
      </c>
      <c r="AD21" s="58">
        <f t="shared" si="8"/>
        <v>49.779350717034731</v>
      </c>
      <c r="AE21" s="58">
        <f t="shared" si="8"/>
        <v>49.779350717034731</v>
      </c>
      <c r="AF21" s="58">
        <f t="shared" si="8"/>
        <v>49.779350717034731</v>
      </c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</row>
    <row r="22" spans="1:48" x14ac:dyDescent="0.25">
      <c r="A22" s="30"/>
      <c r="B22" s="38">
        <v>2</v>
      </c>
      <c r="C22" s="38"/>
      <c r="D22" s="58">
        <f t="shared" si="8"/>
        <v>49.779350717034731</v>
      </c>
      <c r="E22" s="58">
        <f t="shared" si="8"/>
        <v>49.779350717034731</v>
      </c>
      <c r="F22" s="58">
        <f t="shared" si="8"/>
        <v>49.779350717034731</v>
      </c>
      <c r="G22" s="58">
        <f t="shared" si="8"/>
        <v>49.779350717034731</v>
      </c>
      <c r="H22" s="58">
        <f t="shared" si="8"/>
        <v>49.779350717034731</v>
      </c>
      <c r="I22" s="58">
        <f t="shared" si="8"/>
        <v>49.779350717034731</v>
      </c>
      <c r="J22" s="58">
        <f t="shared" si="8"/>
        <v>49.779350717034731</v>
      </c>
      <c r="K22" s="58">
        <f t="shared" si="8"/>
        <v>49.779350717034731</v>
      </c>
      <c r="L22" s="58">
        <f t="shared" si="8"/>
        <v>49.779350717034731</v>
      </c>
      <c r="M22" s="58">
        <f t="shared" si="8"/>
        <v>49.779350717034731</v>
      </c>
      <c r="N22" s="58">
        <f t="shared" si="8"/>
        <v>49.779350717034731</v>
      </c>
      <c r="O22" s="58">
        <f t="shared" si="8"/>
        <v>49.779350717034731</v>
      </c>
      <c r="P22" s="58">
        <f t="shared" si="8"/>
        <v>49.779350717034731</v>
      </c>
      <c r="Q22" s="58">
        <f t="shared" si="8"/>
        <v>49.779350717034731</v>
      </c>
      <c r="R22" s="58">
        <f t="shared" si="8"/>
        <v>49.779350717034731</v>
      </c>
      <c r="S22" s="58">
        <f t="shared" si="8"/>
        <v>49.779350717034731</v>
      </c>
      <c r="T22" s="58">
        <f t="shared" si="8"/>
        <v>49.779350717034731</v>
      </c>
      <c r="U22" s="58">
        <f t="shared" si="8"/>
        <v>49.779350717034731</v>
      </c>
      <c r="V22" s="58">
        <f t="shared" si="8"/>
        <v>49.779350717034731</v>
      </c>
      <c r="W22" s="58">
        <f t="shared" si="8"/>
        <v>49.779350717034731</v>
      </c>
      <c r="X22" s="58">
        <f t="shared" si="8"/>
        <v>49.779350717034731</v>
      </c>
      <c r="Y22" s="58">
        <f t="shared" si="8"/>
        <v>49.779350717034731</v>
      </c>
      <c r="Z22" s="58">
        <f t="shared" si="8"/>
        <v>49.779350717034731</v>
      </c>
      <c r="AA22" s="58">
        <f t="shared" si="8"/>
        <v>49.779350717034731</v>
      </c>
      <c r="AB22" s="58">
        <f t="shared" si="8"/>
        <v>49.779350717034731</v>
      </c>
      <c r="AC22" s="58">
        <f t="shared" si="8"/>
        <v>49.779350717034731</v>
      </c>
      <c r="AD22" s="58">
        <f t="shared" si="8"/>
        <v>49.779350717034731</v>
      </c>
      <c r="AE22" s="58">
        <f t="shared" si="8"/>
        <v>49.779350717034731</v>
      </c>
      <c r="AF22" s="58">
        <f t="shared" si="8"/>
        <v>49.779350717034731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</row>
    <row r="23" spans="1:48" x14ac:dyDescent="0.25">
      <c r="A23" s="30"/>
      <c r="B23" s="38">
        <v>3</v>
      </c>
      <c r="C23" s="38"/>
      <c r="D23" s="38"/>
      <c r="E23" s="58">
        <f t="shared" si="8"/>
        <v>49.779350717034731</v>
      </c>
      <c r="F23" s="58">
        <f t="shared" si="8"/>
        <v>49.779350717034731</v>
      </c>
      <c r="G23" s="58">
        <f t="shared" si="8"/>
        <v>49.779350717034731</v>
      </c>
      <c r="H23" s="58">
        <f t="shared" si="8"/>
        <v>49.779350717034731</v>
      </c>
      <c r="I23" s="58">
        <f t="shared" si="8"/>
        <v>49.779350717034731</v>
      </c>
      <c r="J23" s="58">
        <f t="shared" si="8"/>
        <v>49.779350717034731</v>
      </c>
      <c r="K23" s="58">
        <f t="shared" si="8"/>
        <v>49.779350717034731</v>
      </c>
      <c r="L23" s="58">
        <f t="shared" si="8"/>
        <v>49.779350717034731</v>
      </c>
      <c r="M23" s="58">
        <f t="shared" si="8"/>
        <v>49.779350717034731</v>
      </c>
      <c r="N23" s="58">
        <f t="shared" si="8"/>
        <v>49.779350717034731</v>
      </c>
      <c r="O23" s="58">
        <f t="shared" si="8"/>
        <v>49.779350717034731</v>
      </c>
      <c r="P23" s="58">
        <f t="shared" si="8"/>
        <v>49.779350717034731</v>
      </c>
      <c r="Q23" s="58">
        <f t="shared" si="8"/>
        <v>49.779350717034731</v>
      </c>
      <c r="R23" s="58">
        <f t="shared" si="8"/>
        <v>49.779350717034731</v>
      </c>
      <c r="S23" s="58">
        <f t="shared" si="8"/>
        <v>49.779350717034731</v>
      </c>
      <c r="T23" s="58">
        <f t="shared" si="8"/>
        <v>49.779350717034731</v>
      </c>
      <c r="U23" s="58">
        <f t="shared" si="8"/>
        <v>49.779350717034731</v>
      </c>
      <c r="V23" s="58">
        <f t="shared" si="8"/>
        <v>49.779350717034731</v>
      </c>
      <c r="W23" s="58">
        <f t="shared" si="8"/>
        <v>49.779350717034731</v>
      </c>
      <c r="X23" s="58">
        <f t="shared" si="8"/>
        <v>49.779350717034731</v>
      </c>
      <c r="Y23" s="58">
        <f t="shared" si="8"/>
        <v>49.779350717034731</v>
      </c>
      <c r="Z23" s="58">
        <f t="shared" si="8"/>
        <v>49.779350717034731</v>
      </c>
      <c r="AA23" s="58">
        <f t="shared" si="8"/>
        <v>49.779350717034731</v>
      </c>
      <c r="AB23" s="58">
        <f t="shared" si="8"/>
        <v>49.779350717034731</v>
      </c>
      <c r="AC23" s="58">
        <f t="shared" si="8"/>
        <v>49.779350717034731</v>
      </c>
      <c r="AD23" s="58">
        <f t="shared" si="8"/>
        <v>49.779350717034731</v>
      </c>
      <c r="AE23" s="58">
        <f t="shared" si="8"/>
        <v>49.779350717034731</v>
      </c>
      <c r="AF23" s="58">
        <f t="shared" si="8"/>
        <v>49.779350717034731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</row>
    <row r="24" spans="1:48" x14ac:dyDescent="0.25">
      <c r="A24" s="30"/>
      <c r="B24" s="38">
        <v>4</v>
      </c>
      <c r="C24" s="38"/>
      <c r="D24" s="38"/>
      <c r="E24" s="38"/>
      <c r="F24" s="58">
        <f t="shared" si="8"/>
        <v>49.779350717034731</v>
      </c>
      <c r="G24" s="58">
        <f t="shared" si="8"/>
        <v>49.779350717034731</v>
      </c>
      <c r="H24" s="58">
        <f t="shared" si="8"/>
        <v>49.779350717034731</v>
      </c>
      <c r="I24" s="58">
        <f t="shared" si="8"/>
        <v>49.779350717034731</v>
      </c>
      <c r="J24" s="58">
        <f t="shared" si="8"/>
        <v>49.779350717034731</v>
      </c>
      <c r="K24" s="58">
        <f t="shared" si="8"/>
        <v>49.779350717034731</v>
      </c>
      <c r="L24" s="58">
        <f t="shared" si="8"/>
        <v>49.779350717034731</v>
      </c>
      <c r="M24" s="58">
        <f t="shared" si="8"/>
        <v>49.779350717034731</v>
      </c>
      <c r="N24" s="58">
        <f t="shared" si="8"/>
        <v>49.779350717034731</v>
      </c>
      <c r="O24" s="58">
        <f t="shared" si="8"/>
        <v>49.779350717034731</v>
      </c>
      <c r="P24" s="58">
        <f t="shared" si="8"/>
        <v>49.779350717034731</v>
      </c>
      <c r="Q24" s="58">
        <f t="shared" si="8"/>
        <v>49.779350717034731</v>
      </c>
      <c r="R24" s="58">
        <f t="shared" si="8"/>
        <v>49.779350717034731</v>
      </c>
      <c r="S24" s="58">
        <f t="shared" si="8"/>
        <v>49.779350717034731</v>
      </c>
      <c r="T24" s="58">
        <f t="shared" si="8"/>
        <v>49.779350717034731</v>
      </c>
      <c r="U24" s="58">
        <f t="shared" si="8"/>
        <v>49.779350717034731</v>
      </c>
      <c r="V24" s="58">
        <f t="shared" si="8"/>
        <v>49.779350717034731</v>
      </c>
      <c r="W24" s="58">
        <f t="shared" si="8"/>
        <v>49.779350717034731</v>
      </c>
      <c r="X24" s="58">
        <f t="shared" si="8"/>
        <v>49.779350717034731</v>
      </c>
      <c r="Y24" s="58">
        <f t="shared" si="8"/>
        <v>49.779350717034731</v>
      </c>
      <c r="Z24" s="58">
        <f t="shared" si="8"/>
        <v>49.779350717034731</v>
      </c>
      <c r="AA24" s="58">
        <f t="shared" si="8"/>
        <v>49.779350717034731</v>
      </c>
      <c r="AB24" s="58">
        <f t="shared" si="8"/>
        <v>49.779350717034731</v>
      </c>
      <c r="AC24" s="58">
        <f t="shared" si="8"/>
        <v>49.779350717034731</v>
      </c>
      <c r="AD24" s="58">
        <f t="shared" si="8"/>
        <v>49.779350717034731</v>
      </c>
      <c r="AE24" s="58">
        <f t="shared" si="8"/>
        <v>49.779350717034731</v>
      </c>
      <c r="AF24" s="58">
        <f t="shared" si="8"/>
        <v>49.779350717034731</v>
      </c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</row>
    <row r="25" spans="1:48" x14ac:dyDescent="0.25">
      <c r="A25" s="30"/>
      <c r="B25" s="38">
        <v>5</v>
      </c>
      <c r="C25" s="38"/>
      <c r="D25" s="38"/>
      <c r="E25" s="38"/>
      <c r="F25" s="38"/>
      <c r="G25" s="58">
        <f t="shared" si="8"/>
        <v>49.779350717034731</v>
      </c>
      <c r="H25" s="58">
        <f t="shared" si="8"/>
        <v>49.779350717034731</v>
      </c>
      <c r="I25" s="58">
        <f t="shared" si="8"/>
        <v>49.779350717034731</v>
      </c>
      <c r="J25" s="58">
        <f t="shared" si="8"/>
        <v>49.779350717034731</v>
      </c>
      <c r="K25" s="58">
        <f t="shared" si="8"/>
        <v>49.779350717034731</v>
      </c>
      <c r="L25" s="58">
        <f t="shared" si="8"/>
        <v>49.779350717034731</v>
      </c>
      <c r="M25" s="58">
        <f t="shared" si="8"/>
        <v>49.779350717034731</v>
      </c>
      <c r="N25" s="58">
        <f t="shared" si="8"/>
        <v>49.779350717034731</v>
      </c>
      <c r="O25" s="58">
        <f t="shared" si="8"/>
        <v>49.779350717034731</v>
      </c>
      <c r="P25" s="58">
        <f t="shared" si="8"/>
        <v>49.779350717034731</v>
      </c>
      <c r="Q25" s="58">
        <f t="shared" si="8"/>
        <v>49.779350717034731</v>
      </c>
      <c r="R25" s="58">
        <f t="shared" si="8"/>
        <v>49.779350717034731</v>
      </c>
      <c r="S25" s="58">
        <f t="shared" si="8"/>
        <v>49.779350717034731</v>
      </c>
      <c r="T25" s="58">
        <f t="shared" si="8"/>
        <v>49.779350717034731</v>
      </c>
      <c r="U25" s="58">
        <f t="shared" si="8"/>
        <v>49.779350717034731</v>
      </c>
      <c r="V25" s="58">
        <f t="shared" si="8"/>
        <v>49.779350717034731</v>
      </c>
      <c r="W25" s="58">
        <f t="shared" si="8"/>
        <v>49.779350717034731</v>
      </c>
      <c r="X25" s="58">
        <f t="shared" si="8"/>
        <v>49.779350717034731</v>
      </c>
      <c r="Y25" s="58">
        <f t="shared" si="8"/>
        <v>49.779350717034731</v>
      </c>
      <c r="Z25" s="58">
        <f t="shared" si="8"/>
        <v>49.779350717034731</v>
      </c>
      <c r="AA25" s="58">
        <f t="shared" si="8"/>
        <v>49.779350717034731</v>
      </c>
      <c r="AB25" s="58">
        <f t="shared" si="8"/>
        <v>49.779350717034731</v>
      </c>
      <c r="AC25" s="58">
        <f t="shared" si="8"/>
        <v>49.779350717034731</v>
      </c>
      <c r="AD25" s="58">
        <f t="shared" si="8"/>
        <v>49.779350717034731</v>
      </c>
      <c r="AE25" s="58">
        <f t="shared" si="8"/>
        <v>49.779350717034731</v>
      </c>
      <c r="AF25" s="58">
        <f t="shared" si="8"/>
        <v>49.779350717034731</v>
      </c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</row>
    <row r="26" spans="1:48" x14ac:dyDescent="0.25">
      <c r="A26" s="30"/>
      <c r="B26" s="38">
        <v>6</v>
      </c>
      <c r="C26" s="38"/>
      <c r="D26" s="38"/>
      <c r="E26" s="38"/>
      <c r="F26" s="38"/>
      <c r="G26" s="38"/>
      <c r="H26" s="58">
        <f t="shared" si="8"/>
        <v>49.779350717034731</v>
      </c>
      <c r="I26" s="58">
        <f t="shared" si="8"/>
        <v>49.779350717034731</v>
      </c>
      <c r="J26" s="58">
        <f t="shared" si="8"/>
        <v>49.779350717034731</v>
      </c>
      <c r="K26" s="58">
        <f t="shared" si="8"/>
        <v>49.779350717034731</v>
      </c>
      <c r="L26" s="58">
        <f t="shared" si="8"/>
        <v>49.779350717034731</v>
      </c>
      <c r="M26" s="58">
        <f t="shared" si="8"/>
        <v>49.779350717034731</v>
      </c>
      <c r="N26" s="58">
        <f t="shared" si="8"/>
        <v>49.779350717034731</v>
      </c>
      <c r="O26" s="58">
        <f t="shared" si="8"/>
        <v>49.779350717034731</v>
      </c>
      <c r="P26" s="58">
        <f t="shared" si="8"/>
        <v>49.779350717034731</v>
      </c>
      <c r="Q26" s="58">
        <f t="shared" si="8"/>
        <v>49.779350717034731</v>
      </c>
      <c r="R26" s="58">
        <f t="shared" si="8"/>
        <v>49.779350717034731</v>
      </c>
      <c r="S26" s="58">
        <f t="shared" si="8"/>
        <v>49.779350717034731</v>
      </c>
      <c r="T26" s="58">
        <f t="shared" si="8"/>
        <v>49.779350717034731</v>
      </c>
      <c r="U26" s="58">
        <f t="shared" si="8"/>
        <v>49.779350717034731</v>
      </c>
      <c r="V26" s="58">
        <f t="shared" si="8"/>
        <v>49.779350717034731</v>
      </c>
      <c r="W26" s="58">
        <f t="shared" si="8"/>
        <v>49.779350717034731</v>
      </c>
      <c r="X26" s="58">
        <f t="shared" si="8"/>
        <v>49.779350717034731</v>
      </c>
      <c r="Y26" s="58">
        <f t="shared" si="8"/>
        <v>49.779350717034731</v>
      </c>
      <c r="Z26" s="58">
        <f t="shared" si="8"/>
        <v>49.779350717034731</v>
      </c>
      <c r="AA26" s="58">
        <f t="shared" si="8"/>
        <v>49.779350717034731</v>
      </c>
      <c r="AB26" s="58">
        <f t="shared" si="8"/>
        <v>49.779350717034731</v>
      </c>
      <c r="AC26" s="58">
        <f t="shared" si="8"/>
        <v>49.779350717034731</v>
      </c>
      <c r="AD26" s="58">
        <f t="shared" si="8"/>
        <v>49.779350717034731</v>
      </c>
      <c r="AE26" s="58">
        <f t="shared" si="8"/>
        <v>49.779350717034731</v>
      </c>
      <c r="AF26" s="58">
        <f t="shared" si="8"/>
        <v>49.779350717034731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</row>
    <row r="27" spans="1:48" x14ac:dyDescent="0.25">
      <c r="A27" s="30"/>
      <c r="B27" s="38">
        <v>7</v>
      </c>
      <c r="C27" s="38"/>
      <c r="D27" s="38"/>
      <c r="E27" s="38"/>
      <c r="F27" s="38"/>
      <c r="G27" s="38"/>
      <c r="H27" s="38"/>
      <c r="I27" s="58">
        <f t="shared" si="8"/>
        <v>49.779350717034731</v>
      </c>
      <c r="J27" s="58">
        <f t="shared" si="8"/>
        <v>49.779350717034731</v>
      </c>
      <c r="K27" s="58">
        <f t="shared" si="8"/>
        <v>49.779350717034731</v>
      </c>
      <c r="L27" s="58">
        <f t="shared" si="8"/>
        <v>49.779350717034731</v>
      </c>
      <c r="M27" s="58">
        <f t="shared" si="8"/>
        <v>49.779350717034731</v>
      </c>
      <c r="N27" s="58">
        <f t="shared" si="8"/>
        <v>49.779350717034731</v>
      </c>
      <c r="O27" s="58">
        <f t="shared" si="8"/>
        <v>49.779350717034731</v>
      </c>
      <c r="P27" s="58">
        <f t="shared" si="8"/>
        <v>49.779350717034731</v>
      </c>
      <c r="Q27" s="58">
        <f t="shared" si="8"/>
        <v>49.779350717034731</v>
      </c>
      <c r="R27" s="58">
        <f t="shared" si="8"/>
        <v>49.779350717034731</v>
      </c>
      <c r="S27" s="58">
        <f t="shared" si="8"/>
        <v>49.779350717034731</v>
      </c>
      <c r="T27" s="58">
        <f t="shared" si="8"/>
        <v>49.779350717034731</v>
      </c>
      <c r="U27" s="58">
        <f t="shared" si="8"/>
        <v>49.779350717034731</v>
      </c>
      <c r="V27" s="58">
        <f t="shared" si="8"/>
        <v>49.779350717034731</v>
      </c>
      <c r="W27" s="58">
        <f t="shared" si="8"/>
        <v>49.779350717034731</v>
      </c>
      <c r="X27" s="58">
        <f t="shared" si="8"/>
        <v>49.779350717034731</v>
      </c>
      <c r="Y27" s="58">
        <f t="shared" si="8"/>
        <v>49.779350717034731</v>
      </c>
      <c r="Z27" s="58">
        <f t="shared" si="8"/>
        <v>49.779350717034731</v>
      </c>
      <c r="AA27" s="58">
        <f t="shared" si="8"/>
        <v>49.779350717034731</v>
      </c>
      <c r="AB27" s="58">
        <f t="shared" si="8"/>
        <v>49.779350717034731</v>
      </c>
      <c r="AC27" s="58">
        <f t="shared" si="8"/>
        <v>49.779350717034731</v>
      </c>
      <c r="AD27" s="58">
        <f t="shared" si="8"/>
        <v>49.779350717034731</v>
      </c>
      <c r="AE27" s="58">
        <f t="shared" si="8"/>
        <v>49.779350717034731</v>
      </c>
      <c r="AF27" s="58">
        <f t="shared" si="8"/>
        <v>49.779350717034731</v>
      </c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</row>
    <row r="28" spans="1:48" x14ac:dyDescent="0.25">
      <c r="A28" s="30"/>
      <c r="B28" s="38">
        <v>8</v>
      </c>
      <c r="C28" s="38"/>
      <c r="D28" s="38"/>
      <c r="E28" s="38"/>
      <c r="F28" s="38"/>
      <c r="G28" s="38"/>
      <c r="H28" s="38"/>
      <c r="I28" s="38"/>
      <c r="J28" s="58">
        <f t="shared" si="8"/>
        <v>49.779350717034731</v>
      </c>
      <c r="K28" s="58">
        <f t="shared" si="8"/>
        <v>49.779350717034731</v>
      </c>
      <c r="L28" s="58">
        <f t="shared" si="8"/>
        <v>49.779350717034731</v>
      </c>
      <c r="M28" s="58">
        <f t="shared" si="8"/>
        <v>49.779350717034731</v>
      </c>
      <c r="N28" s="58">
        <f t="shared" si="8"/>
        <v>49.779350717034731</v>
      </c>
      <c r="O28" s="58">
        <f t="shared" si="8"/>
        <v>49.779350717034731</v>
      </c>
      <c r="P28" s="58">
        <f t="shared" si="8"/>
        <v>49.779350717034731</v>
      </c>
      <c r="Q28" s="58">
        <f t="shared" si="8"/>
        <v>49.779350717034731</v>
      </c>
      <c r="R28" s="58">
        <f t="shared" si="8"/>
        <v>49.779350717034731</v>
      </c>
      <c r="S28" s="58">
        <f t="shared" si="8"/>
        <v>49.779350717034731</v>
      </c>
      <c r="T28" s="58">
        <f t="shared" si="8"/>
        <v>49.779350717034731</v>
      </c>
      <c r="U28" s="58">
        <f t="shared" si="8"/>
        <v>49.779350717034731</v>
      </c>
      <c r="V28" s="58">
        <f t="shared" si="8"/>
        <v>49.779350717034731</v>
      </c>
      <c r="W28" s="58">
        <f t="shared" si="8"/>
        <v>49.779350717034731</v>
      </c>
      <c r="X28" s="58">
        <f t="shared" si="8"/>
        <v>49.779350717034731</v>
      </c>
      <c r="Y28" s="58">
        <f t="shared" si="8"/>
        <v>49.779350717034731</v>
      </c>
      <c r="Z28" s="58">
        <f t="shared" si="8"/>
        <v>49.779350717034731</v>
      </c>
      <c r="AA28" s="58">
        <f t="shared" si="8"/>
        <v>49.779350717034731</v>
      </c>
      <c r="AB28" s="58">
        <f t="shared" si="8"/>
        <v>49.779350717034731</v>
      </c>
      <c r="AC28" s="58">
        <f t="shared" si="8"/>
        <v>49.779350717034731</v>
      </c>
      <c r="AD28" s="58">
        <f t="shared" si="8"/>
        <v>49.779350717034731</v>
      </c>
      <c r="AE28" s="58">
        <f t="shared" si="8"/>
        <v>49.779350717034731</v>
      </c>
      <c r="AF28" s="58">
        <f t="shared" si="8"/>
        <v>49.779350717034731</v>
      </c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</row>
    <row r="29" spans="1:48" x14ac:dyDescent="0.25">
      <c r="A29" s="30"/>
      <c r="B29" s="38">
        <v>9</v>
      </c>
      <c r="C29" s="38"/>
      <c r="D29" s="38"/>
      <c r="E29" s="38"/>
      <c r="F29" s="38"/>
      <c r="G29" s="38"/>
      <c r="H29" s="38"/>
      <c r="I29" s="38"/>
      <c r="J29" s="38"/>
      <c r="K29" s="58">
        <f t="shared" si="8"/>
        <v>49.779350717034731</v>
      </c>
      <c r="L29" s="58">
        <f t="shared" si="8"/>
        <v>49.779350717034731</v>
      </c>
      <c r="M29" s="58">
        <f t="shared" si="8"/>
        <v>49.779350717034731</v>
      </c>
      <c r="N29" s="58">
        <f t="shared" si="8"/>
        <v>49.779350717034731</v>
      </c>
      <c r="O29" s="58">
        <f t="shared" si="8"/>
        <v>49.779350717034731</v>
      </c>
      <c r="P29" s="58">
        <f t="shared" si="8"/>
        <v>49.779350717034731</v>
      </c>
      <c r="Q29" s="58">
        <f t="shared" si="8"/>
        <v>49.779350717034731</v>
      </c>
      <c r="R29" s="58">
        <f t="shared" si="8"/>
        <v>49.779350717034731</v>
      </c>
      <c r="S29" s="58">
        <f t="shared" si="8"/>
        <v>49.779350717034731</v>
      </c>
      <c r="T29" s="58">
        <f t="shared" si="8"/>
        <v>49.779350717034731</v>
      </c>
      <c r="U29" s="58">
        <f t="shared" si="8"/>
        <v>49.779350717034731</v>
      </c>
      <c r="V29" s="58">
        <f t="shared" si="8"/>
        <v>49.779350717034731</v>
      </c>
      <c r="W29" s="58">
        <f t="shared" si="8"/>
        <v>49.779350717034731</v>
      </c>
      <c r="X29" s="58">
        <f t="shared" si="8"/>
        <v>49.779350717034731</v>
      </c>
      <c r="Y29" s="58">
        <f t="shared" si="8"/>
        <v>49.779350717034731</v>
      </c>
      <c r="Z29" s="58">
        <f t="shared" si="8"/>
        <v>49.779350717034731</v>
      </c>
      <c r="AA29" s="58">
        <f t="shared" si="8"/>
        <v>49.779350717034731</v>
      </c>
      <c r="AB29" s="58">
        <f t="shared" si="8"/>
        <v>49.779350717034731</v>
      </c>
      <c r="AC29" s="58">
        <f t="shared" si="8"/>
        <v>49.779350717034731</v>
      </c>
      <c r="AD29" s="58">
        <f t="shared" si="8"/>
        <v>49.779350717034731</v>
      </c>
      <c r="AE29" s="58">
        <f t="shared" si="8"/>
        <v>49.779350717034731</v>
      </c>
      <c r="AF29" s="58">
        <f t="shared" si="8"/>
        <v>49.779350717034731</v>
      </c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</row>
    <row r="30" spans="1:48" x14ac:dyDescent="0.25">
      <c r="A30"/>
      <c r="B30" s="59" t="s">
        <v>73</v>
      </c>
      <c r="C30" s="60">
        <f>SUM(C21:C29)</f>
        <v>49.779350717034731</v>
      </c>
      <c r="D30" s="60">
        <f t="shared" ref="D30:AE30" si="9">SUM(D21:D29)</f>
        <v>99.558701434069462</v>
      </c>
      <c r="E30" s="60">
        <f t="shared" si="9"/>
        <v>149.33805215110419</v>
      </c>
      <c r="F30" s="60">
        <f t="shared" si="9"/>
        <v>199.11740286813892</v>
      </c>
      <c r="G30" s="60">
        <f t="shared" si="9"/>
        <v>248.89675358517366</v>
      </c>
      <c r="H30" s="60">
        <f t="shared" si="9"/>
        <v>298.67610430220839</v>
      </c>
      <c r="I30" s="60">
        <f t="shared" si="9"/>
        <v>348.45545501924312</v>
      </c>
      <c r="J30" s="60">
        <f t="shared" si="9"/>
        <v>398.23480573627785</v>
      </c>
      <c r="K30" s="61">
        <f t="shared" si="9"/>
        <v>448.01415645331258</v>
      </c>
      <c r="L30" s="60">
        <f t="shared" si="9"/>
        <v>448.01415645331258</v>
      </c>
      <c r="M30" s="60">
        <f t="shared" si="9"/>
        <v>448.01415645331258</v>
      </c>
      <c r="N30" s="60">
        <f t="shared" si="9"/>
        <v>448.01415645331258</v>
      </c>
      <c r="O30" s="60">
        <f t="shared" si="9"/>
        <v>448.01415645331258</v>
      </c>
      <c r="P30" s="60">
        <f t="shared" si="9"/>
        <v>448.01415645331258</v>
      </c>
      <c r="Q30" s="60">
        <f t="shared" si="9"/>
        <v>448.01415645331258</v>
      </c>
      <c r="R30" s="60">
        <f t="shared" si="9"/>
        <v>448.01415645331258</v>
      </c>
      <c r="S30" s="60">
        <f t="shared" si="9"/>
        <v>448.01415645331258</v>
      </c>
      <c r="T30" s="60">
        <f t="shared" si="9"/>
        <v>448.01415645331258</v>
      </c>
      <c r="U30" s="60">
        <f t="shared" si="9"/>
        <v>448.01415645331258</v>
      </c>
      <c r="V30" s="60">
        <f t="shared" si="9"/>
        <v>448.01415645331258</v>
      </c>
      <c r="W30" s="60">
        <f t="shared" si="9"/>
        <v>448.01415645331258</v>
      </c>
      <c r="X30" s="60">
        <f t="shared" si="9"/>
        <v>448.01415645331258</v>
      </c>
      <c r="Y30" s="60">
        <f t="shared" si="9"/>
        <v>448.01415645331258</v>
      </c>
      <c r="Z30" s="60">
        <f t="shared" si="9"/>
        <v>448.01415645331258</v>
      </c>
      <c r="AA30" s="60">
        <f t="shared" si="9"/>
        <v>448.01415645331258</v>
      </c>
      <c r="AB30" s="60">
        <f t="shared" si="9"/>
        <v>448.01415645331258</v>
      </c>
      <c r="AC30" s="60">
        <f t="shared" si="9"/>
        <v>448.01415645331258</v>
      </c>
      <c r="AD30" s="60">
        <f t="shared" si="9"/>
        <v>448.01415645331258</v>
      </c>
      <c r="AE30" s="60">
        <f t="shared" si="9"/>
        <v>448.01415645331258</v>
      </c>
      <c r="AF30" s="60">
        <f>SUM(AF21:AF29)</f>
        <v>448.01415645331258</v>
      </c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</row>
    <row r="31" spans="1:48" x14ac:dyDescent="0.25">
      <c r="A31" s="30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/>
      <c r="AH31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</row>
    <row r="32" spans="1:48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</row>
    <row r="33" spans="1:48" ht="18" x14ac:dyDescent="0.25">
      <c r="A33"/>
      <c r="B33" s="63" t="s">
        <v>74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</row>
    <row r="34" spans="1:48" x14ac:dyDescent="0.25">
      <c r="A34"/>
      <c r="B34" s="64" t="s">
        <v>38</v>
      </c>
      <c r="C34" s="64" t="s">
        <v>75</v>
      </c>
      <c r="D34" s="57">
        <v>1</v>
      </c>
      <c r="E34" s="57">
        <v>2</v>
      </c>
      <c r="F34" s="57">
        <v>3</v>
      </c>
      <c r="G34" s="57">
        <v>4</v>
      </c>
      <c r="H34" s="57">
        <v>5</v>
      </c>
      <c r="I34" s="57">
        <v>6</v>
      </c>
      <c r="J34" s="57">
        <v>7</v>
      </c>
      <c r="K34" s="57">
        <v>8</v>
      </c>
      <c r="L34" s="57">
        <v>9</v>
      </c>
      <c r="M34" s="57">
        <v>10</v>
      </c>
      <c r="N34" s="57">
        <v>11</v>
      </c>
      <c r="O34" s="57">
        <v>12</v>
      </c>
      <c r="P34" s="57">
        <v>13</v>
      </c>
      <c r="Q34" s="57">
        <v>14</v>
      </c>
      <c r="R34" s="57">
        <v>15</v>
      </c>
      <c r="S34" s="57">
        <v>16</v>
      </c>
      <c r="T34" s="57">
        <v>17</v>
      </c>
      <c r="U34" s="57">
        <v>18</v>
      </c>
      <c r="V34" s="57">
        <v>19</v>
      </c>
      <c r="W34" s="57">
        <v>20</v>
      </c>
      <c r="X34" s="57">
        <v>21</v>
      </c>
      <c r="Y34" s="57">
        <v>22</v>
      </c>
      <c r="Z34" s="57">
        <v>23</v>
      </c>
      <c r="AA34" s="57">
        <v>24</v>
      </c>
      <c r="AB34" s="57">
        <v>25</v>
      </c>
      <c r="AC34" s="57">
        <v>26</v>
      </c>
      <c r="AD34" s="57">
        <v>27</v>
      </c>
      <c r="AE34" s="57">
        <v>28</v>
      </c>
      <c r="AF34" s="57">
        <v>29</v>
      </c>
      <c r="AG34" s="57">
        <v>30</v>
      </c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</row>
    <row r="35" spans="1:48" x14ac:dyDescent="0.25">
      <c r="A35" s="30"/>
      <c r="B35" s="65"/>
      <c r="C35" s="65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</row>
    <row r="36" spans="1:48" x14ac:dyDescent="0.25">
      <c r="A36" s="30"/>
      <c r="B36" s="38">
        <v>1</v>
      </c>
      <c r="C36" s="58">
        <f t="shared" ref="C36:C44" si="10">$D$14</f>
        <v>49.779350717034731</v>
      </c>
      <c r="D36" s="67">
        <f>((K5+K4)*C$21)</f>
        <v>1.5893978015731449</v>
      </c>
      <c r="E36" s="67">
        <f>((L5+L4)*D$21)</f>
        <v>3.0780201021337175</v>
      </c>
      <c r="F36" s="67">
        <f t="shared" ref="F36:AG36" si="11">((M5+M4)*E$21)</f>
        <v>53.278444515252517</v>
      </c>
      <c r="G36" s="67">
        <f t="shared" si="11"/>
        <v>139.45268375842016</v>
      </c>
      <c r="H36" s="67">
        <f t="shared" si="11"/>
        <v>229.62465852081365</v>
      </c>
      <c r="I36" s="67">
        <f t="shared" si="11"/>
        <v>299.93193861655038</v>
      </c>
      <c r="J36" s="67">
        <f t="shared" si="11"/>
        <v>341.98811075007154</v>
      </c>
      <c r="K36" s="67">
        <f t="shared" si="11"/>
        <v>357.22359238340039</v>
      </c>
      <c r="L36" s="67">
        <f t="shared" si="11"/>
        <v>351.38982513965601</v>
      </c>
      <c r="M36" s="67">
        <f t="shared" si="11"/>
        <v>331.14007079461066</v>
      </c>
      <c r="N36" s="67">
        <f t="shared" si="11"/>
        <v>302.36682372453504</v>
      </c>
      <c r="O36" s="67">
        <f t="shared" si="11"/>
        <v>269.62535763943902</v>
      </c>
      <c r="P36" s="67">
        <f t="shared" si="11"/>
        <v>236.11567794228392</v>
      </c>
      <c r="Q36" s="67">
        <f t="shared" si="11"/>
        <v>203.89729418286723</v>
      </c>
      <c r="R36" s="67">
        <f t="shared" si="11"/>
        <v>174.16345003650656</v>
      </c>
      <c r="S36" s="67">
        <f t="shared" si="11"/>
        <v>147.49527750339865</v>
      </c>
      <c r="T36" s="67">
        <f t="shared" si="11"/>
        <v>124.06749795711077</v>
      </c>
      <c r="U36" s="67">
        <f t="shared" si="11"/>
        <v>103.80215977949557</v>
      </c>
      <c r="V36" s="67">
        <f t="shared" si="11"/>
        <v>86.477195353112009</v>
      </c>
      <c r="W36" s="67">
        <f t="shared" si="11"/>
        <v>71.799512057142181</v>
      </c>
      <c r="X36" s="67">
        <f t="shared" si="11"/>
        <v>59.451950353281831</v>
      </c>
      <c r="Y36" s="67">
        <f t="shared" si="11"/>
        <v>49.121847189115663</v>
      </c>
      <c r="Z36" s="67">
        <f t="shared" si="11"/>
        <v>40.51713199835239</v>
      </c>
      <c r="AA36" s="67">
        <f t="shared" si="11"/>
        <v>33.374269152877865</v>
      </c>
      <c r="AB36" s="67">
        <f t="shared" si="11"/>
        <v>27.461070972003419</v>
      </c>
      <c r="AC36" s="67">
        <f t="shared" si="11"/>
        <v>22.576437036103087</v>
      </c>
      <c r="AD36" s="67">
        <f t="shared" si="11"/>
        <v>18.548378304560366</v>
      </c>
      <c r="AE36" s="67">
        <f t="shared" si="11"/>
        <v>15.231197867682649</v>
      </c>
      <c r="AF36" s="67">
        <f t="shared" si="11"/>
        <v>12.50236900215493</v>
      </c>
      <c r="AG36" s="67">
        <f t="shared" si="11"/>
        <v>10.259430971463098</v>
      </c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</row>
    <row r="37" spans="1:48" x14ac:dyDescent="0.25">
      <c r="A37" s="30"/>
      <c r="B37" s="38">
        <v>2</v>
      </c>
      <c r="C37" s="58">
        <f t="shared" si="10"/>
        <v>49.779350717034731</v>
      </c>
      <c r="D37" s="67"/>
      <c r="E37" s="67">
        <f>((K5+K4)*D22-D22*L15)</f>
        <v>1.5893978015731449</v>
      </c>
      <c r="F37" s="67">
        <f t="shared" ref="F37:AG37" si="12">((L$5+L4)*E$22)</f>
        <v>3.0780201021337175</v>
      </c>
      <c r="G37" s="67">
        <f t="shared" si="12"/>
        <v>53.278444515252517</v>
      </c>
      <c r="H37" s="67">
        <f t="shared" si="12"/>
        <v>139.45268375842016</v>
      </c>
      <c r="I37" s="67">
        <f t="shared" si="12"/>
        <v>229.62465852081365</v>
      </c>
      <c r="J37" s="67">
        <f t="shared" si="12"/>
        <v>299.93193861655038</v>
      </c>
      <c r="K37" s="67">
        <f t="shared" si="12"/>
        <v>341.98811075007154</v>
      </c>
      <c r="L37" s="67">
        <f t="shared" si="12"/>
        <v>357.22359238340039</v>
      </c>
      <c r="M37" s="67">
        <f t="shared" si="12"/>
        <v>351.38982513965601</v>
      </c>
      <c r="N37" s="67">
        <f t="shared" si="12"/>
        <v>331.14007079461066</v>
      </c>
      <c r="O37" s="67">
        <f t="shared" si="12"/>
        <v>302.36682372453504</v>
      </c>
      <c r="P37" s="67">
        <f t="shared" si="12"/>
        <v>269.62535763943902</v>
      </c>
      <c r="Q37" s="67">
        <f t="shared" si="12"/>
        <v>236.11567794228392</v>
      </c>
      <c r="R37" s="67">
        <f t="shared" si="12"/>
        <v>203.89729418286723</v>
      </c>
      <c r="S37" s="67">
        <f t="shared" si="12"/>
        <v>174.16345003650656</v>
      </c>
      <c r="T37" s="67">
        <f t="shared" si="12"/>
        <v>147.49527750339865</v>
      </c>
      <c r="U37" s="67">
        <f t="shared" si="12"/>
        <v>124.06749795711077</v>
      </c>
      <c r="V37" s="67">
        <f t="shared" si="12"/>
        <v>103.80215977949557</v>
      </c>
      <c r="W37" s="67">
        <f t="shared" si="12"/>
        <v>86.477195353112009</v>
      </c>
      <c r="X37" s="67">
        <f t="shared" si="12"/>
        <v>71.799512057142181</v>
      </c>
      <c r="Y37" s="67">
        <f t="shared" si="12"/>
        <v>59.451950353281831</v>
      </c>
      <c r="Z37" s="67">
        <f t="shared" si="12"/>
        <v>49.121847189115663</v>
      </c>
      <c r="AA37" s="67">
        <f t="shared" si="12"/>
        <v>40.51713199835239</v>
      </c>
      <c r="AB37" s="67">
        <f t="shared" si="12"/>
        <v>33.374269152877865</v>
      </c>
      <c r="AC37" s="67">
        <f t="shared" si="12"/>
        <v>27.461070972003419</v>
      </c>
      <c r="AD37" s="67">
        <f t="shared" si="12"/>
        <v>22.576437036103087</v>
      </c>
      <c r="AE37" s="67">
        <f t="shared" si="12"/>
        <v>18.548378304560366</v>
      </c>
      <c r="AF37" s="67">
        <f t="shared" si="12"/>
        <v>15.231197867682649</v>
      </c>
      <c r="AG37" s="67">
        <f t="shared" si="12"/>
        <v>12.50236900215493</v>
      </c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</row>
    <row r="38" spans="1:48" x14ac:dyDescent="0.25">
      <c r="A38" s="30"/>
      <c r="B38" s="38">
        <v>3</v>
      </c>
      <c r="C38" s="58">
        <f t="shared" si="10"/>
        <v>49.779350717034731</v>
      </c>
      <c r="D38" s="67"/>
      <c r="E38" s="67"/>
      <c r="F38" s="67">
        <f>((K$5+K4)*E23-E23*L15)</f>
        <v>1.5893978015731449</v>
      </c>
      <c r="G38" s="67">
        <f t="shared" ref="G38:AG38" si="13">((L$5+L4)*F$23)</f>
        <v>3.0780201021337175</v>
      </c>
      <c r="H38" s="67">
        <f t="shared" si="13"/>
        <v>53.278444515252517</v>
      </c>
      <c r="I38" s="67">
        <f t="shared" si="13"/>
        <v>139.45268375842016</v>
      </c>
      <c r="J38" s="67">
        <f t="shared" si="13"/>
        <v>229.62465852081365</v>
      </c>
      <c r="K38" s="67">
        <f t="shared" si="13"/>
        <v>299.93193861655038</v>
      </c>
      <c r="L38" s="67">
        <f t="shared" si="13"/>
        <v>341.98811075007154</v>
      </c>
      <c r="M38" s="67">
        <f t="shared" si="13"/>
        <v>357.22359238340039</v>
      </c>
      <c r="N38" s="67">
        <f t="shared" si="13"/>
        <v>351.38982513965601</v>
      </c>
      <c r="O38" s="67">
        <f t="shared" si="13"/>
        <v>331.14007079461066</v>
      </c>
      <c r="P38" s="67">
        <f t="shared" si="13"/>
        <v>302.36682372453504</v>
      </c>
      <c r="Q38" s="67">
        <f t="shared" si="13"/>
        <v>269.62535763943902</v>
      </c>
      <c r="R38" s="67">
        <f t="shared" si="13"/>
        <v>236.11567794228392</v>
      </c>
      <c r="S38" s="67">
        <f t="shared" si="13"/>
        <v>203.89729418286723</v>
      </c>
      <c r="T38" s="67">
        <f t="shared" si="13"/>
        <v>174.16345003650656</v>
      </c>
      <c r="U38" s="67">
        <f t="shared" si="13"/>
        <v>147.49527750339865</v>
      </c>
      <c r="V38" s="67">
        <f t="shared" si="13"/>
        <v>124.06749795711077</v>
      </c>
      <c r="W38" s="67">
        <f t="shared" si="13"/>
        <v>103.80215977949557</v>
      </c>
      <c r="X38" s="67">
        <f t="shared" si="13"/>
        <v>86.477195353112009</v>
      </c>
      <c r="Y38" s="67">
        <f t="shared" si="13"/>
        <v>71.799512057142181</v>
      </c>
      <c r="Z38" s="67">
        <f t="shared" si="13"/>
        <v>59.451950353281831</v>
      </c>
      <c r="AA38" s="67">
        <f t="shared" si="13"/>
        <v>49.121847189115663</v>
      </c>
      <c r="AB38" s="67">
        <f t="shared" si="13"/>
        <v>40.51713199835239</v>
      </c>
      <c r="AC38" s="67">
        <f t="shared" si="13"/>
        <v>33.374269152877865</v>
      </c>
      <c r="AD38" s="67">
        <f t="shared" si="13"/>
        <v>27.461070972003419</v>
      </c>
      <c r="AE38" s="67">
        <f t="shared" si="13"/>
        <v>22.576437036103087</v>
      </c>
      <c r="AF38" s="67">
        <f t="shared" si="13"/>
        <v>18.548378304560366</v>
      </c>
      <c r="AG38" s="67">
        <f t="shared" si="13"/>
        <v>15.231197867682649</v>
      </c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</row>
    <row r="39" spans="1:48" x14ac:dyDescent="0.25">
      <c r="A39" s="30"/>
      <c r="B39" s="38">
        <v>4</v>
      </c>
      <c r="C39" s="58">
        <f t="shared" si="10"/>
        <v>49.779350717034731</v>
      </c>
      <c r="D39" s="67"/>
      <c r="E39" s="67"/>
      <c r="F39" s="67"/>
      <c r="G39" s="67">
        <f>((K$5+K4)*F24-F24*L15)</f>
        <v>1.5893978015731449</v>
      </c>
      <c r="H39" s="67">
        <f t="shared" ref="H39:Q39" si="14">((L$5+L4)*G$24)</f>
        <v>3.0780201021337175</v>
      </c>
      <c r="I39" s="67">
        <f t="shared" si="14"/>
        <v>53.278444515252517</v>
      </c>
      <c r="J39" s="67">
        <f t="shared" si="14"/>
        <v>139.45268375842016</v>
      </c>
      <c r="K39" s="67">
        <f t="shared" si="14"/>
        <v>229.62465852081365</v>
      </c>
      <c r="L39" s="67">
        <f t="shared" si="14"/>
        <v>299.93193861655038</v>
      </c>
      <c r="M39" s="67">
        <f t="shared" si="14"/>
        <v>341.98811075007154</v>
      </c>
      <c r="N39" s="67">
        <f t="shared" si="14"/>
        <v>357.22359238340039</v>
      </c>
      <c r="O39" s="67">
        <f t="shared" si="14"/>
        <v>351.38982513965601</v>
      </c>
      <c r="P39" s="67">
        <f t="shared" si="14"/>
        <v>331.14007079461066</v>
      </c>
      <c r="Q39" s="67">
        <f t="shared" si="14"/>
        <v>302.36682372453504</v>
      </c>
      <c r="R39" s="67">
        <f>((V$5+V4)*Q$24)*-1</f>
        <v>-269.62535763943902</v>
      </c>
      <c r="S39" s="67">
        <f t="shared" ref="S39:AG39" si="15">((W$5+W4)*R$24)</f>
        <v>236.11567794228392</v>
      </c>
      <c r="T39" s="67">
        <f t="shared" si="15"/>
        <v>203.89729418286723</v>
      </c>
      <c r="U39" s="67">
        <f t="shared" si="15"/>
        <v>174.16345003650656</v>
      </c>
      <c r="V39" s="67">
        <f t="shared" si="15"/>
        <v>147.49527750339865</v>
      </c>
      <c r="W39" s="67">
        <f t="shared" si="15"/>
        <v>124.06749795711077</v>
      </c>
      <c r="X39" s="67">
        <f t="shared" si="15"/>
        <v>103.80215977949557</v>
      </c>
      <c r="Y39" s="67">
        <f t="shared" si="15"/>
        <v>86.477195353112009</v>
      </c>
      <c r="Z39" s="67">
        <f t="shared" si="15"/>
        <v>71.799512057142181</v>
      </c>
      <c r="AA39" s="67">
        <f t="shared" si="15"/>
        <v>59.451950353281831</v>
      </c>
      <c r="AB39" s="67">
        <f t="shared" si="15"/>
        <v>49.121847189115663</v>
      </c>
      <c r="AC39" s="67">
        <f t="shared" si="15"/>
        <v>40.51713199835239</v>
      </c>
      <c r="AD39" s="67">
        <f t="shared" si="15"/>
        <v>33.374269152877865</v>
      </c>
      <c r="AE39" s="67">
        <f t="shared" si="15"/>
        <v>27.461070972003419</v>
      </c>
      <c r="AF39" s="67">
        <f t="shared" si="15"/>
        <v>22.576437036103087</v>
      </c>
      <c r="AG39" s="67">
        <f t="shared" si="15"/>
        <v>18.548378304560366</v>
      </c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</row>
    <row r="40" spans="1:48" x14ac:dyDescent="0.25">
      <c r="A40" s="30"/>
      <c r="B40" s="38">
        <v>5</v>
      </c>
      <c r="C40" s="58">
        <f t="shared" si="10"/>
        <v>49.779350717034731</v>
      </c>
      <c r="D40" s="67"/>
      <c r="E40" s="67"/>
      <c r="F40" s="67"/>
      <c r="G40" s="67"/>
      <c r="H40" s="67">
        <f>((K5+K4)*G25-G25*L15)</f>
        <v>1.5893978015731449</v>
      </c>
      <c r="I40" s="67">
        <f t="shared" ref="I40:Q40" si="16">((L$5+L4)*H$25)</f>
        <v>3.0780201021337175</v>
      </c>
      <c r="J40" s="67">
        <f t="shared" si="16"/>
        <v>53.278444515252517</v>
      </c>
      <c r="K40" s="67">
        <f t="shared" si="16"/>
        <v>139.45268375842016</v>
      </c>
      <c r="L40" s="67">
        <f t="shared" si="16"/>
        <v>229.62465852081365</v>
      </c>
      <c r="M40" s="67">
        <f t="shared" si="16"/>
        <v>299.93193861655038</v>
      </c>
      <c r="N40" s="67">
        <f t="shared" si="16"/>
        <v>341.98811075007154</v>
      </c>
      <c r="O40" s="67">
        <f t="shared" si="16"/>
        <v>357.22359238340039</v>
      </c>
      <c r="P40" s="67">
        <f t="shared" si="16"/>
        <v>351.38982513965601</v>
      </c>
      <c r="Q40" s="67">
        <f t="shared" si="16"/>
        <v>331.14007079461066</v>
      </c>
      <c r="R40" s="67">
        <f>((U$5+U4)*Q$25)*-1</f>
        <v>-302.36682372453504</v>
      </c>
      <c r="S40" s="67">
        <f t="shared" ref="S40:AG40" si="17">((V$5+V4)*R$25)</f>
        <v>269.62535763943902</v>
      </c>
      <c r="T40" s="67">
        <f t="shared" si="17"/>
        <v>236.11567794228392</v>
      </c>
      <c r="U40" s="67">
        <f t="shared" si="17"/>
        <v>203.89729418286723</v>
      </c>
      <c r="V40" s="67">
        <f t="shared" si="17"/>
        <v>174.16345003650656</v>
      </c>
      <c r="W40" s="67">
        <f t="shared" si="17"/>
        <v>147.49527750339865</v>
      </c>
      <c r="X40" s="67">
        <f t="shared" si="17"/>
        <v>124.06749795711077</v>
      </c>
      <c r="Y40" s="67">
        <f t="shared" si="17"/>
        <v>103.80215977949557</v>
      </c>
      <c r="Z40" s="67">
        <f t="shared" si="17"/>
        <v>86.477195353112009</v>
      </c>
      <c r="AA40" s="67">
        <f t="shared" si="17"/>
        <v>71.799512057142181</v>
      </c>
      <c r="AB40" s="67">
        <f t="shared" si="17"/>
        <v>59.451950353281831</v>
      </c>
      <c r="AC40" s="67">
        <f t="shared" si="17"/>
        <v>49.121847189115663</v>
      </c>
      <c r="AD40" s="67">
        <f t="shared" si="17"/>
        <v>40.51713199835239</v>
      </c>
      <c r="AE40" s="67">
        <f t="shared" si="17"/>
        <v>33.374269152877865</v>
      </c>
      <c r="AF40" s="67">
        <f t="shared" si="17"/>
        <v>27.461070972003419</v>
      </c>
      <c r="AG40" s="67">
        <f t="shared" si="17"/>
        <v>22.576437036103087</v>
      </c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</row>
    <row r="41" spans="1:48" x14ac:dyDescent="0.25">
      <c r="A41" s="30"/>
      <c r="B41" s="38">
        <v>6</v>
      </c>
      <c r="C41" s="58">
        <f t="shared" si="10"/>
        <v>49.779350717034731</v>
      </c>
      <c r="D41" s="67"/>
      <c r="E41" s="67"/>
      <c r="F41" s="67"/>
      <c r="G41" s="67"/>
      <c r="H41" s="67"/>
      <c r="I41" s="67">
        <f>((K5+K4)*H26-H26*L15)</f>
        <v>1.5893978015731449</v>
      </c>
      <c r="J41" s="67">
        <f t="shared" ref="J41:Q41" si="18">((L$5+L4)*I$26)</f>
        <v>3.0780201021337175</v>
      </c>
      <c r="K41" s="67">
        <f t="shared" si="18"/>
        <v>53.278444515252517</v>
      </c>
      <c r="L41" s="67">
        <f t="shared" si="18"/>
        <v>139.45268375842016</v>
      </c>
      <c r="M41" s="67">
        <f t="shared" si="18"/>
        <v>229.62465852081365</v>
      </c>
      <c r="N41" s="67">
        <f t="shared" si="18"/>
        <v>299.93193861655038</v>
      </c>
      <c r="O41" s="67">
        <f t="shared" si="18"/>
        <v>341.98811075007154</v>
      </c>
      <c r="P41" s="67">
        <f t="shared" si="18"/>
        <v>357.22359238340039</v>
      </c>
      <c r="Q41" s="67">
        <f t="shared" si="18"/>
        <v>351.38982513965601</v>
      </c>
      <c r="R41" s="67">
        <f>((T$5+T4)*Q$26)*-1</f>
        <v>-331.14007079461066</v>
      </c>
      <c r="S41" s="67">
        <f t="shared" ref="S41:AG41" si="19">((U$5+U4)*R$26)</f>
        <v>302.36682372453504</v>
      </c>
      <c r="T41" s="67">
        <f t="shared" si="19"/>
        <v>269.62535763943902</v>
      </c>
      <c r="U41" s="67">
        <f t="shared" si="19"/>
        <v>236.11567794228392</v>
      </c>
      <c r="V41" s="67">
        <f t="shared" si="19"/>
        <v>203.89729418286723</v>
      </c>
      <c r="W41" s="67">
        <f t="shared" si="19"/>
        <v>174.16345003650656</v>
      </c>
      <c r="X41" s="67">
        <f t="shared" si="19"/>
        <v>147.49527750339865</v>
      </c>
      <c r="Y41" s="67">
        <f t="shared" si="19"/>
        <v>124.06749795711077</v>
      </c>
      <c r="Z41" s="67">
        <f t="shared" si="19"/>
        <v>103.80215977949557</v>
      </c>
      <c r="AA41" s="67">
        <f t="shared" si="19"/>
        <v>86.477195353112009</v>
      </c>
      <c r="AB41" s="67">
        <f t="shared" si="19"/>
        <v>71.799512057142181</v>
      </c>
      <c r="AC41" s="67">
        <f t="shared" si="19"/>
        <v>59.451950353281831</v>
      </c>
      <c r="AD41" s="67">
        <f t="shared" si="19"/>
        <v>49.121847189115663</v>
      </c>
      <c r="AE41" s="67">
        <f t="shared" si="19"/>
        <v>40.51713199835239</v>
      </c>
      <c r="AF41" s="67">
        <f t="shared" si="19"/>
        <v>33.374269152877865</v>
      </c>
      <c r="AG41" s="67">
        <f t="shared" si="19"/>
        <v>27.461070972003419</v>
      </c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</row>
    <row r="42" spans="1:48" x14ac:dyDescent="0.25">
      <c r="A42" s="30"/>
      <c r="B42" s="38">
        <v>7</v>
      </c>
      <c r="C42" s="58">
        <f t="shared" si="10"/>
        <v>49.779350717034731</v>
      </c>
      <c r="D42" s="67"/>
      <c r="E42" s="67"/>
      <c r="F42" s="67"/>
      <c r="G42" s="67"/>
      <c r="H42" s="67"/>
      <c r="I42" s="67"/>
      <c r="J42" s="67">
        <f>((K5+K4)*I27-I27*L15)</f>
        <v>1.5893978015731449</v>
      </c>
      <c r="K42" s="67">
        <f t="shared" ref="K42:Q42" si="20">((L$5+L4)*J$27)</f>
        <v>3.0780201021337175</v>
      </c>
      <c r="L42" s="67">
        <f t="shared" si="20"/>
        <v>53.278444515252517</v>
      </c>
      <c r="M42" s="67">
        <f t="shared" si="20"/>
        <v>139.45268375842016</v>
      </c>
      <c r="N42" s="67">
        <f t="shared" si="20"/>
        <v>229.62465852081365</v>
      </c>
      <c r="O42" s="67">
        <f t="shared" si="20"/>
        <v>299.93193861655038</v>
      </c>
      <c r="P42" s="67">
        <f t="shared" si="20"/>
        <v>341.98811075007154</v>
      </c>
      <c r="Q42" s="67">
        <f t="shared" si="20"/>
        <v>357.22359238340039</v>
      </c>
      <c r="R42" s="67">
        <f>((S$5+S4)*Q$27)*-1</f>
        <v>-351.38982513965601</v>
      </c>
      <c r="S42" s="67">
        <f t="shared" ref="S42:AG42" si="21">((T$5+T4)*R$27)</f>
        <v>331.14007079461066</v>
      </c>
      <c r="T42" s="67">
        <f t="shared" si="21"/>
        <v>302.36682372453504</v>
      </c>
      <c r="U42" s="67">
        <f t="shared" si="21"/>
        <v>269.62535763943902</v>
      </c>
      <c r="V42" s="67">
        <f t="shared" si="21"/>
        <v>236.11567794228392</v>
      </c>
      <c r="W42" s="67">
        <f t="shared" si="21"/>
        <v>203.89729418286723</v>
      </c>
      <c r="X42" s="67">
        <f t="shared" si="21"/>
        <v>174.16345003650656</v>
      </c>
      <c r="Y42" s="67">
        <f t="shared" si="21"/>
        <v>147.49527750339865</v>
      </c>
      <c r="Z42" s="67">
        <f t="shared" si="21"/>
        <v>124.06749795711077</v>
      </c>
      <c r="AA42" s="67">
        <f t="shared" si="21"/>
        <v>103.80215977949557</v>
      </c>
      <c r="AB42" s="67">
        <f t="shared" si="21"/>
        <v>86.477195353112009</v>
      </c>
      <c r="AC42" s="67">
        <f t="shared" si="21"/>
        <v>71.799512057142181</v>
      </c>
      <c r="AD42" s="67">
        <f t="shared" si="21"/>
        <v>59.451950353281831</v>
      </c>
      <c r="AE42" s="67">
        <f t="shared" si="21"/>
        <v>49.121847189115663</v>
      </c>
      <c r="AF42" s="67">
        <f t="shared" si="21"/>
        <v>40.51713199835239</v>
      </c>
      <c r="AG42" s="67">
        <f t="shared" si="21"/>
        <v>33.374269152877865</v>
      </c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</row>
    <row r="43" spans="1:48" x14ac:dyDescent="0.25">
      <c r="A43" s="30"/>
      <c r="B43" s="38">
        <v>8</v>
      </c>
      <c r="C43" s="58">
        <f t="shared" si="10"/>
        <v>49.779350717034731</v>
      </c>
      <c r="D43" s="67"/>
      <c r="E43" s="67"/>
      <c r="F43" s="67"/>
      <c r="G43" s="67"/>
      <c r="H43" s="67"/>
      <c r="I43" s="67"/>
      <c r="J43" s="67"/>
      <c r="K43" s="67">
        <f>((K5+K4)*J28-J28*L15)</f>
        <v>1.5893978015731449</v>
      </c>
      <c r="L43" s="67">
        <f t="shared" ref="L43:Q43" si="22">((L$5+L4)*K$28)</f>
        <v>3.0780201021337175</v>
      </c>
      <c r="M43" s="67">
        <f t="shared" si="22"/>
        <v>53.278444515252517</v>
      </c>
      <c r="N43" s="67">
        <f t="shared" si="22"/>
        <v>139.45268375842016</v>
      </c>
      <c r="O43" s="67">
        <f t="shared" si="22"/>
        <v>229.62465852081365</v>
      </c>
      <c r="P43" s="67">
        <f t="shared" si="22"/>
        <v>299.93193861655038</v>
      </c>
      <c r="Q43" s="67">
        <f t="shared" si="22"/>
        <v>341.98811075007154</v>
      </c>
      <c r="R43" s="67">
        <f>((R$5+R4)*Q$28)*-1</f>
        <v>-357.22359238340039</v>
      </c>
      <c r="S43" s="67">
        <f t="shared" ref="S43:AG43" si="23">((S$5+S4)*R$28)</f>
        <v>351.38982513965601</v>
      </c>
      <c r="T43" s="67">
        <f t="shared" si="23"/>
        <v>331.14007079461066</v>
      </c>
      <c r="U43" s="67">
        <f t="shared" si="23"/>
        <v>302.36682372453504</v>
      </c>
      <c r="V43" s="67">
        <f t="shared" si="23"/>
        <v>269.62535763943902</v>
      </c>
      <c r="W43" s="67">
        <f t="shared" si="23"/>
        <v>236.11567794228392</v>
      </c>
      <c r="X43" s="67">
        <f t="shared" si="23"/>
        <v>203.89729418286723</v>
      </c>
      <c r="Y43" s="67">
        <f t="shared" si="23"/>
        <v>174.16345003650656</v>
      </c>
      <c r="Z43" s="67">
        <f t="shared" si="23"/>
        <v>147.49527750339865</v>
      </c>
      <c r="AA43" s="67">
        <f t="shared" si="23"/>
        <v>124.06749795711077</v>
      </c>
      <c r="AB43" s="67">
        <f t="shared" si="23"/>
        <v>103.80215977949557</v>
      </c>
      <c r="AC43" s="67">
        <f t="shared" si="23"/>
        <v>86.477195353112009</v>
      </c>
      <c r="AD43" s="67">
        <f t="shared" si="23"/>
        <v>71.799512057142181</v>
      </c>
      <c r="AE43" s="67">
        <f t="shared" si="23"/>
        <v>59.451950353281831</v>
      </c>
      <c r="AF43" s="67">
        <f t="shared" si="23"/>
        <v>49.121847189115663</v>
      </c>
      <c r="AG43" s="67">
        <f t="shared" si="23"/>
        <v>40.51713199835239</v>
      </c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</row>
    <row r="44" spans="1:48" ht="15.75" thickBot="1" x14ac:dyDescent="0.3">
      <c r="A44" s="30"/>
      <c r="B44" s="38">
        <v>9</v>
      </c>
      <c r="C44" s="58">
        <f t="shared" si="10"/>
        <v>49.779350717034731</v>
      </c>
      <c r="D44" s="68"/>
      <c r="E44" s="68"/>
      <c r="F44" s="68"/>
      <c r="G44" s="68"/>
      <c r="H44" s="68"/>
      <c r="I44" s="68"/>
      <c r="J44" s="68"/>
      <c r="K44" s="68"/>
      <c r="L44" s="68">
        <f>((K5+K4)*K29-K29*L15)</f>
        <v>1.5893978015731449</v>
      </c>
      <c r="M44" s="68">
        <f>((L5+L4)*L29)</f>
        <v>3.0780201021337175</v>
      </c>
      <c r="N44" s="68">
        <f>((M5+M4)*M29)</f>
        <v>53.278444515252517</v>
      </c>
      <c r="O44" s="68">
        <f>((N5+N4)*N29)</f>
        <v>139.45268375842016</v>
      </c>
      <c r="P44" s="68">
        <f>((O5+O4)*O29)</f>
        <v>229.62465852081365</v>
      </c>
      <c r="Q44" s="68">
        <f>((P5+P4)*P29)</f>
        <v>299.93193861655038</v>
      </c>
      <c r="R44" s="68">
        <f>((Q5+Q4)*Q29)*-1</f>
        <v>-341.98811075007154</v>
      </c>
      <c r="S44" s="68">
        <f t="shared" ref="S44:AG44" si="24">((R5+R4)*R29)</f>
        <v>357.22359238340039</v>
      </c>
      <c r="T44" s="68">
        <f t="shared" si="24"/>
        <v>351.38982513965601</v>
      </c>
      <c r="U44" s="68">
        <f t="shared" si="24"/>
        <v>331.14007079461066</v>
      </c>
      <c r="V44" s="68">
        <f t="shared" si="24"/>
        <v>302.36682372453504</v>
      </c>
      <c r="W44" s="68">
        <f t="shared" si="24"/>
        <v>269.62535763943902</v>
      </c>
      <c r="X44" s="68">
        <f t="shared" si="24"/>
        <v>236.11567794228392</v>
      </c>
      <c r="Y44" s="68">
        <f t="shared" si="24"/>
        <v>203.89729418286723</v>
      </c>
      <c r="Z44" s="68">
        <f t="shared" si="24"/>
        <v>174.16345003650656</v>
      </c>
      <c r="AA44" s="68">
        <f t="shared" si="24"/>
        <v>147.49527750339865</v>
      </c>
      <c r="AB44" s="68">
        <f t="shared" si="24"/>
        <v>124.06749795711077</v>
      </c>
      <c r="AC44" s="68">
        <f t="shared" si="24"/>
        <v>103.80215977949557</v>
      </c>
      <c r="AD44" s="68">
        <f t="shared" si="24"/>
        <v>86.477195353112009</v>
      </c>
      <c r="AE44" s="68">
        <f t="shared" si="24"/>
        <v>71.799512057142181</v>
      </c>
      <c r="AF44" s="68">
        <f t="shared" si="24"/>
        <v>59.451950353281831</v>
      </c>
      <c r="AG44" s="68">
        <f t="shared" si="24"/>
        <v>49.121847189115663</v>
      </c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</row>
    <row r="45" spans="1:48" ht="14.45" customHeight="1" x14ac:dyDescent="0.25">
      <c r="A45" s="30"/>
      <c r="B45" s="75" t="s">
        <v>76</v>
      </c>
      <c r="C45" s="75"/>
      <c r="D45" s="69">
        <f>SUM(D36:D44)</f>
        <v>1.5893978015731449</v>
      </c>
      <c r="E45" s="69">
        <f t="shared" ref="E45:AF45" si="25">SUM(E36:E44)</f>
        <v>4.6674179037068626</v>
      </c>
      <c r="F45" s="69">
        <f>SUM(F36:F44)</f>
        <v>57.945862418959379</v>
      </c>
      <c r="G45" s="69">
        <f t="shared" si="25"/>
        <v>197.39854617737953</v>
      </c>
      <c r="H45" s="69">
        <f t="shared" si="25"/>
        <v>427.02320469819324</v>
      </c>
      <c r="I45" s="69">
        <f t="shared" si="25"/>
        <v>726.95514331474362</v>
      </c>
      <c r="J45" s="69">
        <f t="shared" si="25"/>
        <v>1068.9432540648149</v>
      </c>
      <c r="K45" s="69">
        <f t="shared" si="25"/>
        <v>1426.1668464482152</v>
      </c>
      <c r="L45" s="69">
        <f t="shared" si="25"/>
        <v>1777.5566715878711</v>
      </c>
      <c r="M45" s="69">
        <f t="shared" si="25"/>
        <v>2107.1073445809093</v>
      </c>
      <c r="N45" s="69">
        <f t="shared" si="25"/>
        <v>2406.3961482033101</v>
      </c>
      <c r="O45" s="69">
        <f t="shared" si="25"/>
        <v>2622.7430613274969</v>
      </c>
      <c r="P45" s="69">
        <f t="shared" si="25"/>
        <v>2719.4060555113606</v>
      </c>
      <c r="Q45" s="69">
        <f t="shared" si="25"/>
        <v>2693.6786911734139</v>
      </c>
      <c r="R45" s="69">
        <f t="shared" si="25"/>
        <v>-1339.5573582700549</v>
      </c>
      <c r="S45" s="69">
        <f t="shared" si="25"/>
        <v>2373.4173693466978</v>
      </c>
      <c r="T45" s="69">
        <f t="shared" si="25"/>
        <v>2140.2612749204081</v>
      </c>
      <c r="U45" s="69">
        <f t="shared" si="25"/>
        <v>1892.6736095602475</v>
      </c>
      <c r="V45" s="69">
        <f t="shared" si="25"/>
        <v>1648.0107341187486</v>
      </c>
      <c r="W45" s="69">
        <f t="shared" si="25"/>
        <v>1417.4434224513559</v>
      </c>
      <c r="X45" s="69">
        <f t="shared" si="25"/>
        <v>1207.2700151651989</v>
      </c>
      <c r="Y45" s="69">
        <f t="shared" si="25"/>
        <v>1020.2761844120305</v>
      </c>
      <c r="Z45" s="69">
        <f t="shared" si="25"/>
        <v>856.89602222751557</v>
      </c>
      <c r="AA45" s="69">
        <f t="shared" si="25"/>
        <v>716.10684134388703</v>
      </c>
      <c r="AB45" s="69">
        <f t="shared" si="25"/>
        <v>596.07263481249174</v>
      </c>
      <c r="AC45" s="69">
        <f t="shared" si="25"/>
        <v>494.58157389148403</v>
      </c>
      <c r="AD45" s="69">
        <f t="shared" si="25"/>
        <v>409.32779241654879</v>
      </c>
      <c r="AE45" s="69">
        <f>SUM(AE36:AE44)</f>
        <v>338.08179493111948</v>
      </c>
      <c r="AF45" s="69">
        <f t="shared" si="25"/>
        <v>278.78465187613222</v>
      </c>
      <c r="AG45" s="69">
        <f>SUM(AG36:AG44)</f>
        <v>229.59213249431349</v>
      </c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</row>
    <row r="46" spans="1:48" ht="14.45" customHeight="1" x14ac:dyDescent="0.25">
      <c r="A46" s="30"/>
      <c r="B46" s="76" t="s">
        <v>77</v>
      </c>
      <c r="C46" s="76"/>
      <c r="D46" s="70">
        <f>D45</f>
        <v>1.5893978015731449</v>
      </c>
      <c r="E46" s="70">
        <f>D46+E45</f>
        <v>6.2568157052800073</v>
      </c>
      <c r="F46" s="70">
        <f t="shared" ref="F46:AG46" si="26">E46+F45</f>
        <v>64.202678124239384</v>
      </c>
      <c r="G46" s="70">
        <f t="shared" si="26"/>
        <v>261.60122430161891</v>
      </c>
      <c r="H46" s="70">
        <f t="shared" si="26"/>
        <v>688.62442899981215</v>
      </c>
      <c r="I46" s="70">
        <f>H46+I45</f>
        <v>1415.5795723145557</v>
      </c>
      <c r="J46" s="70">
        <f t="shared" si="26"/>
        <v>2484.5228263793706</v>
      </c>
      <c r="K46" s="70">
        <f t="shared" si="26"/>
        <v>3910.689672827586</v>
      </c>
      <c r="L46" s="70">
        <f t="shared" si="26"/>
        <v>5688.2463444154573</v>
      </c>
      <c r="M46" s="70">
        <f t="shared" si="26"/>
        <v>7795.3536889963671</v>
      </c>
      <c r="N46" s="70">
        <f t="shared" si="26"/>
        <v>10201.749837199677</v>
      </c>
      <c r="O46" s="70">
        <f t="shared" si="26"/>
        <v>12824.492898527174</v>
      </c>
      <c r="P46" s="70">
        <f t="shared" si="26"/>
        <v>15543.898954038536</v>
      </c>
      <c r="Q46" s="70">
        <f t="shared" si="26"/>
        <v>18237.57764521195</v>
      </c>
      <c r="R46" s="70">
        <f t="shared" si="26"/>
        <v>16898.020286941894</v>
      </c>
      <c r="S46" s="70">
        <f t="shared" si="26"/>
        <v>19271.437656288592</v>
      </c>
      <c r="T46" s="70">
        <f t="shared" si="26"/>
        <v>21411.698931209001</v>
      </c>
      <c r="U46" s="70">
        <f t="shared" si="26"/>
        <v>23304.372540769247</v>
      </c>
      <c r="V46" s="70">
        <f t="shared" si="26"/>
        <v>24952.383274887994</v>
      </c>
      <c r="W46" s="70">
        <f t="shared" si="26"/>
        <v>26369.826697339351</v>
      </c>
      <c r="X46" s="70">
        <f t="shared" si="26"/>
        <v>27577.09671250455</v>
      </c>
      <c r="Y46" s="70">
        <f t="shared" si="26"/>
        <v>28597.372896916582</v>
      </c>
      <c r="Z46" s="70">
        <f t="shared" si="26"/>
        <v>29454.268919144099</v>
      </c>
      <c r="AA46" s="70">
        <f t="shared" si="26"/>
        <v>30170.375760487987</v>
      </c>
      <c r="AB46" s="70">
        <f t="shared" si="26"/>
        <v>30766.448395300478</v>
      </c>
      <c r="AC46" s="70">
        <f t="shared" si="26"/>
        <v>31261.029969191961</v>
      </c>
      <c r="AD46" s="70">
        <f t="shared" si="26"/>
        <v>31670.357761608509</v>
      </c>
      <c r="AE46" s="70">
        <f t="shared" si="26"/>
        <v>32008.43955653963</v>
      </c>
      <c r="AF46" s="70">
        <f t="shared" si="26"/>
        <v>32287.224208415762</v>
      </c>
      <c r="AG46" s="70">
        <f t="shared" si="26"/>
        <v>32516.816340910074</v>
      </c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</row>
    <row r="47" spans="1:48" ht="14.45" customHeight="1" x14ac:dyDescent="0.25">
      <c r="A47" s="30"/>
      <c r="B47" s="77" t="s">
        <v>78</v>
      </c>
      <c r="C47" s="77"/>
      <c r="D47" s="71">
        <f>D45*$D$11</f>
        <v>5.8277919391015311</v>
      </c>
      <c r="E47" s="71">
        <f t="shared" ref="E47:AF48" si="27">E45*$D$11</f>
        <v>17.113865646925163</v>
      </c>
      <c r="F47" s="71">
        <f>F45*$D$11</f>
        <v>212.46816220285106</v>
      </c>
      <c r="G47" s="71">
        <f t="shared" si="27"/>
        <v>723.79466931705826</v>
      </c>
      <c r="H47" s="71">
        <f t="shared" si="27"/>
        <v>1565.7517505600417</v>
      </c>
      <c r="I47" s="71">
        <f t="shared" si="27"/>
        <v>2665.5021921540597</v>
      </c>
      <c r="J47" s="71">
        <f t="shared" si="27"/>
        <v>3919.4585982376548</v>
      </c>
      <c r="K47" s="71">
        <f>K45*$D$11</f>
        <v>5229.2784369767887</v>
      </c>
      <c r="L47" s="71">
        <f t="shared" si="27"/>
        <v>6517.7077958221935</v>
      </c>
      <c r="M47" s="71">
        <f t="shared" si="27"/>
        <v>7726.0602634633333</v>
      </c>
      <c r="N47" s="71">
        <f t="shared" si="27"/>
        <v>8823.4525434121369</v>
      </c>
      <c r="O47" s="71">
        <f t="shared" si="27"/>
        <v>9616.7245582008218</v>
      </c>
      <c r="P47" s="71">
        <f t="shared" si="27"/>
        <v>9971.1555368749887</v>
      </c>
      <c r="Q47" s="67">
        <f t="shared" si="27"/>
        <v>9876.8218676358501</v>
      </c>
      <c r="R47" s="67">
        <f t="shared" si="27"/>
        <v>-4911.7103136568676</v>
      </c>
      <c r="S47" s="71">
        <f t="shared" si="27"/>
        <v>8702.5303542712245</v>
      </c>
      <c r="T47" s="71">
        <f t="shared" si="27"/>
        <v>7847.6246747081632</v>
      </c>
      <c r="U47" s="71">
        <f t="shared" si="27"/>
        <v>6939.8032350542408</v>
      </c>
      <c r="V47" s="71">
        <f t="shared" si="27"/>
        <v>6042.7060251020775</v>
      </c>
      <c r="W47" s="71">
        <f t="shared" si="27"/>
        <v>5197.2925489883046</v>
      </c>
      <c r="X47" s="71">
        <f t="shared" si="27"/>
        <v>4426.6567222723952</v>
      </c>
      <c r="Y47" s="71">
        <f t="shared" si="27"/>
        <v>3741.012676177445</v>
      </c>
      <c r="Z47" s="71">
        <f t="shared" si="27"/>
        <v>3141.9520815008905</v>
      </c>
      <c r="AA47" s="67">
        <f t="shared" si="27"/>
        <v>2625.7250849275856</v>
      </c>
      <c r="AB47" s="67">
        <f t="shared" si="27"/>
        <v>2185.5996609791364</v>
      </c>
      <c r="AC47" s="67">
        <f t="shared" si="27"/>
        <v>1813.4657709354415</v>
      </c>
      <c r="AD47" s="67">
        <f t="shared" si="27"/>
        <v>1500.8685721940121</v>
      </c>
      <c r="AE47" s="67">
        <f t="shared" si="27"/>
        <v>1239.6332480807714</v>
      </c>
      <c r="AF47" s="72">
        <f>AF45*$D$11</f>
        <v>1022.2103902124848</v>
      </c>
      <c r="AG47" s="72">
        <f>AG45*$D$11</f>
        <v>841.83781914581607</v>
      </c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48" ht="15.6" customHeight="1" x14ac:dyDescent="0.25">
      <c r="A48" s="30"/>
      <c r="B48" s="76" t="s">
        <v>79</v>
      </c>
      <c r="C48" s="76"/>
      <c r="D48" s="70">
        <f>D46*$D$11</f>
        <v>5.8277919391015311</v>
      </c>
      <c r="E48" s="70">
        <f t="shared" si="27"/>
        <v>22.941657586026693</v>
      </c>
      <c r="F48" s="70">
        <f t="shared" si="27"/>
        <v>235.40981978887774</v>
      </c>
      <c r="G48" s="70">
        <f t="shared" si="27"/>
        <v>959.20448910593598</v>
      </c>
      <c r="H48" s="74">
        <f t="shared" si="27"/>
        <v>2524.9562396659776</v>
      </c>
      <c r="I48" s="70">
        <f t="shared" si="27"/>
        <v>5190.4584318200368</v>
      </c>
      <c r="J48" s="70">
        <f t="shared" si="27"/>
        <v>9109.9170300576916</v>
      </c>
      <c r="K48" s="70">
        <f t="shared" si="27"/>
        <v>14339.195467034482</v>
      </c>
      <c r="L48" s="70">
        <f t="shared" si="27"/>
        <v>20856.903262856675</v>
      </c>
      <c r="M48" s="74">
        <f t="shared" si="27"/>
        <v>28582.963526320011</v>
      </c>
      <c r="N48" s="70">
        <f t="shared" si="27"/>
        <v>37406.416069732149</v>
      </c>
      <c r="O48" s="70">
        <f t="shared" si="27"/>
        <v>47023.140627932968</v>
      </c>
      <c r="P48" s="70">
        <f t="shared" si="27"/>
        <v>56994.296164807958</v>
      </c>
      <c r="Q48" s="70">
        <f>Q46*$D$11</f>
        <v>66871.118032443817</v>
      </c>
      <c r="R48" s="70">
        <f t="shared" si="27"/>
        <v>61959.407718786941</v>
      </c>
      <c r="S48" s="70">
        <f t="shared" si="27"/>
        <v>70661.938073058162</v>
      </c>
      <c r="T48" s="70">
        <f t="shared" si="27"/>
        <v>78509.562747766337</v>
      </c>
      <c r="U48" s="70">
        <f t="shared" si="27"/>
        <v>85449.365982820571</v>
      </c>
      <c r="V48" s="70">
        <f t="shared" si="27"/>
        <v>91492.072007922645</v>
      </c>
      <c r="W48" s="74">
        <f t="shared" si="27"/>
        <v>96689.36455691095</v>
      </c>
      <c r="X48" s="70">
        <f t="shared" si="27"/>
        <v>101116.02127918335</v>
      </c>
      <c r="Y48" s="70">
        <f t="shared" si="27"/>
        <v>104857.03395536079</v>
      </c>
      <c r="Z48" s="70">
        <f t="shared" si="27"/>
        <v>107998.98603686169</v>
      </c>
      <c r="AA48" s="70">
        <f t="shared" si="27"/>
        <v>110624.71112178928</v>
      </c>
      <c r="AB48" s="70">
        <f t="shared" si="27"/>
        <v>112810.31078276841</v>
      </c>
      <c r="AC48" s="70">
        <f t="shared" si="27"/>
        <v>114623.77655370385</v>
      </c>
      <c r="AD48" s="70">
        <f t="shared" si="27"/>
        <v>116124.64512589786</v>
      </c>
      <c r="AE48" s="70">
        <f t="shared" si="27"/>
        <v>117364.27837397864</v>
      </c>
      <c r="AF48" s="70">
        <f t="shared" si="27"/>
        <v>118386.48876419112</v>
      </c>
      <c r="AG48" s="74">
        <f>AG46*$D$11</f>
        <v>119228.32658333694</v>
      </c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</row>
    <row r="49" spans="1:48" ht="15.6" customHeight="1" x14ac:dyDescent="0.25">
      <c r="A49" s="30"/>
      <c r="B49" s="30"/>
      <c r="C49" s="30"/>
      <c r="D49" s="30"/>
      <c r="E49" s="5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</row>
    <row r="50" spans="1:48" x14ac:dyDescent="0.25">
      <c r="A50" s="30"/>
      <c r="B50" s="30"/>
      <c r="C50" s="30"/>
      <c r="D50" s="30"/>
      <c r="E50" s="5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</row>
    <row r="51" spans="1:48" ht="15" customHeight="1" x14ac:dyDescent="0.25">
      <c r="A51" s="30"/>
      <c r="B51" s="30"/>
      <c r="C51" s="73"/>
      <c r="D51" s="73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</row>
    <row r="52" spans="1:48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</row>
    <row r="53" spans="1:48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</row>
    <row r="54" spans="1:48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</row>
    <row r="55" spans="1:48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</row>
    <row r="56" spans="1:48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</row>
    <row r="57" spans="1:48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</row>
    <row r="58" spans="1:48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</row>
    <row r="59" spans="1:48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</row>
    <row r="60" spans="1:48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</row>
    <row r="61" spans="1:48" x14ac:dyDescent="0.25"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</row>
  </sheetData>
  <mergeCells count="4">
    <mergeCell ref="B45:C45"/>
    <mergeCell ref="B46:C46"/>
    <mergeCell ref="B47:C47"/>
    <mergeCell ref="B48:C4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5A1FE-316F-44AD-A37C-C7422B55278E}">
  <dimension ref="A1:AV61"/>
  <sheetViews>
    <sheetView topLeftCell="A24" zoomScale="70" zoomScaleNormal="70" workbookViewId="0">
      <selection activeCell="H48" sqref="H48"/>
    </sheetView>
  </sheetViews>
  <sheetFormatPr defaultColWidth="11.42578125" defaultRowHeight="15" x14ac:dyDescent="0.25"/>
  <cols>
    <col min="1" max="1" width="11.42578125" style="34"/>
    <col min="2" max="2" width="18.28515625" style="34" customWidth="1"/>
    <col min="3" max="3" width="14.42578125" style="34" customWidth="1"/>
    <col min="4" max="4" width="24.85546875" style="34" customWidth="1"/>
    <col min="5" max="5" width="12.42578125" style="34" bestFit="1" customWidth="1"/>
    <col min="6" max="7" width="13.85546875" style="34" bestFit="1" customWidth="1"/>
    <col min="8" max="8" width="14.85546875" style="34" bestFit="1" customWidth="1"/>
    <col min="9" max="10" width="13.85546875" style="34" bestFit="1" customWidth="1"/>
    <col min="11" max="11" width="15.140625" style="34" bestFit="1" customWidth="1"/>
    <col min="12" max="12" width="14.85546875" style="34" bestFit="1" customWidth="1"/>
    <col min="13" max="13" width="15.42578125" style="34" bestFit="1" customWidth="1"/>
    <col min="14" max="17" width="13.85546875" style="34" bestFit="1" customWidth="1"/>
    <col min="18" max="22" width="14.5703125" style="34" bestFit="1" customWidth="1"/>
    <col min="23" max="23" width="16.5703125" style="34" bestFit="1" customWidth="1"/>
    <col min="24" max="32" width="14.5703125" style="34" bestFit="1" customWidth="1"/>
    <col min="33" max="33" width="16.5703125" style="34" bestFit="1" customWidth="1"/>
    <col min="34" max="34" width="14.5703125" style="34" bestFit="1" customWidth="1"/>
    <col min="35" max="16384" width="11.42578125" style="34"/>
  </cols>
  <sheetData>
    <row r="1" spans="1:48" ht="28.5" customHeight="1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48" ht="15.75" x14ac:dyDescent="0.25">
      <c r="B2" s="31" t="s">
        <v>37</v>
      </c>
      <c r="C2" s="30"/>
      <c r="D2" s="30"/>
      <c r="E2" s="30"/>
      <c r="F2" s="30"/>
      <c r="G2" s="30"/>
      <c r="H2" s="30"/>
      <c r="I2" s="30"/>
      <c r="J2" s="32" t="s">
        <v>62</v>
      </c>
      <c r="K2" s="33"/>
      <c r="L2" s="33"/>
      <c r="M2" s="33"/>
      <c r="N2" s="33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</row>
    <row r="3" spans="1:48" x14ac:dyDescent="0.25">
      <c r="A3" s="30"/>
      <c r="B3" s="30"/>
      <c r="C3" s="30"/>
      <c r="D3" s="30"/>
      <c r="E3" s="30"/>
      <c r="F3" s="30"/>
      <c r="G3" s="30"/>
      <c r="H3" s="30"/>
      <c r="I3" s="30"/>
      <c r="J3" s="38"/>
      <c r="K3" s="38">
        <v>0</v>
      </c>
      <c r="L3" s="38">
        <v>1</v>
      </c>
      <c r="M3" s="38">
        <v>2</v>
      </c>
      <c r="N3" s="38">
        <v>3</v>
      </c>
      <c r="O3" s="38">
        <v>4</v>
      </c>
      <c r="P3" s="38">
        <v>5</v>
      </c>
      <c r="Q3" s="38">
        <v>6</v>
      </c>
      <c r="R3" s="38">
        <v>7</v>
      </c>
      <c r="S3" s="38">
        <v>8</v>
      </c>
      <c r="T3" s="38">
        <v>9</v>
      </c>
      <c r="U3" s="38">
        <v>10</v>
      </c>
      <c r="V3" s="38">
        <v>11</v>
      </c>
      <c r="W3" s="38">
        <v>12</v>
      </c>
      <c r="X3" s="38">
        <v>13</v>
      </c>
      <c r="Y3" s="38">
        <v>14</v>
      </c>
      <c r="Z3" s="38">
        <v>15</v>
      </c>
      <c r="AA3" s="38">
        <v>16</v>
      </c>
      <c r="AB3" s="38">
        <v>17</v>
      </c>
      <c r="AC3" s="38">
        <v>18</v>
      </c>
      <c r="AD3" s="38">
        <v>19</v>
      </c>
      <c r="AE3" s="38">
        <v>20</v>
      </c>
      <c r="AF3" s="38">
        <v>21</v>
      </c>
      <c r="AG3" s="38">
        <v>22</v>
      </c>
      <c r="AH3" s="38">
        <v>23</v>
      </c>
      <c r="AI3" s="38">
        <v>24</v>
      </c>
      <c r="AJ3" s="38">
        <v>25</v>
      </c>
      <c r="AK3" s="38">
        <v>26</v>
      </c>
      <c r="AL3" s="38">
        <v>27</v>
      </c>
      <c r="AM3" s="38">
        <v>28</v>
      </c>
      <c r="AN3" s="38">
        <v>29</v>
      </c>
      <c r="AO3" s="38">
        <v>30</v>
      </c>
      <c r="AP3" s="30"/>
      <c r="AQ3" s="30"/>
      <c r="AR3" s="30"/>
      <c r="AS3" s="30"/>
      <c r="AT3" s="30"/>
      <c r="AU3" s="30"/>
      <c r="AV3" s="30"/>
    </row>
    <row r="4" spans="1:48" x14ac:dyDescent="0.25">
      <c r="A4" s="30"/>
      <c r="B4" s="30"/>
      <c r="C4" s="38" t="s">
        <v>63</v>
      </c>
      <c r="D4" s="38"/>
      <c r="E4" s="30"/>
      <c r="F4" s="30"/>
      <c r="G4" s="30"/>
      <c r="H4" s="30"/>
      <c r="I4" s="30"/>
      <c r="J4" s="38" t="s">
        <v>64</v>
      </c>
      <c r="K4" s="38">
        <f>0.489*(K5^0.89)</f>
        <v>1.3788246939886428E-2</v>
      </c>
      <c r="L4" s="38">
        <f>0.489*(L5^0.89)</f>
        <v>2.5552050017790411E-2</v>
      </c>
      <c r="M4" s="38">
        <f t="shared" ref="M4:AN4" si="0">0.489*(M5^0.89)</f>
        <v>0.36044872841517317</v>
      </c>
      <c r="N4" s="38">
        <f t="shared" si="0"/>
        <v>0.87604548873051435</v>
      </c>
      <c r="O4" s="38">
        <f t="shared" si="0"/>
        <v>1.3868283000606834</v>
      </c>
      <c r="P4" s="38">
        <f t="shared" si="0"/>
        <v>1.7732050057662931</v>
      </c>
      <c r="Q4" s="38">
        <f t="shared" si="0"/>
        <v>2.0006272518176758</v>
      </c>
      <c r="R4" s="38">
        <f t="shared" si="0"/>
        <v>2.0824261439806677</v>
      </c>
      <c r="S4" s="38">
        <f t="shared" si="0"/>
        <v>2.0511398107328942</v>
      </c>
      <c r="T4" s="38">
        <f t="shared" si="0"/>
        <v>1.9422000384648348</v>
      </c>
      <c r="U4" s="38">
        <f t="shared" si="0"/>
        <v>1.7864408245722385</v>
      </c>
      <c r="V4" s="38">
        <f t="shared" si="0"/>
        <v>1.6076896466876123</v>
      </c>
      <c r="W4" s="38">
        <f t="shared" si="0"/>
        <v>1.4228705625256779</v>
      </c>
      <c r="X4" s="38">
        <f t="shared" si="0"/>
        <v>1.2431221584670407</v>
      </c>
      <c r="Y4" s="38">
        <f t="shared" si="0"/>
        <v>1.0751561437379691</v>
      </c>
      <c r="Z4" s="38">
        <f t="shared" si="0"/>
        <v>0.92250679419002457</v>
      </c>
      <c r="AA4" s="38">
        <f t="shared" si="0"/>
        <v>0.78654773688919444</v>
      </c>
      <c r="AB4" s="38">
        <f t="shared" si="0"/>
        <v>0.66726175540576682</v>
      </c>
      <c r="AC4" s="38">
        <f t="shared" si="0"/>
        <v>0.56379468864138538</v>
      </c>
      <c r="AD4" s="38">
        <f t="shared" si="0"/>
        <v>0.47483775939590034</v>
      </c>
      <c r="AE4" s="38">
        <f t="shared" si="0"/>
        <v>0.39888133001655612</v>
      </c>
      <c r="AF4" s="38">
        <f t="shared" si="0"/>
        <v>0.33437623540424583</v>
      </c>
      <c r="AG4" s="38">
        <f t="shared" si="0"/>
        <v>0.27983085823812082</v>
      </c>
      <c r="AH4" s="38">
        <f t="shared" si="0"/>
        <v>0.23386485259815634</v>
      </c>
      <c r="AI4" s="38">
        <f t="shared" si="0"/>
        <v>0.19523450534644191</v>
      </c>
      <c r="AJ4" s="38">
        <f t="shared" si="0"/>
        <v>0.16284019108796349</v>
      </c>
      <c r="AK4" s="38">
        <f t="shared" si="0"/>
        <v>0.13572304071115421</v>
      </c>
      <c r="AL4" s="38">
        <f t="shared" si="0"/>
        <v>0.1130555597605553</v>
      </c>
      <c r="AM4" s="38">
        <f t="shared" si="0"/>
        <v>9.4129268297941868E-2</v>
      </c>
      <c r="AN4" s="38">
        <f t="shared" si="0"/>
        <v>7.834129426265192E-2</v>
      </c>
      <c r="AO4" s="38">
        <f>0.489*(AO5^0.89)</f>
        <v>6.5181086453191303E-2</v>
      </c>
      <c r="AP4" s="30"/>
      <c r="AQ4" s="30"/>
      <c r="AR4" s="30"/>
      <c r="AS4" s="30"/>
      <c r="AT4" s="30"/>
      <c r="AU4" s="30"/>
      <c r="AV4" s="30"/>
    </row>
    <row r="5" spans="1:48" x14ac:dyDescent="0.25">
      <c r="A5" s="30"/>
      <c r="B5" s="30"/>
      <c r="C5" s="38"/>
      <c r="D5" s="38"/>
      <c r="E5" s="30"/>
      <c r="F5" s="30"/>
      <c r="G5" s="30"/>
      <c r="H5" s="30"/>
      <c r="I5" s="30"/>
      <c r="J5" s="38" t="s">
        <v>39</v>
      </c>
      <c r="K5" s="38">
        <f>L5/2</f>
        <v>1.8140610682381542E-2</v>
      </c>
      <c r="L5" s="38">
        <f t="shared" ref="L5:AO5" si="1">L10-K10</f>
        <v>3.6281221364763083E-2</v>
      </c>
      <c r="M5" s="38">
        <f t="shared" si="1"/>
        <v>0.70984334546317041</v>
      </c>
      <c r="N5" s="38">
        <f t="shared" si="1"/>
        <v>1.9253707963296036</v>
      </c>
      <c r="O5" s="38">
        <f t="shared" si="1"/>
        <v>3.226021309531252</v>
      </c>
      <c r="P5" s="38">
        <f t="shared" si="1"/>
        <v>4.2520230113985074</v>
      </c>
      <c r="Q5" s="38">
        <f t="shared" si="1"/>
        <v>4.8694525267247464</v>
      </c>
      <c r="R5" s="38">
        <f t="shared" si="1"/>
        <v>5.0937139068206942</v>
      </c>
      <c r="S5" s="38">
        <f t="shared" si="1"/>
        <v>5.0078077263109897</v>
      </c>
      <c r="T5" s="38">
        <f t="shared" si="1"/>
        <v>4.7099572521543251</v>
      </c>
      <c r="U5" s="38">
        <f t="shared" si="1"/>
        <v>4.2877007495777768</v>
      </c>
      <c r="V5" s="38">
        <f t="shared" si="1"/>
        <v>3.8087200443928282</v>
      </c>
      <c r="W5" s="38">
        <f t="shared" si="1"/>
        <v>3.3203748703940406</v>
      </c>
      <c r="X5" s="38">
        <f t="shared" si="1"/>
        <v>2.852899409630524</v>
      </c>
      <c r="Y5" s="38">
        <f t="shared" si="1"/>
        <v>2.4235526085420602</v>
      </c>
      <c r="Z5" s="38">
        <f t="shared" si="1"/>
        <v>2.0404743491723991</v>
      </c>
      <c r="AA5" s="38">
        <f t="shared" si="1"/>
        <v>1.7058009211388878</v>
      </c>
      <c r="AB5" s="38">
        <f t="shared" si="1"/>
        <v>1.4179835980249678</v>
      </c>
      <c r="AC5" s="38">
        <f t="shared" si="1"/>
        <v>1.1734155020797061</v>
      </c>
      <c r="AD5" s="38">
        <f t="shared" si="1"/>
        <v>0.96751757515393422</v>
      </c>
      <c r="AE5" s="38">
        <f t="shared" si="1"/>
        <v>0.79542814764678127</v>
      </c>
      <c r="AF5" s="38">
        <f t="shared" si="1"/>
        <v>0.65241540573915557</v>
      </c>
      <c r="AG5" s="38">
        <f t="shared" si="1"/>
        <v>0.53410366309920221</v>
      </c>
      <c r="AH5" s="38">
        <f t="shared" si="1"/>
        <v>0.43657919040654747</v>
      </c>
      <c r="AI5" s="38">
        <f t="shared" si="1"/>
        <v>0.35642136353185805</v>
      </c>
      <c r="AJ5" s="38">
        <f t="shared" si="1"/>
        <v>0.2906899717387148</v>
      </c>
      <c r="AK5" s="38">
        <f t="shared" si="1"/>
        <v>0.23688885633821855</v>
      </c>
      <c r="AL5" s="38">
        <f t="shared" si="1"/>
        <v>0.19291865742565761</v>
      </c>
      <c r="AM5" s="38">
        <f t="shared" si="1"/>
        <v>0.15702645836517348</v>
      </c>
      <c r="AN5" s="38">
        <f t="shared" si="1"/>
        <v>0.12775683324772302</v>
      </c>
      <c r="AO5" s="38">
        <f t="shared" si="1"/>
        <v>0.10390669315957979</v>
      </c>
      <c r="AP5" s="30"/>
      <c r="AQ5" s="30"/>
      <c r="AR5" s="30"/>
      <c r="AS5" s="30"/>
      <c r="AT5" s="30"/>
      <c r="AU5" s="30"/>
      <c r="AV5" s="30"/>
    </row>
    <row r="6" spans="1:48" x14ac:dyDescent="0.25">
      <c r="A6" s="30"/>
      <c r="B6" s="30"/>
      <c r="C6" s="38" t="s">
        <v>65</v>
      </c>
      <c r="D6" s="51">
        <v>58.2</v>
      </c>
      <c r="E6" s="30"/>
      <c r="F6" s="30"/>
      <c r="G6" s="30"/>
      <c r="H6" s="30"/>
      <c r="I6" s="30"/>
      <c r="J6" s="38" t="s">
        <v>66</v>
      </c>
      <c r="K6" s="39">
        <f>SUM(K4:K5)</f>
        <v>3.1928857622267971E-2</v>
      </c>
      <c r="L6" s="39">
        <f>SUM(L4:L5)</f>
        <v>6.1833271382553498E-2</v>
      </c>
      <c r="M6" s="39">
        <f t="shared" ref="M6:AN6" si="2">SUM(M4:M5)</f>
        <v>1.0702920738783437</v>
      </c>
      <c r="N6" s="39">
        <f t="shared" si="2"/>
        <v>2.8014162850601179</v>
      </c>
      <c r="O6" s="39">
        <f t="shared" si="2"/>
        <v>4.6128496095919349</v>
      </c>
      <c r="P6" s="39">
        <f t="shared" si="2"/>
        <v>6.0252280171648005</v>
      </c>
      <c r="Q6" s="39">
        <f t="shared" si="2"/>
        <v>6.8700797785424221</v>
      </c>
      <c r="R6" s="39">
        <f t="shared" si="2"/>
        <v>7.1761400508013615</v>
      </c>
      <c r="S6" s="39">
        <f t="shared" si="2"/>
        <v>7.0589475370438839</v>
      </c>
      <c r="T6" s="39">
        <f t="shared" si="2"/>
        <v>6.6521572906191597</v>
      </c>
      <c r="U6" s="39">
        <f t="shared" si="2"/>
        <v>6.0741415741500155</v>
      </c>
      <c r="V6" s="39">
        <f t="shared" si="2"/>
        <v>5.4164096910804407</v>
      </c>
      <c r="W6" s="39">
        <f t="shared" si="2"/>
        <v>4.7432454329197187</v>
      </c>
      <c r="X6" s="39">
        <f t="shared" si="2"/>
        <v>4.0960215680975649</v>
      </c>
      <c r="Y6" s="39">
        <f t="shared" si="2"/>
        <v>3.4987087522800291</v>
      </c>
      <c r="Z6" s="39">
        <f t="shared" si="2"/>
        <v>2.9629811433624238</v>
      </c>
      <c r="AA6" s="39">
        <f t="shared" si="2"/>
        <v>2.4923486580280825</v>
      </c>
      <c r="AB6" s="39">
        <f t="shared" si="2"/>
        <v>2.0852453534307345</v>
      </c>
      <c r="AC6" s="39">
        <f t="shared" si="2"/>
        <v>1.7372101907210915</v>
      </c>
      <c r="AD6" s="39">
        <f t="shared" si="2"/>
        <v>1.4423553345498346</v>
      </c>
      <c r="AE6" s="39">
        <f t="shared" si="2"/>
        <v>1.1943094776633374</v>
      </c>
      <c r="AF6" s="39">
        <f t="shared" si="2"/>
        <v>0.98679164114340145</v>
      </c>
      <c r="AG6" s="39">
        <f t="shared" si="2"/>
        <v>0.81393452133732302</v>
      </c>
      <c r="AH6" s="39">
        <f t="shared" si="2"/>
        <v>0.67044404300470384</v>
      </c>
      <c r="AI6" s="39">
        <f t="shared" si="2"/>
        <v>0.55165586887829998</v>
      </c>
      <c r="AJ6" s="39">
        <f t="shared" si="2"/>
        <v>0.4535301628266783</v>
      </c>
      <c r="AK6" s="39">
        <f t="shared" si="2"/>
        <v>0.37261189704937275</v>
      </c>
      <c r="AL6" s="39">
        <f t="shared" si="2"/>
        <v>0.30597421718621293</v>
      </c>
      <c r="AM6" s="39">
        <f t="shared" si="2"/>
        <v>0.25115572666311536</v>
      </c>
      <c r="AN6" s="39">
        <f t="shared" si="2"/>
        <v>0.20609812751037493</v>
      </c>
      <c r="AO6" s="39">
        <f>SUM(AO4:AO5)</f>
        <v>0.16908777961277111</v>
      </c>
      <c r="AP6" s="30"/>
      <c r="AQ6" s="30"/>
      <c r="AR6" s="30"/>
      <c r="AS6" s="30"/>
      <c r="AT6" s="30"/>
      <c r="AU6" s="30"/>
      <c r="AV6" s="30"/>
    </row>
    <row r="7" spans="1:48" ht="18" x14ac:dyDescent="0.35">
      <c r="A7" s="30"/>
      <c r="B7" s="30"/>
      <c r="C7" s="38"/>
      <c r="D7" s="51"/>
      <c r="E7" s="30"/>
      <c r="F7" s="30"/>
      <c r="G7" s="30"/>
      <c r="H7" s="30"/>
      <c r="I7" s="30"/>
      <c r="J7" s="38" t="s">
        <v>67</v>
      </c>
      <c r="K7" s="52">
        <f>K6*$D$10*$D$11</f>
        <v>5.502406463570847E-2</v>
      </c>
      <c r="L7" s="52">
        <f t="shared" ref="L7:AN7" si="3">L6*$D$10*$D$11</f>
        <v>0.10655933768260051</v>
      </c>
      <c r="M7" s="52">
        <f t="shared" si="3"/>
        <v>1.8444700073170124</v>
      </c>
      <c r="N7" s="52">
        <f t="shared" si="3"/>
        <v>4.8277740645869356</v>
      </c>
      <c r="O7" s="52">
        <f t="shared" si="3"/>
        <v>7.9494774938634336</v>
      </c>
      <c r="P7" s="52">
        <f t="shared" si="3"/>
        <v>10.383476282914005</v>
      </c>
      <c r="Q7" s="52">
        <f t="shared" si="3"/>
        <v>11.83943748502144</v>
      </c>
      <c r="R7" s="52">
        <f t="shared" si="3"/>
        <v>12.366881354214344</v>
      </c>
      <c r="S7" s="52">
        <f t="shared" si="3"/>
        <v>12.164919588838959</v>
      </c>
      <c r="T7" s="52">
        <f t="shared" si="3"/>
        <v>11.463884397500351</v>
      </c>
      <c r="U7" s="52">
        <f t="shared" si="3"/>
        <v>10.467770646118526</v>
      </c>
      <c r="V7" s="52">
        <f t="shared" si="3"/>
        <v>9.3342793676286249</v>
      </c>
      <c r="W7" s="52">
        <f t="shared" si="3"/>
        <v>8.174192962731647</v>
      </c>
      <c r="X7" s="52">
        <f t="shared" si="3"/>
        <v>7.0588105023548025</v>
      </c>
      <c r="Y7" s="52">
        <f t="shared" si="3"/>
        <v>6.0294414164292496</v>
      </c>
      <c r="Z7" s="52">
        <f t="shared" si="3"/>
        <v>5.1062041703945766</v>
      </c>
      <c r="AA7" s="52">
        <f t="shared" si="3"/>
        <v>4.2951475206683956</v>
      </c>
      <c r="AB7" s="52">
        <f t="shared" si="3"/>
        <v>3.5935728257456323</v>
      </c>
      <c r="AC7" s="52">
        <f t="shared" si="3"/>
        <v>2.9937922286760137</v>
      </c>
      <c r="AD7" s="52">
        <f t="shared" si="3"/>
        <v>2.4856590265408816</v>
      </c>
      <c r="AE7" s="52">
        <f t="shared" si="3"/>
        <v>2.058193333173151</v>
      </c>
      <c r="AF7" s="52">
        <f t="shared" si="3"/>
        <v>1.7005709282371282</v>
      </c>
      <c r="AG7" s="52">
        <f t="shared" si="3"/>
        <v>1.4026804917713198</v>
      </c>
      <c r="AH7" s="52">
        <f t="shared" si="3"/>
        <v>1.1553985674447729</v>
      </c>
      <c r="AI7" s="52">
        <f t="shared" si="3"/>
        <v>0.95068694736693693</v>
      </c>
      <c r="AJ7" s="52">
        <f t="shared" si="3"/>
        <v>0.7815836472713088</v>
      </c>
      <c r="AK7" s="52">
        <f t="shared" si="3"/>
        <v>0.64213450258175231</v>
      </c>
      <c r="AL7" s="52">
        <f t="shared" si="3"/>
        <v>0.52729556761757357</v>
      </c>
      <c r="AM7" s="52">
        <f t="shared" si="3"/>
        <v>0.43282503561610214</v>
      </c>
      <c r="AN7" s="52">
        <f t="shared" si="3"/>
        <v>0.35517577307621273</v>
      </c>
      <c r="AO7" s="52">
        <f>AO6*$D$10*$D$11</f>
        <v>0.29139460686600882</v>
      </c>
      <c r="AP7" s="30"/>
      <c r="AQ7" s="30"/>
      <c r="AR7" s="30"/>
      <c r="AS7" s="30"/>
      <c r="AT7" s="30"/>
      <c r="AU7" s="30"/>
      <c r="AV7" s="30"/>
    </row>
    <row r="8" spans="1:48" x14ac:dyDescent="0.25">
      <c r="A8" s="30"/>
      <c r="B8" s="30"/>
      <c r="C8" s="38" t="s">
        <v>40</v>
      </c>
      <c r="D8" s="51">
        <v>0.208142687554975</v>
      </c>
      <c r="E8" s="30"/>
      <c r="F8" s="30"/>
      <c r="G8" s="30"/>
      <c r="H8" s="30"/>
      <c r="I8" s="30"/>
      <c r="J8" s="53" t="s">
        <v>68</v>
      </c>
      <c r="K8" s="54"/>
      <c r="L8" s="54"/>
      <c r="M8" s="54"/>
      <c r="N8" s="54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0"/>
      <c r="AQ8" s="30"/>
      <c r="AR8" s="30"/>
      <c r="AS8" s="30"/>
      <c r="AT8" s="30"/>
      <c r="AU8" s="30"/>
      <c r="AV8" s="30"/>
    </row>
    <row r="9" spans="1:48" x14ac:dyDescent="0.25">
      <c r="A9" s="30"/>
      <c r="B9" s="30"/>
      <c r="C9" s="38" t="s">
        <v>41</v>
      </c>
      <c r="D9" s="38">
        <v>4</v>
      </c>
      <c r="E9" s="30"/>
      <c r="F9" s="30"/>
      <c r="G9" s="30"/>
      <c r="H9" s="30"/>
      <c r="I9" s="30"/>
      <c r="J9" s="38" t="s">
        <v>69</v>
      </c>
      <c r="K9" s="38">
        <v>0</v>
      </c>
      <c r="L9" s="38">
        <v>1</v>
      </c>
      <c r="M9" s="38">
        <v>2</v>
      </c>
      <c r="N9" s="38">
        <v>3</v>
      </c>
      <c r="O9" s="38">
        <v>4</v>
      </c>
      <c r="P9" s="38">
        <v>5</v>
      </c>
      <c r="Q9" s="38">
        <v>6</v>
      </c>
      <c r="R9" s="38">
        <v>7</v>
      </c>
      <c r="S9" s="38">
        <v>8</v>
      </c>
      <c r="T9" s="38">
        <v>9</v>
      </c>
      <c r="U9" s="38">
        <v>10</v>
      </c>
      <c r="V9" s="38">
        <v>11</v>
      </c>
      <c r="W9" s="38">
        <v>12</v>
      </c>
      <c r="X9" s="38">
        <v>13</v>
      </c>
      <c r="Y9" s="38">
        <v>14</v>
      </c>
      <c r="Z9" s="38">
        <v>15</v>
      </c>
      <c r="AA9" s="38">
        <v>16</v>
      </c>
      <c r="AB9" s="38">
        <v>17</v>
      </c>
      <c r="AC9" s="38">
        <v>18</v>
      </c>
      <c r="AD9" s="38">
        <v>19</v>
      </c>
      <c r="AE9" s="38">
        <v>20</v>
      </c>
      <c r="AF9" s="38">
        <v>21</v>
      </c>
      <c r="AG9" s="38">
        <v>22</v>
      </c>
      <c r="AH9" s="38">
        <v>23</v>
      </c>
      <c r="AI9" s="38">
        <v>24</v>
      </c>
      <c r="AJ9" s="38">
        <v>25</v>
      </c>
      <c r="AK9" s="38">
        <v>26</v>
      </c>
      <c r="AL9" s="38">
        <v>27</v>
      </c>
      <c r="AM9" s="38">
        <v>28</v>
      </c>
      <c r="AN9" s="38">
        <v>29</v>
      </c>
      <c r="AO9" s="38">
        <v>30</v>
      </c>
      <c r="AP9" s="30"/>
      <c r="AQ9" s="30"/>
      <c r="AR9" s="30"/>
      <c r="AS9" s="30"/>
      <c r="AT9" s="30"/>
      <c r="AU9" s="30"/>
      <c r="AV9" s="30"/>
    </row>
    <row r="10" spans="1:48" x14ac:dyDescent="0.25">
      <c r="A10" s="30"/>
      <c r="B10" s="30"/>
      <c r="C10" s="38" t="s">
        <v>42</v>
      </c>
      <c r="D10" s="38">
        <v>0.47</v>
      </c>
      <c r="E10" s="30"/>
      <c r="F10" s="30"/>
      <c r="G10" s="30"/>
      <c r="H10" s="30"/>
      <c r="I10" s="30"/>
      <c r="J10" s="38" t="s">
        <v>39</v>
      </c>
      <c r="K10" s="38">
        <f>L10/2</f>
        <v>3.6281221364763083E-2</v>
      </c>
      <c r="L10" s="38">
        <f>$D$6*(1-EXP(-$D$8*L9))^$D$9</f>
        <v>7.2562442729526166E-2</v>
      </c>
      <c r="M10" s="38">
        <f t="shared" ref="M10:AM10" si="4">$D$6*(1-EXP(-$D$8*M9))^$D$9</f>
        <v>0.78240578819269657</v>
      </c>
      <c r="N10" s="38">
        <f t="shared" si="4"/>
        <v>2.7077765845223003</v>
      </c>
      <c r="O10" s="38">
        <f t="shared" si="4"/>
        <v>5.9337978940535523</v>
      </c>
      <c r="P10" s="38">
        <f t="shared" si="4"/>
        <v>10.18582090545206</v>
      </c>
      <c r="Q10" s="38">
        <f t="shared" si="4"/>
        <v>15.055273432176806</v>
      </c>
      <c r="R10" s="38">
        <f t="shared" si="4"/>
        <v>20.1489873389975</v>
      </c>
      <c r="S10" s="38">
        <f t="shared" si="4"/>
        <v>25.15679506530849</v>
      </c>
      <c r="T10" s="38">
        <f t="shared" si="4"/>
        <v>29.866752317462815</v>
      </c>
      <c r="U10" s="38">
        <f t="shared" si="4"/>
        <v>34.154453067040592</v>
      </c>
      <c r="V10" s="38">
        <f t="shared" si="4"/>
        <v>37.96317311143342</v>
      </c>
      <c r="W10" s="38">
        <f t="shared" si="4"/>
        <v>41.283547981827461</v>
      </c>
      <c r="X10" s="38">
        <f t="shared" si="4"/>
        <v>44.136447391457985</v>
      </c>
      <c r="Y10" s="38">
        <f t="shared" si="4"/>
        <v>46.560000000000045</v>
      </c>
      <c r="Z10" s="38">
        <f t="shared" si="4"/>
        <v>48.600474349172444</v>
      </c>
      <c r="AA10" s="38">
        <f t="shared" si="4"/>
        <v>50.306275270311332</v>
      </c>
      <c r="AB10" s="38">
        <f t="shared" si="4"/>
        <v>51.7242588683363</v>
      </c>
      <c r="AC10" s="38">
        <f t="shared" si="4"/>
        <v>52.897674370416006</v>
      </c>
      <c r="AD10" s="38">
        <f t="shared" si="4"/>
        <v>53.86519194556994</v>
      </c>
      <c r="AE10" s="38">
        <f t="shared" si="4"/>
        <v>54.660620093216721</v>
      </c>
      <c r="AF10" s="38">
        <f t="shared" si="4"/>
        <v>55.313035498955877</v>
      </c>
      <c r="AG10" s="38">
        <f t="shared" si="4"/>
        <v>55.847139162055079</v>
      </c>
      <c r="AH10" s="38">
        <f t="shared" si="4"/>
        <v>56.283718352461626</v>
      </c>
      <c r="AI10" s="38">
        <f t="shared" si="4"/>
        <v>56.640139715993485</v>
      </c>
      <c r="AJ10" s="38">
        <f t="shared" si="4"/>
        <v>56.930829687732199</v>
      </c>
      <c r="AK10" s="38">
        <f t="shared" si="4"/>
        <v>57.167718544070418</v>
      </c>
      <c r="AL10" s="38">
        <f t="shared" si="4"/>
        <v>57.360637201496075</v>
      </c>
      <c r="AM10" s="38">
        <f t="shared" si="4"/>
        <v>57.517663659861249</v>
      </c>
      <c r="AN10" s="38">
        <f>$D$6*(1-EXP(-$D$8*AN9))^$D$9</f>
        <v>57.645420493108972</v>
      </c>
      <c r="AO10" s="38">
        <f>$D$6*(1-EXP(-$D$8*AO9))^$D$9</f>
        <v>57.749327186268552</v>
      </c>
      <c r="AP10" s="30"/>
      <c r="AQ10" s="30"/>
      <c r="AR10" s="30"/>
      <c r="AS10" s="30"/>
      <c r="AT10" s="30"/>
      <c r="AU10" s="30"/>
      <c r="AV10" s="30"/>
    </row>
    <row r="11" spans="1:48" x14ac:dyDescent="0.25">
      <c r="A11" s="30"/>
      <c r="B11" s="30"/>
      <c r="C11" s="38" t="s">
        <v>43</v>
      </c>
      <c r="D11" s="39">
        <f>44/12</f>
        <v>3.6666666666666665</v>
      </c>
      <c r="E11" s="30"/>
      <c r="F11" s="30"/>
      <c r="G11" s="30"/>
      <c r="H11" s="30"/>
      <c r="I11" s="30"/>
      <c r="J11" s="38" t="s">
        <v>64</v>
      </c>
      <c r="K11" s="38">
        <f t="shared" ref="K11:AM11" si="5">0.489*(K10^0.89)</f>
        <v>2.5552050017790411E-2</v>
      </c>
      <c r="L11" s="38">
        <f>0.489*(L10^0.89)</f>
        <v>4.735244900662048E-2</v>
      </c>
      <c r="M11" s="38">
        <f t="shared" si="5"/>
        <v>0.39306410713018741</v>
      </c>
      <c r="N11" s="38">
        <f t="shared" si="5"/>
        <v>1.186681785444617</v>
      </c>
      <c r="O11" s="38">
        <f t="shared" si="5"/>
        <v>2.3854757538523246</v>
      </c>
      <c r="P11" s="38">
        <f t="shared" si="5"/>
        <v>3.8585606499841605</v>
      </c>
      <c r="Q11" s="38">
        <f t="shared" si="5"/>
        <v>5.4632585667757141</v>
      </c>
      <c r="R11" s="38">
        <f t="shared" si="5"/>
        <v>7.080994033648782</v>
      </c>
      <c r="S11" s="38">
        <f t="shared" si="5"/>
        <v>8.6276414188752568</v>
      </c>
      <c r="T11" s="38">
        <f t="shared" si="5"/>
        <v>10.051391279297109</v>
      </c>
      <c r="U11" s="38">
        <f t="shared" si="5"/>
        <v>11.326011216908247</v>
      </c>
      <c r="V11" s="38">
        <f t="shared" si="5"/>
        <v>12.443469534781668</v>
      </c>
      <c r="W11" s="38">
        <f t="shared" si="5"/>
        <v>13.407580149445048</v>
      </c>
      <c r="X11" s="38">
        <f t="shared" si="5"/>
        <v>14.229135704340235</v>
      </c>
      <c r="Y11" s="38">
        <f t="shared" si="5"/>
        <v>14.922459328463836</v>
      </c>
      <c r="Z11" s="38">
        <f t="shared" si="5"/>
        <v>15.50311295548779</v>
      </c>
      <c r="AA11" s="38">
        <f t="shared" si="5"/>
        <v>15.986470260641632</v>
      </c>
      <c r="AB11" s="38">
        <f t="shared" si="5"/>
        <v>16.386898559482152</v>
      </c>
      <c r="AC11" s="38">
        <f t="shared" si="5"/>
        <v>16.717349199242726</v>
      </c>
      <c r="AD11" s="38">
        <f t="shared" si="5"/>
        <v>16.989209334845192</v>
      </c>
      <c r="AE11" s="38">
        <f t="shared" si="5"/>
        <v>17.212312103815467</v>
      </c>
      <c r="AF11" s="38">
        <f t="shared" si="5"/>
        <v>17.395035825052467</v>
      </c>
      <c r="AG11" s="38">
        <f t="shared" si="5"/>
        <v>17.544447148150073</v>
      </c>
      <c r="AH11" s="38">
        <f t="shared" si="5"/>
        <v>17.666459996208271</v>
      </c>
      <c r="AI11" s="38">
        <f t="shared" si="5"/>
        <v>17.765993559678087</v>
      </c>
      <c r="AJ11" s="38">
        <f t="shared" si="5"/>
        <v>17.847120083295597</v>
      </c>
      <c r="AK11" s="38">
        <f t="shared" si="5"/>
        <v>17.913197951225751</v>
      </c>
      <c r="AL11" s="38">
        <f t="shared" si="5"/>
        <v>17.966988501662623</v>
      </c>
      <c r="AM11" s="38">
        <f t="shared" si="5"/>
        <v>18.010756716849276</v>
      </c>
      <c r="AN11" s="38">
        <f>0.489*(AN10^0.89)</f>
        <v>18.046356868897341</v>
      </c>
      <c r="AO11" s="38">
        <f>0.489*(AO10^0.89)</f>
        <v>18.075304646768043</v>
      </c>
      <c r="AP11" s="30"/>
      <c r="AQ11" s="30"/>
      <c r="AR11" s="30"/>
      <c r="AS11" s="30"/>
      <c r="AT11" s="30"/>
      <c r="AU11" s="30"/>
      <c r="AV11" s="30"/>
    </row>
    <row r="12" spans="1:48" x14ac:dyDescent="0.25">
      <c r="A12" s="55"/>
      <c r="B12" s="30"/>
      <c r="C12" s="30"/>
      <c r="D12" s="30"/>
      <c r="E12" s="30"/>
      <c r="F12" s="30"/>
      <c r="G12" s="30"/>
      <c r="H12" s="30"/>
      <c r="I12" s="30"/>
      <c r="J12" s="38" t="s">
        <v>66</v>
      </c>
      <c r="K12" s="39">
        <f t="shared" ref="K12:AO12" si="6">SUM(K10:K11)</f>
        <v>6.1833271382553498E-2</v>
      </c>
      <c r="L12" s="39">
        <f t="shared" si="6"/>
        <v>0.11991489173614664</v>
      </c>
      <c r="M12" s="39">
        <f t="shared" si="6"/>
        <v>1.1754698953228839</v>
      </c>
      <c r="N12" s="39">
        <f t="shared" si="6"/>
        <v>3.8944583699669173</v>
      </c>
      <c r="O12" s="39">
        <f t="shared" si="6"/>
        <v>8.3192736479058773</v>
      </c>
      <c r="P12" s="39">
        <f t="shared" si="6"/>
        <v>14.044381555436221</v>
      </c>
      <c r="Q12" s="39">
        <f t="shared" si="6"/>
        <v>20.518531998952518</v>
      </c>
      <c r="R12" s="39">
        <f t="shared" si="6"/>
        <v>27.229981372646282</v>
      </c>
      <c r="S12" s="39">
        <f t="shared" si="6"/>
        <v>33.784436484183743</v>
      </c>
      <c r="T12" s="39">
        <f t="shared" si="6"/>
        <v>39.918143596759926</v>
      </c>
      <c r="U12" s="39">
        <f t="shared" si="6"/>
        <v>45.480464283948841</v>
      </c>
      <c r="V12" s="39">
        <f t="shared" si="6"/>
        <v>50.40664264621509</v>
      </c>
      <c r="W12" s="39">
        <f t="shared" si="6"/>
        <v>54.691128131272507</v>
      </c>
      <c r="X12" s="39">
        <f t="shared" si="6"/>
        <v>58.365583095798222</v>
      </c>
      <c r="Y12" s="39">
        <f t="shared" si="6"/>
        <v>61.482459328463882</v>
      </c>
      <c r="Z12" s="39">
        <f t="shared" si="6"/>
        <v>64.103587304660238</v>
      </c>
      <c r="AA12" s="39">
        <f t="shared" si="6"/>
        <v>66.292745530952971</v>
      </c>
      <c r="AB12" s="39">
        <f t="shared" si="6"/>
        <v>68.111157427818455</v>
      </c>
      <c r="AC12" s="39">
        <f t="shared" si="6"/>
        <v>69.615023569658732</v>
      </c>
      <c r="AD12" s="39">
        <f t="shared" si="6"/>
        <v>70.854401280415132</v>
      </c>
      <c r="AE12" s="39">
        <f t="shared" si="6"/>
        <v>71.872932197032185</v>
      </c>
      <c r="AF12" s="39">
        <f t="shared" si="6"/>
        <v>72.708071324008344</v>
      </c>
      <c r="AG12" s="39">
        <f t="shared" si="6"/>
        <v>73.391586310205156</v>
      </c>
      <c r="AH12" s="39">
        <f t="shared" si="6"/>
        <v>73.950178348669894</v>
      </c>
      <c r="AI12" s="39">
        <f t="shared" si="6"/>
        <v>74.406133275671579</v>
      </c>
      <c r="AJ12" s="39">
        <f t="shared" si="6"/>
        <v>74.777949771027792</v>
      </c>
      <c r="AK12" s="39">
        <f t="shared" si="6"/>
        <v>75.080916495296165</v>
      </c>
      <c r="AL12" s="39">
        <f t="shared" si="6"/>
        <v>75.327625703158702</v>
      </c>
      <c r="AM12" s="39">
        <f t="shared" si="6"/>
        <v>75.528420376710528</v>
      </c>
      <c r="AN12" s="39">
        <f t="shared" si="6"/>
        <v>75.69177736200632</v>
      </c>
      <c r="AO12" s="39">
        <f t="shared" si="6"/>
        <v>75.824631833036591</v>
      </c>
      <c r="AP12" s="30"/>
      <c r="AQ12" s="30"/>
      <c r="AR12" s="30"/>
      <c r="AS12" s="30"/>
      <c r="AT12" s="30"/>
      <c r="AU12" s="30"/>
      <c r="AV12" s="30"/>
    </row>
    <row r="13" spans="1:48" ht="18" x14ac:dyDescent="0.35">
      <c r="A13" s="55"/>
      <c r="B13" s="30"/>
      <c r="C13" s="36" t="s">
        <v>70</v>
      </c>
      <c r="D13" s="36">
        <f>'Silvopastoril Area'!F22</f>
        <v>438.41930592873439</v>
      </c>
      <c r="E13" s="30"/>
      <c r="F13" s="30"/>
      <c r="G13" s="30"/>
      <c r="H13" s="30"/>
      <c r="I13" s="30"/>
      <c r="J13" s="38" t="s">
        <v>67</v>
      </c>
      <c r="K13" s="38">
        <f t="shared" ref="K13:AO13" si="7">(K10+K11)*$D$11</f>
        <v>0.22672199506936283</v>
      </c>
      <c r="L13" s="38">
        <f t="shared" si="7"/>
        <v>0.439687936365871</v>
      </c>
      <c r="M13" s="38">
        <f t="shared" si="7"/>
        <v>4.3100562828505744</v>
      </c>
      <c r="N13" s="38">
        <f t="shared" si="7"/>
        <v>14.279680689878695</v>
      </c>
      <c r="O13" s="38">
        <f t="shared" si="7"/>
        <v>30.504003375654882</v>
      </c>
      <c r="P13" s="38">
        <f t="shared" si="7"/>
        <v>51.49606570326614</v>
      </c>
      <c r="Q13" s="38">
        <f t="shared" si="7"/>
        <v>75.234617329492565</v>
      </c>
      <c r="R13" s="38">
        <f t="shared" si="7"/>
        <v>99.84326503303636</v>
      </c>
      <c r="S13" s="38">
        <f t="shared" si="7"/>
        <v>123.87626710867372</v>
      </c>
      <c r="T13" s="38">
        <f t="shared" si="7"/>
        <v>146.36652652145307</v>
      </c>
      <c r="U13" s="38">
        <f t="shared" si="7"/>
        <v>166.76170237447909</v>
      </c>
      <c r="V13" s="38">
        <f t="shared" si="7"/>
        <v>184.82435636945533</v>
      </c>
      <c r="W13" s="38">
        <f t="shared" si="7"/>
        <v>200.53413648133252</v>
      </c>
      <c r="X13" s="38">
        <f t="shared" si="7"/>
        <v>214.00713801792679</v>
      </c>
      <c r="Y13" s="38">
        <f t="shared" si="7"/>
        <v>225.43568420436756</v>
      </c>
      <c r="Z13" s="38">
        <f t="shared" si="7"/>
        <v>235.0464867837542</v>
      </c>
      <c r="AA13" s="38">
        <f t="shared" si="7"/>
        <v>243.07340028016088</v>
      </c>
      <c r="AB13" s="38">
        <f t="shared" si="7"/>
        <v>249.74091056866766</v>
      </c>
      <c r="AC13" s="38">
        <f t="shared" si="7"/>
        <v>255.255086422082</v>
      </c>
      <c r="AD13" s="38">
        <f t="shared" si="7"/>
        <v>259.79947136152214</v>
      </c>
      <c r="AE13" s="38">
        <f t="shared" si="7"/>
        <v>263.53408472245133</v>
      </c>
      <c r="AF13" s="38">
        <f t="shared" si="7"/>
        <v>266.59626152136394</v>
      </c>
      <c r="AG13" s="38">
        <f t="shared" si="7"/>
        <v>269.10248313741891</v>
      </c>
      <c r="AH13" s="38">
        <f t="shared" si="7"/>
        <v>271.15065394512294</v>
      </c>
      <c r="AI13" s="38">
        <f t="shared" si="7"/>
        <v>272.82248867746245</v>
      </c>
      <c r="AJ13" s="38">
        <f t="shared" si="7"/>
        <v>274.18581582710192</v>
      </c>
      <c r="AK13" s="38">
        <f t="shared" si="7"/>
        <v>275.29669381608591</v>
      </c>
      <c r="AL13" s="38">
        <f t="shared" si="7"/>
        <v>276.20129424491523</v>
      </c>
      <c r="AM13" s="38">
        <f t="shared" si="7"/>
        <v>276.9375413812719</v>
      </c>
      <c r="AN13" s="38">
        <f t="shared" si="7"/>
        <v>277.53651699402315</v>
      </c>
      <c r="AO13" s="38">
        <f t="shared" si="7"/>
        <v>278.02365005446751</v>
      </c>
      <c r="AP13" s="30"/>
      <c r="AQ13" s="30"/>
      <c r="AR13" s="30"/>
      <c r="AS13" s="30"/>
      <c r="AT13" s="30"/>
      <c r="AU13" s="30"/>
      <c r="AV13" s="30"/>
    </row>
    <row r="14" spans="1:48" ht="15" customHeight="1" x14ac:dyDescent="0.25">
      <c r="A14" s="55"/>
      <c r="B14" s="30"/>
      <c r="C14" s="36" t="s">
        <v>44</v>
      </c>
      <c r="D14" s="36">
        <f>D13/9</f>
        <v>48.713256214303819</v>
      </c>
      <c r="E14" s="30"/>
      <c r="F14" s="30"/>
      <c r="G14" s="30"/>
      <c r="H14" s="30"/>
      <c r="I14" s="30"/>
      <c r="J14" s="30" t="s">
        <v>71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</row>
    <row r="15" spans="1:48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</row>
    <row r="16" spans="1:48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</row>
    <row r="17" spans="1:48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</row>
    <row r="18" spans="1:48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</row>
    <row r="19" spans="1:48" ht="18.75" x14ac:dyDescent="0.3">
      <c r="A19"/>
      <c r="B19" s="37" t="s">
        <v>72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</row>
    <row r="20" spans="1:48" x14ac:dyDescent="0.25">
      <c r="A20" s="30"/>
      <c r="B20" s="56" t="s">
        <v>38</v>
      </c>
      <c r="C20" s="57">
        <v>1</v>
      </c>
      <c r="D20" s="57">
        <v>2</v>
      </c>
      <c r="E20" s="57">
        <v>3</v>
      </c>
      <c r="F20" s="57">
        <v>4</v>
      </c>
      <c r="G20" s="57">
        <v>5</v>
      </c>
      <c r="H20" s="57">
        <v>6</v>
      </c>
      <c r="I20" s="57">
        <v>7</v>
      </c>
      <c r="J20" s="57">
        <v>8</v>
      </c>
      <c r="K20" s="57">
        <v>9</v>
      </c>
      <c r="L20" s="57">
        <v>10</v>
      </c>
      <c r="M20" s="57">
        <v>11</v>
      </c>
      <c r="N20" s="57">
        <v>12</v>
      </c>
      <c r="O20" s="57">
        <v>13</v>
      </c>
      <c r="P20" s="57">
        <v>14</v>
      </c>
      <c r="Q20" s="57">
        <v>15</v>
      </c>
      <c r="R20" s="57">
        <v>16</v>
      </c>
      <c r="S20" s="57">
        <v>17</v>
      </c>
      <c r="T20" s="57">
        <v>18</v>
      </c>
      <c r="U20" s="57">
        <v>19</v>
      </c>
      <c r="V20" s="57">
        <v>20</v>
      </c>
      <c r="W20" s="57">
        <v>21</v>
      </c>
      <c r="X20" s="57">
        <v>22</v>
      </c>
      <c r="Y20" s="57">
        <v>23</v>
      </c>
      <c r="Z20" s="57">
        <v>24</v>
      </c>
      <c r="AA20" s="57">
        <v>25</v>
      </c>
      <c r="AB20" s="57">
        <v>26</v>
      </c>
      <c r="AC20" s="57">
        <v>27</v>
      </c>
      <c r="AD20" s="57">
        <v>28</v>
      </c>
      <c r="AE20" s="57">
        <v>29</v>
      </c>
      <c r="AF20" s="57">
        <v>30</v>
      </c>
      <c r="AG20"/>
      <c r="AH2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</row>
    <row r="21" spans="1:48" x14ac:dyDescent="0.25">
      <c r="A21" s="30"/>
      <c r="B21" s="38">
        <v>1</v>
      </c>
      <c r="C21" s="58">
        <f>$D$14</f>
        <v>48.713256214303819</v>
      </c>
      <c r="D21" s="58">
        <f t="shared" ref="D21:AF29" si="8">$D$14</f>
        <v>48.713256214303819</v>
      </c>
      <c r="E21" s="58">
        <f t="shared" si="8"/>
        <v>48.713256214303819</v>
      </c>
      <c r="F21" s="58">
        <f t="shared" si="8"/>
        <v>48.713256214303819</v>
      </c>
      <c r="G21" s="58">
        <f t="shared" si="8"/>
        <v>48.713256214303819</v>
      </c>
      <c r="H21" s="58">
        <f t="shared" si="8"/>
        <v>48.713256214303819</v>
      </c>
      <c r="I21" s="58">
        <f t="shared" si="8"/>
        <v>48.713256214303819</v>
      </c>
      <c r="J21" s="58">
        <f t="shared" si="8"/>
        <v>48.713256214303819</v>
      </c>
      <c r="K21" s="58">
        <f t="shared" si="8"/>
        <v>48.713256214303819</v>
      </c>
      <c r="L21" s="58">
        <f t="shared" si="8"/>
        <v>48.713256214303819</v>
      </c>
      <c r="M21" s="58">
        <f t="shared" si="8"/>
        <v>48.713256214303819</v>
      </c>
      <c r="N21" s="58">
        <f t="shared" si="8"/>
        <v>48.713256214303819</v>
      </c>
      <c r="O21" s="58">
        <f t="shared" si="8"/>
        <v>48.713256214303819</v>
      </c>
      <c r="P21" s="58">
        <f t="shared" si="8"/>
        <v>48.713256214303819</v>
      </c>
      <c r="Q21" s="58">
        <f t="shared" si="8"/>
        <v>48.713256214303819</v>
      </c>
      <c r="R21" s="58">
        <f t="shared" si="8"/>
        <v>48.713256214303819</v>
      </c>
      <c r="S21" s="58">
        <f t="shared" si="8"/>
        <v>48.713256214303819</v>
      </c>
      <c r="T21" s="58">
        <f t="shared" si="8"/>
        <v>48.713256214303819</v>
      </c>
      <c r="U21" s="58">
        <f t="shared" si="8"/>
        <v>48.713256214303819</v>
      </c>
      <c r="V21" s="58">
        <f t="shared" si="8"/>
        <v>48.713256214303819</v>
      </c>
      <c r="W21" s="58">
        <f t="shared" si="8"/>
        <v>48.713256214303819</v>
      </c>
      <c r="X21" s="58">
        <f t="shared" si="8"/>
        <v>48.713256214303819</v>
      </c>
      <c r="Y21" s="58">
        <f t="shared" si="8"/>
        <v>48.713256214303819</v>
      </c>
      <c r="Z21" s="58">
        <f t="shared" si="8"/>
        <v>48.713256214303819</v>
      </c>
      <c r="AA21" s="58">
        <f t="shared" si="8"/>
        <v>48.713256214303819</v>
      </c>
      <c r="AB21" s="58">
        <f t="shared" si="8"/>
        <v>48.713256214303819</v>
      </c>
      <c r="AC21" s="58">
        <f t="shared" si="8"/>
        <v>48.713256214303819</v>
      </c>
      <c r="AD21" s="58">
        <f t="shared" si="8"/>
        <v>48.713256214303819</v>
      </c>
      <c r="AE21" s="58">
        <f t="shared" si="8"/>
        <v>48.713256214303819</v>
      </c>
      <c r="AF21" s="58">
        <f t="shared" si="8"/>
        <v>48.713256214303819</v>
      </c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</row>
    <row r="22" spans="1:48" x14ac:dyDescent="0.25">
      <c r="A22" s="30"/>
      <c r="B22" s="38">
        <v>2</v>
      </c>
      <c r="C22" s="38"/>
      <c r="D22" s="58">
        <f t="shared" si="8"/>
        <v>48.713256214303819</v>
      </c>
      <c r="E22" s="58">
        <f t="shared" si="8"/>
        <v>48.713256214303819</v>
      </c>
      <c r="F22" s="58">
        <f t="shared" si="8"/>
        <v>48.713256214303819</v>
      </c>
      <c r="G22" s="58">
        <f t="shared" si="8"/>
        <v>48.713256214303819</v>
      </c>
      <c r="H22" s="58">
        <f t="shared" si="8"/>
        <v>48.713256214303819</v>
      </c>
      <c r="I22" s="58">
        <f t="shared" si="8"/>
        <v>48.713256214303819</v>
      </c>
      <c r="J22" s="58">
        <f t="shared" si="8"/>
        <v>48.713256214303819</v>
      </c>
      <c r="K22" s="58">
        <f t="shared" si="8"/>
        <v>48.713256214303819</v>
      </c>
      <c r="L22" s="58">
        <f t="shared" si="8"/>
        <v>48.713256214303819</v>
      </c>
      <c r="M22" s="58">
        <f t="shared" si="8"/>
        <v>48.713256214303819</v>
      </c>
      <c r="N22" s="58">
        <f t="shared" si="8"/>
        <v>48.713256214303819</v>
      </c>
      <c r="O22" s="58">
        <f t="shared" si="8"/>
        <v>48.713256214303819</v>
      </c>
      <c r="P22" s="58">
        <f t="shared" si="8"/>
        <v>48.713256214303819</v>
      </c>
      <c r="Q22" s="58">
        <f t="shared" si="8"/>
        <v>48.713256214303819</v>
      </c>
      <c r="R22" s="58">
        <f t="shared" si="8"/>
        <v>48.713256214303819</v>
      </c>
      <c r="S22" s="58">
        <f t="shared" si="8"/>
        <v>48.713256214303819</v>
      </c>
      <c r="T22" s="58">
        <f t="shared" si="8"/>
        <v>48.713256214303819</v>
      </c>
      <c r="U22" s="58">
        <f t="shared" si="8"/>
        <v>48.713256214303819</v>
      </c>
      <c r="V22" s="58">
        <f t="shared" si="8"/>
        <v>48.713256214303819</v>
      </c>
      <c r="W22" s="58">
        <f t="shared" si="8"/>
        <v>48.713256214303819</v>
      </c>
      <c r="X22" s="58">
        <f t="shared" si="8"/>
        <v>48.713256214303819</v>
      </c>
      <c r="Y22" s="58">
        <f t="shared" si="8"/>
        <v>48.713256214303819</v>
      </c>
      <c r="Z22" s="58">
        <f t="shared" si="8"/>
        <v>48.713256214303819</v>
      </c>
      <c r="AA22" s="58">
        <f t="shared" si="8"/>
        <v>48.713256214303819</v>
      </c>
      <c r="AB22" s="58">
        <f t="shared" si="8"/>
        <v>48.713256214303819</v>
      </c>
      <c r="AC22" s="58">
        <f t="shared" si="8"/>
        <v>48.713256214303819</v>
      </c>
      <c r="AD22" s="58">
        <f t="shared" si="8"/>
        <v>48.713256214303819</v>
      </c>
      <c r="AE22" s="58">
        <f t="shared" si="8"/>
        <v>48.713256214303819</v>
      </c>
      <c r="AF22" s="58">
        <f t="shared" si="8"/>
        <v>48.713256214303819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</row>
    <row r="23" spans="1:48" x14ac:dyDescent="0.25">
      <c r="A23" s="30"/>
      <c r="B23" s="38">
        <v>3</v>
      </c>
      <c r="C23" s="38"/>
      <c r="D23" s="38"/>
      <c r="E23" s="58">
        <f t="shared" si="8"/>
        <v>48.713256214303819</v>
      </c>
      <c r="F23" s="58">
        <f t="shared" si="8"/>
        <v>48.713256214303819</v>
      </c>
      <c r="G23" s="58">
        <f t="shared" si="8"/>
        <v>48.713256214303819</v>
      </c>
      <c r="H23" s="58">
        <f t="shared" si="8"/>
        <v>48.713256214303819</v>
      </c>
      <c r="I23" s="58">
        <f t="shared" si="8"/>
        <v>48.713256214303819</v>
      </c>
      <c r="J23" s="58">
        <f t="shared" si="8"/>
        <v>48.713256214303819</v>
      </c>
      <c r="K23" s="58">
        <f t="shared" si="8"/>
        <v>48.713256214303819</v>
      </c>
      <c r="L23" s="58">
        <f t="shared" si="8"/>
        <v>48.713256214303819</v>
      </c>
      <c r="M23" s="58">
        <f t="shared" si="8"/>
        <v>48.713256214303819</v>
      </c>
      <c r="N23" s="58">
        <f t="shared" si="8"/>
        <v>48.713256214303819</v>
      </c>
      <c r="O23" s="58">
        <f t="shared" si="8"/>
        <v>48.713256214303819</v>
      </c>
      <c r="P23" s="58">
        <f t="shared" si="8"/>
        <v>48.713256214303819</v>
      </c>
      <c r="Q23" s="58">
        <f t="shared" si="8"/>
        <v>48.713256214303819</v>
      </c>
      <c r="R23" s="58">
        <f t="shared" si="8"/>
        <v>48.713256214303819</v>
      </c>
      <c r="S23" s="58">
        <f t="shared" si="8"/>
        <v>48.713256214303819</v>
      </c>
      <c r="T23" s="58">
        <f t="shared" si="8"/>
        <v>48.713256214303819</v>
      </c>
      <c r="U23" s="58">
        <f t="shared" si="8"/>
        <v>48.713256214303819</v>
      </c>
      <c r="V23" s="58">
        <f t="shared" si="8"/>
        <v>48.713256214303819</v>
      </c>
      <c r="W23" s="58">
        <f t="shared" si="8"/>
        <v>48.713256214303819</v>
      </c>
      <c r="X23" s="58">
        <f t="shared" si="8"/>
        <v>48.713256214303819</v>
      </c>
      <c r="Y23" s="58">
        <f t="shared" si="8"/>
        <v>48.713256214303819</v>
      </c>
      <c r="Z23" s="58">
        <f t="shared" si="8"/>
        <v>48.713256214303819</v>
      </c>
      <c r="AA23" s="58">
        <f t="shared" si="8"/>
        <v>48.713256214303819</v>
      </c>
      <c r="AB23" s="58">
        <f t="shared" si="8"/>
        <v>48.713256214303819</v>
      </c>
      <c r="AC23" s="58">
        <f t="shared" si="8"/>
        <v>48.713256214303819</v>
      </c>
      <c r="AD23" s="58">
        <f t="shared" si="8"/>
        <v>48.713256214303819</v>
      </c>
      <c r="AE23" s="58">
        <f t="shared" si="8"/>
        <v>48.713256214303819</v>
      </c>
      <c r="AF23" s="58">
        <f t="shared" si="8"/>
        <v>48.713256214303819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</row>
    <row r="24" spans="1:48" x14ac:dyDescent="0.25">
      <c r="A24" s="30"/>
      <c r="B24" s="38">
        <v>4</v>
      </c>
      <c r="C24" s="38"/>
      <c r="D24" s="38"/>
      <c r="E24" s="38"/>
      <c r="F24" s="58">
        <f t="shared" si="8"/>
        <v>48.713256214303819</v>
      </c>
      <c r="G24" s="58">
        <f t="shared" si="8"/>
        <v>48.713256214303819</v>
      </c>
      <c r="H24" s="58">
        <f t="shared" si="8"/>
        <v>48.713256214303819</v>
      </c>
      <c r="I24" s="58">
        <f t="shared" si="8"/>
        <v>48.713256214303819</v>
      </c>
      <c r="J24" s="58">
        <f t="shared" si="8"/>
        <v>48.713256214303819</v>
      </c>
      <c r="K24" s="58">
        <f t="shared" si="8"/>
        <v>48.713256214303819</v>
      </c>
      <c r="L24" s="58">
        <f t="shared" si="8"/>
        <v>48.713256214303819</v>
      </c>
      <c r="M24" s="58">
        <f t="shared" si="8"/>
        <v>48.713256214303819</v>
      </c>
      <c r="N24" s="58">
        <f t="shared" si="8"/>
        <v>48.713256214303819</v>
      </c>
      <c r="O24" s="58">
        <f t="shared" si="8"/>
        <v>48.713256214303819</v>
      </c>
      <c r="P24" s="58">
        <f t="shared" si="8"/>
        <v>48.713256214303819</v>
      </c>
      <c r="Q24" s="58">
        <f t="shared" si="8"/>
        <v>48.713256214303819</v>
      </c>
      <c r="R24" s="58">
        <f t="shared" si="8"/>
        <v>48.713256214303819</v>
      </c>
      <c r="S24" s="58">
        <f t="shared" si="8"/>
        <v>48.713256214303819</v>
      </c>
      <c r="T24" s="58">
        <f t="shared" si="8"/>
        <v>48.713256214303819</v>
      </c>
      <c r="U24" s="58">
        <f t="shared" si="8"/>
        <v>48.713256214303819</v>
      </c>
      <c r="V24" s="58">
        <f t="shared" si="8"/>
        <v>48.713256214303819</v>
      </c>
      <c r="W24" s="58">
        <f t="shared" si="8"/>
        <v>48.713256214303819</v>
      </c>
      <c r="X24" s="58">
        <f t="shared" si="8"/>
        <v>48.713256214303819</v>
      </c>
      <c r="Y24" s="58">
        <f t="shared" si="8"/>
        <v>48.713256214303819</v>
      </c>
      <c r="Z24" s="58">
        <f t="shared" si="8"/>
        <v>48.713256214303819</v>
      </c>
      <c r="AA24" s="58">
        <f t="shared" si="8"/>
        <v>48.713256214303819</v>
      </c>
      <c r="AB24" s="58">
        <f t="shared" si="8"/>
        <v>48.713256214303819</v>
      </c>
      <c r="AC24" s="58">
        <f t="shared" si="8"/>
        <v>48.713256214303819</v>
      </c>
      <c r="AD24" s="58">
        <f t="shared" si="8"/>
        <v>48.713256214303819</v>
      </c>
      <c r="AE24" s="58">
        <f t="shared" si="8"/>
        <v>48.713256214303819</v>
      </c>
      <c r="AF24" s="58">
        <f t="shared" si="8"/>
        <v>48.713256214303819</v>
      </c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</row>
    <row r="25" spans="1:48" x14ac:dyDescent="0.25">
      <c r="A25" s="30"/>
      <c r="B25" s="38">
        <v>5</v>
      </c>
      <c r="C25" s="38"/>
      <c r="D25" s="38"/>
      <c r="E25" s="38"/>
      <c r="F25" s="38"/>
      <c r="G25" s="58">
        <f t="shared" si="8"/>
        <v>48.713256214303819</v>
      </c>
      <c r="H25" s="58">
        <f t="shared" si="8"/>
        <v>48.713256214303819</v>
      </c>
      <c r="I25" s="58">
        <f t="shared" si="8"/>
        <v>48.713256214303819</v>
      </c>
      <c r="J25" s="58">
        <f t="shared" si="8"/>
        <v>48.713256214303819</v>
      </c>
      <c r="K25" s="58">
        <f t="shared" si="8"/>
        <v>48.713256214303819</v>
      </c>
      <c r="L25" s="58">
        <f t="shared" si="8"/>
        <v>48.713256214303819</v>
      </c>
      <c r="M25" s="58">
        <f t="shared" si="8"/>
        <v>48.713256214303819</v>
      </c>
      <c r="N25" s="58">
        <f t="shared" si="8"/>
        <v>48.713256214303819</v>
      </c>
      <c r="O25" s="58">
        <f t="shared" si="8"/>
        <v>48.713256214303819</v>
      </c>
      <c r="P25" s="58">
        <f t="shared" si="8"/>
        <v>48.713256214303819</v>
      </c>
      <c r="Q25" s="58">
        <f t="shared" si="8"/>
        <v>48.713256214303819</v>
      </c>
      <c r="R25" s="58">
        <f t="shared" si="8"/>
        <v>48.713256214303819</v>
      </c>
      <c r="S25" s="58">
        <f t="shared" si="8"/>
        <v>48.713256214303819</v>
      </c>
      <c r="T25" s="58">
        <f t="shared" si="8"/>
        <v>48.713256214303819</v>
      </c>
      <c r="U25" s="58">
        <f t="shared" si="8"/>
        <v>48.713256214303819</v>
      </c>
      <c r="V25" s="58">
        <f t="shared" si="8"/>
        <v>48.713256214303819</v>
      </c>
      <c r="W25" s="58">
        <f t="shared" si="8"/>
        <v>48.713256214303819</v>
      </c>
      <c r="X25" s="58">
        <f t="shared" si="8"/>
        <v>48.713256214303819</v>
      </c>
      <c r="Y25" s="58">
        <f t="shared" si="8"/>
        <v>48.713256214303819</v>
      </c>
      <c r="Z25" s="58">
        <f t="shared" si="8"/>
        <v>48.713256214303819</v>
      </c>
      <c r="AA25" s="58">
        <f t="shared" si="8"/>
        <v>48.713256214303819</v>
      </c>
      <c r="AB25" s="58">
        <f t="shared" si="8"/>
        <v>48.713256214303819</v>
      </c>
      <c r="AC25" s="58">
        <f t="shared" si="8"/>
        <v>48.713256214303819</v>
      </c>
      <c r="AD25" s="58">
        <f t="shared" si="8"/>
        <v>48.713256214303819</v>
      </c>
      <c r="AE25" s="58">
        <f t="shared" si="8"/>
        <v>48.713256214303819</v>
      </c>
      <c r="AF25" s="58">
        <f t="shared" si="8"/>
        <v>48.713256214303819</v>
      </c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</row>
    <row r="26" spans="1:48" x14ac:dyDescent="0.25">
      <c r="A26" s="30"/>
      <c r="B26" s="38">
        <v>6</v>
      </c>
      <c r="C26" s="38"/>
      <c r="D26" s="38"/>
      <c r="E26" s="38"/>
      <c r="F26" s="38"/>
      <c r="G26" s="38"/>
      <c r="H26" s="58">
        <f t="shared" si="8"/>
        <v>48.713256214303819</v>
      </c>
      <c r="I26" s="58">
        <f t="shared" si="8"/>
        <v>48.713256214303819</v>
      </c>
      <c r="J26" s="58">
        <f t="shared" si="8"/>
        <v>48.713256214303819</v>
      </c>
      <c r="K26" s="58">
        <f t="shared" si="8"/>
        <v>48.713256214303819</v>
      </c>
      <c r="L26" s="58">
        <f t="shared" si="8"/>
        <v>48.713256214303819</v>
      </c>
      <c r="M26" s="58">
        <f t="shared" si="8"/>
        <v>48.713256214303819</v>
      </c>
      <c r="N26" s="58">
        <f t="shared" si="8"/>
        <v>48.713256214303819</v>
      </c>
      <c r="O26" s="58">
        <f t="shared" si="8"/>
        <v>48.713256214303819</v>
      </c>
      <c r="P26" s="58">
        <f t="shared" si="8"/>
        <v>48.713256214303819</v>
      </c>
      <c r="Q26" s="58">
        <f t="shared" si="8"/>
        <v>48.713256214303819</v>
      </c>
      <c r="R26" s="58">
        <f t="shared" si="8"/>
        <v>48.713256214303819</v>
      </c>
      <c r="S26" s="58">
        <f t="shared" si="8"/>
        <v>48.713256214303819</v>
      </c>
      <c r="T26" s="58">
        <f t="shared" si="8"/>
        <v>48.713256214303819</v>
      </c>
      <c r="U26" s="58">
        <f t="shared" si="8"/>
        <v>48.713256214303819</v>
      </c>
      <c r="V26" s="58">
        <f t="shared" si="8"/>
        <v>48.713256214303819</v>
      </c>
      <c r="W26" s="58">
        <f t="shared" si="8"/>
        <v>48.713256214303819</v>
      </c>
      <c r="X26" s="58">
        <f t="shared" si="8"/>
        <v>48.713256214303819</v>
      </c>
      <c r="Y26" s="58">
        <f t="shared" si="8"/>
        <v>48.713256214303819</v>
      </c>
      <c r="Z26" s="58">
        <f t="shared" si="8"/>
        <v>48.713256214303819</v>
      </c>
      <c r="AA26" s="58">
        <f t="shared" si="8"/>
        <v>48.713256214303819</v>
      </c>
      <c r="AB26" s="58">
        <f t="shared" si="8"/>
        <v>48.713256214303819</v>
      </c>
      <c r="AC26" s="58">
        <f t="shared" si="8"/>
        <v>48.713256214303819</v>
      </c>
      <c r="AD26" s="58">
        <f t="shared" si="8"/>
        <v>48.713256214303819</v>
      </c>
      <c r="AE26" s="58">
        <f t="shared" si="8"/>
        <v>48.713256214303819</v>
      </c>
      <c r="AF26" s="58">
        <f t="shared" si="8"/>
        <v>48.713256214303819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</row>
    <row r="27" spans="1:48" x14ac:dyDescent="0.25">
      <c r="A27" s="30"/>
      <c r="B27" s="38">
        <v>7</v>
      </c>
      <c r="C27" s="38"/>
      <c r="D27" s="38"/>
      <c r="E27" s="38"/>
      <c r="F27" s="38"/>
      <c r="G27" s="38"/>
      <c r="H27" s="38"/>
      <c r="I27" s="58">
        <f t="shared" si="8"/>
        <v>48.713256214303819</v>
      </c>
      <c r="J27" s="58">
        <f t="shared" si="8"/>
        <v>48.713256214303819</v>
      </c>
      <c r="K27" s="58">
        <f t="shared" si="8"/>
        <v>48.713256214303819</v>
      </c>
      <c r="L27" s="58">
        <f t="shared" si="8"/>
        <v>48.713256214303819</v>
      </c>
      <c r="M27" s="58">
        <f t="shared" si="8"/>
        <v>48.713256214303819</v>
      </c>
      <c r="N27" s="58">
        <f t="shared" si="8"/>
        <v>48.713256214303819</v>
      </c>
      <c r="O27" s="58">
        <f t="shared" si="8"/>
        <v>48.713256214303819</v>
      </c>
      <c r="P27" s="58">
        <f t="shared" si="8"/>
        <v>48.713256214303819</v>
      </c>
      <c r="Q27" s="58">
        <f t="shared" si="8"/>
        <v>48.713256214303819</v>
      </c>
      <c r="R27" s="58">
        <f t="shared" si="8"/>
        <v>48.713256214303819</v>
      </c>
      <c r="S27" s="58">
        <f t="shared" si="8"/>
        <v>48.713256214303819</v>
      </c>
      <c r="T27" s="58">
        <f t="shared" si="8"/>
        <v>48.713256214303819</v>
      </c>
      <c r="U27" s="58">
        <f t="shared" si="8"/>
        <v>48.713256214303819</v>
      </c>
      <c r="V27" s="58">
        <f t="shared" si="8"/>
        <v>48.713256214303819</v>
      </c>
      <c r="W27" s="58">
        <f t="shared" si="8"/>
        <v>48.713256214303819</v>
      </c>
      <c r="X27" s="58">
        <f t="shared" si="8"/>
        <v>48.713256214303819</v>
      </c>
      <c r="Y27" s="58">
        <f t="shared" si="8"/>
        <v>48.713256214303819</v>
      </c>
      <c r="Z27" s="58">
        <f t="shared" si="8"/>
        <v>48.713256214303819</v>
      </c>
      <c r="AA27" s="58">
        <f t="shared" si="8"/>
        <v>48.713256214303819</v>
      </c>
      <c r="AB27" s="58">
        <f t="shared" si="8"/>
        <v>48.713256214303819</v>
      </c>
      <c r="AC27" s="58">
        <f t="shared" si="8"/>
        <v>48.713256214303819</v>
      </c>
      <c r="AD27" s="58">
        <f t="shared" si="8"/>
        <v>48.713256214303819</v>
      </c>
      <c r="AE27" s="58">
        <f t="shared" si="8"/>
        <v>48.713256214303819</v>
      </c>
      <c r="AF27" s="58">
        <f t="shared" si="8"/>
        <v>48.713256214303819</v>
      </c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</row>
    <row r="28" spans="1:48" x14ac:dyDescent="0.25">
      <c r="A28" s="30"/>
      <c r="B28" s="38">
        <v>8</v>
      </c>
      <c r="C28" s="38"/>
      <c r="D28" s="38"/>
      <c r="E28" s="38"/>
      <c r="F28" s="38"/>
      <c r="G28" s="38"/>
      <c r="H28" s="38"/>
      <c r="I28" s="38"/>
      <c r="J28" s="58">
        <f t="shared" si="8"/>
        <v>48.713256214303819</v>
      </c>
      <c r="K28" s="58">
        <f t="shared" si="8"/>
        <v>48.713256214303819</v>
      </c>
      <c r="L28" s="58">
        <f t="shared" si="8"/>
        <v>48.713256214303819</v>
      </c>
      <c r="M28" s="58">
        <f t="shared" si="8"/>
        <v>48.713256214303819</v>
      </c>
      <c r="N28" s="58">
        <f t="shared" si="8"/>
        <v>48.713256214303819</v>
      </c>
      <c r="O28" s="58">
        <f t="shared" si="8"/>
        <v>48.713256214303819</v>
      </c>
      <c r="P28" s="58">
        <f t="shared" si="8"/>
        <v>48.713256214303819</v>
      </c>
      <c r="Q28" s="58">
        <f t="shared" si="8"/>
        <v>48.713256214303819</v>
      </c>
      <c r="R28" s="58">
        <f t="shared" si="8"/>
        <v>48.713256214303819</v>
      </c>
      <c r="S28" s="58">
        <f t="shared" si="8"/>
        <v>48.713256214303819</v>
      </c>
      <c r="T28" s="58">
        <f t="shared" si="8"/>
        <v>48.713256214303819</v>
      </c>
      <c r="U28" s="58">
        <f t="shared" si="8"/>
        <v>48.713256214303819</v>
      </c>
      <c r="V28" s="58">
        <f t="shared" si="8"/>
        <v>48.713256214303819</v>
      </c>
      <c r="W28" s="58">
        <f t="shared" si="8"/>
        <v>48.713256214303819</v>
      </c>
      <c r="X28" s="58">
        <f t="shared" si="8"/>
        <v>48.713256214303819</v>
      </c>
      <c r="Y28" s="58">
        <f t="shared" si="8"/>
        <v>48.713256214303819</v>
      </c>
      <c r="Z28" s="58">
        <f t="shared" si="8"/>
        <v>48.713256214303819</v>
      </c>
      <c r="AA28" s="58">
        <f t="shared" si="8"/>
        <v>48.713256214303819</v>
      </c>
      <c r="AB28" s="58">
        <f t="shared" si="8"/>
        <v>48.713256214303819</v>
      </c>
      <c r="AC28" s="58">
        <f t="shared" si="8"/>
        <v>48.713256214303819</v>
      </c>
      <c r="AD28" s="58">
        <f t="shared" si="8"/>
        <v>48.713256214303819</v>
      </c>
      <c r="AE28" s="58">
        <f t="shared" si="8"/>
        <v>48.713256214303819</v>
      </c>
      <c r="AF28" s="58">
        <f t="shared" si="8"/>
        <v>48.713256214303819</v>
      </c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</row>
    <row r="29" spans="1:48" x14ac:dyDescent="0.25">
      <c r="A29" s="30"/>
      <c r="B29" s="38">
        <v>9</v>
      </c>
      <c r="C29" s="38"/>
      <c r="D29" s="38"/>
      <c r="E29" s="38"/>
      <c r="F29" s="38"/>
      <c r="G29" s="38"/>
      <c r="H29" s="38"/>
      <c r="I29" s="38"/>
      <c r="J29" s="38"/>
      <c r="K29" s="58">
        <f t="shared" si="8"/>
        <v>48.713256214303819</v>
      </c>
      <c r="L29" s="58">
        <f t="shared" si="8"/>
        <v>48.713256214303819</v>
      </c>
      <c r="M29" s="58">
        <f t="shared" si="8"/>
        <v>48.713256214303819</v>
      </c>
      <c r="N29" s="58">
        <f t="shared" si="8"/>
        <v>48.713256214303819</v>
      </c>
      <c r="O29" s="58">
        <f t="shared" si="8"/>
        <v>48.713256214303819</v>
      </c>
      <c r="P29" s="58">
        <f t="shared" si="8"/>
        <v>48.713256214303819</v>
      </c>
      <c r="Q29" s="58">
        <f t="shared" si="8"/>
        <v>48.713256214303819</v>
      </c>
      <c r="R29" s="58">
        <f t="shared" si="8"/>
        <v>48.713256214303819</v>
      </c>
      <c r="S29" s="58">
        <f t="shared" si="8"/>
        <v>48.713256214303819</v>
      </c>
      <c r="T29" s="58">
        <f t="shared" si="8"/>
        <v>48.713256214303819</v>
      </c>
      <c r="U29" s="58">
        <f t="shared" si="8"/>
        <v>48.713256214303819</v>
      </c>
      <c r="V29" s="58">
        <f t="shared" si="8"/>
        <v>48.713256214303819</v>
      </c>
      <c r="W29" s="58">
        <f t="shared" si="8"/>
        <v>48.713256214303819</v>
      </c>
      <c r="X29" s="58">
        <f t="shared" si="8"/>
        <v>48.713256214303819</v>
      </c>
      <c r="Y29" s="58">
        <f t="shared" si="8"/>
        <v>48.713256214303819</v>
      </c>
      <c r="Z29" s="58">
        <f t="shared" si="8"/>
        <v>48.713256214303819</v>
      </c>
      <c r="AA29" s="58">
        <f t="shared" si="8"/>
        <v>48.713256214303819</v>
      </c>
      <c r="AB29" s="58">
        <f t="shared" si="8"/>
        <v>48.713256214303819</v>
      </c>
      <c r="AC29" s="58">
        <f t="shared" si="8"/>
        <v>48.713256214303819</v>
      </c>
      <c r="AD29" s="58">
        <f t="shared" si="8"/>
        <v>48.713256214303819</v>
      </c>
      <c r="AE29" s="58">
        <f t="shared" si="8"/>
        <v>48.713256214303819</v>
      </c>
      <c r="AF29" s="58">
        <f t="shared" si="8"/>
        <v>48.713256214303819</v>
      </c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</row>
    <row r="30" spans="1:48" x14ac:dyDescent="0.25">
      <c r="A30"/>
      <c r="B30" s="59" t="s">
        <v>73</v>
      </c>
      <c r="C30" s="60">
        <f>SUM(C21:C29)</f>
        <v>48.713256214303819</v>
      </c>
      <c r="D30" s="60">
        <f t="shared" ref="D30:AE30" si="9">SUM(D21:D29)</f>
        <v>97.426512428607637</v>
      </c>
      <c r="E30" s="60">
        <f t="shared" si="9"/>
        <v>146.13976864291146</v>
      </c>
      <c r="F30" s="60">
        <f t="shared" si="9"/>
        <v>194.85302485721527</v>
      </c>
      <c r="G30" s="60">
        <f t="shared" si="9"/>
        <v>243.56628107151909</v>
      </c>
      <c r="H30" s="60">
        <f t="shared" si="9"/>
        <v>292.27953728582293</v>
      </c>
      <c r="I30" s="60">
        <f t="shared" si="9"/>
        <v>340.99279350012677</v>
      </c>
      <c r="J30" s="60">
        <f t="shared" si="9"/>
        <v>389.70604971443061</v>
      </c>
      <c r="K30" s="61">
        <f t="shared" si="9"/>
        <v>438.41930592873445</v>
      </c>
      <c r="L30" s="60">
        <f t="shared" si="9"/>
        <v>438.41930592873445</v>
      </c>
      <c r="M30" s="60">
        <f t="shared" si="9"/>
        <v>438.41930592873445</v>
      </c>
      <c r="N30" s="60">
        <f t="shared" si="9"/>
        <v>438.41930592873445</v>
      </c>
      <c r="O30" s="60">
        <f t="shared" si="9"/>
        <v>438.41930592873445</v>
      </c>
      <c r="P30" s="60">
        <f t="shared" si="9"/>
        <v>438.41930592873445</v>
      </c>
      <c r="Q30" s="60">
        <f t="shared" si="9"/>
        <v>438.41930592873445</v>
      </c>
      <c r="R30" s="60">
        <f t="shared" si="9"/>
        <v>438.41930592873445</v>
      </c>
      <c r="S30" s="60">
        <f t="shared" si="9"/>
        <v>438.41930592873445</v>
      </c>
      <c r="T30" s="60">
        <f t="shared" si="9"/>
        <v>438.41930592873445</v>
      </c>
      <c r="U30" s="60">
        <f t="shared" si="9"/>
        <v>438.41930592873445</v>
      </c>
      <c r="V30" s="60">
        <f t="shared" si="9"/>
        <v>438.41930592873445</v>
      </c>
      <c r="W30" s="60">
        <f t="shared" si="9"/>
        <v>438.41930592873445</v>
      </c>
      <c r="X30" s="60">
        <f t="shared" si="9"/>
        <v>438.41930592873445</v>
      </c>
      <c r="Y30" s="60">
        <f t="shared" si="9"/>
        <v>438.41930592873445</v>
      </c>
      <c r="Z30" s="60">
        <f t="shared" si="9"/>
        <v>438.41930592873445</v>
      </c>
      <c r="AA30" s="60">
        <f t="shared" si="9"/>
        <v>438.41930592873445</v>
      </c>
      <c r="AB30" s="60">
        <f t="shared" si="9"/>
        <v>438.41930592873445</v>
      </c>
      <c r="AC30" s="60">
        <f t="shared" si="9"/>
        <v>438.41930592873445</v>
      </c>
      <c r="AD30" s="60">
        <f t="shared" si="9"/>
        <v>438.41930592873445</v>
      </c>
      <c r="AE30" s="60">
        <f t="shared" si="9"/>
        <v>438.41930592873445</v>
      </c>
      <c r="AF30" s="60">
        <f>SUM(AF21:AF29)</f>
        <v>438.41930592873445</v>
      </c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</row>
    <row r="31" spans="1:48" x14ac:dyDescent="0.25">
      <c r="A31" s="30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/>
      <c r="AH31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</row>
    <row r="32" spans="1:48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</row>
    <row r="33" spans="1:48" ht="18" x14ac:dyDescent="0.25">
      <c r="A33"/>
      <c r="B33" s="63" t="s">
        <v>74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</row>
    <row r="34" spans="1:48" x14ac:dyDescent="0.25">
      <c r="A34"/>
      <c r="B34" s="64" t="s">
        <v>38</v>
      </c>
      <c r="C34" s="64" t="s">
        <v>75</v>
      </c>
      <c r="D34" s="57">
        <v>1</v>
      </c>
      <c r="E34" s="57">
        <v>2</v>
      </c>
      <c r="F34" s="57">
        <v>3</v>
      </c>
      <c r="G34" s="57">
        <v>4</v>
      </c>
      <c r="H34" s="57">
        <v>5</v>
      </c>
      <c r="I34" s="57">
        <v>6</v>
      </c>
      <c r="J34" s="57">
        <v>7</v>
      </c>
      <c r="K34" s="57">
        <v>8</v>
      </c>
      <c r="L34" s="57">
        <v>9</v>
      </c>
      <c r="M34" s="57">
        <v>10</v>
      </c>
      <c r="N34" s="57">
        <v>11</v>
      </c>
      <c r="O34" s="57">
        <v>12</v>
      </c>
      <c r="P34" s="57">
        <v>13</v>
      </c>
      <c r="Q34" s="57">
        <v>14</v>
      </c>
      <c r="R34" s="57">
        <v>15</v>
      </c>
      <c r="S34" s="57">
        <v>16</v>
      </c>
      <c r="T34" s="57">
        <v>17</v>
      </c>
      <c r="U34" s="57">
        <v>18</v>
      </c>
      <c r="V34" s="57">
        <v>19</v>
      </c>
      <c r="W34" s="57">
        <v>20</v>
      </c>
      <c r="X34" s="57">
        <v>21</v>
      </c>
      <c r="Y34" s="57">
        <v>22</v>
      </c>
      <c r="Z34" s="57">
        <v>23</v>
      </c>
      <c r="AA34" s="57">
        <v>24</v>
      </c>
      <c r="AB34" s="57">
        <v>25</v>
      </c>
      <c r="AC34" s="57">
        <v>26</v>
      </c>
      <c r="AD34" s="57">
        <v>27</v>
      </c>
      <c r="AE34" s="57">
        <v>28</v>
      </c>
      <c r="AF34" s="57">
        <v>29</v>
      </c>
      <c r="AG34" s="57">
        <v>30</v>
      </c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</row>
    <row r="35" spans="1:48" x14ac:dyDescent="0.25">
      <c r="A35" s="30"/>
      <c r="B35" s="65"/>
      <c r="C35" s="65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</row>
    <row r="36" spans="1:48" x14ac:dyDescent="0.25">
      <c r="A36" s="30"/>
      <c r="B36" s="38">
        <v>1</v>
      </c>
      <c r="C36" s="58">
        <f t="shared" ref="C36:C44" si="10">$D$14</f>
        <v>48.713256214303819</v>
      </c>
      <c r="D36" s="67">
        <f>((K5+K4)*C$21)</f>
        <v>1.5553586219835671</v>
      </c>
      <c r="E36" s="67">
        <f>((L5+L4)*D$21)</f>
        <v>3.0120999914269087</v>
      </c>
      <c r="F36" s="67">
        <f t="shared" ref="F36:AG36" si="11">((M5+M4)*E$21)</f>
        <v>52.137412018974345</v>
      </c>
      <c r="G36" s="67">
        <f t="shared" si="11"/>
        <v>136.4661092570567</v>
      </c>
      <c r="H36" s="67">
        <f t="shared" si="11"/>
        <v>224.70692491010325</v>
      </c>
      <c r="I36" s="67">
        <f t="shared" si="11"/>
        <v>293.50847614975072</v>
      </c>
      <c r="J36" s="67">
        <f t="shared" si="11"/>
        <v>334.66395646484466</v>
      </c>
      <c r="K36" s="67">
        <f t="shared" si="11"/>
        <v>349.57314892441394</v>
      </c>
      <c r="L36" s="67">
        <f t="shared" si="11"/>
        <v>343.8643199753476</v>
      </c>
      <c r="M36" s="67">
        <f t="shared" si="11"/>
        <v>324.04824247578023</v>
      </c>
      <c r="N36" s="67">
        <f t="shared" si="11"/>
        <v>295.89121478352445</v>
      </c>
      <c r="O36" s="67">
        <f t="shared" si="11"/>
        <v>263.85095304323971</v>
      </c>
      <c r="P36" s="67">
        <f t="shared" si="11"/>
        <v>231.05893006114468</v>
      </c>
      <c r="Q36" s="67">
        <f t="shared" si="11"/>
        <v>199.53054810605119</v>
      </c>
      <c r="R36" s="67">
        <f t="shared" si="11"/>
        <v>170.43349586904429</v>
      </c>
      <c r="S36" s="67">
        <f t="shared" si="11"/>
        <v>144.33645959476462</v>
      </c>
      <c r="T36" s="67">
        <f t="shared" si="11"/>
        <v>121.41041875389827</v>
      </c>
      <c r="U36" s="67">
        <f t="shared" si="11"/>
        <v>101.57909117135789</v>
      </c>
      <c r="V36" s="67">
        <f t="shared" si="11"/>
        <v>84.625165118696131</v>
      </c>
      <c r="W36" s="67">
        <f t="shared" si="11"/>
        <v>70.261824963993988</v>
      </c>
      <c r="X36" s="67">
        <f t="shared" si="11"/>
        <v>58.17870358458552</v>
      </c>
      <c r="Y36" s="67">
        <f t="shared" si="11"/>
        <v>48.069834045151865</v>
      </c>
      <c r="Z36" s="67">
        <f t="shared" si="11"/>
        <v>39.649400879571758</v>
      </c>
      <c r="AA36" s="67">
        <f t="shared" si="11"/>
        <v>32.659512444241862</v>
      </c>
      <c r="AB36" s="67">
        <f t="shared" si="11"/>
        <v>26.872953682793018</v>
      </c>
      <c r="AC36" s="67">
        <f t="shared" si="11"/>
        <v>22.092931022690909</v>
      </c>
      <c r="AD36" s="67">
        <f t="shared" si="11"/>
        <v>18.151138809463891</v>
      </c>
      <c r="AE36" s="67">
        <f t="shared" si="11"/>
        <v>14.905000436763034</v>
      </c>
      <c r="AF36" s="67">
        <f t="shared" si="11"/>
        <v>12.234613262629995</v>
      </c>
      <c r="AG36" s="67">
        <f t="shared" si="11"/>
        <v>10.039710890701151</v>
      </c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</row>
    <row r="37" spans="1:48" x14ac:dyDescent="0.25">
      <c r="A37" s="30"/>
      <c r="B37" s="38">
        <v>2</v>
      </c>
      <c r="C37" s="58">
        <f t="shared" si="10"/>
        <v>48.713256214303819</v>
      </c>
      <c r="D37" s="67"/>
      <c r="E37" s="67">
        <f>((K5+K4)*D22-D22*L15)</f>
        <v>1.5553586219835671</v>
      </c>
      <c r="F37" s="67">
        <f t="shared" ref="F37:AG37" si="12">((L$5+L4)*E$22)</f>
        <v>3.0120999914269087</v>
      </c>
      <c r="G37" s="67">
        <f t="shared" si="12"/>
        <v>52.137412018974345</v>
      </c>
      <c r="H37" s="67">
        <f t="shared" si="12"/>
        <v>136.4661092570567</v>
      </c>
      <c r="I37" s="67">
        <f t="shared" si="12"/>
        <v>224.70692491010325</v>
      </c>
      <c r="J37" s="67">
        <f t="shared" si="12"/>
        <v>293.50847614975072</v>
      </c>
      <c r="K37" s="67">
        <f t="shared" si="12"/>
        <v>334.66395646484466</v>
      </c>
      <c r="L37" s="67">
        <f t="shared" si="12"/>
        <v>349.57314892441394</v>
      </c>
      <c r="M37" s="67">
        <f t="shared" si="12"/>
        <v>343.8643199753476</v>
      </c>
      <c r="N37" s="67">
        <f t="shared" si="12"/>
        <v>324.04824247578023</v>
      </c>
      <c r="O37" s="67">
        <f t="shared" si="12"/>
        <v>295.89121478352445</v>
      </c>
      <c r="P37" s="67">
        <f t="shared" si="12"/>
        <v>263.85095304323971</v>
      </c>
      <c r="Q37" s="67">
        <f t="shared" si="12"/>
        <v>231.05893006114468</v>
      </c>
      <c r="R37" s="67">
        <f t="shared" si="12"/>
        <v>199.53054810605119</v>
      </c>
      <c r="S37" s="67">
        <f t="shared" si="12"/>
        <v>170.43349586904429</v>
      </c>
      <c r="T37" s="67">
        <f t="shared" si="12"/>
        <v>144.33645959476462</v>
      </c>
      <c r="U37" s="67">
        <f t="shared" si="12"/>
        <v>121.41041875389827</v>
      </c>
      <c r="V37" s="67">
        <f t="shared" si="12"/>
        <v>101.57909117135789</v>
      </c>
      <c r="W37" s="67">
        <f t="shared" si="12"/>
        <v>84.625165118696131</v>
      </c>
      <c r="X37" s="67">
        <f t="shared" si="12"/>
        <v>70.261824963993988</v>
      </c>
      <c r="Y37" s="67">
        <f t="shared" si="12"/>
        <v>58.17870358458552</v>
      </c>
      <c r="Z37" s="67">
        <f t="shared" si="12"/>
        <v>48.069834045151865</v>
      </c>
      <c r="AA37" s="67">
        <f t="shared" si="12"/>
        <v>39.649400879571758</v>
      </c>
      <c r="AB37" s="67">
        <f t="shared" si="12"/>
        <v>32.659512444241862</v>
      </c>
      <c r="AC37" s="67">
        <f t="shared" si="12"/>
        <v>26.872953682793018</v>
      </c>
      <c r="AD37" s="67">
        <f t="shared" si="12"/>
        <v>22.092931022690909</v>
      </c>
      <c r="AE37" s="67">
        <f t="shared" si="12"/>
        <v>18.151138809463891</v>
      </c>
      <c r="AF37" s="67">
        <f t="shared" si="12"/>
        <v>14.905000436763034</v>
      </c>
      <c r="AG37" s="67">
        <f t="shared" si="12"/>
        <v>12.234613262629995</v>
      </c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</row>
    <row r="38" spans="1:48" x14ac:dyDescent="0.25">
      <c r="A38" s="30"/>
      <c r="B38" s="38">
        <v>3</v>
      </c>
      <c r="C38" s="58">
        <f t="shared" si="10"/>
        <v>48.713256214303819</v>
      </c>
      <c r="D38" s="67"/>
      <c r="E38" s="67"/>
      <c r="F38" s="67">
        <f>((K$5+K4)*E23-E23*L15)</f>
        <v>1.5553586219835671</v>
      </c>
      <c r="G38" s="67">
        <f t="shared" ref="G38:AG38" si="13">((L$5+L4)*F$23)</f>
        <v>3.0120999914269087</v>
      </c>
      <c r="H38" s="67">
        <f t="shared" si="13"/>
        <v>52.137412018974345</v>
      </c>
      <c r="I38" s="67">
        <f t="shared" si="13"/>
        <v>136.4661092570567</v>
      </c>
      <c r="J38" s="67">
        <f t="shared" si="13"/>
        <v>224.70692491010325</v>
      </c>
      <c r="K38" s="67">
        <f t="shared" si="13"/>
        <v>293.50847614975072</v>
      </c>
      <c r="L38" s="67">
        <f t="shared" si="13"/>
        <v>334.66395646484466</v>
      </c>
      <c r="M38" s="67">
        <f t="shared" si="13"/>
        <v>349.57314892441394</v>
      </c>
      <c r="N38" s="67">
        <f t="shared" si="13"/>
        <v>343.8643199753476</v>
      </c>
      <c r="O38" s="67">
        <f t="shared" si="13"/>
        <v>324.04824247578023</v>
      </c>
      <c r="P38" s="67">
        <f t="shared" si="13"/>
        <v>295.89121478352445</v>
      </c>
      <c r="Q38" s="67">
        <f t="shared" si="13"/>
        <v>263.85095304323971</v>
      </c>
      <c r="R38" s="67">
        <f t="shared" si="13"/>
        <v>231.05893006114468</v>
      </c>
      <c r="S38" s="67">
        <f t="shared" si="13"/>
        <v>199.53054810605119</v>
      </c>
      <c r="T38" s="67">
        <f t="shared" si="13"/>
        <v>170.43349586904429</v>
      </c>
      <c r="U38" s="67">
        <f t="shared" si="13"/>
        <v>144.33645959476462</v>
      </c>
      <c r="V38" s="67">
        <f t="shared" si="13"/>
        <v>121.41041875389827</v>
      </c>
      <c r="W38" s="67">
        <f t="shared" si="13"/>
        <v>101.57909117135789</v>
      </c>
      <c r="X38" s="67">
        <f t="shared" si="13"/>
        <v>84.625165118696131</v>
      </c>
      <c r="Y38" s="67">
        <f t="shared" si="13"/>
        <v>70.261824963993988</v>
      </c>
      <c r="Z38" s="67">
        <f t="shared" si="13"/>
        <v>58.17870358458552</v>
      </c>
      <c r="AA38" s="67">
        <f t="shared" si="13"/>
        <v>48.069834045151865</v>
      </c>
      <c r="AB38" s="67">
        <f t="shared" si="13"/>
        <v>39.649400879571758</v>
      </c>
      <c r="AC38" s="67">
        <f t="shared" si="13"/>
        <v>32.659512444241862</v>
      </c>
      <c r="AD38" s="67">
        <f t="shared" si="13"/>
        <v>26.872953682793018</v>
      </c>
      <c r="AE38" s="67">
        <f t="shared" si="13"/>
        <v>22.092931022690909</v>
      </c>
      <c r="AF38" s="67">
        <f t="shared" si="13"/>
        <v>18.151138809463891</v>
      </c>
      <c r="AG38" s="67">
        <f t="shared" si="13"/>
        <v>14.905000436763034</v>
      </c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</row>
    <row r="39" spans="1:48" x14ac:dyDescent="0.25">
      <c r="A39" s="30"/>
      <c r="B39" s="38">
        <v>4</v>
      </c>
      <c r="C39" s="58">
        <f t="shared" si="10"/>
        <v>48.713256214303819</v>
      </c>
      <c r="D39" s="67"/>
      <c r="E39" s="67"/>
      <c r="F39" s="67"/>
      <c r="G39" s="67">
        <f>((K$5+K4)*F24-F24*L15)</f>
        <v>1.5553586219835671</v>
      </c>
      <c r="H39" s="67">
        <f t="shared" ref="H39:Q39" si="14">((L$5+L4)*G$24)</f>
        <v>3.0120999914269087</v>
      </c>
      <c r="I39" s="67">
        <f t="shared" si="14"/>
        <v>52.137412018974345</v>
      </c>
      <c r="J39" s="67">
        <f t="shared" si="14"/>
        <v>136.4661092570567</v>
      </c>
      <c r="K39" s="67">
        <f t="shared" si="14"/>
        <v>224.70692491010325</v>
      </c>
      <c r="L39" s="67">
        <f t="shared" si="14"/>
        <v>293.50847614975072</v>
      </c>
      <c r="M39" s="67">
        <f t="shared" si="14"/>
        <v>334.66395646484466</v>
      </c>
      <c r="N39" s="67">
        <f t="shared" si="14"/>
        <v>349.57314892441394</v>
      </c>
      <c r="O39" s="67">
        <f t="shared" si="14"/>
        <v>343.8643199753476</v>
      </c>
      <c r="P39" s="67">
        <f t="shared" si="14"/>
        <v>324.04824247578023</v>
      </c>
      <c r="Q39" s="67">
        <f t="shared" si="14"/>
        <v>295.89121478352445</v>
      </c>
      <c r="R39" s="67">
        <f>((V$5+V4)*Q$24)*-1</f>
        <v>-263.85095304323971</v>
      </c>
      <c r="S39" s="67">
        <f t="shared" ref="S39:AG39" si="15">((W$5+W4)*R$24)</f>
        <v>231.05893006114468</v>
      </c>
      <c r="T39" s="67">
        <f t="shared" si="15"/>
        <v>199.53054810605119</v>
      </c>
      <c r="U39" s="67">
        <f t="shared" si="15"/>
        <v>170.43349586904429</v>
      </c>
      <c r="V39" s="67">
        <f t="shared" si="15"/>
        <v>144.33645959476462</v>
      </c>
      <c r="W39" s="67">
        <f t="shared" si="15"/>
        <v>121.41041875389827</v>
      </c>
      <c r="X39" s="67">
        <f t="shared" si="15"/>
        <v>101.57909117135789</v>
      </c>
      <c r="Y39" s="67">
        <f t="shared" si="15"/>
        <v>84.625165118696131</v>
      </c>
      <c r="Z39" s="67">
        <f t="shared" si="15"/>
        <v>70.261824963993988</v>
      </c>
      <c r="AA39" s="67">
        <f t="shared" si="15"/>
        <v>58.17870358458552</v>
      </c>
      <c r="AB39" s="67">
        <f t="shared" si="15"/>
        <v>48.069834045151865</v>
      </c>
      <c r="AC39" s="67">
        <f t="shared" si="15"/>
        <v>39.649400879571758</v>
      </c>
      <c r="AD39" s="67">
        <f t="shared" si="15"/>
        <v>32.659512444241862</v>
      </c>
      <c r="AE39" s="67">
        <f t="shared" si="15"/>
        <v>26.872953682793018</v>
      </c>
      <c r="AF39" s="67">
        <f t="shared" si="15"/>
        <v>22.092931022690909</v>
      </c>
      <c r="AG39" s="67">
        <f t="shared" si="15"/>
        <v>18.151138809463891</v>
      </c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</row>
    <row r="40" spans="1:48" x14ac:dyDescent="0.25">
      <c r="A40" s="30"/>
      <c r="B40" s="38">
        <v>5</v>
      </c>
      <c r="C40" s="58">
        <f t="shared" si="10"/>
        <v>48.713256214303819</v>
      </c>
      <c r="D40" s="67"/>
      <c r="E40" s="67"/>
      <c r="F40" s="67"/>
      <c r="G40" s="67"/>
      <c r="H40" s="67">
        <f>((K5+K4)*G25-G25*L15)</f>
        <v>1.5553586219835671</v>
      </c>
      <c r="I40" s="67">
        <f t="shared" ref="I40:Q40" si="16">((L$5+L4)*H$25)</f>
        <v>3.0120999914269087</v>
      </c>
      <c r="J40" s="67">
        <f t="shared" si="16"/>
        <v>52.137412018974345</v>
      </c>
      <c r="K40" s="67">
        <f t="shared" si="16"/>
        <v>136.4661092570567</v>
      </c>
      <c r="L40" s="67">
        <f t="shared" si="16"/>
        <v>224.70692491010325</v>
      </c>
      <c r="M40" s="67">
        <f t="shared" si="16"/>
        <v>293.50847614975072</v>
      </c>
      <c r="N40" s="67">
        <f t="shared" si="16"/>
        <v>334.66395646484466</v>
      </c>
      <c r="O40" s="67">
        <f t="shared" si="16"/>
        <v>349.57314892441394</v>
      </c>
      <c r="P40" s="67">
        <f t="shared" si="16"/>
        <v>343.8643199753476</v>
      </c>
      <c r="Q40" s="67">
        <f t="shared" si="16"/>
        <v>324.04824247578023</v>
      </c>
      <c r="R40" s="67">
        <f>((U$5+U4)*Q$25)*-1</f>
        <v>-295.89121478352445</v>
      </c>
      <c r="S40" s="67">
        <f t="shared" ref="S40:AG40" si="17">((V$5+V4)*R$25)</f>
        <v>263.85095304323971</v>
      </c>
      <c r="T40" s="67">
        <f t="shared" si="17"/>
        <v>231.05893006114468</v>
      </c>
      <c r="U40" s="67">
        <f t="shared" si="17"/>
        <v>199.53054810605119</v>
      </c>
      <c r="V40" s="67">
        <f t="shared" si="17"/>
        <v>170.43349586904429</v>
      </c>
      <c r="W40" s="67">
        <f t="shared" si="17"/>
        <v>144.33645959476462</v>
      </c>
      <c r="X40" s="67">
        <f t="shared" si="17"/>
        <v>121.41041875389827</v>
      </c>
      <c r="Y40" s="67">
        <f t="shared" si="17"/>
        <v>101.57909117135789</v>
      </c>
      <c r="Z40" s="67">
        <f t="shared" si="17"/>
        <v>84.625165118696131</v>
      </c>
      <c r="AA40" s="67">
        <f t="shared" si="17"/>
        <v>70.261824963993988</v>
      </c>
      <c r="AB40" s="67">
        <f t="shared" si="17"/>
        <v>58.17870358458552</v>
      </c>
      <c r="AC40" s="67">
        <f t="shared" si="17"/>
        <v>48.069834045151865</v>
      </c>
      <c r="AD40" s="67">
        <f t="shared" si="17"/>
        <v>39.649400879571758</v>
      </c>
      <c r="AE40" s="67">
        <f t="shared" si="17"/>
        <v>32.659512444241862</v>
      </c>
      <c r="AF40" s="67">
        <f t="shared" si="17"/>
        <v>26.872953682793018</v>
      </c>
      <c r="AG40" s="67">
        <f t="shared" si="17"/>
        <v>22.092931022690909</v>
      </c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</row>
    <row r="41" spans="1:48" x14ac:dyDescent="0.25">
      <c r="A41" s="30"/>
      <c r="B41" s="38">
        <v>6</v>
      </c>
      <c r="C41" s="58">
        <f t="shared" si="10"/>
        <v>48.713256214303819</v>
      </c>
      <c r="D41" s="67"/>
      <c r="E41" s="67"/>
      <c r="F41" s="67"/>
      <c r="G41" s="67"/>
      <c r="H41" s="67"/>
      <c r="I41" s="67">
        <f>((K5+K4)*H26-H26*L15)</f>
        <v>1.5553586219835671</v>
      </c>
      <c r="J41" s="67">
        <f t="shared" ref="J41:Q41" si="18">((L$5+L4)*I$26)</f>
        <v>3.0120999914269087</v>
      </c>
      <c r="K41" s="67">
        <f t="shared" si="18"/>
        <v>52.137412018974345</v>
      </c>
      <c r="L41" s="67">
        <f t="shared" si="18"/>
        <v>136.4661092570567</v>
      </c>
      <c r="M41" s="67">
        <f t="shared" si="18"/>
        <v>224.70692491010325</v>
      </c>
      <c r="N41" s="67">
        <f t="shared" si="18"/>
        <v>293.50847614975072</v>
      </c>
      <c r="O41" s="67">
        <f t="shared" si="18"/>
        <v>334.66395646484466</v>
      </c>
      <c r="P41" s="67">
        <f t="shared" si="18"/>
        <v>349.57314892441394</v>
      </c>
      <c r="Q41" s="67">
        <f t="shared" si="18"/>
        <v>343.8643199753476</v>
      </c>
      <c r="R41" s="67">
        <f>((T$5+T4)*Q$26)*-1</f>
        <v>-324.04824247578023</v>
      </c>
      <c r="S41" s="67">
        <f t="shared" ref="S41:AG41" si="19">((U$5+U4)*R$26)</f>
        <v>295.89121478352445</v>
      </c>
      <c r="T41" s="67">
        <f t="shared" si="19"/>
        <v>263.85095304323971</v>
      </c>
      <c r="U41" s="67">
        <f t="shared" si="19"/>
        <v>231.05893006114468</v>
      </c>
      <c r="V41" s="67">
        <f t="shared" si="19"/>
        <v>199.53054810605119</v>
      </c>
      <c r="W41" s="67">
        <f t="shared" si="19"/>
        <v>170.43349586904429</v>
      </c>
      <c r="X41" s="67">
        <f t="shared" si="19"/>
        <v>144.33645959476462</v>
      </c>
      <c r="Y41" s="67">
        <f t="shared" si="19"/>
        <v>121.41041875389827</v>
      </c>
      <c r="Z41" s="67">
        <f t="shared" si="19"/>
        <v>101.57909117135789</v>
      </c>
      <c r="AA41" s="67">
        <f t="shared" si="19"/>
        <v>84.625165118696131</v>
      </c>
      <c r="AB41" s="67">
        <f t="shared" si="19"/>
        <v>70.261824963993988</v>
      </c>
      <c r="AC41" s="67">
        <f t="shared" si="19"/>
        <v>58.17870358458552</v>
      </c>
      <c r="AD41" s="67">
        <f t="shared" si="19"/>
        <v>48.069834045151865</v>
      </c>
      <c r="AE41" s="67">
        <f t="shared" si="19"/>
        <v>39.649400879571758</v>
      </c>
      <c r="AF41" s="67">
        <f t="shared" si="19"/>
        <v>32.659512444241862</v>
      </c>
      <c r="AG41" s="67">
        <f t="shared" si="19"/>
        <v>26.872953682793018</v>
      </c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</row>
    <row r="42" spans="1:48" x14ac:dyDescent="0.25">
      <c r="A42" s="30"/>
      <c r="B42" s="38">
        <v>7</v>
      </c>
      <c r="C42" s="58">
        <f t="shared" si="10"/>
        <v>48.713256214303819</v>
      </c>
      <c r="D42" s="67"/>
      <c r="E42" s="67"/>
      <c r="F42" s="67"/>
      <c r="G42" s="67"/>
      <c r="H42" s="67"/>
      <c r="I42" s="67"/>
      <c r="J42" s="67">
        <f>((K5+K4)*I27-I27*L15)</f>
        <v>1.5553586219835671</v>
      </c>
      <c r="K42" s="67">
        <f t="shared" ref="K42:Q42" si="20">((L$5+L4)*J$27)</f>
        <v>3.0120999914269087</v>
      </c>
      <c r="L42" s="67">
        <f t="shared" si="20"/>
        <v>52.137412018974345</v>
      </c>
      <c r="M42" s="67">
        <f t="shared" si="20"/>
        <v>136.4661092570567</v>
      </c>
      <c r="N42" s="67">
        <f t="shared" si="20"/>
        <v>224.70692491010325</v>
      </c>
      <c r="O42" s="67">
        <f t="shared" si="20"/>
        <v>293.50847614975072</v>
      </c>
      <c r="P42" s="67">
        <f t="shared" si="20"/>
        <v>334.66395646484466</v>
      </c>
      <c r="Q42" s="67">
        <f t="shared" si="20"/>
        <v>349.57314892441394</v>
      </c>
      <c r="R42" s="67">
        <f>((S$5+S4)*Q$27)*-1</f>
        <v>-343.8643199753476</v>
      </c>
      <c r="S42" s="67">
        <f t="shared" ref="S42:AG42" si="21">((T$5+T4)*R$27)</f>
        <v>324.04824247578023</v>
      </c>
      <c r="T42" s="67">
        <f t="shared" si="21"/>
        <v>295.89121478352445</v>
      </c>
      <c r="U42" s="67">
        <f t="shared" si="21"/>
        <v>263.85095304323971</v>
      </c>
      <c r="V42" s="67">
        <f t="shared" si="21"/>
        <v>231.05893006114468</v>
      </c>
      <c r="W42" s="67">
        <f t="shared" si="21"/>
        <v>199.53054810605119</v>
      </c>
      <c r="X42" s="67">
        <f t="shared" si="21"/>
        <v>170.43349586904429</v>
      </c>
      <c r="Y42" s="67">
        <f t="shared" si="21"/>
        <v>144.33645959476462</v>
      </c>
      <c r="Z42" s="67">
        <f t="shared" si="21"/>
        <v>121.41041875389827</v>
      </c>
      <c r="AA42" s="67">
        <f t="shared" si="21"/>
        <v>101.57909117135789</v>
      </c>
      <c r="AB42" s="67">
        <f t="shared" si="21"/>
        <v>84.625165118696131</v>
      </c>
      <c r="AC42" s="67">
        <f t="shared" si="21"/>
        <v>70.261824963993988</v>
      </c>
      <c r="AD42" s="67">
        <f t="shared" si="21"/>
        <v>58.17870358458552</v>
      </c>
      <c r="AE42" s="67">
        <f t="shared" si="21"/>
        <v>48.069834045151865</v>
      </c>
      <c r="AF42" s="67">
        <f t="shared" si="21"/>
        <v>39.649400879571758</v>
      </c>
      <c r="AG42" s="67">
        <f t="shared" si="21"/>
        <v>32.659512444241862</v>
      </c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</row>
    <row r="43" spans="1:48" x14ac:dyDescent="0.25">
      <c r="A43" s="30"/>
      <c r="B43" s="38">
        <v>8</v>
      </c>
      <c r="C43" s="58">
        <f t="shared" si="10"/>
        <v>48.713256214303819</v>
      </c>
      <c r="D43" s="67"/>
      <c r="E43" s="67"/>
      <c r="F43" s="67"/>
      <c r="G43" s="67"/>
      <c r="H43" s="67"/>
      <c r="I43" s="67"/>
      <c r="J43" s="67"/>
      <c r="K43" s="67">
        <f>((K5+K4)*J28-J28*L15)</f>
        <v>1.5553586219835671</v>
      </c>
      <c r="L43" s="67">
        <f t="shared" ref="L43:Q43" si="22">((L$5+L4)*K$28)</f>
        <v>3.0120999914269087</v>
      </c>
      <c r="M43" s="67">
        <f t="shared" si="22"/>
        <v>52.137412018974345</v>
      </c>
      <c r="N43" s="67">
        <f t="shared" si="22"/>
        <v>136.4661092570567</v>
      </c>
      <c r="O43" s="67">
        <f t="shared" si="22"/>
        <v>224.70692491010325</v>
      </c>
      <c r="P43" s="67">
        <f t="shared" si="22"/>
        <v>293.50847614975072</v>
      </c>
      <c r="Q43" s="67">
        <f t="shared" si="22"/>
        <v>334.66395646484466</v>
      </c>
      <c r="R43" s="67">
        <f>((R$5+R4)*Q$28)*-1</f>
        <v>-349.57314892441394</v>
      </c>
      <c r="S43" s="67">
        <f t="shared" ref="S43:AG43" si="23">((S$5+S4)*R$28)</f>
        <v>343.8643199753476</v>
      </c>
      <c r="T43" s="67">
        <f t="shared" si="23"/>
        <v>324.04824247578023</v>
      </c>
      <c r="U43" s="67">
        <f t="shared" si="23"/>
        <v>295.89121478352445</v>
      </c>
      <c r="V43" s="67">
        <f t="shared" si="23"/>
        <v>263.85095304323971</v>
      </c>
      <c r="W43" s="67">
        <f t="shared" si="23"/>
        <v>231.05893006114468</v>
      </c>
      <c r="X43" s="67">
        <f t="shared" si="23"/>
        <v>199.53054810605119</v>
      </c>
      <c r="Y43" s="67">
        <f t="shared" si="23"/>
        <v>170.43349586904429</v>
      </c>
      <c r="Z43" s="67">
        <f t="shared" si="23"/>
        <v>144.33645959476462</v>
      </c>
      <c r="AA43" s="67">
        <f t="shared" si="23"/>
        <v>121.41041875389827</v>
      </c>
      <c r="AB43" s="67">
        <f t="shared" si="23"/>
        <v>101.57909117135789</v>
      </c>
      <c r="AC43" s="67">
        <f t="shared" si="23"/>
        <v>84.625165118696131</v>
      </c>
      <c r="AD43" s="67">
        <f t="shared" si="23"/>
        <v>70.261824963993988</v>
      </c>
      <c r="AE43" s="67">
        <f t="shared" si="23"/>
        <v>58.17870358458552</v>
      </c>
      <c r="AF43" s="67">
        <f t="shared" si="23"/>
        <v>48.069834045151865</v>
      </c>
      <c r="AG43" s="67">
        <f t="shared" si="23"/>
        <v>39.649400879571758</v>
      </c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</row>
    <row r="44" spans="1:48" ht="15.75" thickBot="1" x14ac:dyDescent="0.3">
      <c r="A44" s="30"/>
      <c r="B44" s="38">
        <v>9</v>
      </c>
      <c r="C44" s="58">
        <f t="shared" si="10"/>
        <v>48.713256214303819</v>
      </c>
      <c r="D44" s="68"/>
      <c r="E44" s="68"/>
      <c r="F44" s="68"/>
      <c r="G44" s="68"/>
      <c r="H44" s="68"/>
      <c r="I44" s="68"/>
      <c r="J44" s="68"/>
      <c r="K44" s="68"/>
      <c r="L44" s="68">
        <f>((K5+K4)*K29-K29*L15)</f>
        <v>1.5553586219835671</v>
      </c>
      <c r="M44" s="68">
        <f>((L5+L4)*L29)</f>
        <v>3.0120999914269087</v>
      </c>
      <c r="N44" s="68">
        <f>((M5+M4)*M29)</f>
        <v>52.137412018974345</v>
      </c>
      <c r="O44" s="68">
        <f>((N5+N4)*N29)</f>
        <v>136.4661092570567</v>
      </c>
      <c r="P44" s="68">
        <f>((O5+O4)*O29)</f>
        <v>224.70692491010325</v>
      </c>
      <c r="Q44" s="68">
        <f>((P5+P4)*P29)</f>
        <v>293.50847614975072</v>
      </c>
      <c r="R44" s="68">
        <f>((Q5+Q4)*Q29)*-1</f>
        <v>-334.66395646484466</v>
      </c>
      <c r="S44" s="68">
        <f t="shared" ref="S44:AG44" si="24">((R5+R4)*R29)</f>
        <v>349.57314892441394</v>
      </c>
      <c r="T44" s="68">
        <f t="shared" si="24"/>
        <v>343.8643199753476</v>
      </c>
      <c r="U44" s="68">
        <f t="shared" si="24"/>
        <v>324.04824247578023</v>
      </c>
      <c r="V44" s="68">
        <f t="shared" si="24"/>
        <v>295.89121478352445</v>
      </c>
      <c r="W44" s="68">
        <f t="shared" si="24"/>
        <v>263.85095304323971</v>
      </c>
      <c r="X44" s="68">
        <f t="shared" si="24"/>
        <v>231.05893006114468</v>
      </c>
      <c r="Y44" s="68">
        <f t="shared" si="24"/>
        <v>199.53054810605119</v>
      </c>
      <c r="Z44" s="68">
        <f t="shared" si="24"/>
        <v>170.43349586904429</v>
      </c>
      <c r="AA44" s="68">
        <f t="shared" si="24"/>
        <v>144.33645959476462</v>
      </c>
      <c r="AB44" s="68">
        <f t="shared" si="24"/>
        <v>121.41041875389827</v>
      </c>
      <c r="AC44" s="68">
        <f t="shared" si="24"/>
        <v>101.57909117135789</v>
      </c>
      <c r="AD44" s="68">
        <f t="shared" si="24"/>
        <v>84.625165118696131</v>
      </c>
      <c r="AE44" s="68">
        <f t="shared" si="24"/>
        <v>70.261824963993988</v>
      </c>
      <c r="AF44" s="68">
        <f t="shared" si="24"/>
        <v>58.17870358458552</v>
      </c>
      <c r="AG44" s="68">
        <f t="shared" si="24"/>
        <v>48.069834045151865</v>
      </c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</row>
    <row r="45" spans="1:48" ht="14.45" customHeight="1" x14ac:dyDescent="0.25">
      <c r="A45" s="30"/>
      <c r="B45" s="75" t="s">
        <v>76</v>
      </c>
      <c r="C45" s="75"/>
      <c r="D45" s="69">
        <f>SUM(D36:D44)</f>
        <v>1.5553586219835671</v>
      </c>
      <c r="E45" s="69">
        <f t="shared" ref="E45:AF45" si="25">SUM(E36:E44)</f>
        <v>4.5674586134104755</v>
      </c>
      <c r="F45" s="69">
        <f>SUM(F36:F44)</f>
        <v>56.704870632384818</v>
      </c>
      <c r="G45" s="69">
        <f t="shared" si="25"/>
        <v>193.17097988944153</v>
      </c>
      <c r="H45" s="69">
        <f t="shared" si="25"/>
        <v>417.87790479954475</v>
      </c>
      <c r="I45" s="69">
        <f t="shared" si="25"/>
        <v>711.38638094929559</v>
      </c>
      <c r="J45" s="69">
        <f t="shared" si="25"/>
        <v>1046.0503374141401</v>
      </c>
      <c r="K45" s="69">
        <f t="shared" si="25"/>
        <v>1395.6234863385544</v>
      </c>
      <c r="L45" s="69">
        <f t="shared" si="25"/>
        <v>1739.4878063139017</v>
      </c>
      <c r="M45" s="69">
        <f t="shared" si="25"/>
        <v>2061.9806901676984</v>
      </c>
      <c r="N45" s="69">
        <f t="shared" si="25"/>
        <v>2354.8598049597963</v>
      </c>
      <c r="O45" s="69">
        <f t="shared" si="25"/>
        <v>2566.5733459840612</v>
      </c>
      <c r="P45" s="69">
        <f t="shared" si="25"/>
        <v>2661.166166788149</v>
      </c>
      <c r="Q45" s="69">
        <f t="shared" si="25"/>
        <v>2635.9897899840971</v>
      </c>
      <c r="R45" s="69">
        <f t="shared" si="25"/>
        <v>-1310.8688616309105</v>
      </c>
      <c r="S45" s="69">
        <f t="shared" si="25"/>
        <v>2322.5873128333105</v>
      </c>
      <c r="T45" s="69">
        <f t="shared" si="25"/>
        <v>2094.4245826627948</v>
      </c>
      <c r="U45" s="69">
        <f t="shared" si="25"/>
        <v>1852.1393538588052</v>
      </c>
      <c r="V45" s="69">
        <f t="shared" si="25"/>
        <v>1612.716276501721</v>
      </c>
      <c r="W45" s="69">
        <f t="shared" si="25"/>
        <v>1387.0868866821907</v>
      </c>
      <c r="X45" s="69">
        <f t="shared" si="25"/>
        <v>1181.4146372235364</v>
      </c>
      <c r="Y45" s="69">
        <f t="shared" si="25"/>
        <v>998.4255412075438</v>
      </c>
      <c r="Z45" s="69">
        <f t="shared" si="25"/>
        <v>838.54439398106433</v>
      </c>
      <c r="AA45" s="69">
        <f t="shared" si="25"/>
        <v>700.77041055626194</v>
      </c>
      <c r="AB45" s="69">
        <f t="shared" si="25"/>
        <v>583.30690464429028</v>
      </c>
      <c r="AC45" s="69">
        <f t="shared" si="25"/>
        <v>483.98941691308295</v>
      </c>
      <c r="AD45" s="69">
        <f t="shared" si="25"/>
        <v>400.56146455118898</v>
      </c>
      <c r="AE45" s="69">
        <f>SUM(AE36:AE44)</f>
        <v>330.84129986925592</v>
      </c>
      <c r="AF45" s="69">
        <f t="shared" si="25"/>
        <v>272.8140881678919</v>
      </c>
      <c r="AG45" s="69">
        <f>SUM(AG36:AG44)</f>
        <v>224.67509547400749</v>
      </c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</row>
    <row r="46" spans="1:48" ht="14.45" customHeight="1" x14ac:dyDescent="0.25">
      <c r="A46" s="30"/>
      <c r="B46" s="76" t="s">
        <v>77</v>
      </c>
      <c r="C46" s="76"/>
      <c r="D46" s="70">
        <f>D45</f>
        <v>1.5553586219835671</v>
      </c>
      <c r="E46" s="70">
        <f>D46+E45</f>
        <v>6.1228172353940424</v>
      </c>
      <c r="F46" s="70">
        <f t="shared" ref="F46:AG46" si="26">E46+F45</f>
        <v>62.827687867778863</v>
      </c>
      <c r="G46" s="70">
        <f t="shared" si="26"/>
        <v>255.9986677572204</v>
      </c>
      <c r="H46" s="70">
        <f t="shared" si="26"/>
        <v>673.87657255676515</v>
      </c>
      <c r="I46" s="70">
        <f>H46+I45</f>
        <v>1385.2629535060607</v>
      </c>
      <c r="J46" s="70">
        <f t="shared" si="26"/>
        <v>2431.3132909202009</v>
      </c>
      <c r="K46" s="70">
        <f t="shared" si="26"/>
        <v>3826.9367772587552</v>
      </c>
      <c r="L46" s="70">
        <f t="shared" si="26"/>
        <v>5566.424583572657</v>
      </c>
      <c r="M46" s="70">
        <f t="shared" si="26"/>
        <v>7628.4052737403554</v>
      </c>
      <c r="N46" s="70">
        <f t="shared" si="26"/>
        <v>9983.2650787001512</v>
      </c>
      <c r="O46" s="70">
        <f t="shared" si="26"/>
        <v>12549.838424684212</v>
      </c>
      <c r="P46" s="70">
        <f t="shared" si="26"/>
        <v>15211.004591472361</v>
      </c>
      <c r="Q46" s="70">
        <f t="shared" si="26"/>
        <v>17846.994381456458</v>
      </c>
      <c r="R46" s="70">
        <f t="shared" si="26"/>
        <v>16536.125519825546</v>
      </c>
      <c r="S46" s="70">
        <f t="shared" si="26"/>
        <v>18858.712832658857</v>
      </c>
      <c r="T46" s="70">
        <f t="shared" si="26"/>
        <v>20953.137415321653</v>
      </c>
      <c r="U46" s="70">
        <f t="shared" si="26"/>
        <v>22805.276769180458</v>
      </c>
      <c r="V46" s="70">
        <f t="shared" si="26"/>
        <v>24417.993045682178</v>
      </c>
      <c r="W46" s="70">
        <f t="shared" si="26"/>
        <v>25805.07993236437</v>
      </c>
      <c r="X46" s="70">
        <f t="shared" si="26"/>
        <v>26986.494569587907</v>
      </c>
      <c r="Y46" s="70">
        <f t="shared" si="26"/>
        <v>27984.92011079545</v>
      </c>
      <c r="Z46" s="70">
        <f t="shared" si="26"/>
        <v>28823.464504776515</v>
      </c>
      <c r="AA46" s="70">
        <f t="shared" si="26"/>
        <v>29524.234915332778</v>
      </c>
      <c r="AB46" s="70">
        <f t="shared" si="26"/>
        <v>30107.541819977068</v>
      </c>
      <c r="AC46" s="70">
        <f t="shared" si="26"/>
        <v>30591.53123689015</v>
      </c>
      <c r="AD46" s="70">
        <f t="shared" si="26"/>
        <v>30992.092701441339</v>
      </c>
      <c r="AE46" s="70">
        <f t="shared" si="26"/>
        <v>31322.934001310594</v>
      </c>
      <c r="AF46" s="70">
        <f t="shared" si="26"/>
        <v>31595.748089478486</v>
      </c>
      <c r="AG46" s="70">
        <f t="shared" si="26"/>
        <v>31820.423184952495</v>
      </c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</row>
    <row r="47" spans="1:48" ht="14.45" customHeight="1" x14ac:dyDescent="0.25">
      <c r="A47" s="30"/>
      <c r="B47" s="77" t="s">
        <v>78</v>
      </c>
      <c r="C47" s="77"/>
      <c r="D47" s="71">
        <f>D45*$D$11</f>
        <v>5.7029816139397456</v>
      </c>
      <c r="E47" s="71">
        <f t="shared" ref="E47:AF48" si="27">E45*$D$11</f>
        <v>16.747348249171743</v>
      </c>
      <c r="F47" s="71">
        <f>F45*$D$11</f>
        <v>207.91785898541099</v>
      </c>
      <c r="G47" s="71">
        <f t="shared" si="27"/>
        <v>708.2935929279522</v>
      </c>
      <c r="H47" s="71">
        <f t="shared" si="27"/>
        <v>1532.2189842649973</v>
      </c>
      <c r="I47" s="71">
        <f t="shared" si="27"/>
        <v>2608.4167301474172</v>
      </c>
      <c r="J47" s="71">
        <f t="shared" si="27"/>
        <v>3835.5179038518468</v>
      </c>
      <c r="K47" s="71">
        <f>K45*$D$11</f>
        <v>5117.286116574699</v>
      </c>
      <c r="L47" s="71">
        <f t="shared" si="27"/>
        <v>6378.1219564843059</v>
      </c>
      <c r="M47" s="71">
        <f t="shared" si="27"/>
        <v>7560.5958639482269</v>
      </c>
      <c r="N47" s="71">
        <f t="shared" si="27"/>
        <v>8634.4859515192529</v>
      </c>
      <c r="O47" s="71">
        <f t="shared" si="27"/>
        <v>9410.7689352748912</v>
      </c>
      <c r="P47" s="71">
        <f t="shared" si="27"/>
        <v>9757.6092782232117</v>
      </c>
      <c r="Q47" s="67">
        <f t="shared" si="27"/>
        <v>9665.2958966083552</v>
      </c>
      <c r="R47" s="67">
        <f t="shared" si="27"/>
        <v>-4806.5191593133386</v>
      </c>
      <c r="S47" s="71">
        <f t="shared" si="27"/>
        <v>8516.1534803888044</v>
      </c>
      <c r="T47" s="71">
        <f t="shared" si="27"/>
        <v>7679.5568030969143</v>
      </c>
      <c r="U47" s="71">
        <f t="shared" si="27"/>
        <v>6791.1776308156186</v>
      </c>
      <c r="V47" s="71">
        <f t="shared" si="27"/>
        <v>5913.2930138396432</v>
      </c>
      <c r="W47" s="71">
        <f t="shared" si="27"/>
        <v>5085.9852511680319</v>
      </c>
      <c r="X47" s="71">
        <f t="shared" si="27"/>
        <v>4331.8536698196331</v>
      </c>
      <c r="Y47" s="71">
        <f t="shared" si="27"/>
        <v>3660.8936510943272</v>
      </c>
      <c r="Z47" s="71">
        <f t="shared" si="27"/>
        <v>3074.6627779305691</v>
      </c>
      <c r="AA47" s="67">
        <f t="shared" si="27"/>
        <v>2569.4915053729605</v>
      </c>
      <c r="AB47" s="67">
        <f t="shared" si="27"/>
        <v>2138.7919836957308</v>
      </c>
      <c r="AC47" s="67">
        <f t="shared" si="27"/>
        <v>1774.6278620146375</v>
      </c>
      <c r="AD47" s="67">
        <f t="shared" si="27"/>
        <v>1468.7253700210263</v>
      </c>
      <c r="AE47" s="67">
        <f t="shared" si="27"/>
        <v>1213.0847661872717</v>
      </c>
      <c r="AF47" s="72">
        <f>AF45*$D$11</f>
        <v>1000.3183232822703</v>
      </c>
      <c r="AG47" s="72">
        <f>AG45*$D$11</f>
        <v>823.80868340469408</v>
      </c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48" ht="15.6" customHeight="1" x14ac:dyDescent="0.25">
      <c r="A48" s="30"/>
      <c r="B48" s="76" t="s">
        <v>79</v>
      </c>
      <c r="C48" s="76"/>
      <c r="D48" s="70">
        <f>D46*$D$11</f>
        <v>5.7029816139397456</v>
      </c>
      <c r="E48" s="70">
        <f t="shared" si="27"/>
        <v>22.450329863111488</v>
      </c>
      <c r="F48" s="70">
        <f t="shared" si="27"/>
        <v>230.36818884852249</v>
      </c>
      <c r="G48" s="70">
        <f t="shared" si="27"/>
        <v>938.66178177647475</v>
      </c>
      <c r="H48" s="74">
        <f t="shared" si="27"/>
        <v>2470.8807660414723</v>
      </c>
      <c r="I48" s="70">
        <f t="shared" si="27"/>
        <v>5079.2974961888895</v>
      </c>
      <c r="J48" s="70">
        <f t="shared" si="27"/>
        <v>8914.8154000407358</v>
      </c>
      <c r="K48" s="70">
        <f t="shared" si="27"/>
        <v>14032.101516615436</v>
      </c>
      <c r="L48" s="70">
        <f t="shared" si="27"/>
        <v>20410.223473099741</v>
      </c>
      <c r="M48" s="74">
        <f t="shared" si="27"/>
        <v>27970.819337047968</v>
      </c>
      <c r="N48" s="70">
        <f t="shared" si="27"/>
        <v>36605.305288567222</v>
      </c>
      <c r="O48" s="70">
        <f t="shared" si="27"/>
        <v>46016.074223842108</v>
      </c>
      <c r="P48" s="70">
        <f t="shared" si="27"/>
        <v>55773.683502065323</v>
      </c>
      <c r="Q48" s="70">
        <f>Q46*$D$11</f>
        <v>65438.979398673677</v>
      </c>
      <c r="R48" s="70">
        <f t="shared" si="27"/>
        <v>60632.460239360335</v>
      </c>
      <c r="S48" s="70">
        <f t="shared" si="27"/>
        <v>69148.613719749133</v>
      </c>
      <c r="T48" s="70">
        <f t="shared" si="27"/>
        <v>76828.170522846063</v>
      </c>
      <c r="U48" s="70">
        <f t="shared" si="27"/>
        <v>83619.348153661675</v>
      </c>
      <c r="V48" s="70">
        <f t="shared" si="27"/>
        <v>89532.641167501322</v>
      </c>
      <c r="W48" s="74">
        <f t="shared" si="27"/>
        <v>94618.626418669344</v>
      </c>
      <c r="X48" s="70">
        <f t="shared" si="27"/>
        <v>98950.480088488985</v>
      </c>
      <c r="Y48" s="70">
        <f t="shared" si="27"/>
        <v>102611.37373958332</v>
      </c>
      <c r="Z48" s="70">
        <f t="shared" si="27"/>
        <v>105686.03651751389</v>
      </c>
      <c r="AA48" s="70">
        <f t="shared" si="27"/>
        <v>108255.52802288685</v>
      </c>
      <c r="AB48" s="70">
        <f t="shared" si="27"/>
        <v>110394.32000658258</v>
      </c>
      <c r="AC48" s="70">
        <f t="shared" si="27"/>
        <v>112168.94786859721</v>
      </c>
      <c r="AD48" s="70">
        <f t="shared" si="27"/>
        <v>113637.67323861824</v>
      </c>
      <c r="AE48" s="70">
        <f t="shared" si="27"/>
        <v>114850.75800480551</v>
      </c>
      <c r="AF48" s="70">
        <f t="shared" si="27"/>
        <v>115851.07632808777</v>
      </c>
      <c r="AG48" s="74">
        <f>AG46*$D$11</f>
        <v>116674.88501149247</v>
      </c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</row>
    <row r="49" spans="1:48" ht="15.6" customHeight="1" x14ac:dyDescent="0.25">
      <c r="A49" s="30"/>
      <c r="B49" s="30"/>
      <c r="C49" s="30"/>
      <c r="D49" s="30"/>
      <c r="E49" s="5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</row>
    <row r="50" spans="1:48" x14ac:dyDescent="0.25">
      <c r="A50" s="30"/>
      <c r="B50" s="30"/>
      <c r="C50" s="30"/>
      <c r="D50" s="30"/>
      <c r="E50" s="5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</row>
    <row r="51" spans="1:48" ht="15" customHeight="1" x14ac:dyDescent="0.25">
      <c r="A51" s="30"/>
      <c r="B51" s="30"/>
      <c r="C51" s="73"/>
      <c r="D51" s="73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</row>
    <row r="52" spans="1:48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</row>
    <row r="53" spans="1:48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</row>
    <row r="54" spans="1:48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</row>
    <row r="55" spans="1:48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</row>
    <row r="56" spans="1:48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</row>
    <row r="57" spans="1:48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</row>
    <row r="58" spans="1:48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</row>
    <row r="59" spans="1:48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</row>
    <row r="60" spans="1:48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</row>
    <row r="61" spans="1:48" x14ac:dyDescent="0.25"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</row>
  </sheetData>
  <mergeCells count="4">
    <mergeCell ref="B45:C45"/>
    <mergeCell ref="B46:C46"/>
    <mergeCell ref="B47:C47"/>
    <mergeCell ref="B48:C4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A0AE3-5692-4281-92B6-F6AACCA7F8C6}">
  <dimension ref="A1:AV61"/>
  <sheetViews>
    <sheetView tabSelected="1" topLeftCell="A16" zoomScale="60" zoomScaleNormal="60" workbookViewId="0">
      <selection activeCell="H48" sqref="H48"/>
    </sheetView>
  </sheetViews>
  <sheetFormatPr defaultColWidth="11.42578125" defaultRowHeight="15" x14ac:dyDescent="0.25"/>
  <cols>
    <col min="1" max="1" width="11.42578125" style="34"/>
    <col min="2" max="2" width="18.28515625" style="34" customWidth="1"/>
    <col min="3" max="3" width="14.42578125" style="34" customWidth="1"/>
    <col min="4" max="4" width="24.85546875" style="34" customWidth="1"/>
    <col min="5" max="5" width="12.42578125" style="34" bestFit="1" customWidth="1"/>
    <col min="6" max="7" width="13.85546875" style="34" bestFit="1" customWidth="1"/>
    <col min="8" max="8" width="14.85546875" style="34" bestFit="1" customWidth="1"/>
    <col min="9" max="10" width="13.85546875" style="34" bestFit="1" customWidth="1"/>
    <col min="11" max="11" width="15.140625" style="34" bestFit="1" customWidth="1"/>
    <col min="12" max="12" width="14.85546875" style="34" bestFit="1" customWidth="1"/>
    <col min="13" max="13" width="15.42578125" style="34" bestFit="1" customWidth="1"/>
    <col min="14" max="17" width="13.85546875" style="34" bestFit="1" customWidth="1"/>
    <col min="18" max="22" width="14.5703125" style="34" bestFit="1" customWidth="1"/>
    <col min="23" max="23" width="16.5703125" style="34" bestFit="1" customWidth="1"/>
    <col min="24" max="32" width="14.5703125" style="34" bestFit="1" customWidth="1"/>
    <col min="33" max="33" width="16.5703125" style="34" bestFit="1" customWidth="1"/>
    <col min="34" max="34" width="14.5703125" style="34" bestFit="1" customWidth="1"/>
    <col min="35" max="16384" width="11.42578125" style="34"/>
  </cols>
  <sheetData>
    <row r="1" spans="1:48" ht="28.5" customHeight="1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48" ht="15.75" x14ac:dyDescent="0.25">
      <c r="B2" s="31" t="s">
        <v>37</v>
      </c>
      <c r="C2" s="30"/>
      <c r="D2" s="30"/>
      <c r="E2" s="30"/>
      <c r="F2" s="30"/>
      <c r="G2" s="30"/>
      <c r="H2" s="30"/>
      <c r="I2" s="30"/>
      <c r="J2" s="32" t="s">
        <v>62</v>
      </c>
      <c r="K2" s="33"/>
      <c r="L2" s="33"/>
      <c r="M2" s="33"/>
      <c r="N2" s="33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</row>
    <row r="3" spans="1:48" x14ac:dyDescent="0.25">
      <c r="A3" s="30"/>
      <c r="B3" s="30"/>
      <c r="C3" s="30"/>
      <c r="D3" s="30"/>
      <c r="E3" s="30"/>
      <c r="F3" s="30"/>
      <c r="G3" s="30"/>
      <c r="H3" s="30"/>
      <c r="I3" s="30"/>
      <c r="J3" s="38"/>
      <c r="K3" s="38">
        <v>0</v>
      </c>
      <c r="L3" s="38">
        <v>1</v>
      </c>
      <c r="M3" s="38">
        <v>2</v>
      </c>
      <c r="N3" s="38">
        <v>3</v>
      </c>
      <c r="O3" s="38">
        <v>4</v>
      </c>
      <c r="P3" s="38">
        <v>5</v>
      </c>
      <c r="Q3" s="38">
        <v>6</v>
      </c>
      <c r="R3" s="38">
        <v>7</v>
      </c>
      <c r="S3" s="38">
        <v>8</v>
      </c>
      <c r="T3" s="38">
        <v>9</v>
      </c>
      <c r="U3" s="38">
        <v>10</v>
      </c>
      <c r="V3" s="38">
        <v>11</v>
      </c>
      <c r="W3" s="38">
        <v>12</v>
      </c>
      <c r="X3" s="38">
        <v>13</v>
      </c>
      <c r="Y3" s="38">
        <v>14</v>
      </c>
      <c r="Z3" s="38">
        <v>15</v>
      </c>
      <c r="AA3" s="38">
        <v>16</v>
      </c>
      <c r="AB3" s="38">
        <v>17</v>
      </c>
      <c r="AC3" s="38">
        <v>18</v>
      </c>
      <c r="AD3" s="38">
        <v>19</v>
      </c>
      <c r="AE3" s="38">
        <v>20</v>
      </c>
      <c r="AF3" s="38">
        <v>21</v>
      </c>
      <c r="AG3" s="38">
        <v>22</v>
      </c>
      <c r="AH3" s="38">
        <v>23</v>
      </c>
      <c r="AI3" s="38">
        <v>24</v>
      </c>
      <c r="AJ3" s="38">
        <v>25</v>
      </c>
      <c r="AK3" s="38">
        <v>26</v>
      </c>
      <c r="AL3" s="38">
        <v>27</v>
      </c>
      <c r="AM3" s="38">
        <v>28</v>
      </c>
      <c r="AN3" s="38">
        <v>29</v>
      </c>
      <c r="AO3" s="38">
        <v>30</v>
      </c>
      <c r="AP3" s="30"/>
      <c r="AQ3" s="30"/>
      <c r="AR3" s="30"/>
      <c r="AS3" s="30"/>
      <c r="AT3" s="30"/>
      <c r="AU3" s="30"/>
      <c r="AV3" s="30"/>
    </row>
    <row r="4" spans="1:48" x14ac:dyDescent="0.25">
      <c r="A4" s="30"/>
      <c r="B4" s="30"/>
      <c r="C4" s="38" t="s">
        <v>63</v>
      </c>
      <c r="D4" s="38"/>
      <c r="E4" s="30"/>
      <c r="F4" s="30"/>
      <c r="G4" s="30"/>
      <c r="H4" s="30"/>
      <c r="I4" s="30"/>
      <c r="J4" s="38" t="s">
        <v>64</v>
      </c>
      <c r="K4" s="38">
        <f>0.489*(K5^0.89)</f>
        <v>1.3788246939886428E-2</v>
      </c>
      <c r="L4" s="38">
        <f>0.489*(L5^0.89)</f>
        <v>2.5552050017790411E-2</v>
      </c>
      <c r="M4" s="38">
        <f t="shared" ref="M4:AN4" si="0">0.489*(M5^0.89)</f>
        <v>0.36044872841517317</v>
      </c>
      <c r="N4" s="38">
        <f t="shared" si="0"/>
        <v>0.87604548873051435</v>
      </c>
      <c r="O4" s="38">
        <f t="shared" si="0"/>
        <v>1.3868283000606834</v>
      </c>
      <c r="P4" s="38">
        <f t="shared" si="0"/>
        <v>1.7732050057662931</v>
      </c>
      <c r="Q4" s="38">
        <f t="shared" si="0"/>
        <v>2.0006272518176758</v>
      </c>
      <c r="R4" s="38">
        <f t="shared" si="0"/>
        <v>2.0824261439806677</v>
      </c>
      <c r="S4" s="38">
        <f t="shared" si="0"/>
        <v>2.0511398107328942</v>
      </c>
      <c r="T4" s="38">
        <f t="shared" si="0"/>
        <v>1.9422000384648348</v>
      </c>
      <c r="U4" s="38">
        <f t="shared" si="0"/>
        <v>1.7864408245722385</v>
      </c>
      <c r="V4" s="38">
        <f t="shared" si="0"/>
        <v>1.6076896466876123</v>
      </c>
      <c r="W4" s="38">
        <f t="shared" si="0"/>
        <v>1.4228705625256779</v>
      </c>
      <c r="X4" s="38">
        <f t="shared" si="0"/>
        <v>1.2431221584670407</v>
      </c>
      <c r="Y4" s="38">
        <f t="shared" si="0"/>
        <v>1.0751561437379691</v>
      </c>
      <c r="Z4" s="38">
        <f t="shared" si="0"/>
        <v>0.92250679419002457</v>
      </c>
      <c r="AA4" s="38">
        <f t="shared" si="0"/>
        <v>0.78654773688919444</v>
      </c>
      <c r="AB4" s="38">
        <f t="shared" si="0"/>
        <v>0.66726175540576682</v>
      </c>
      <c r="AC4" s="38">
        <f t="shared" si="0"/>
        <v>0.56379468864138538</v>
      </c>
      <c r="AD4" s="38">
        <f t="shared" si="0"/>
        <v>0.47483775939590034</v>
      </c>
      <c r="AE4" s="38">
        <f t="shared" si="0"/>
        <v>0.39888133001655612</v>
      </c>
      <c r="AF4" s="38">
        <f t="shared" si="0"/>
        <v>0.33437623540424583</v>
      </c>
      <c r="AG4" s="38">
        <f t="shared" si="0"/>
        <v>0.27983085823812082</v>
      </c>
      <c r="AH4" s="38">
        <f t="shared" si="0"/>
        <v>0.23386485259815634</v>
      </c>
      <c r="AI4" s="38">
        <f t="shared" si="0"/>
        <v>0.19523450534644191</v>
      </c>
      <c r="AJ4" s="38">
        <f t="shared" si="0"/>
        <v>0.16284019108796349</v>
      </c>
      <c r="AK4" s="38">
        <f t="shared" si="0"/>
        <v>0.13572304071115421</v>
      </c>
      <c r="AL4" s="38">
        <f t="shared" si="0"/>
        <v>0.1130555597605553</v>
      </c>
      <c r="AM4" s="38">
        <f t="shared" si="0"/>
        <v>9.4129268297941868E-2</v>
      </c>
      <c r="AN4" s="38">
        <f t="shared" si="0"/>
        <v>7.834129426265192E-2</v>
      </c>
      <c r="AO4" s="38">
        <f>0.489*(AO5^0.89)</f>
        <v>6.5181086453191303E-2</v>
      </c>
      <c r="AP4" s="30"/>
      <c r="AQ4" s="30"/>
      <c r="AR4" s="30"/>
      <c r="AS4" s="30"/>
      <c r="AT4" s="30"/>
      <c r="AU4" s="30"/>
      <c r="AV4" s="30"/>
    </row>
    <row r="5" spans="1:48" x14ac:dyDescent="0.25">
      <c r="A5" s="30"/>
      <c r="B5" s="30"/>
      <c r="C5" s="38"/>
      <c r="D5" s="38"/>
      <c r="E5" s="30"/>
      <c r="F5" s="30"/>
      <c r="G5" s="30"/>
      <c r="H5" s="30"/>
      <c r="I5" s="30"/>
      <c r="J5" s="38" t="s">
        <v>39</v>
      </c>
      <c r="K5" s="38">
        <f>L5/2</f>
        <v>1.8140610682381542E-2</v>
      </c>
      <c r="L5" s="38">
        <f t="shared" ref="L5:AO5" si="1">L10-K10</f>
        <v>3.6281221364763083E-2</v>
      </c>
      <c r="M5" s="38">
        <f t="shared" si="1"/>
        <v>0.70984334546317041</v>
      </c>
      <c r="N5" s="38">
        <f t="shared" si="1"/>
        <v>1.9253707963296036</v>
      </c>
      <c r="O5" s="38">
        <f t="shared" si="1"/>
        <v>3.226021309531252</v>
      </c>
      <c r="P5" s="38">
        <f t="shared" si="1"/>
        <v>4.2520230113985074</v>
      </c>
      <c r="Q5" s="38">
        <f t="shared" si="1"/>
        <v>4.8694525267247464</v>
      </c>
      <c r="R5" s="38">
        <f t="shared" si="1"/>
        <v>5.0937139068206942</v>
      </c>
      <c r="S5" s="38">
        <f t="shared" si="1"/>
        <v>5.0078077263109897</v>
      </c>
      <c r="T5" s="38">
        <f t="shared" si="1"/>
        <v>4.7099572521543251</v>
      </c>
      <c r="U5" s="38">
        <f t="shared" si="1"/>
        <v>4.2877007495777768</v>
      </c>
      <c r="V5" s="38">
        <f t="shared" si="1"/>
        <v>3.8087200443928282</v>
      </c>
      <c r="W5" s="38">
        <f t="shared" si="1"/>
        <v>3.3203748703940406</v>
      </c>
      <c r="X5" s="38">
        <f t="shared" si="1"/>
        <v>2.852899409630524</v>
      </c>
      <c r="Y5" s="38">
        <f t="shared" si="1"/>
        <v>2.4235526085420602</v>
      </c>
      <c r="Z5" s="38">
        <f t="shared" si="1"/>
        <v>2.0404743491723991</v>
      </c>
      <c r="AA5" s="38">
        <f t="shared" si="1"/>
        <v>1.7058009211388878</v>
      </c>
      <c r="AB5" s="38">
        <f t="shared" si="1"/>
        <v>1.4179835980249678</v>
      </c>
      <c r="AC5" s="38">
        <f t="shared" si="1"/>
        <v>1.1734155020797061</v>
      </c>
      <c r="AD5" s="38">
        <f t="shared" si="1"/>
        <v>0.96751757515393422</v>
      </c>
      <c r="AE5" s="38">
        <f t="shared" si="1"/>
        <v>0.79542814764678127</v>
      </c>
      <c r="AF5" s="38">
        <f t="shared" si="1"/>
        <v>0.65241540573915557</v>
      </c>
      <c r="AG5" s="38">
        <f t="shared" si="1"/>
        <v>0.53410366309920221</v>
      </c>
      <c r="AH5" s="38">
        <f t="shared" si="1"/>
        <v>0.43657919040654747</v>
      </c>
      <c r="AI5" s="38">
        <f t="shared" si="1"/>
        <v>0.35642136353185805</v>
      </c>
      <c r="AJ5" s="38">
        <f t="shared" si="1"/>
        <v>0.2906899717387148</v>
      </c>
      <c r="AK5" s="38">
        <f t="shared" si="1"/>
        <v>0.23688885633821855</v>
      </c>
      <c r="AL5" s="38">
        <f t="shared" si="1"/>
        <v>0.19291865742565761</v>
      </c>
      <c r="AM5" s="38">
        <f t="shared" si="1"/>
        <v>0.15702645836517348</v>
      </c>
      <c r="AN5" s="38">
        <f t="shared" si="1"/>
        <v>0.12775683324772302</v>
      </c>
      <c r="AO5" s="38">
        <f t="shared" si="1"/>
        <v>0.10390669315957979</v>
      </c>
      <c r="AP5" s="30"/>
      <c r="AQ5" s="30"/>
      <c r="AR5" s="30"/>
      <c r="AS5" s="30"/>
      <c r="AT5" s="30"/>
      <c r="AU5" s="30"/>
      <c r="AV5" s="30"/>
    </row>
    <row r="6" spans="1:48" x14ac:dyDescent="0.25">
      <c r="A6" s="30"/>
      <c r="B6" s="30"/>
      <c r="C6" s="38" t="s">
        <v>65</v>
      </c>
      <c r="D6" s="51">
        <v>58.2</v>
      </c>
      <c r="E6" s="30"/>
      <c r="F6" s="30"/>
      <c r="G6" s="30"/>
      <c r="H6" s="30"/>
      <c r="I6" s="30"/>
      <c r="J6" s="38" t="s">
        <v>66</v>
      </c>
      <c r="K6" s="39">
        <f>SUM(K4:K5)</f>
        <v>3.1928857622267971E-2</v>
      </c>
      <c r="L6" s="39">
        <f>SUM(L4:L5)</f>
        <v>6.1833271382553498E-2</v>
      </c>
      <c r="M6" s="39">
        <f t="shared" ref="M6:AN6" si="2">SUM(M4:M5)</f>
        <v>1.0702920738783437</v>
      </c>
      <c r="N6" s="39">
        <f t="shared" si="2"/>
        <v>2.8014162850601179</v>
      </c>
      <c r="O6" s="39">
        <f t="shared" si="2"/>
        <v>4.6128496095919349</v>
      </c>
      <c r="P6" s="39">
        <f t="shared" si="2"/>
        <v>6.0252280171648005</v>
      </c>
      <c r="Q6" s="39">
        <f t="shared" si="2"/>
        <v>6.8700797785424221</v>
      </c>
      <c r="R6" s="39">
        <f t="shared" si="2"/>
        <v>7.1761400508013615</v>
      </c>
      <c r="S6" s="39">
        <f t="shared" si="2"/>
        <v>7.0589475370438839</v>
      </c>
      <c r="T6" s="39">
        <f t="shared" si="2"/>
        <v>6.6521572906191597</v>
      </c>
      <c r="U6" s="39">
        <f t="shared" si="2"/>
        <v>6.0741415741500155</v>
      </c>
      <c r="V6" s="39">
        <f t="shared" si="2"/>
        <v>5.4164096910804407</v>
      </c>
      <c r="W6" s="39">
        <f t="shared" si="2"/>
        <v>4.7432454329197187</v>
      </c>
      <c r="X6" s="39">
        <f t="shared" si="2"/>
        <v>4.0960215680975649</v>
      </c>
      <c r="Y6" s="39">
        <f t="shared" si="2"/>
        <v>3.4987087522800291</v>
      </c>
      <c r="Z6" s="39">
        <f t="shared" si="2"/>
        <v>2.9629811433624238</v>
      </c>
      <c r="AA6" s="39">
        <f t="shared" si="2"/>
        <v>2.4923486580280825</v>
      </c>
      <c r="AB6" s="39">
        <f t="shared" si="2"/>
        <v>2.0852453534307345</v>
      </c>
      <c r="AC6" s="39">
        <f t="shared" si="2"/>
        <v>1.7372101907210915</v>
      </c>
      <c r="AD6" s="39">
        <f t="shared" si="2"/>
        <v>1.4423553345498346</v>
      </c>
      <c r="AE6" s="39">
        <f t="shared" si="2"/>
        <v>1.1943094776633374</v>
      </c>
      <c r="AF6" s="39">
        <f t="shared" si="2"/>
        <v>0.98679164114340145</v>
      </c>
      <c r="AG6" s="39">
        <f t="shared" si="2"/>
        <v>0.81393452133732302</v>
      </c>
      <c r="AH6" s="39">
        <f t="shared" si="2"/>
        <v>0.67044404300470384</v>
      </c>
      <c r="AI6" s="39">
        <f t="shared" si="2"/>
        <v>0.55165586887829998</v>
      </c>
      <c r="AJ6" s="39">
        <f t="shared" si="2"/>
        <v>0.4535301628266783</v>
      </c>
      <c r="AK6" s="39">
        <f t="shared" si="2"/>
        <v>0.37261189704937275</v>
      </c>
      <c r="AL6" s="39">
        <f t="shared" si="2"/>
        <v>0.30597421718621293</v>
      </c>
      <c r="AM6" s="39">
        <f t="shared" si="2"/>
        <v>0.25115572666311536</v>
      </c>
      <c r="AN6" s="39">
        <f t="shared" si="2"/>
        <v>0.20609812751037493</v>
      </c>
      <c r="AO6" s="39">
        <f>SUM(AO4:AO5)</f>
        <v>0.16908777961277111</v>
      </c>
      <c r="AP6" s="30"/>
      <c r="AQ6" s="30"/>
      <c r="AR6" s="30"/>
      <c r="AS6" s="30"/>
      <c r="AT6" s="30"/>
      <c r="AU6" s="30"/>
      <c r="AV6" s="30"/>
    </row>
    <row r="7" spans="1:48" ht="18" x14ac:dyDescent="0.35">
      <c r="A7" s="30"/>
      <c r="B7" s="30"/>
      <c r="C7" s="38"/>
      <c r="D7" s="51"/>
      <c r="E7" s="30"/>
      <c r="F7" s="30"/>
      <c r="G7" s="30"/>
      <c r="H7" s="30"/>
      <c r="I7" s="30"/>
      <c r="J7" s="38" t="s">
        <v>67</v>
      </c>
      <c r="K7" s="52">
        <f>K6*$D$10*$D$11</f>
        <v>5.502406463570847E-2</v>
      </c>
      <c r="L7" s="52">
        <f t="shared" ref="L7:AN7" si="3">L6*$D$10*$D$11</f>
        <v>0.10655933768260051</v>
      </c>
      <c r="M7" s="52">
        <f t="shared" si="3"/>
        <v>1.8444700073170124</v>
      </c>
      <c r="N7" s="52">
        <f t="shared" si="3"/>
        <v>4.8277740645869356</v>
      </c>
      <c r="O7" s="52">
        <f t="shared" si="3"/>
        <v>7.9494774938634336</v>
      </c>
      <c r="P7" s="52">
        <f t="shared" si="3"/>
        <v>10.383476282914005</v>
      </c>
      <c r="Q7" s="52">
        <f t="shared" si="3"/>
        <v>11.83943748502144</v>
      </c>
      <c r="R7" s="52">
        <f t="shared" si="3"/>
        <v>12.366881354214344</v>
      </c>
      <c r="S7" s="52">
        <f t="shared" si="3"/>
        <v>12.164919588838959</v>
      </c>
      <c r="T7" s="52">
        <f t="shared" si="3"/>
        <v>11.463884397500351</v>
      </c>
      <c r="U7" s="52">
        <f t="shared" si="3"/>
        <v>10.467770646118526</v>
      </c>
      <c r="V7" s="52">
        <f t="shared" si="3"/>
        <v>9.3342793676286249</v>
      </c>
      <c r="W7" s="52">
        <f t="shared" si="3"/>
        <v>8.174192962731647</v>
      </c>
      <c r="X7" s="52">
        <f t="shared" si="3"/>
        <v>7.0588105023548025</v>
      </c>
      <c r="Y7" s="52">
        <f t="shared" si="3"/>
        <v>6.0294414164292496</v>
      </c>
      <c r="Z7" s="52">
        <f t="shared" si="3"/>
        <v>5.1062041703945766</v>
      </c>
      <c r="AA7" s="52">
        <f t="shared" si="3"/>
        <v>4.2951475206683956</v>
      </c>
      <c r="AB7" s="52">
        <f t="shared" si="3"/>
        <v>3.5935728257456323</v>
      </c>
      <c r="AC7" s="52">
        <f t="shared" si="3"/>
        <v>2.9937922286760137</v>
      </c>
      <c r="AD7" s="52">
        <f t="shared" si="3"/>
        <v>2.4856590265408816</v>
      </c>
      <c r="AE7" s="52">
        <f t="shared" si="3"/>
        <v>2.058193333173151</v>
      </c>
      <c r="AF7" s="52">
        <f t="shared" si="3"/>
        <v>1.7005709282371282</v>
      </c>
      <c r="AG7" s="52">
        <f t="shared" si="3"/>
        <v>1.4026804917713198</v>
      </c>
      <c r="AH7" s="52">
        <f t="shared" si="3"/>
        <v>1.1553985674447729</v>
      </c>
      <c r="AI7" s="52">
        <f t="shared" si="3"/>
        <v>0.95068694736693693</v>
      </c>
      <c r="AJ7" s="52">
        <f t="shared" si="3"/>
        <v>0.7815836472713088</v>
      </c>
      <c r="AK7" s="52">
        <f t="shared" si="3"/>
        <v>0.64213450258175231</v>
      </c>
      <c r="AL7" s="52">
        <f t="shared" si="3"/>
        <v>0.52729556761757357</v>
      </c>
      <c r="AM7" s="52">
        <f t="shared" si="3"/>
        <v>0.43282503561610214</v>
      </c>
      <c r="AN7" s="52">
        <f t="shared" si="3"/>
        <v>0.35517577307621273</v>
      </c>
      <c r="AO7" s="52">
        <f>AO6*$D$10*$D$11</f>
        <v>0.29139460686600882</v>
      </c>
      <c r="AP7" s="30"/>
      <c r="AQ7" s="30"/>
      <c r="AR7" s="30"/>
      <c r="AS7" s="30"/>
      <c r="AT7" s="30"/>
      <c r="AU7" s="30"/>
      <c r="AV7" s="30"/>
    </row>
    <row r="8" spans="1:48" x14ac:dyDescent="0.25">
      <c r="A8" s="30"/>
      <c r="B8" s="30"/>
      <c r="C8" s="38" t="s">
        <v>40</v>
      </c>
      <c r="D8" s="51">
        <v>0.208142687554975</v>
      </c>
      <c r="E8" s="30"/>
      <c r="F8" s="30"/>
      <c r="G8" s="30"/>
      <c r="H8" s="30"/>
      <c r="I8" s="30"/>
      <c r="J8" s="53" t="s">
        <v>68</v>
      </c>
      <c r="K8" s="54"/>
      <c r="L8" s="54"/>
      <c r="M8" s="54"/>
      <c r="N8" s="54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0"/>
      <c r="AQ8" s="30"/>
      <c r="AR8" s="30"/>
      <c r="AS8" s="30"/>
      <c r="AT8" s="30"/>
      <c r="AU8" s="30"/>
      <c r="AV8" s="30"/>
    </row>
    <row r="9" spans="1:48" x14ac:dyDescent="0.25">
      <c r="A9" s="30"/>
      <c r="B9" s="30"/>
      <c r="C9" s="38" t="s">
        <v>41</v>
      </c>
      <c r="D9" s="38">
        <v>4</v>
      </c>
      <c r="E9" s="30"/>
      <c r="F9" s="30"/>
      <c r="G9" s="30"/>
      <c r="H9" s="30"/>
      <c r="I9" s="30"/>
      <c r="J9" s="38" t="s">
        <v>69</v>
      </c>
      <c r="K9" s="38">
        <v>0</v>
      </c>
      <c r="L9" s="38">
        <v>1</v>
      </c>
      <c r="M9" s="38">
        <v>2</v>
      </c>
      <c r="N9" s="38">
        <v>3</v>
      </c>
      <c r="O9" s="38">
        <v>4</v>
      </c>
      <c r="P9" s="38">
        <v>5</v>
      </c>
      <c r="Q9" s="38">
        <v>6</v>
      </c>
      <c r="R9" s="38">
        <v>7</v>
      </c>
      <c r="S9" s="38">
        <v>8</v>
      </c>
      <c r="T9" s="38">
        <v>9</v>
      </c>
      <c r="U9" s="38">
        <v>10</v>
      </c>
      <c r="V9" s="38">
        <v>11</v>
      </c>
      <c r="W9" s="38">
        <v>12</v>
      </c>
      <c r="X9" s="38">
        <v>13</v>
      </c>
      <c r="Y9" s="38">
        <v>14</v>
      </c>
      <c r="Z9" s="38">
        <v>15</v>
      </c>
      <c r="AA9" s="38">
        <v>16</v>
      </c>
      <c r="AB9" s="38">
        <v>17</v>
      </c>
      <c r="AC9" s="38">
        <v>18</v>
      </c>
      <c r="AD9" s="38">
        <v>19</v>
      </c>
      <c r="AE9" s="38">
        <v>20</v>
      </c>
      <c r="AF9" s="38">
        <v>21</v>
      </c>
      <c r="AG9" s="38">
        <v>22</v>
      </c>
      <c r="AH9" s="38">
        <v>23</v>
      </c>
      <c r="AI9" s="38">
        <v>24</v>
      </c>
      <c r="AJ9" s="38">
        <v>25</v>
      </c>
      <c r="AK9" s="38">
        <v>26</v>
      </c>
      <c r="AL9" s="38">
        <v>27</v>
      </c>
      <c r="AM9" s="38">
        <v>28</v>
      </c>
      <c r="AN9" s="38">
        <v>29</v>
      </c>
      <c r="AO9" s="38">
        <v>30</v>
      </c>
      <c r="AP9" s="30"/>
      <c r="AQ9" s="30"/>
      <c r="AR9" s="30"/>
      <c r="AS9" s="30"/>
      <c r="AT9" s="30"/>
      <c r="AU9" s="30"/>
      <c r="AV9" s="30"/>
    </row>
    <row r="10" spans="1:48" x14ac:dyDescent="0.25">
      <c r="A10" s="30"/>
      <c r="B10" s="30"/>
      <c r="C10" s="38" t="s">
        <v>42</v>
      </c>
      <c r="D10" s="38">
        <v>0.47</v>
      </c>
      <c r="E10" s="30"/>
      <c r="F10" s="30"/>
      <c r="G10" s="30"/>
      <c r="H10" s="30"/>
      <c r="I10" s="30"/>
      <c r="J10" s="38" t="s">
        <v>39</v>
      </c>
      <c r="K10" s="38">
        <f>L10/2</f>
        <v>3.6281221364763083E-2</v>
      </c>
      <c r="L10" s="38">
        <f>$D$6*(1-EXP(-$D$8*L9))^$D$9</f>
        <v>7.2562442729526166E-2</v>
      </c>
      <c r="M10" s="38">
        <f t="shared" ref="M10:AM10" si="4">$D$6*(1-EXP(-$D$8*M9))^$D$9</f>
        <v>0.78240578819269657</v>
      </c>
      <c r="N10" s="38">
        <f t="shared" si="4"/>
        <v>2.7077765845223003</v>
      </c>
      <c r="O10" s="38">
        <f t="shared" si="4"/>
        <v>5.9337978940535523</v>
      </c>
      <c r="P10" s="38">
        <f t="shared" si="4"/>
        <v>10.18582090545206</v>
      </c>
      <c r="Q10" s="38">
        <f t="shared" si="4"/>
        <v>15.055273432176806</v>
      </c>
      <c r="R10" s="38">
        <f t="shared" si="4"/>
        <v>20.1489873389975</v>
      </c>
      <c r="S10" s="38">
        <f t="shared" si="4"/>
        <v>25.15679506530849</v>
      </c>
      <c r="T10" s="38">
        <f t="shared" si="4"/>
        <v>29.866752317462815</v>
      </c>
      <c r="U10" s="38">
        <f t="shared" si="4"/>
        <v>34.154453067040592</v>
      </c>
      <c r="V10" s="38">
        <f t="shared" si="4"/>
        <v>37.96317311143342</v>
      </c>
      <c r="W10" s="38">
        <f t="shared" si="4"/>
        <v>41.283547981827461</v>
      </c>
      <c r="X10" s="38">
        <f t="shared" si="4"/>
        <v>44.136447391457985</v>
      </c>
      <c r="Y10" s="38">
        <f t="shared" si="4"/>
        <v>46.560000000000045</v>
      </c>
      <c r="Z10" s="38">
        <f t="shared" si="4"/>
        <v>48.600474349172444</v>
      </c>
      <c r="AA10" s="38">
        <f t="shared" si="4"/>
        <v>50.306275270311332</v>
      </c>
      <c r="AB10" s="38">
        <f t="shared" si="4"/>
        <v>51.7242588683363</v>
      </c>
      <c r="AC10" s="38">
        <f t="shared" si="4"/>
        <v>52.897674370416006</v>
      </c>
      <c r="AD10" s="38">
        <f t="shared" si="4"/>
        <v>53.86519194556994</v>
      </c>
      <c r="AE10" s="38">
        <f t="shared" si="4"/>
        <v>54.660620093216721</v>
      </c>
      <c r="AF10" s="38">
        <f t="shared" si="4"/>
        <v>55.313035498955877</v>
      </c>
      <c r="AG10" s="38">
        <f t="shared" si="4"/>
        <v>55.847139162055079</v>
      </c>
      <c r="AH10" s="38">
        <f t="shared" si="4"/>
        <v>56.283718352461626</v>
      </c>
      <c r="AI10" s="38">
        <f t="shared" si="4"/>
        <v>56.640139715993485</v>
      </c>
      <c r="AJ10" s="38">
        <f t="shared" si="4"/>
        <v>56.930829687732199</v>
      </c>
      <c r="AK10" s="38">
        <f t="shared" si="4"/>
        <v>57.167718544070418</v>
      </c>
      <c r="AL10" s="38">
        <f t="shared" si="4"/>
        <v>57.360637201496075</v>
      </c>
      <c r="AM10" s="38">
        <f t="shared" si="4"/>
        <v>57.517663659861249</v>
      </c>
      <c r="AN10" s="38">
        <f>$D$6*(1-EXP(-$D$8*AN9))^$D$9</f>
        <v>57.645420493108972</v>
      </c>
      <c r="AO10" s="38">
        <f>$D$6*(1-EXP(-$D$8*AO9))^$D$9</f>
        <v>57.749327186268552</v>
      </c>
      <c r="AP10" s="30"/>
      <c r="AQ10" s="30"/>
      <c r="AR10" s="30"/>
      <c r="AS10" s="30"/>
      <c r="AT10" s="30"/>
      <c r="AU10" s="30"/>
      <c r="AV10" s="30"/>
    </row>
    <row r="11" spans="1:48" x14ac:dyDescent="0.25">
      <c r="A11" s="30"/>
      <c r="B11" s="30"/>
      <c r="C11" s="38" t="s">
        <v>43</v>
      </c>
      <c r="D11" s="39">
        <f>44/12</f>
        <v>3.6666666666666665</v>
      </c>
      <c r="E11" s="30"/>
      <c r="F11" s="30"/>
      <c r="G11" s="30"/>
      <c r="H11" s="30"/>
      <c r="I11" s="30"/>
      <c r="J11" s="38" t="s">
        <v>64</v>
      </c>
      <c r="K11" s="38">
        <f t="shared" ref="K11:AM11" si="5">0.489*(K10^0.89)</f>
        <v>2.5552050017790411E-2</v>
      </c>
      <c r="L11" s="38">
        <f>0.489*(L10^0.89)</f>
        <v>4.735244900662048E-2</v>
      </c>
      <c r="M11" s="38">
        <f t="shared" si="5"/>
        <v>0.39306410713018741</v>
      </c>
      <c r="N11" s="38">
        <f t="shared" si="5"/>
        <v>1.186681785444617</v>
      </c>
      <c r="O11" s="38">
        <f t="shared" si="5"/>
        <v>2.3854757538523246</v>
      </c>
      <c r="P11" s="38">
        <f t="shared" si="5"/>
        <v>3.8585606499841605</v>
      </c>
      <c r="Q11" s="38">
        <f t="shared" si="5"/>
        <v>5.4632585667757141</v>
      </c>
      <c r="R11" s="38">
        <f t="shared" si="5"/>
        <v>7.080994033648782</v>
      </c>
      <c r="S11" s="38">
        <f t="shared" si="5"/>
        <v>8.6276414188752568</v>
      </c>
      <c r="T11" s="38">
        <f t="shared" si="5"/>
        <v>10.051391279297109</v>
      </c>
      <c r="U11" s="38">
        <f t="shared" si="5"/>
        <v>11.326011216908247</v>
      </c>
      <c r="V11" s="38">
        <f t="shared" si="5"/>
        <v>12.443469534781668</v>
      </c>
      <c r="W11" s="38">
        <f t="shared" si="5"/>
        <v>13.407580149445048</v>
      </c>
      <c r="X11" s="38">
        <f t="shared" si="5"/>
        <v>14.229135704340235</v>
      </c>
      <c r="Y11" s="38">
        <f t="shared" si="5"/>
        <v>14.922459328463836</v>
      </c>
      <c r="Z11" s="38">
        <f t="shared" si="5"/>
        <v>15.50311295548779</v>
      </c>
      <c r="AA11" s="38">
        <f t="shared" si="5"/>
        <v>15.986470260641632</v>
      </c>
      <c r="AB11" s="38">
        <f t="shared" si="5"/>
        <v>16.386898559482152</v>
      </c>
      <c r="AC11" s="38">
        <f t="shared" si="5"/>
        <v>16.717349199242726</v>
      </c>
      <c r="AD11" s="38">
        <f t="shared" si="5"/>
        <v>16.989209334845192</v>
      </c>
      <c r="AE11" s="38">
        <f t="shared" si="5"/>
        <v>17.212312103815467</v>
      </c>
      <c r="AF11" s="38">
        <f t="shared" si="5"/>
        <v>17.395035825052467</v>
      </c>
      <c r="AG11" s="38">
        <f t="shared" si="5"/>
        <v>17.544447148150073</v>
      </c>
      <c r="AH11" s="38">
        <f t="shared" si="5"/>
        <v>17.666459996208271</v>
      </c>
      <c r="AI11" s="38">
        <f t="shared" si="5"/>
        <v>17.765993559678087</v>
      </c>
      <c r="AJ11" s="38">
        <f t="shared" si="5"/>
        <v>17.847120083295597</v>
      </c>
      <c r="AK11" s="38">
        <f t="shared" si="5"/>
        <v>17.913197951225751</v>
      </c>
      <c r="AL11" s="38">
        <f t="shared" si="5"/>
        <v>17.966988501662623</v>
      </c>
      <c r="AM11" s="38">
        <f t="shared" si="5"/>
        <v>18.010756716849276</v>
      </c>
      <c r="AN11" s="38">
        <f>0.489*(AN10^0.89)</f>
        <v>18.046356868897341</v>
      </c>
      <c r="AO11" s="38">
        <f>0.489*(AO10^0.89)</f>
        <v>18.075304646768043</v>
      </c>
      <c r="AP11" s="30"/>
      <c r="AQ11" s="30"/>
      <c r="AR11" s="30"/>
      <c r="AS11" s="30"/>
      <c r="AT11" s="30"/>
      <c r="AU11" s="30"/>
      <c r="AV11" s="30"/>
    </row>
    <row r="12" spans="1:48" x14ac:dyDescent="0.25">
      <c r="A12" s="55"/>
      <c r="B12" s="30"/>
      <c r="C12" s="30"/>
      <c r="D12" s="30"/>
      <c r="E12" s="30"/>
      <c r="F12" s="30"/>
      <c r="G12" s="30"/>
      <c r="H12" s="30"/>
      <c r="I12" s="30"/>
      <c r="J12" s="38" t="s">
        <v>66</v>
      </c>
      <c r="K12" s="39">
        <f t="shared" ref="K12:AO12" si="6">SUM(K10:K11)</f>
        <v>6.1833271382553498E-2</v>
      </c>
      <c r="L12" s="39">
        <f t="shared" si="6"/>
        <v>0.11991489173614664</v>
      </c>
      <c r="M12" s="39">
        <f t="shared" si="6"/>
        <v>1.1754698953228839</v>
      </c>
      <c r="N12" s="39">
        <f t="shared" si="6"/>
        <v>3.8944583699669173</v>
      </c>
      <c r="O12" s="39">
        <f t="shared" si="6"/>
        <v>8.3192736479058773</v>
      </c>
      <c r="P12" s="39">
        <f t="shared" si="6"/>
        <v>14.044381555436221</v>
      </c>
      <c r="Q12" s="39">
        <f t="shared" si="6"/>
        <v>20.518531998952518</v>
      </c>
      <c r="R12" s="39">
        <f t="shared" si="6"/>
        <v>27.229981372646282</v>
      </c>
      <c r="S12" s="39">
        <f t="shared" si="6"/>
        <v>33.784436484183743</v>
      </c>
      <c r="T12" s="39">
        <f t="shared" si="6"/>
        <v>39.918143596759926</v>
      </c>
      <c r="U12" s="39">
        <f t="shared" si="6"/>
        <v>45.480464283948841</v>
      </c>
      <c r="V12" s="39">
        <f t="shared" si="6"/>
        <v>50.40664264621509</v>
      </c>
      <c r="W12" s="39">
        <f t="shared" si="6"/>
        <v>54.691128131272507</v>
      </c>
      <c r="X12" s="39">
        <f t="shared" si="6"/>
        <v>58.365583095798222</v>
      </c>
      <c r="Y12" s="39">
        <f t="shared" si="6"/>
        <v>61.482459328463882</v>
      </c>
      <c r="Z12" s="39">
        <f t="shared" si="6"/>
        <v>64.103587304660238</v>
      </c>
      <c r="AA12" s="39">
        <f t="shared" si="6"/>
        <v>66.292745530952971</v>
      </c>
      <c r="AB12" s="39">
        <f t="shared" si="6"/>
        <v>68.111157427818455</v>
      </c>
      <c r="AC12" s="39">
        <f t="shared" si="6"/>
        <v>69.615023569658732</v>
      </c>
      <c r="AD12" s="39">
        <f t="shared" si="6"/>
        <v>70.854401280415132</v>
      </c>
      <c r="AE12" s="39">
        <f t="shared" si="6"/>
        <v>71.872932197032185</v>
      </c>
      <c r="AF12" s="39">
        <f t="shared" si="6"/>
        <v>72.708071324008344</v>
      </c>
      <c r="AG12" s="39">
        <f t="shared" si="6"/>
        <v>73.391586310205156</v>
      </c>
      <c r="AH12" s="39">
        <f t="shared" si="6"/>
        <v>73.950178348669894</v>
      </c>
      <c r="AI12" s="39">
        <f t="shared" si="6"/>
        <v>74.406133275671579</v>
      </c>
      <c r="AJ12" s="39">
        <f t="shared" si="6"/>
        <v>74.777949771027792</v>
      </c>
      <c r="AK12" s="39">
        <f t="shared" si="6"/>
        <v>75.080916495296165</v>
      </c>
      <c r="AL12" s="39">
        <f t="shared" si="6"/>
        <v>75.327625703158702</v>
      </c>
      <c r="AM12" s="39">
        <f t="shared" si="6"/>
        <v>75.528420376710528</v>
      </c>
      <c r="AN12" s="39">
        <f t="shared" si="6"/>
        <v>75.69177736200632</v>
      </c>
      <c r="AO12" s="39">
        <f t="shared" si="6"/>
        <v>75.824631833036591</v>
      </c>
      <c r="AP12" s="30"/>
      <c r="AQ12" s="30"/>
      <c r="AR12" s="30"/>
      <c r="AS12" s="30"/>
      <c r="AT12" s="30"/>
      <c r="AU12" s="30"/>
      <c r="AV12" s="30"/>
    </row>
    <row r="13" spans="1:48" ht="18" x14ac:dyDescent="0.35">
      <c r="A13" s="55"/>
      <c r="B13" s="30"/>
      <c r="C13" s="36" t="s">
        <v>70</v>
      </c>
      <c r="D13" s="36">
        <f>'Silvopastoril Area'!F30</f>
        <v>3111.6085372325601</v>
      </c>
      <c r="E13" s="30"/>
      <c r="F13" s="30"/>
      <c r="G13" s="30"/>
      <c r="H13" s="30"/>
      <c r="I13" s="30"/>
      <c r="J13" s="38" t="s">
        <v>67</v>
      </c>
      <c r="K13" s="38">
        <f t="shared" ref="K13:AO13" si="7">(K10+K11)*$D$11</f>
        <v>0.22672199506936283</v>
      </c>
      <c r="L13" s="38">
        <f t="shared" si="7"/>
        <v>0.439687936365871</v>
      </c>
      <c r="M13" s="38">
        <f t="shared" si="7"/>
        <v>4.3100562828505744</v>
      </c>
      <c r="N13" s="38">
        <f t="shared" si="7"/>
        <v>14.279680689878695</v>
      </c>
      <c r="O13" s="38">
        <f t="shared" si="7"/>
        <v>30.504003375654882</v>
      </c>
      <c r="P13" s="38">
        <f t="shared" si="7"/>
        <v>51.49606570326614</v>
      </c>
      <c r="Q13" s="38">
        <f t="shared" si="7"/>
        <v>75.234617329492565</v>
      </c>
      <c r="R13" s="38">
        <f t="shared" si="7"/>
        <v>99.84326503303636</v>
      </c>
      <c r="S13" s="38">
        <f t="shared" si="7"/>
        <v>123.87626710867372</v>
      </c>
      <c r="T13" s="38">
        <f t="shared" si="7"/>
        <v>146.36652652145307</v>
      </c>
      <c r="U13" s="38">
        <f t="shared" si="7"/>
        <v>166.76170237447909</v>
      </c>
      <c r="V13" s="38">
        <f t="shared" si="7"/>
        <v>184.82435636945533</v>
      </c>
      <c r="W13" s="38">
        <f t="shared" si="7"/>
        <v>200.53413648133252</v>
      </c>
      <c r="X13" s="38">
        <f t="shared" si="7"/>
        <v>214.00713801792679</v>
      </c>
      <c r="Y13" s="38">
        <f t="shared" si="7"/>
        <v>225.43568420436756</v>
      </c>
      <c r="Z13" s="38">
        <f t="shared" si="7"/>
        <v>235.0464867837542</v>
      </c>
      <c r="AA13" s="38">
        <f t="shared" si="7"/>
        <v>243.07340028016088</v>
      </c>
      <c r="AB13" s="38">
        <f t="shared" si="7"/>
        <v>249.74091056866766</v>
      </c>
      <c r="AC13" s="38">
        <f t="shared" si="7"/>
        <v>255.255086422082</v>
      </c>
      <c r="AD13" s="38">
        <f t="shared" si="7"/>
        <v>259.79947136152214</v>
      </c>
      <c r="AE13" s="38">
        <f t="shared" si="7"/>
        <v>263.53408472245133</v>
      </c>
      <c r="AF13" s="38">
        <f t="shared" si="7"/>
        <v>266.59626152136394</v>
      </c>
      <c r="AG13" s="38">
        <f t="shared" si="7"/>
        <v>269.10248313741891</v>
      </c>
      <c r="AH13" s="38">
        <f t="shared" si="7"/>
        <v>271.15065394512294</v>
      </c>
      <c r="AI13" s="38">
        <f t="shared" si="7"/>
        <v>272.82248867746245</v>
      </c>
      <c r="AJ13" s="38">
        <f t="shared" si="7"/>
        <v>274.18581582710192</v>
      </c>
      <c r="AK13" s="38">
        <f t="shared" si="7"/>
        <v>275.29669381608591</v>
      </c>
      <c r="AL13" s="38">
        <f t="shared" si="7"/>
        <v>276.20129424491523</v>
      </c>
      <c r="AM13" s="38">
        <f t="shared" si="7"/>
        <v>276.9375413812719</v>
      </c>
      <c r="AN13" s="38">
        <f t="shared" si="7"/>
        <v>277.53651699402315</v>
      </c>
      <c r="AO13" s="38">
        <f t="shared" si="7"/>
        <v>278.02365005446751</v>
      </c>
      <c r="AP13" s="30"/>
      <c r="AQ13" s="30"/>
      <c r="AR13" s="30"/>
      <c r="AS13" s="30"/>
      <c r="AT13" s="30"/>
      <c r="AU13" s="30"/>
      <c r="AV13" s="30"/>
    </row>
    <row r="14" spans="1:48" ht="15" customHeight="1" x14ac:dyDescent="0.25">
      <c r="A14" s="55"/>
      <c r="B14" s="30"/>
      <c r="C14" s="36" t="s">
        <v>44</v>
      </c>
      <c r="D14" s="36">
        <f>D13/9</f>
        <v>345.73428191472891</v>
      </c>
      <c r="E14" s="30"/>
      <c r="F14" s="30"/>
      <c r="G14" s="30"/>
      <c r="H14" s="30"/>
      <c r="I14" s="30"/>
      <c r="J14" s="30" t="s">
        <v>71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</row>
    <row r="15" spans="1:48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</row>
    <row r="16" spans="1:48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</row>
    <row r="17" spans="1:48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</row>
    <row r="18" spans="1:48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</row>
    <row r="19" spans="1:48" ht="18.75" x14ac:dyDescent="0.3">
      <c r="A19"/>
      <c r="B19" s="37" t="s">
        <v>72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</row>
    <row r="20" spans="1:48" x14ac:dyDescent="0.25">
      <c r="A20" s="30"/>
      <c r="B20" s="56" t="s">
        <v>38</v>
      </c>
      <c r="C20" s="57">
        <v>1</v>
      </c>
      <c r="D20" s="57">
        <v>2</v>
      </c>
      <c r="E20" s="57">
        <v>3</v>
      </c>
      <c r="F20" s="57">
        <v>4</v>
      </c>
      <c r="G20" s="57">
        <v>5</v>
      </c>
      <c r="H20" s="57">
        <v>6</v>
      </c>
      <c r="I20" s="57">
        <v>7</v>
      </c>
      <c r="J20" s="57">
        <v>8</v>
      </c>
      <c r="K20" s="57">
        <v>9</v>
      </c>
      <c r="L20" s="57">
        <v>10</v>
      </c>
      <c r="M20" s="57">
        <v>11</v>
      </c>
      <c r="N20" s="57">
        <v>12</v>
      </c>
      <c r="O20" s="57">
        <v>13</v>
      </c>
      <c r="P20" s="57">
        <v>14</v>
      </c>
      <c r="Q20" s="57">
        <v>15</v>
      </c>
      <c r="R20" s="57">
        <v>16</v>
      </c>
      <c r="S20" s="57">
        <v>17</v>
      </c>
      <c r="T20" s="57">
        <v>18</v>
      </c>
      <c r="U20" s="57">
        <v>19</v>
      </c>
      <c r="V20" s="57">
        <v>20</v>
      </c>
      <c r="W20" s="57">
        <v>21</v>
      </c>
      <c r="X20" s="57">
        <v>22</v>
      </c>
      <c r="Y20" s="57">
        <v>23</v>
      </c>
      <c r="Z20" s="57">
        <v>24</v>
      </c>
      <c r="AA20" s="57">
        <v>25</v>
      </c>
      <c r="AB20" s="57">
        <v>26</v>
      </c>
      <c r="AC20" s="57">
        <v>27</v>
      </c>
      <c r="AD20" s="57">
        <v>28</v>
      </c>
      <c r="AE20" s="57">
        <v>29</v>
      </c>
      <c r="AF20" s="57">
        <v>30</v>
      </c>
      <c r="AG20"/>
      <c r="AH2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</row>
    <row r="21" spans="1:48" x14ac:dyDescent="0.25">
      <c r="A21" s="30"/>
      <c r="B21" s="38">
        <v>1</v>
      </c>
      <c r="C21" s="58">
        <f>$D$14</f>
        <v>345.73428191472891</v>
      </c>
      <c r="D21" s="58">
        <f t="shared" ref="D21:AF29" si="8">$D$14</f>
        <v>345.73428191472891</v>
      </c>
      <c r="E21" s="58">
        <f t="shared" si="8"/>
        <v>345.73428191472891</v>
      </c>
      <c r="F21" s="58">
        <f t="shared" si="8"/>
        <v>345.73428191472891</v>
      </c>
      <c r="G21" s="58">
        <f t="shared" si="8"/>
        <v>345.73428191472891</v>
      </c>
      <c r="H21" s="58">
        <f t="shared" si="8"/>
        <v>345.73428191472891</v>
      </c>
      <c r="I21" s="58">
        <f t="shared" si="8"/>
        <v>345.73428191472891</v>
      </c>
      <c r="J21" s="58">
        <f t="shared" si="8"/>
        <v>345.73428191472891</v>
      </c>
      <c r="K21" s="58">
        <f t="shared" si="8"/>
        <v>345.73428191472891</v>
      </c>
      <c r="L21" s="58">
        <f t="shared" si="8"/>
        <v>345.73428191472891</v>
      </c>
      <c r="M21" s="58">
        <f t="shared" si="8"/>
        <v>345.73428191472891</v>
      </c>
      <c r="N21" s="58">
        <f t="shared" si="8"/>
        <v>345.73428191472891</v>
      </c>
      <c r="O21" s="58">
        <f t="shared" si="8"/>
        <v>345.73428191472891</v>
      </c>
      <c r="P21" s="58">
        <f t="shared" si="8"/>
        <v>345.73428191472891</v>
      </c>
      <c r="Q21" s="58">
        <f t="shared" si="8"/>
        <v>345.73428191472891</v>
      </c>
      <c r="R21" s="58">
        <f t="shared" si="8"/>
        <v>345.73428191472891</v>
      </c>
      <c r="S21" s="58">
        <f t="shared" si="8"/>
        <v>345.73428191472891</v>
      </c>
      <c r="T21" s="58">
        <f t="shared" si="8"/>
        <v>345.73428191472891</v>
      </c>
      <c r="U21" s="58">
        <f t="shared" si="8"/>
        <v>345.73428191472891</v>
      </c>
      <c r="V21" s="58">
        <f t="shared" si="8"/>
        <v>345.73428191472891</v>
      </c>
      <c r="W21" s="58">
        <f t="shared" si="8"/>
        <v>345.73428191472891</v>
      </c>
      <c r="X21" s="58">
        <f t="shared" si="8"/>
        <v>345.73428191472891</v>
      </c>
      <c r="Y21" s="58">
        <f t="shared" si="8"/>
        <v>345.73428191472891</v>
      </c>
      <c r="Z21" s="58">
        <f t="shared" si="8"/>
        <v>345.73428191472891</v>
      </c>
      <c r="AA21" s="58">
        <f t="shared" si="8"/>
        <v>345.73428191472891</v>
      </c>
      <c r="AB21" s="58">
        <f t="shared" si="8"/>
        <v>345.73428191472891</v>
      </c>
      <c r="AC21" s="58">
        <f t="shared" si="8"/>
        <v>345.73428191472891</v>
      </c>
      <c r="AD21" s="58">
        <f t="shared" si="8"/>
        <v>345.73428191472891</v>
      </c>
      <c r="AE21" s="58">
        <f t="shared" si="8"/>
        <v>345.73428191472891</v>
      </c>
      <c r="AF21" s="58">
        <f t="shared" si="8"/>
        <v>345.73428191472891</v>
      </c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</row>
    <row r="22" spans="1:48" x14ac:dyDescent="0.25">
      <c r="A22" s="30"/>
      <c r="B22" s="38">
        <v>2</v>
      </c>
      <c r="C22" s="38"/>
      <c r="D22" s="58">
        <f t="shared" si="8"/>
        <v>345.73428191472891</v>
      </c>
      <c r="E22" s="58">
        <f t="shared" si="8"/>
        <v>345.73428191472891</v>
      </c>
      <c r="F22" s="58">
        <f t="shared" si="8"/>
        <v>345.73428191472891</v>
      </c>
      <c r="G22" s="58">
        <f t="shared" si="8"/>
        <v>345.73428191472891</v>
      </c>
      <c r="H22" s="58">
        <f t="shared" si="8"/>
        <v>345.73428191472891</v>
      </c>
      <c r="I22" s="58">
        <f t="shared" si="8"/>
        <v>345.73428191472891</v>
      </c>
      <c r="J22" s="58">
        <f t="shared" si="8"/>
        <v>345.73428191472891</v>
      </c>
      <c r="K22" s="58">
        <f t="shared" si="8"/>
        <v>345.73428191472891</v>
      </c>
      <c r="L22" s="58">
        <f t="shared" si="8"/>
        <v>345.73428191472891</v>
      </c>
      <c r="M22" s="58">
        <f t="shared" si="8"/>
        <v>345.73428191472891</v>
      </c>
      <c r="N22" s="58">
        <f t="shared" si="8"/>
        <v>345.73428191472891</v>
      </c>
      <c r="O22" s="58">
        <f t="shared" si="8"/>
        <v>345.73428191472891</v>
      </c>
      <c r="P22" s="58">
        <f t="shared" si="8"/>
        <v>345.73428191472891</v>
      </c>
      <c r="Q22" s="58">
        <f t="shared" si="8"/>
        <v>345.73428191472891</v>
      </c>
      <c r="R22" s="58">
        <f t="shared" si="8"/>
        <v>345.73428191472891</v>
      </c>
      <c r="S22" s="58">
        <f t="shared" si="8"/>
        <v>345.73428191472891</v>
      </c>
      <c r="T22" s="58">
        <f t="shared" si="8"/>
        <v>345.73428191472891</v>
      </c>
      <c r="U22" s="58">
        <f t="shared" si="8"/>
        <v>345.73428191472891</v>
      </c>
      <c r="V22" s="58">
        <f t="shared" si="8"/>
        <v>345.73428191472891</v>
      </c>
      <c r="W22" s="58">
        <f t="shared" si="8"/>
        <v>345.73428191472891</v>
      </c>
      <c r="X22" s="58">
        <f t="shared" si="8"/>
        <v>345.73428191472891</v>
      </c>
      <c r="Y22" s="58">
        <f t="shared" si="8"/>
        <v>345.73428191472891</v>
      </c>
      <c r="Z22" s="58">
        <f t="shared" si="8"/>
        <v>345.73428191472891</v>
      </c>
      <c r="AA22" s="58">
        <f t="shared" si="8"/>
        <v>345.73428191472891</v>
      </c>
      <c r="AB22" s="58">
        <f t="shared" si="8"/>
        <v>345.73428191472891</v>
      </c>
      <c r="AC22" s="58">
        <f t="shared" si="8"/>
        <v>345.73428191472891</v>
      </c>
      <c r="AD22" s="58">
        <f t="shared" si="8"/>
        <v>345.73428191472891</v>
      </c>
      <c r="AE22" s="58">
        <f t="shared" si="8"/>
        <v>345.73428191472891</v>
      </c>
      <c r="AF22" s="58">
        <f t="shared" si="8"/>
        <v>345.73428191472891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</row>
    <row r="23" spans="1:48" x14ac:dyDescent="0.25">
      <c r="A23" s="30"/>
      <c r="B23" s="38">
        <v>3</v>
      </c>
      <c r="C23" s="38"/>
      <c r="D23" s="38"/>
      <c r="E23" s="58">
        <f t="shared" si="8"/>
        <v>345.73428191472891</v>
      </c>
      <c r="F23" s="58">
        <f t="shared" si="8"/>
        <v>345.73428191472891</v>
      </c>
      <c r="G23" s="58">
        <f t="shared" si="8"/>
        <v>345.73428191472891</v>
      </c>
      <c r="H23" s="58">
        <f t="shared" si="8"/>
        <v>345.73428191472891</v>
      </c>
      <c r="I23" s="58">
        <f t="shared" si="8"/>
        <v>345.73428191472891</v>
      </c>
      <c r="J23" s="58">
        <f t="shared" si="8"/>
        <v>345.73428191472891</v>
      </c>
      <c r="K23" s="58">
        <f t="shared" si="8"/>
        <v>345.73428191472891</v>
      </c>
      <c r="L23" s="58">
        <f t="shared" si="8"/>
        <v>345.73428191472891</v>
      </c>
      <c r="M23" s="58">
        <f t="shared" si="8"/>
        <v>345.73428191472891</v>
      </c>
      <c r="N23" s="58">
        <f t="shared" si="8"/>
        <v>345.73428191472891</v>
      </c>
      <c r="O23" s="58">
        <f t="shared" si="8"/>
        <v>345.73428191472891</v>
      </c>
      <c r="P23" s="58">
        <f t="shared" si="8"/>
        <v>345.73428191472891</v>
      </c>
      <c r="Q23" s="58">
        <f t="shared" si="8"/>
        <v>345.73428191472891</v>
      </c>
      <c r="R23" s="58">
        <f t="shared" si="8"/>
        <v>345.73428191472891</v>
      </c>
      <c r="S23" s="58">
        <f t="shared" si="8"/>
        <v>345.73428191472891</v>
      </c>
      <c r="T23" s="58">
        <f t="shared" si="8"/>
        <v>345.73428191472891</v>
      </c>
      <c r="U23" s="58">
        <f t="shared" si="8"/>
        <v>345.73428191472891</v>
      </c>
      <c r="V23" s="58">
        <f t="shared" si="8"/>
        <v>345.73428191472891</v>
      </c>
      <c r="W23" s="58">
        <f t="shared" si="8"/>
        <v>345.73428191472891</v>
      </c>
      <c r="X23" s="58">
        <f t="shared" si="8"/>
        <v>345.73428191472891</v>
      </c>
      <c r="Y23" s="58">
        <f t="shared" si="8"/>
        <v>345.73428191472891</v>
      </c>
      <c r="Z23" s="58">
        <f t="shared" si="8"/>
        <v>345.73428191472891</v>
      </c>
      <c r="AA23" s="58">
        <f t="shared" si="8"/>
        <v>345.73428191472891</v>
      </c>
      <c r="AB23" s="58">
        <f t="shared" si="8"/>
        <v>345.73428191472891</v>
      </c>
      <c r="AC23" s="58">
        <f t="shared" si="8"/>
        <v>345.73428191472891</v>
      </c>
      <c r="AD23" s="58">
        <f t="shared" si="8"/>
        <v>345.73428191472891</v>
      </c>
      <c r="AE23" s="58">
        <f t="shared" si="8"/>
        <v>345.73428191472891</v>
      </c>
      <c r="AF23" s="58">
        <f t="shared" si="8"/>
        <v>345.73428191472891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</row>
    <row r="24" spans="1:48" x14ac:dyDescent="0.25">
      <c r="A24" s="30"/>
      <c r="B24" s="38">
        <v>4</v>
      </c>
      <c r="C24" s="38"/>
      <c r="D24" s="38"/>
      <c r="E24" s="38"/>
      <c r="F24" s="58">
        <f t="shared" si="8"/>
        <v>345.73428191472891</v>
      </c>
      <c r="G24" s="58">
        <f t="shared" si="8"/>
        <v>345.73428191472891</v>
      </c>
      <c r="H24" s="58">
        <f t="shared" si="8"/>
        <v>345.73428191472891</v>
      </c>
      <c r="I24" s="58">
        <f t="shared" si="8"/>
        <v>345.73428191472891</v>
      </c>
      <c r="J24" s="58">
        <f t="shared" si="8"/>
        <v>345.73428191472891</v>
      </c>
      <c r="K24" s="58">
        <f t="shared" si="8"/>
        <v>345.73428191472891</v>
      </c>
      <c r="L24" s="58">
        <f t="shared" si="8"/>
        <v>345.73428191472891</v>
      </c>
      <c r="M24" s="58">
        <f t="shared" si="8"/>
        <v>345.73428191472891</v>
      </c>
      <c r="N24" s="58">
        <f t="shared" si="8"/>
        <v>345.73428191472891</v>
      </c>
      <c r="O24" s="58">
        <f t="shared" si="8"/>
        <v>345.73428191472891</v>
      </c>
      <c r="P24" s="58">
        <f t="shared" si="8"/>
        <v>345.73428191472891</v>
      </c>
      <c r="Q24" s="58">
        <f t="shared" si="8"/>
        <v>345.73428191472891</v>
      </c>
      <c r="R24" s="58">
        <f t="shared" si="8"/>
        <v>345.73428191472891</v>
      </c>
      <c r="S24" s="58">
        <f t="shared" si="8"/>
        <v>345.73428191472891</v>
      </c>
      <c r="T24" s="58">
        <f t="shared" si="8"/>
        <v>345.73428191472891</v>
      </c>
      <c r="U24" s="58">
        <f t="shared" si="8"/>
        <v>345.73428191472891</v>
      </c>
      <c r="V24" s="58">
        <f t="shared" si="8"/>
        <v>345.73428191472891</v>
      </c>
      <c r="W24" s="58">
        <f t="shared" si="8"/>
        <v>345.73428191472891</v>
      </c>
      <c r="X24" s="58">
        <f t="shared" si="8"/>
        <v>345.73428191472891</v>
      </c>
      <c r="Y24" s="58">
        <f t="shared" si="8"/>
        <v>345.73428191472891</v>
      </c>
      <c r="Z24" s="58">
        <f t="shared" si="8"/>
        <v>345.73428191472891</v>
      </c>
      <c r="AA24" s="58">
        <f t="shared" si="8"/>
        <v>345.73428191472891</v>
      </c>
      <c r="AB24" s="58">
        <f t="shared" si="8"/>
        <v>345.73428191472891</v>
      </c>
      <c r="AC24" s="58">
        <f t="shared" si="8"/>
        <v>345.73428191472891</v>
      </c>
      <c r="AD24" s="58">
        <f t="shared" si="8"/>
        <v>345.73428191472891</v>
      </c>
      <c r="AE24" s="58">
        <f t="shared" si="8"/>
        <v>345.73428191472891</v>
      </c>
      <c r="AF24" s="58">
        <f t="shared" si="8"/>
        <v>345.73428191472891</v>
      </c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</row>
    <row r="25" spans="1:48" x14ac:dyDescent="0.25">
      <c r="A25" s="30"/>
      <c r="B25" s="38">
        <v>5</v>
      </c>
      <c r="C25" s="38"/>
      <c r="D25" s="38"/>
      <c r="E25" s="38"/>
      <c r="F25" s="38"/>
      <c r="G25" s="58">
        <f t="shared" si="8"/>
        <v>345.73428191472891</v>
      </c>
      <c r="H25" s="58">
        <f t="shared" si="8"/>
        <v>345.73428191472891</v>
      </c>
      <c r="I25" s="58">
        <f t="shared" si="8"/>
        <v>345.73428191472891</v>
      </c>
      <c r="J25" s="58">
        <f t="shared" si="8"/>
        <v>345.73428191472891</v>
      </c>
      <c r="K25" s="58">
        <f t="shared" si="8"/>
        <v>345.73428191472891</v>
      </c>
      <c r="L25" s="58">
        <f t="shared" si="8"/>
        <v>345.73428191472891</v>
      </c>
      <c r="M25" s="58">
        <f t="shared" si="8"/>
        <v>345.73428191472891</v>
      </c>
      <c r="N25" s="58">
        <f t="shared" si="8"/>
        <v>345.73428191472891</v>
      </c>
      <c r="O25" s="58">
        <f t="shared" si="8"/>
        <v>345.73428191472891</v>
      </c>
      <c r="P25" s="58">
        <f t="shared" si="8"/>
        <v>345.73428191472891</v>
      </c>
      <c r="Q25" s="58">
        <f t="shared" si="8"/>
        <v>345.73428191472891</v>
      </c>
      <c r="R25" s="58">
        <f t="shared" si="8"/>
        <v>345.73428191472891</v>
      </c>
      <c r="S25" s="58">
        <f t="shared" si="8"/>
        <v>345.73428191472891</v>
      </c>
      <c r="T25" s="58">
        <f t="shared" si="8"/>
        <v>345.73428191472891</v>
      </c>
      <c r="U25" s="58">
        <f t="shared" si="8"/>
        <v>345.73428191472891</v>
      </c>
      <c r="V25" s="58">
        <f t="shared" si="8"/>
        <v>345.73428191472891</v>
      </c>
      <c r="W25" s="58">
        <f t="shared" si="8"/>
        <v>345.73428191472891</v>
      </c>
      <c r="X25" s="58">
        <f t="shared" si="8"/>
        <v>345.73428191472891</v>
      </c>
      <c r="Y25" s="58">
        <f t="shared" si="8"/>
        <v>345.73428191472891</v>
      </c>
      <c r="Z25" s="58">
        <f t="shared" si="8"/>
        <v>345.73428191472891</v>
      </c>
      <c r="AA25" s="58">
        <f t="shared" si="8"/>
        <v>345.73428191472891</v>
      </c>
      <c r="AB25" s="58">
        <f t="shared" si="8"/>
        <v>345.73428191472891</v>
      </c>
      <c r="AC25" s="58">
        <f t="shared" si="8"/>
        <v>345.73428191472891</v>
      </c>
      <c r="AD25" s="58">
        <f t="shared" si="8"/>
        <v>345.73428191472891</v>
      </c>
      <c r="AE25" s="58">
        <f t="shared" si="8"/>
        <v>345.73428191472891</v>
      </c>
      <c r="AF25" s="58">
        <f t="shared" si="8"/>
        <v>345.73428191472891</v>
      </c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</row>
    <row r="26" spans="1:48" x14ac:dyDescent="0.25">
      <c r="A26" s="30"/>
      <c r="B26" s="38">
        <v>6</v>
      </c>
      <c r="C26" s="38"/>
      <c r="D26" s="38"/>
      <c r="E26" s="38"/>
      <c r="F26" s="38"/>
      <c r="G26" s="38"/>
      <c r="H26" s="58">
        <f t="shared" si="8"/>
        <v>345.73428191472891</v>
      </c>
      <c r="I26" s="58">
        <f t="shared" si="8"/>
        <v>345.73428191472891</v>
      </c>
      <c r="J26" s="58">
        <f t="shared" si="8"/>
        <v>345.73428191472891</v>
      </c>
      <c r="K26" s="58">
        <f t="shared" si="8"/>
        <v>345.73428191472891</v>
      </c>
      <c r="L26" s="58">
        <f t="shared" si="8"/>
        <v>345.73428191472891</v>
      </c>
      <c r="M26" s="58">
        <f t="shared" si="8"/>
        <v>345.73428191472891</v>
      </c>
      <c r="N26" s="58">
        <f t="shared" si="8"/>
        <v>345.73428191472891</v>
      </c>
      <c r="O26" s="58">
        <f t="shared" si="8"/>
        <v>345.73428191472891</v>
      </c>
      <c r="P26" s="58">
        <f t="shared" si="8"/>
        <v>345.73428191472891</v>
      </c>
      <c r="Q26" s="58">
        <f t="shared" si="8"/>
        <v>345.73428191472891</v>
      </c>
      <c r="R26" s="58">
        <f t="shared" si="8"/>
        <v>345.73428191472891</v>
      </c>
      <c r="S26" s="58">
        <f t="shared" si="8"/>
        <v>345.73428191472891</v>
      </c>
      <c r="T26" s="58">
        <f t="shared" si="8"/>
        <v>345.73428191472891</v>
      </c>
      <c r="U26" s="58">
        <f t="shared" si="8"/>
        <v>345.73428191472891</v>
      </c>
      <c r="V26" s="58">
        <f t="shared" si="8"/>
        <v>345.73428191472891</v>
      </c>
      <c r="W26" s="58">
        <f t="shared" si="8"/>
        <v>345.73428191472891</v>
      </c>
      <c r="X26" s="58">
        <f t="shared" si="8"/>
        <v>345.73428191472891</v>
      </c>
      <c r="Y26" s="58">
        <f t="shared" si="8"/>
        <v>345.73428191472891</v>
      </c>
      <c r="Z26" s="58">
        <f t="shared" si="8"/>
        <v>345.73428191472891</v>
      </c>
      <c r="AA26" s="58">
        <f t="shared" si="8"/>
        <v>345.73428191472891</v>
      </c>
      <c r="AB26" s="58">
        <f t="shared" si="8"/>
        <v>345.73428191472891</v>
      </c>
      <c r="AC26" s="58">
        <f t="shared" si="8"/>
        <v>345.73428191472891</v>
      </c>
      <c r="AD26" s="58">
        <f t="shared" si="8"/>
        <v>345.73428191472891</v>
      </c>
      <c r="AE26" s="58">
        <f t="shared" si="8"/>
        <v>345.73428191472891</v>
      </c>
      <c r="AF26" s="58">
        <f t="shared" si="8"/>
        <v>345.73428191472891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</row>
    <row r="27" spans="1:48" x14ac:dyDescent="0.25">
      <c r="A27" s="30"/>
      <c r="B27" s="38">
        <v>7</v>
      </c>
      <c r="C27" s="38"/>
      <c r="D27" s="38"/>
      <c r="E27" s="38"/>
      <c r="F27" s="38"/>
      <c r="G27" s="38"/>
      <c r="H27" s="38"/>
      <c r="I27" s="58">
        <f t="shared" si="8"/>
        <v>345.73428191472891</v>
      </c>
      <c r="J27" s="58">
        <f t="shared" si="8"/>
        <v>345.73428191472891</v>
      </c>
      <c r="K27" s="58">
        <f t="shared" si="8"/>
        <v>345.73428191472891</v>
      </c>
      <c r="L27" s="58">
        <f t="shared" si="8"/>
        <v>345.73428191472891</v>
      </c>
      <c r="M27" s="58">
        <f t="shared" si="8"/>
        <v>345.73428191472891</v>
      </c>
      <c r="N27" s="58">
        <f t="shared" si="8"/>
        <v>345.73428191472891</v>
      </c>
      <c r="O27" s="58">
        <f t="shared" si="8"/>
        <v>345.73428191472891</v>
      </c>
      <c r="P27" s="58">
        <f t="shared" si="8"/>
        <v>345.73428191472891</v>
      </c>
      <c r="Q27" s="58">
        <f t="shared" si="8"/>
        <v>345.73428191472891</v>
      </c>
      <c r="R27" s="58">
        <f t="shared" si="8"/>
        <v>345.73428191472891</v>
      </c>
      <c r="S27" s="58">
        <f t="shared" si="8"/>
        <v>345.73428191472891</v>
      </c>
      <c r="T27" s="58">
        <f t="shared" si="8"/>
        <v>345.73428191472891</v>
      </c>
      <c r="U27" s="58">
        <f t="shared" si="8"/>
        <v>345.73428191472891</v>
      </c>
      <c r="V27" s="58">
        <f t="shared" si="8"/>
        <v>345.73428191472891</v>
      </c>
      <c r="W27" s="58">
        <f t="shared" si="8"/>
        <v>345.73428191472891</v>
      </c>
      <c r="X27" s="58">
        <f t="shared" si="8"/>
        <v>345.73428191472891</v>
      </c>
      <c r="Y27" s="58">
        <f t="shared" si="8"/>
        <v>345.73428191472891</v>
      </c>
      <c r="Z27" s="58">
        <f t="shared" si="8"/>
        <v>345.73428191472891</v>
      </c>
      <c r="AA27" s="58">
        <f t="shared" si="8"/>
        <v>345.73428191472891</v>
      </c>
      <c r="AB27" s="58">
        <f t="shared" si="8"/>
        <v>345.73428191472891</v>
      </c>
      <c r="AC27" s="58">
        <f t="shared" si="8"/>
        <v>345.73428191472891</v>
      </c>
      <c r="AD27" s="58">
        <f t="shared" si="8"/>
        <v>345.73428191472891</v>
      </c>
      <c r="AE27" s="58">
        <f t="shared" si="8"/>
        <v>345.73428191472891</v>
      </c>
      <c r="AF27" s="58">
        <f t="shared" si="8"/>
        <v>345.73428191472891</v>
      </c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</row>
    <row r="28" spans="1:48" x14ac:dyDescent="0.25">
      <c r="A28" s="30"/>
      <c r="B28" s="38">
        <v>8</v>
      </c>
      <c r="C28" s="38"/>
      <c r="D28" s="38"/>
      <c r="E28" s="38"/>
      <c r="F28" s="38"/>
      <c r="G28" s="38"/>
      <c r="H28" s="38"/>
      <c r="I28" s="38"/>
      <c r="J28" s="58">
        <f t="shared" si="8"/>
        <v>345.73428191472891</v>
      </c>
      <c r="K28" s="58">
        <f t="shared" si="8"/>
        <v>345.73428191472891</v>
      </c>
      <c r="L28" s="58">
        <f t="shared" si="8"/>
        <v>345.73428191472891</v>
      </c>
      <c r="M28" s="58">
        <f t="shared" si="8"/>
        <v>345.73428191472891</v>
      </c>
      <c r="N28" s="58">
        <f t="shared" si="8"/>
        <v>345.73428191472891</v>
      </c>
      <c r="O28" s="58">
        <f t="shared" si="8"/>
        <v>345.73428191472891</v>
      </c>
      <c r="P28" s="58">
        <f t="shared" si="8"/>
        <v>345.73428191472891</v>
      </c>
      <c r="Q28" s="58">
        <f t="shared" si="8"/>
        <v>345.73428191472891</v>
      </c>
      <c r="R28" s="58">
        <f t="shared" si="8"/>
        <v>345.73428191472891</v>
      </c>
      <c r="S28" s="58">
        <f t="shared" si="8"/>
        <v>345.73428191472891</v>
      </c>
      <c r="T28" s="58">
        <f t="shared" si="8"/>
        <v>345.73428191472891</v>
      </c>
      <c r="U28" s="58">
        <f t="shared" si="8"/>
        <v>345.73428191472891</v>
      </c>
      <c r="V28" s="58">
        <f t="shared" si="8"/>
        <v>345.73428191472891</v>
      </c>
      <c r="W28" s="58">
        <f t="shared" si="8"/>
        <v>345.73428191472891</v>
      </c>
      <c r="X28" s="58">
        <f t="shared" si="8"/>
        <v>345.73428191472891</v>
      </c>
      <c r="Y28" s="58">
        <f t="shared" si="8"/>
        <v>345.73428191472891</v>
      </c>
      <c r="Z28" s="58">
        <f t="shared" si="8"/>
        <v>345.73428191472891</v>
      </c>
      <c r="AA28" s="58">
        <f t="shared" si="8"/>
        <v>345.73428191472891</v>
      </c>
      <c r="AB28" s="58">
        <f t="shared" si="8"/>
        <v>345.73428191472891</v>
      </c>
      <c r="AC28" s="58">
        <f t="shared" si="8"/>
        <v>345.73428191472891</v>
      </c>
      <c r="AD28" s="58">
        <f t="shared" si="8"/>
        <v>345.73428191472891</v>
      </c>
      <c r="AE28" s="58">
        <f t="shared" si="8"/>
        <v>345.73428191472891</v>
      </c>
      <c r="AF28" s="58">
        <f t="shared" si="8"/>
        <v>345.73428191472891</v>
      </c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</row>
    <row r="29" spans="1:48" x14ac:dyDescent="0.25">
      <c r="A29" s="30"/>
      <c r="B29" s="38">
        <v>9</v>
      </c>
      <c r="C29" s="38"/>
      <c r="D29" s="38"/>
      <c r="E29" s="38"/>
      <c r="F29" s="38"/>
      <c r="G29" s="38"/>
      <c r="H29" s="38"/>
      <c r="I29" s="38"/>
      <c r="J29" s="38"/>
      <c r="K29" s="58">
        <f t="shared" si="8"/>
        <v>345.73428191472891</v>
      </c>
      <c r="L29" s="58">
        <f t="shared" si="8"/>
        <v>345.73428191472891</v>
      </c>
      <c r="M29" s="58">
        <f t="shared" si="8"/>
        <v>345.73428191472891</v>
      </c>
      <c r="N29" s="58">
        <f t="shared" si="8"/>
        <v>345.73428191472891</v>
      </c>
      <c r="O29" s="58">
        <f t="shared" si="8"/>
        <v>345.73428191472891</v>
      </c>
      <c r="P29" s="58">
        <f t="shared" si="8"/>
        <v>345.73428191472891</v>
      </c>
      <c r="Q29" s="58">
        <f t="shared" si="8"/>
        <v>345.73428191472891</v>
      </c>
      <c r="R29" s="58">
        <f t="shared" si="8"/>
        <v>345.73428191472891</v>
      </c>
      <c r="S29" s="58">
        <f t="shared" si="8"/>
        <v>345.73428191472891</v>
      </c>
      <c r="T29" s="58">
        <f t="shared" si="8"/>
        <v>345.73428191472891</v>
      </c>
      <c r="U29" s="58">
        <f t="shared" si="8"/>
        <v>345.73428191472891</v>
      </c>
      <c r="V29" s="58">
        <f t="shared" si="8"/>
        <v>345.73428191472891</v>
      </c>
      <c r="W29" s="58">
        <f t="shared" si="8"/>
        <v>345.73428191472891</v>
      </c>
      <c r="X29" s="58">
        <f t="shared" si="8"/>
        <v>345.73428191472891</v>
      </c>
      <c r="Y29" s="58">
        <f t="shared" si="8"/>
        <v>345.73428191472891</v>
      </c>
      <c r="Z29" s="58">
        <f t="shared" si="8"/>
        <v>345.73428191472891</v>
      </c>
      <c r="AA29" s="58">
        <f t="shared" si="8"/>
        <v>345.73428191472891</v>
      </c>
      <c r="AB29" s="58">
        <f t="shared" si="8"/>
        <v>345.73428191472891</v>
      </c>
      <c r="AC29" s="58">
        <f t="shared" si="8"/>
        <v>345.73428191472891</v>
      </c>
      <c r="AD29" s="58">
        <f t="shared" si="8"/>
        <v>345.73428191472891</v>
      </c>
      <c r="AE29" s="58">
        <f t="shared" si="8"/>
        <v>345.73428191472891</v>
      </c>
      <c r="AF29" s="58">
        <f t="shared" si="8"/>
        <v>345.73428191472891</v>
      </c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</row>
    <row r="30" spans="1:48" x14ac:dyDescent="0.25">
      <c r="A30"/>
      <c r="B30" s="59" t="s">
        <v>73</v>
      </c>
      <c r="C30" s="60">
        <f>SUM(C21:C29)</f>
        <v>345.73428191472891</v>
      </c>
      <c r="D30" s="60">
        <f t="shared" ref="D30:AE30" si="9">SUM(D21:D29)</f>
        <v>691.46856382945782</v>
      </c>
      <c r="E30" s="60">
        <f t="shared" si="9"/>
        <v>1037.2028457441868</v>
      </c>
      <c r="F30" s="60">
        <f t="shared" si="9"/>
        <v>1382.9371276589156</v>
      </c>
      <c r="G30" s="60">
        <f t="shared" si="9"/>
        <v>1728.6714095736445</v>
      </c>
      <c r="H30" s="60">
        <f t="shared" si="9"/>
        <v>2074.4056914883736</v>
      </c>
      <c r="I30" s="60">
        <f t="shared" si="9"/>
        <v>2420.1399734031024</v>
      </c>
      <c r="J30" s="60">
        <f t="shared" si="9"/>
        <v>2765.8742553178313</v>
      </c>
      <c r="K30" s="61">
        <f t="shared" si="9"/>
        <v>3111.6085372325601</v>
      </c>
      <c r="L30" s="60">
        <f t="shared" si="9"/>
        <v>3111.6085372325601</v>
      </c>
      <c r="M30" s="60">
        <f t="shared" si="9"/>
        <v>3111.6085372325601</v>
      </c>
      <c r="N30" s="60">
        <f t="shared" si="9"/>
        <v>3111.6085372325601</v>
      </c>
      <c r="O30" s="60">
        <f t="shared" si="9"/>
        <v>3111.6085372325601</v>
      </c>
      <c r="P30" s="60">
        <f t="shared" si="9"/>
        <v>3111.6085372325601</v>
      </c>
      <c r="Q30" s="60">
        <f t="shared" si="9"/>
        <v>3111.6085372325601</v>
      </c>
      <c r="R30" s="60">
        <f t="shared" si="9"/>
        <v>3111.6085372325601</v>
      </c>
      <c r="S30" s="60">
        <f t="shared" si="9"/>
        <v>3111.6085372325601</v>
      </c>
      <c r="T30" s="60">
        <f t="shared" si="9"/>
        <v>3111.6085372325601</v>
      </c>
      <c r="U30" s="60">
        <f t="shared" si="9"/>
        <v>3111.6085372325601</v>
      </c>
      <c r="V30" s="60">
        <f t="shared" si="9"/>
        <v>3111.6085372325601</v>
      </c>
      <c r="W30" s="60">
        <f t="shared" si="9"/>
        <v>3111.6085372325601</v>
      </c>
      <c r="X30" s="60">
        <f t="shared" si="9"/>
        <v>3111.6085372325601</v>
      </c>
      <c r="Y30" s="60">
        <f t="shared" si="9"/>
        <v>3111.6085372325601</v>
      </c>
      <c r="Z30" s="60">
        <f t="shared" si="9"/>
        <v>3111.6085372325601</v>
      </c>
      <c r="AA30" s="60">
        <f t="shared" si="9"/>
        <v>3111.6085372325601</v>
      </c>
      <c r="AB30" s="60">
        <f t="shared" si="9"/>
        <v>3111.6085372325601</v>
      </c>
      <c r="AC30" s="60">
        <f t="shared" si="9"/>
        <v>3111.6085372325601</v>
      </c>
      <c r="AD30" s="60">
        <f t="shared" si="9"/>
        <v>3111.6085372325601</v>
      </c>
      <c r="AE30" s="60">
        <f t="shared" si="9"/>
        <v>3111.6085372325601</v>
      </c>
      <c r="AF30" s="60">
        <f>SUM(AF21:AF29)</f>
        <v>3111.6085372325601</v>
      </c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</row>
    <row r="31" spans="1:48" x14ac:dyDescent="0.25">
      <c r="A31" s="30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/>
      <c r="AH31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</row>
    <row r="32" spans="1:48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</row>
    <row r="33" spans="1:48" ht="18" x14ac:dyDescent="0.25">
      <c r="A33"/>
      <c r="B33" s="63" t="s">
        <v>74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</row>
    <row r="34" spans="1:48" x14ac:dyDescent="0.25">
      <c r="A34"/>
      <c r="B34" s="64" t="s">
        <v>38</v>
      </c>
      <c r="C34" s="64" t="s">
        <v>75</v>
      </c>
      <c r="D34" s="57">
        <v>1</v>
      </c>
      <c r="E34" s="57">
        <v>2</v>
      </c>
      <c r="F34" s="57">
        <v>3</v>
      </c>
      <c r="G34" s="57">
        <v>4</v>
      </c>
      <c r="H34" s="57">
        <v>5</v>
      </c>
      <c r="I34" s="57">
        <v>6</v>
      </c>
      <c r="J34" s="57">
        <v>7</v>
      </c>
      <c r="K34" s="57">
        <v>8</v>
      </c>
      <c r="L34" s="57">
        <v>9</v>
      </c>
      <c r="M34" s="57">
        <v>10</v>
      </c>
      <c r="N34" s="57">
        <v>11</v>
      </c>
      <c r="O34" s="57">
        <v>12</v>
      </c>
      <c r="P34" s="57">
        <v>13</v>
      </c>
      <c r="Q34" s="57">
        <v>14</v>
      </c>
      <c r="R34" s="57">
        <v>15</v>
      </c>
      <c r="S34" s="57">
        <v>16</v>
      </c>
      <c r="T34" s="57">
        <v>17</v>
      </c>
      <c r="U34" s="57">
        <v>18</v>
      </c>
      <c r="V34" s="57">
        <v>19</v>
      </c>
      <c r="W34" s="57">
        <v>20</v>
      </c>
      <c r="X34" s="57">
        <v>21</v>
      </c>
      <c r="Y34" s="57">
        <v>22</v>
      </c>
      <c r="Z34" s="57">
        <v>23</v>
      </c>
      <c r="AA34" s="57">
        <v>24</v>
      </c>
      <c r="AB34" s="57">
        <v>25</v>
      </c>
      <c r="AC34" s="57">
        <v>26</v>
      </c>
      <c r="AD34" s="57">
        <v>27</v>
      </c>
      <c r="AE34" s="57">
        <v>28</v>
      </c>
      <c r="AF34" s="57">
        <v>29</v>
      </c>
      <c r="AG34" s="57">
        <v>30</v>
      </c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</row>
    <row r="35" spans="1:48" x14ac:dyDescent="0.25">
      <c r="A35" s="30"/>
      <c r="B35" s="65"/>
      <c r="C35" s="65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</row>
    <row r="36" spans="1:48" x14ac:dyDescent="0.25">
      <c r="A36" s="30"/>
      <c r="B36" s="38">
        <v>1</v>
      </c>
      <c r="C36" s="58">
        <f t="shared" ref="C36:C44" si="10">$D$14</f>
        <v>345.73428191472891</v>
      </c>
      <c r="D36" s="67">
        <f>((K5+K4)*C$21)</f>
        <v>11.038900662392436</v>
      </c>
      <c r="E36" s="67">
        <f>((L5+L4)*D$21)</f>
        <v>21.377881679885689</v>
      </c>
      <c r="F36" s="67">
        <f t="shared" ref="F36:AG36" si="11">((M5+M4)*E$21)</f>
        <v>370.03666160135515</v>
      </c>
      <c r="G36" s="67">
        <f t="shared" si="11"/>
        <v>968.54564765948737</v>
      </c>
      <c r="H36" s="67">
        <f t="shared" si="11"/>
        <v>1594.8202473529052</v>
      </c>
      <c r="I36" s="67">
        <f t="shared" si="11"/>
        <v>2083.1278818869782</v>
      </c>
      <c r="J36" s="67">
        <f t="shared" si="11"/>
        <v>2375.2220989312641</v>
      </c>
      <c r="K36" s="67">
        <f t="shared" si="11"/>
        <v>2481.0376273833349</v>
      </c>
      <c r="L36" s="67">
        <f t="shared" si="11"/>
        <v>2440.5201577936114</v>
      </c>
      <c r="M36" s="67">
        <f t="shared" si="11"/>
        <v>2299.8788240560439</v>
      </c>
      <c r="N36" s="67">
        <f t="shared" si="11"/>
        <v>2100.0389753871568</v>
      </c>
      <c r="O36" s="67">
        <f t="shared" si="11"/>
        <v>1872.6385151016748</v>
      </c>
      <c r="P36" s="67">
        <f t="shared" si="11"/>
        <v>1639.9025536958163</v>
      </c>
      <c r="Q36" s="67">
        <f t="shared" si="11"/>
        <v>1416.1350755534536</v>
      </c>
      <c r="R36" s="67">
        <f t="shared" si="11"/>
        <v>1209.623558098313</v>
      </c>
      <c r="S36" s="67">
        <f t="shared" si="11"/>
        <v>1024.40415792729</v>
      </c>
      <c r="T36" s="67">
        <f t="shared" si="11"/>
        <v>861.69037356447734</v>
      </c>
      <c r="U36" s="67">
        <f t="shared" si="11"/>
        <v>720.94080488440011</v>
      </c>
      <c r="V36" s="67">
        <f t="shared" si="11"/>
        <v>600.61311782390578</v>
      </c>
      <c r="W36" s="67">
        <f t="shared" si="11"/>
        <v>498.67168585646561</v>
      </c>
      <c r="X36" s="67">
        <f t="shared" si="11"/>
        <v>412.91372964388893</v>
      </c>
      <c r="Y36" s="67">
        <f t="shared" si="11"/>
        <v>341.16769945017074</v>
      </c>
      <c r="Z36" s="67">
        <f t="shared" si="11"/>
        <v>281.40506726016798</v>
      </c>
      <c r="AA36" s="67">
        <f t="shared" si="11"/>
        <v>231.79548977223891</v>
      </c>
      <c r="AB36" s="67">
        <f t="shared" si="11"/>
        <v>190.72634569068489</v>
      </c>
      <c r="AC36" s="67">
        <f t="shared" si="11"/>
        <v>156.80092517155171</v>
      </c>
      <c r="AD36" s="67">
        <f t="shared" si="11"/>
        <v>128.82470665924978</v>
      </c>
      <c r="AE36" s="67">
        <f t="shared" si="11"/>
        <v>105.78577626329663</v>
      </c>
      <c r="AF36" s="67">
        <f t="shared" si="11"/>
        <v>86.833144806644128</v>
      </c>
      <c r="AG36" s="67">
        <f t="shared" si="11"/>
        <v>71.255188118769709</v>
      </c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</row>
    <row r="37" spans="1:48" x14ac:dyDescent="0.25">
      <c r="A37" s="30"/>
      <c r="B37" s="38">
        <v>2</v>
      </c>
      <c r="C37" s="58">
        <f t="shared" si="10"/>
        <v>345.73428191472891</v>
      </c>
      <c r="D37" s="67"/>
      <c r="E37" s="67">
        <f>((K5+K4)*D22-D22*L15)</f>
        <v>11.038900662392436</v>
      </c>
      <c r="F37" s="67">
        <f t="shared" ref="F37:AG37" si="12">((L$5+L4)*E$22)</f>
        <v>21.377881679885689</v>
      </c>
      <c r="G37" s="67">
        <f t="shared" si="12"/>
        <v>370.03666160135515</v>
      </c>
      <c r="H37" s="67">
        <f t="shared" si="12"/>
        <v>968.54564765948737</v>
      </c>
      <c r="I37" s="67">
        <f t="shared" si="12"/>
        <v>1594.8202473529052</v>
      </c>
      <c r="J37" s="67">
        <f t="shared" si="12"/>
        <v>2083.1278818869782</v>
      </c>
      <c r="K37" s="67">
        <f t="shared" si="12"/>
        <v>2375.2220989312641</v>
      </c>
      <c r="L37" s="67">
        <f t="shared" si="12"/>
        <v>2481.0376273833349</v>
      </c>
      <c r="M37" s="67">
        <f t="shared" si="12"/>
        <v>2440.5201577936114</v>
      </c>
      <c r="N37" s="67">
        <f t="shared" si="12"/>
        <v>2299.8788240560439</v>
      </c>
      <c r="O37" s="67">
        <f t="shared" si="12"/>
        <v>2100.0389753871568</v>
      </c>
      <c r="P37" s="67">
        <f t="shared" si="12"/>
        <v>1872.6385151016748</v>
      </c>
      <c r="Q37" s="67">
        <f t="shared" si="12"/>
        <v>1639.9025536958163</v>
      </c>
      <c r="R37" s="67">
        <f t="shared" si="12"/>
        <v>1416.1350755534536</v>
      </c>
      <c r="S37" s="67">
        <f t="shared" si="12"/>
        <v>1209.623558098313</v>
      </c>
      <c r="T37" s="67">
        <f t="shared" si="12"/>
        <v>1024.40415792729</v>
      </c>
      <c r="U37" s="67">
        <f t="shared" si="12"/>
        <v>861.69037356447734</v>
      </c>
      <c r="V37" s="67">
        <f t="shared" si="12"/>
        <v>720.94080488440011</v>
      </c>
      <c r="W37" s="67">
        <f t="shared" si="12"/>
        <v>600.61311782390578</v>
      </c>
      <c r="X37" s="67">
        <f t="shared" si="12"/>
        <v>498.67168585646561</v>
      </c>
      <c r="Y37" s="67">
        <f t="shared" si="12"/>
        <v>412.91372964388893</v>
      </c>
      <c r="Z37" s="67">
        <f t="shared" si="12"/>
        <v>341.16769945017074</v>
      </c>
      <c r="AA37" s="67">
        <f t="shared" si="12"/>
        <v>281.40506726016798</v>
      </c>
      <c r="AB37" s="67">
        <f t="shared" si="12"/>
        <v>231.79548977223891</v>
      </c>
      <c r="AC37" s="67">
        <f t="shared" si="12"/>
        <v>190.72634569068489</v>
      </c>
      <c r="AD37" s="67">
        <f t="shared" si="12"/>
        <v>156.80092517155171</v>
      </c>
      <c r="AE37" s="67">
        <f t="shared" si="12"/>
        <v>128.82470665924978</v>
      </c>
      <c r="AF37" s="67">
        <f t="shared" si="12"/>
        <v>105.78577626329663</v>
      </c>
      <c r="AG37" s="67">
        <f t="shared" si="12"/>
        <v>86.833144806644128</v>
      </c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</row>
    <row r="38" spans="1:48" x14ac:dyDescent="0.25">
      <c r="A38" s="30"/>
      <c r="B38" s="38">
        <v>3</v>
      </c>
      <c r="C38" s="58">
        <f t="shared" si="10"/>
        <v>345.73428191472891</v>
      </c>
      <c r="D38" s="67"/>
      <c r="E38" s="67"/>
      <c r="F38" s="67">
        <f>((K$5+K4)*E23-E23*L15)</f>
        <v>11.038900662392436</v>
      </c>
      <c r="G38" s="67">
        <f t="shared" ref="G38:AG38" si="13">((L$5+L4)*F$23)</f>
        <v>21.377881679885689</v>
      </c>
      <c r="H38" s="67">
        <f t="shared" si="13"/>
        <v>370.03666160135515</v>
      </c>
      <c r="I38" s="67">
        <f t="shared" si="13"/>
        <v>968.54564765948737</v>
      </c>
      <c r="J38" s="67">
        <f t="shared" si="13"/>
        <v>1594.8202473529052</v>
      </c>
      <c r="K38" s="67">
        <f t="shared" si="13"/>
        <v>2083.1278818869782</v>
      </c>
      <c r="L38" s="67">
        <f t="shared" si="13"/>
        <v>2375.2220989312641</v>
      </c>
      <c r="M38" s="67">
        <f t="shared" si="13"/>
        <v>2481.0376273833349</v>
      </c>
      <c r="N38" s="67">
        <f t="shared" si="13"/>
        <v>2440.5201577936114</v>
      </c>
      <c r="O38" s="67">
        <f t="shared" si="13"/>
        <v>2299.8788240560439</v>
      </c>
      <c r="P38" s="67">
        <f t="shared" si="13"/>
        <v>2100.0389753871568</v>
      </c>
      <c r="Q38" s="67">
        <f t="shared" si="13"/>
        <v>1872.6385151016748</v>
      </c>
      <c r="R38" s="67">
        <f t="shared" si="13"/>
        <v>1639.9025536958163</v>
      </c>
      <c r="S38" s="67">
        <f t="shared" si="13"/>
        <v>1416.1350755534536</v>
      </c>
      <c r="T38" s="67">
        <f t="shared" si="13"/>
        <v>1209.623558098313</v>
      </c>
      <c r="U38" s="67">
        <f t="shared" si="13"/>
        <v>1024.40415792729</v>
      </c>
      <c r="V38" s="67">
        <f t="shared" si="13"/>
        <v>861.69037356447734</v>
      </c>
      <c r="W38" s="67">
        <f t="shared" si="13"/>
        <v>720.94080488440011</v>
      </c>
      <c r="X38" s="67">
        <f t="shared" si="13"/>
        <v>600.61311782390578</v>
      </c>
      <c r="Y38" s="67">
        <f t="shared" si="13"/>
        <v>498.67168585646561</v>
      </c>
      <c r="Z38" s="67">
        <f t="shared" si="13"/>
        <v>412.91372964388893</v>
      </c>
      <c r="AA38" s="67">
        <f t="shared" si="13"/>
        <v>341.16769945017074</v>
      </c>
      <c r="AB38" s="67">
        <f t="shared" si="13"/>
        <v>281.40506726016798</v>
      </c>
      <c r="AC38" s="67">
        <f t="shared" si="13"/>
        <v>231.79548977223891</v>
      </c>
      <c r="AD38" s="67">
        <f t="shared" si="13"/>
        <v>190.72634569068489</v>
      </c>
      <c r="AE38" s="67">
        <f t="shared" si="13"/>
        <v>156.80092517155171</v>
      </c>
      <c r="AF38" s="67">
        <f t="shared" si="13"/>
        <v>128.82470665924978</v>
      </c>
      <c r="AG38" s="67">
        <f t="shared" si="13"/>
        <v>105.78577626329663</v>
      </c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</row>
    <row r="39" spans="1:48" x14ac:dyDescent="0.25">
      <c r="A39" s="30"/>
      <c r="B39" s="38">
        <v>4</v>
      </c>
      <c r="C39" s="58">
        <f t="shared" si="10"/>
        <v>345.73428191472891</v>
      </c>
      <c r="D39" s="67"/>
      <c r="E39" s="67"/>
      <c r="F39" s="67"/>
      <c r="G39" s="67">
        <f>((K$5+K4)*F24-F24*L15)</f>
        <v>11.038900662392436</v>
      </c>
      <c r="H39" s="67">
        <f t="shared" ref="H39:Q39" si="14">((L$5+L4)*G$24)</f>
        <v>21.377881679885689</v>
      </c>
      <c r="I39" s="67">
        <f t="shared" si="14"/>
        <v>370.03666160135515</v>
      </c>
      <c r="J39" s="67">
        <f t="shared" si="14"/>
        <v>968.54564765948737</v>
      </c>
      <c r="K39" s="67">
        <f t="shared" si="14"/>
        <v>1594.8202473529052</v>
      </c>
      <c r="L39" s="67">
        <f t="shared" si="14"/>
        <v>2083.1278818869782</v>
      </c>
      <c r="M39" s="67">
        <f t="shared" si="14"/>
        <v>2375.2220989312641</v>
      </c>
      <c r="N39" s="67">
        <f t="shared" si="14"/>
        <v>2481.0376273833349</v>
      </c>
      <c r="O39" s="67">
        <f t="shared" si="14"/>
        <v>2440.5201577936114</v>
      </c>
      <c r="P39" s="67">
        <f t="shared" si="14"/>
        <v>2299.8788240560439</v>
      </c>
      <c r="Q39" s="67">
        <f t="shared" si="14"/>
        <v>2100.0389753871568</v>
      </c>
      <c r="R39" s="67">
        <f>((V$5+V4)*Q$24)*-1</f>
        <v>-1872.6385151016748</v>
      </c>
      <c r="S39" s="67">
        <f t="shared" ref="S39:AG39" si="15">((W$5+W4)*R$24)</f>
        <v>1639.9025536958163</v>
      </c>
      <c r="T39" s="67">
        <f t="shared" si="15"/>
        <v>1416.1350755534536</v>
      </c>
      <c r="U39" s="67">
        <f t="shared" si="15"/>
        <v>1209.623558098313</v>
      </c>
      <c r="V39" s="67">
        <f t="shared" si="15"/>
        <v>1024.40415792729</v>
      </c>
      <c r="W39" s="67">
        <f t="shared" si="15"/>
        <v>861.69037356447734</v>
      </c>
      <c r="X39" s="67">
        <f t="shared" si="15"/>
        <v>720.94080488440011</v>
      </c>
      <c r="Y39" s="67">
        <f t="shared" si="15"/>
        <v>600.61311782390578</v>
      </c>
      <c r="Z39" s="67">
        <f t="shared" si="15"/>
        <v>498.67168585646561</v>
      </c>
      <c r="AA39" s="67">
        <f t="shared" si="15"/>
        <v>412.91372964388893</v>
      </c>
      <c r="AB39" s="67">
        <f t="shared" si="15"/>
        <v>341.16769945017074</v>
      </c>
      <c r="AC39" s="67">
        <f t="shared" si="15"/>
        <v>281.40506726016798</v>
      </c>
      <c r="AD39" s="67">
        <f t="shared" si="15"/>
        <v>231.79548977223891</v>
      </c>
      <c r="AE39" s="67">
        <f t="shared" si="15"/>
        <v>190.72634569068489</v>
      </c>
      <c r="AF39" s="67">
        <f t="shared" si="15"/>
        <v>156.80092517155171</v>
      </c>
      <c r="AG39" s="67">
        <f t="shared" si="15"/>
        <v>128.82470665924978</v>
      </c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</row>
    <row r="40" spans="1:48" x14ac:dyDescent="0.25">
      <c r="A40" s="30"/>
      <c r="B40" s="38">
        <v>5</v>
      </c>
      <c r="C40" s="58">
        <f t="shared" si="10"/>
        <v>345.73428191472891</v>
      </c>
      <c r="D40" s="67"/>
      <c r="E40" s="67"/>
      <c r="F40" s="67"/>
      <c r="G40" s="67"/>
      <c r="H40" s="67">
        <f>((K5+K4)*G25-G25*L15)</f>
        <v>11.038900662392436</v>
      </c>
      <c r="I40" s="67">
        <f t="shared" ref="I40:Q40" si="16">((L$5+L4)*H$25)</f>
        <v>21.377881679885689</v>
      </c>
      <c r="J40" s="67">
        <f t="shared" si="16"/>
        <v>370.03666160135515</v>
      </c>
      <c r="K40" s="67">
        <f t="shared" si="16"/>
        <v>968.54564765948737</v>
      </c>
      <c r="L40" s="67">
        <f t="shared" si="16"/>
        <v>1594.8202473529052</v>
      </c>
      <c r="M40" s="67">
        <f t="shared" si="16"/>
        <v>2083.1278818869782</v>
      </c>
      <c r="N40" s="67">
        <f t="shared" si="16"/>
        <v>2375.2220989312641</v>
      </c>
      <c r="O40" s="67">
        <f t="shared" si="16"/>
        <v>2481.0376273833349</v>
      </c>
      <c r="P40" s="67">
        <f t="shared" si="16"/>
        <v>2440.5201577936114</v>
      </c>
      <c r="Q40" s="67">
        <f t="shared" si="16"/>
        <v>2299.8788240560439</v>
      </c>
      <c r="R40" s="67">
        <f>((U$5+U4)*Q$25)*-1</f>
        <v>-2100.0389753871568</v>
      </c>
      <c r="S40" s="67">
        <f t="shared" ref="S40:AG40" si="17">((V$5+V4)*R$25)</f>
        <v>1872.6385151016748</v>
      </c>
      <c r="T40" s="67">
        <f t="shared" si="17"/>
        <v>1639.9025536958163</v>
      </c>
      <c r="U40" s="67">
        <f t="shared" si="17"/>
        <v>1416.1350755534536</v>
      </c>
      <c r="V40" s="67">
        <f t="shared" si="17"/>
        <v>1209.623558098313</v>
      </c>
      <c r="W40" s="67">
        <f t="shared" si="17"/>
        <v>1024.40415792729</v>
      </c>
      <c r="X40" s="67">
        <f t="shared" si="17"/>
        <v>861.69037356447734</v>
      </c>
      <c r="Y40" s="67">
        <f t="shared" si="17"/>
        <v>720.94080488440011</v>
      </c>
      <c r="Z40" s="67">
        <f t="shared" si="17"/>
        <v>600.61311782390578</v>
      </c>
      <c r="AA40" s="67">
        <f t="shared" si="17"/>
        <v>498.67168585646561</v>
      </c>
      <c r="AB40" s="67">
        <f t="shared" si="17"/>
        <v>412.91372964388893</v>
      </c>
      <c r="AC40" s="67">
        <f t="shared" si="17"/>
        <v>341.16769945017074</v>
      </c>
      <c r="AD40" s="67">
        <f t="shared" si="17"/>
        <v>281.40506726016798</v>
      </c>
      <c r="AE40" s="67">
        <f t="shared" si="17"/>
        <v>231.79548977223891</v>
      </c>
      <c r="AF40" s="67">
        <f t="shared" si="17"/>
        <v>190.72634569068489</v>
      </c>
      <c r="AG40" s="67">
        <f t="shared" si="17"/>
        <v>156.80092517155171</v>
      </c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</row>
    <row r="41" spans="1:48" x14ac:dyDescent="0.25">
      <c r="A41" s="30"/>
      <c r="B41" s="38">
        <v>6</v>
      </c>
      <c r="C41" s="58">
        <f t="shared" si="10"/>
        <v>345.73428191472891</v>
      </c>
      <c r="D41" s="67"/>
      <c r="E41" s="67"/>
      <c r="F41" s="67"/>
      <c r="G41" s="67"/>
      <c r="H41" s="67"/>
      <c r="I41" s="67">
        <f>((K5+K4)*H26-H26*L15)</f>
        <v>11.038900662392436</v>
      </c>
      <c r="J41" s="67">
        <f t="shared" ref="J41:Q41" si="18">((L$5+L4)*I$26)</f>
        <v>21.377881679885689</v>
      </c>
      <c r="K41" s="67">
        <f t="shared" si="18"/>
        <v>370.03666160135515</v>
      </c>
      <c r="L41" s="67">
        <f t="shared" si="18"/>
        <v>968.54564765948737</v>
      </c>
      <c r="M41" s="67">
        <f t="shared" si="18"/>
        <v>1594.8202473529052</v>
      </c>
      <c r="N41" s="67">
        <f t="shared" si="18"/>
        <v>2083.1278818869782</v>
      </c>
      <c r="O41" s="67">
        <f t="shared" si="18"/>
        <v>2375.2220989312641</v>
      </c>
      <c r="P41" s="67">
        <f t="shared" si="18"/>
        <v>2481.0376273833349</v>
      </c>
      <c r="Q41" s="67">
        <f t="shared" si="18"/>
        <v>2440.5201577936114</v>
      </c>
      <c r="R41" s="67">
        <f>((T$5+T4)*Q$26)*-1</f>
        <v>-2299.8788240560439</v>
      </c>
      <c r="S41" s="67">
        <f t="shared" ref="S41:AG41" si="19">((U$5+U4)*R$26)</f>
        <v>2100.0389753871568</v>
      </c>
      <c r="T41" s="67">
        <f t="shared" si="19"/>
        <v>1872.6385151016748</v>
      </c>
      <c r="U41" s="67">
        <f t="shared" si="19"/>
        <v>1639.9025536958163</v>
      </c>
      <c r="V41" s="67">
        <f t="shared" si="19"/>
        <v>1416.1350755534536</v>
      </c>
      <c r="W41" s="67">
        <f t="shared" si="19"/>
        <v>1209.623558098313</v>
      </c>
      <c r="X41" s="67">
        <f t="shared" si="19"/>
        <v>1024.40415792729</v>
      </c>
      <c r="Y41" s="67">
        <f t="shared" si="19"/>
        <v>861.69037356447734</v>
      </c>
      <c r="Z41" s="67">
        <f t="shared" si="19"/>
        <v>720.94080488440011</v>
      </c>
      <c r="AA41" s="67">
        <f t="shared" si="19"/>
        <v>600.61311782390578</v>
      </c>
      <c r="AB41" s="67">
        <f t="shared" si="19"/>
        <v>498.67168585646561</v>
      </c>
      <c r="AC41" s="67">
        <f t="shared" si="19"/>
        <v>412.91372964388893</v>
      </c>
      <c r="AD41" s="67">
        <f t="shared" si="19"/>
        <v>341.16769945017074</v>
      </c>
      <c r="AE41" s="67">
        <f t="shared" si="19"/>
        <v>281.40506726016798</v>
      </c>
      <c r="AF41" s="67">
        <f t="shared" si="19"/>
        <v>231.79548977223891</v>
      </c>
      <c r="AG41" s="67">
        <f t="shared" si="19"/>
        <v>190.72634569068489</v>
      </c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</row>
    <row r="42" spans="1:48" x14ac:dyDescent="0.25">
      <c r="A42" s="30"/>
      <c r="B42" s="38">
        <v>7</v>
      </c>
      <c r="C42" s="58">
        <f t="shared" si="10"/>
        <v>345.73428191472891</v>
      </c>
      <c r="D42" s="67"/>
      <c r="E42" s="67"/>
      <c r="F42" s="67"/>
      <c r="G42" s="67"/>
      <c r="H42" s="67"/>
      <c r="I42" s="67"/>
      <c r="J42" s="67">
        <f>((K5+K4)*I27-I27*L15)</f>
        <v>11.038900662392436</v>
      </c>
      <c r="K42" s="67">
        <f t="shared" ref="K42:Q42" si="20">((L$5+L4)*J$27)</f>
        <v>21.377881679885689</v>
      </c>
      <c r="L42" s="67">
        <f t="shared" si="20"/>
        <v>370.03666160135515</v>
      </c>
      <c r="M42" s="67">
        <f t="shared" si="20"/>
        <v>968.54564765948737</v>
      </c>
      <c r="N42" s="67">
        <f t="shared" si="20"/>
        <v>1594.8202473529052</v>
      </c>
      <c r="O42" s="67">
        <f t="shared" si="20"/>
        <v>2083.1278818869782</v>
      </c>
      <c r="P42" s="67">
        <f t="shared" si="20"/>
        <v>2375.2220989312641</v>
      </c>
      <c r="Q42" s="67">
        <f t="shared" si="20"/>
        <v>2481.0376273833349</v>
      </c>
      <c r="R42" s="67">
        <f>((S$5+S4)*Q$27)*-1</f>
        <v>-2440.5201577936114</v>
      </c>
      <c r="S42" s="67">
        <f t="shared" ref="S42:AG42" si="21">((T$5+T4)*R$27)</f>
        <v>2299.8788240560439</v>
      </c>
      <c r="T42" s="67">
        <f t="shared" si="21"/>
        <v>2100.0389753871568</v>
      </c>
      <c r="U42" s="67">
        <f t="shared" si="21"/>
        <v>1872.6385151016748</v>
      </c>
      <c r="V42" s="67">
        <f t="shared" si="21"/>
        <v>1639.9025536958163</v>
      </c>
      <c r="W42" s="67">
        <f t="shared" si="21"/>
        <v>1416.1350755534536</v>
      </c>
      <c r="X42" s="67">
        <f t="shared" si="21"/>
        <v>1209.623558098313</v>
      </c>
      <c r="Y42" s="67">
        <f t="shared" si="21"/>
        <v>1024.40415792729</v>
      </c>
      <c r="Z42" s="67">
        <f t="shared" si="21"/>
        <v>861.69037356447734</v>
      </c>
      <c r="AA42" s="67">
        <f t="shared" si="21"/>
        <v>720.94080488440011</v>
      </c>
      <c r="AB42" s="67">
        <f t="shared" si="21"/>
        <v>600.61311782390578</v>
      </c>
      <c r="AC42" s="67">
        <f t="shared" si="21"/>
        <v>498.67168585646561</v>
      </c>
      <c r="AD42" s="67">
        <f t="shared" si="21"/>
        <v>412.91372964388893</v>
      </c>
      <c r="AE42" s="67">
        <f t="shared" si="21"/>
        <v>341.16769945017074</v>
      </c>
      <c r="AF42" s="67">
        <f t="shared" si="21"/>
        <v>281.40506726016798</v>
      </c>
      <c r="AG42" s="67">
        <f t="shared" si="21"/>
        <v>231.79548977223891</v>
      </c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</row>
    <row r="43" spans="1:48" x14ac:dyDescent="0.25">
      <c r="A43" s="30"/>
      <c r="B43" s="38">
        <v>8</v>
      </c>
      <c r="C43" s="58">
        <f t="shared" si="10"/>
        <v>345.73428191472891</v>
      </c>
      <c r="D43" s="67"/>
      <c r="E43" s="67"/>
      <c r="F43" s="67"/>
      <c r="G43" s="67"/>
      <c r="H43" s="67"/>
      <c r="I43" s="67"/>
      <c r="J43" s="67"/>
      <c r="K43" s="67">
        <f>((K5+K4)*J28-J28*L15)</f>
        <v>11.038900662392436</v>
      </c>
      <c r="L43" s="67">
        <f t="shared" ref="L43:Q43" si="22">((L$5+L4)*K$28)</f>
        <v>21.377881679885689</v>
      </c>
      <c r="M43" s="67">
        <f t="shared" si="22"/>
        <v>370.03666160135515</v>
      </c>
      <c r="N43" s="67">
        <f t="shared" si="22"/>
        <v>968.54564765948737</v>
      </c>
      <c r="O43" s="67">
        <f t="shared" si="22"/>
        <v>1594.8202473529052</v>
      </c>
      <c r="P43" s="67">
        <f t="shared" si="22"/>
        <v>2083.1278818869782</v>
      </c>
      <c r="Q43" s="67">
        <f t="shared" si="22"/>
        <v>2375.2220989312641</v>
      </c>
      <c r="R43" s="67">
        <f>((R$5+R4)*Q$28)*-1</f>
        <v>-2481.0376273833349</v>
      </c>
      <c r="S43" s="67">
        <f t="shared" ref="S43:AG43" si="23">((S$5+S4)*R$28)</f>
        <v>2440.5201577936114</v>
      </c>
      <c r="T43" s="67">
        <f t="shared" si="23"/>
        <v>2299.8788240560439</v>
      </c>
      <c r="U43" s="67">
        <f t="shared" si="23"/>
        <v>2100.0389753871568</v>
      </c>
      <c r="V43" s="67">
        <f t="shared" si="23"/>
        <v>1872.6385151016748</v>
      </c>
      <c r="W43" s="67">
        <f t="shared" si="23"/>
        <v>1639.9025536958163</v>
      </c>
      <c r="X43" s="67">
        <f t="shared" si="23"/>
        <v>1416.1350755534536</v>
      </c>
      <c r="Y43" s="67">
        <f t="shared" si="23"/>
        <v>1209.623558098313</v>
      </c>
      <c r="Z43" s="67">
        <f t="shared" si="23"/>
        <v>1024.40415792729</v>
      </c>
      <c r="AA43" s="67">
        <f t="shared" si="23"/>
        <v>861.69037356447734</v>
      </c>
      <c r="AB43" s="67">
        <f t="shared" si="23"/>
        <v>720.94080488440011</v>
      </c>
      <c r="AC43" s="67">
        <f t="shared" si="23"/>
        <v>600.61311782390578</v>
      </c>
      <c r="AD43" s="67">
        <f t="shared" si="23"/>
        <v>498.67168585646561</v>
      </c>
      <c r="AE43" s="67">
        <f t="shared" si="23"/>
        <v>412.91372964388893</v>
      </c>
      <c r="AF43" s="67">
        <f t="shared" si="23"/>
        <v>341.16769945017074</v>
      </c>
      <c r="AG43" s="67">
        <f t="shared" si="23"/>
        <v>281.40506726016798</v>
      </c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</row>
    <row r="44" spans="1:48" ht="15.75" thickBot="1" x14ac:dyDescent="0.3">
      <c r="A44" s="30"/>
      <c r="B44" s="38">
        <v>9</v>
      </c>
      <c r="C44" s="58">
        <f t="shared" si="10"/>
        <v>345.73428191472891</v>
      </c>
      <c r="D44" s="68"/>
      <c r="E44" s="68"/>
      <c r="F44" s="68"/>
      <c r="G44" s="68"/>
      <c r="H44" s="68"/>
      <c r="I44" s="68"/>
      <c r="J44" s="68"/>
      <c r="K44" s="68"/>
      <c r="L44" s="68">
        <f>((K5+K4)*K29-K29*L15)</f>
        <v>11.038900662392436</v>
      </c>
      <c r="M44" s="68">
        <f>((L5+L4)*L29)</f>
        <v>21.377881679885689</v>
      </c>
      <c r="N44" s="68">
        <f>((M5+M4)*M29)</f>
        <v>370.03666160135515</v>
      </c>
      <c r="O44" s="68">
        <f>((N5+N4)*N29)</f>
        <v>968.54564765948737</v>
      </c>
      <c r="P44" s="68">
        <f>((O5+O4)*O29)</f>
        <v>1594.8202473529052</v>
      </c>
      <c r="Q44" s="68">
        <f>((P5+P4)*P29)</f>
        <v>2083.1278818869782</v>
      </c>
      <c r="R44" s="68">
        <f>((Q5+Q4)*Q29)*-1</f>
        <v>-2375.2220989312641</v>
      </c>
      <c r="S44" s="68">
        <f t="shared" ref="S44:AG44" si="24">((R5+R4)*R29)</f>
        <v>2481.0376273833349</v>
      </c>
      <c r="T44" s="68">
        <f t="shared" si="24"/>
        <v>2440.5201577936114</v>
      </c>
      <c r="U44" s="68">
        <f t="shared" si="24"/>
        <v>2299.8788240560439</v>
      </c>
      <c r="V44" s="68">
        <f t="shared" si="24"/>
        <v>2100.0389753871568</v>
      </c>
      <c r="W44" s="68">
        <f t="shared" si="24"/>
        <v>1872.6385151016748</v>
      </c>
      <c r="X44" s="68">
        <f t="shared" si="24"/>
        <v>1639.9025536958163</v>
      </c>
      <c r="Y44" s="68">
        <f t="shared" si="24"/>
        <v>1416.1350755534536</v>
      </c>
      <c r="Z44" s="68">
        <f t="shared" si="24"/>
        <v>1209.623558098313</v>
      </c>
      <c r="AA44" s="68">
        <f t="shared" si="24"/>
        <v>1024.40415792729</v>
      </c>
      <c r="AB44" s="68">
        <f t="shared" si="24"/>
        <v>861.69037356447734</v>
      </c>
      <c r="AC44" s="68">
        <f t="shared" si="24"/>
        <v>720.94080488440011</v>
      </c>
      <c r="AD44" s="68">
        <f t="shared" si="24"/>
        <v>600.61311782390578</v>
      </c>
      <c r="AE44" s="68">
        <f t="shared" si="24"/>
        <v>498.67168585646561</v>
      </c>
      <c r="AF44" s="68">
        <f t="shared" si="24"/>
        <v>412.91372964388893</v>
      </c>
      <c r="AG44" s="68">
        <f t="shared" si="24"/>
        <v>341.16769945017074</v>
      </c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</row>
    <row r="45" spans="1:48" ht="14.45" customHeight="1" x14ac:dyDescent="0.25">
      <c r="A45" s="30"/>
      <c r="B45" s="75" t="s">
        <v>76</v>
      </c>
      <c r="C45" s="75"/>
      <c r="D45" s="69">
        <f>SUM(D36:D44)</f>
        <v>11.038900662392436</v>
      </c>
      <c r="E45" s="69">
        <f t="shared" ref="E45:AF45" si="25">SUM(E36:E44)</f>
        <v>32.416782342278125</v>
      </c>
      <c r="F45" s="69">
        <f>SUM(F36:F44)</f>
        <v>402.45344394363332</v>
      </c>
      <c r="G45" s="69">
        <f t="shared" si="25"/>
        <v>1370.9990916031206</v>
      </c>
      <c r="H45" s="69">
        <f t="shared" si="25"/>
        <v>2965.8193389560261</v>
      </c>
      <c r="I45" s="69">
        <f t="shared" si="25"/>
        <v>5048.9472208430043</v>
      </c>
      <c r="J45" s="69">
        <f t="shared" si="25"/>
        <v>7424.1693197742688</v>
      </c>
      <c r="K45" s="69">
        <f t="shared" si="25"/>
        <v>9905.2069471576033</v>
      </c>
      <c r="L45" s="69">
        <f t="shared" si="25"/>
        <v>12345.727104951215</v>
      </c>
      <c r="M45" s="69">
        <f t="shared" si="25"/>
        <v>14634.567028344867</v>
      </c>
      <c r="N45" s="69">
        <f t="shared" si="25"/>
        <v>16713.22812205214</v>
      </c>
      <c r="O45" s="69">
        <f t="shared" si="25"/>
        <v>18215.829975552457</v>
      </c>
      <c r="P45" s="69">
        <f t="shared" si="25"/>
        <v>18887.186881588786</v>
      </c>
      <c r="Q45" s="69">
        <f t="shared" si="25"/>
        <v>18708.501709789336</v>
      </c>
      <c r="R45" s="69">
        <f t="shared" si="25"/>
        <v>-9303.6750113055041</v>
      </c>
      <c r="S45" s="69">
        <f t="shared" si="25"/>
        <v>16484.179444996695</v>
      </c>
      <c r="T45" s="69">
        <f t="shared" si="25"/>
        <v>14864.832191177837</v>
      </c>
      <c r="U45" s="69">
        <f t="shared" si="25"/>
        <v>13145.252838268627</v>
      </c>
      <c r="V45" s="69">
        <f t="shared" si="25"/>
        <v>11445.987132036487</v>
      </c>
      <c r="W45" s="69">
        <f t="shared" si="25"/>
        <v>9844.6198425057955</v>
      </c>
      <c r="X45" s="69">
        <f t="shared" si="25"/>
        <v>8384.8950570480101</v>
      </c>
      <c r="Y45" s="69">
        <f t="shared" si="25"/>
        <v>7086.1602028023644</v>
      </c>
      <c r="Z45" s="69">
        <f t="shared" si="25"/>
        <v>5951.4301945090792</v>
      </c>
      <c r="AA45" s="69">
        <f t="shared" si="25"/>
        <v>4973.6021261830056</v>
      </c>
      <c r="AB45" s="69">
        <f t="shared" si="25"/>
        <v>4139.9243139463997</v>
      </c>
      <c r="AC45" s="69">
        <f t="shared" si="25"/>
        <v>3435.0348655534744</v>
      </c>
      <c r="AD45" s="69">
        <f t="shared" si="25"/>
        <v>2842.9187673283241</v>
      </c>
      <c r="AE45" s="69">
        <f>SUM(AE36:AE44)</f>
        <v>2348.091425767715</v>
      </c>
      <c r="AF45" s="69">
        <f t="shared" si="25"/>
        <v>1936.2528847178937</v>
      </c>
      <c r="AG45" s="69">
        <f>SUM(AG36:AG44)</f>
        <v>1594.5943431927744</v>
      </c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</row>
    <row r="46" spans="1:48" ht="14.45" customHeight="1" x14ac:dyDescent="0.25">
      <c r="A46" s="30"/>
      <c r="B46" s="76" t="s">
        <v>77</v>
      </c>
      <c r="C46" s="76"/>
      <c r="D46" s="70">
        <f>D45</f>
        <v>11.038900662392436</v>
      </c>
      <c r="E46" s="70">
        <f>D46+E45</f>
        <v>43.455683004670561</v>
      </c>
      <c r="F46" s="70">
        <f t="shared" ref="F46:AG46" si="26">E46+F45</f>
        <v>445.90912694830388</v>
      </c>
      <c r="G46" s="70">
        <f t="shared" si="26"/>
        <v>1816.9082185514244</v>
      </c>
      <c r="H46" s="70">
        <f t="shared" si="26"/>
        <v>4782.7275575074509</v>
      </c>
      <c r="I46" s="70">
        <f>H46+I45</f>
        <v>9831.6747783504543</v>
      </c>
      <c r="J46" s="70">
        <f t="shared" si="26"/>
        <v>17255.844098124722</v>
      </c>
      <c r="K46" s="70">
        <f t="shared" si="26"/>
        <v>27161.051045282326</v>
      </c>
      <c r="L46" s="70">
        <f t="shared" si="26"/>
        <v>39506.778150233542</v>
      </c>
      <c r="M46" s="70">
        <f t="shared" si="26"/>
        <v>54141.345178578413</v>
      </c>
      <c r="N46" s="70">
        <f t="shared" si="26"/>
        <v>70854.573300630553</v>
      </c>
      <c r="O46" s="70">
        <f t="shared" si="26"/>
        <v>89070.403276183002</v>
      </c>
      <c r="P46" s="70">
        <f t="shared" si="26"/>
        <v>107957.59015777179</v>
      </c>
      <c r="Q46" s="70">
        <f t="shared" si="26"/>
        <v>126666.09186756113</v>
      </c>
      <c r="R46" s="70">
        <f t="shared" si="26"/>
        <v>117362.41685625563</v>
      </c>
      <c r="S46" s="70">
        <f t="shared" si="26"/>
        <v>133846.59630125231</v>
      </c>
      <c r="T46" s="70">
        <f t="shared" si="26"/>
        <v>148711.42849243016</v>
      </c>
      <c r="U46" s="70">
        <f t="shared" si="26"/>
        <v>161856.68133069878</v>
      </c>
      <c r="V46" s="70">
        <f t="shared" si="26"/>
        <v>173302.66846273525</v>
      </c>
      <c r="W46" s="70">
        <f t="shared" si="26"/>
        <v>183147.28830524103</v>
      </c>
      <c r="X46" s="70">
        <f t="shared" si="26"/>
        <v>191532.18336228904</v>
      </c>
      <c r="Y46" s="70">
        <f t="shared" si="26"/>
        <v>198618.3435650914</v>
      </c>
      <c r="Z46" s="70">
        <f t="shared" si="26"/>
        <v>204569.77375960047</v>
      </c>
      <c r="AA46" s="70">
        <f t="shared" si="26"/>
        <v>209543.37588578349</v>
      </c>
      <c r="AB46" s="70">
        <f t="shared" si="26"/>
        <v>213683.30019972989</v>
      </c>
      <c r="AC46" s="70">
        <f t="shared" si="26"/>
        <v>217118.33506528335</v>
      </c>
      <c r="AD46" s="70">
        <f t="shared" si="26"/>
        <v>219961.25383261166</v>
      </c>
      <c r="AE46" s="70">
        <f t="shared" si="26"/>
        <v>222309.34525837938</v>
      </c>
      <c r="AF46" s="70">
        <f t="shared" si="26"/>
        <v>224245.59814309728</v>
      </c>
      <c r="AG46" s="70">
        <f t="shared" si="26"/>
        <v>225840.19248629006</v>
      </c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</row>
    <row r="47" spans="1:48" ht="14.45" customHeight="1" x14ac:dyDescent="0.25">
      <c r="A47" s="30"/>
      <c r="B47" s="77" t="s">
        <v>78</v>
      </c>
      <c r="C47" s="77"/>
      <c r="D47" s="71">
        <f>D45*$D$11</f>
        <v>40.475969095438927</v>
      </c>
      <c r="E47" s="71">
        <f t="shared" ref="E47:AF48" si="27">E45*$D$11</f>
        <v>118.86153525501979</v>
      </c>
      <c r="F47" s="71">
        <f>F45*$D$11</f>
        <v>1475.6626277933221</v>
      </c>
      <c r="G47" s="71">
        <f t="shared" si="27"/>
        <v>5026.9966692114422</v>
      </c>
      <c r="H47" s="71">
        <f t="shared" si="27"/>
        <v>10874.670909505428</v>
      </c>
      <c r="I47" s="71">
        <f t="shared" si="27"/>
        <v>18512.80647642435</v>
      </c>
      <c r="J47" s="71">
        <f t="shared" si="27"/>
        <v>27221.954172505652</v>
      </c>
      <c r="K47" s="71">
        <f>K45*$D$11</f>
        <v>36319.092139577879</v>
      </c>
      <c r="L47" s="71">
        <f t="shared" si="27"/>
        <v>45267.666051487788</v>
      </c>
      <c r="M47" s="71">
        <f t="shared" si="27"/>
        <v>53660.079103931181</v>
      </c>
      <c r="N47" s="71">
        <f t="shared" si="27"/>
        <v>61281.836447524511</v>
      </c>
      <c r="O47" s="71">
        <f t="shared" si="27"/>
        <v>66791.376577025672</v>
      </c>
      <c r="P47" s="71">
        <f t="shared" si="27"/>
        <v>69253.01856582555</v>
      </c>
      <c r="Q47" s="67">
        <f t="shared" si="27"/>
        <v>68597.839602560896</v>
      </c>
      <c r="R47" s="67">
        <f t="shared" si="27"/>
        <v>-34113.475041453516</v>
      </c>
      <c r="S47" s="71">
        <f t="shared" si="27"/>
        <v>60441.991298321213</v>
      </c>
      <c r="T47" s="71">
        <f t="shared" si="27"/>
        <v>54504.3847009854</v>
      </c>
      <c r="U47" s="71">
        <f t="shared" si="27"/>
        <v>48199.260406984962</v>
      </c>
      <c r="V47" s="71">
        <f t="shared" si="27"/>
        <v>41968.619484133786</v>
      </c>
      <c r="W47" s="71">
        <f t="shared" si="27"/>
        <v>36096.939422521245</v>
      </c>
      <c r="X47" s="71">
        <f t="shared" si="27"/>
        <v>30744.615209176034</v>
      </c>
      <c r="Y47" s="71">
        <f t="shared" si="27"/>
        <v>25982.587410275337</v>
      </c>
      <c r="Z47" s="71">
        <f t="shared" si="27"/>
        <v>21821.910713199955</v>
      </c>
      <c r="AA47" s="67">
        <f t="shared" si="27"/>
        <v>18236.541129337686</v>
      </c>
      <c r="AB47" s="67">
        <f t="shared" si="27"/>
        <v>15179.722484470132</v>
      </c>
      <c r="AC47" s="67">
        <f t="shared" si="27"/>
        <v>12595.127840362738</v>
      </c>
      <c r="AD47" s="67">
        <f t="shared" si="27"/>
        <v>10424.035480203855</v>
      </c>
      <c r="AE47" s="67">
        <f t="shared" si="27"/>
        <v>8609.6685611482881</v>
      </c>
      <c r="AF47" s="72">
        <f>AF45*$D$11</f>
        <v>7099.5939106322767</v>
      </c>
      <c r="AG47" s="72">
        <f>AG45*$D$11</f>
        <v>5846.8459250401729</v>
      </c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48" ht="15.6" customHeight="1" x14ac:dyDescent="0.25">
      <c r="A48" s="30"/>
      <c r="B48" s="76" t="s">
        <v>79</v>
      </c>
      <c r="C48" s="76"/>
      <c r="D48" s="70">
        <f>D46*$D$11</f>
        <v>40.475969095438927</v>
      </c>
      <c r="E48" s="70">
        <f t="shared" si="27"/>
        <v>159.33750435045872</v>
      </c>
      <c r="F48" s="70">
        <f t="shared" si="27"/>
        <v>1635.0001321437808</v>
      </c>
      <c r="G48" s="70">
        <f t="shared" si="27"/>
        <v>6661.9968013552225</v>
      </c>
      <c r="H48" s="74">
        <f t="shared" si="27"/>
        <v>17536.667710860653</v>
      </c>
      <c r="I48" s="70">
        <f t="shared" si="27"/>
        <v>36049.474187284999</v>
      </c>
      <c r="J48" s="70">
        <f t="shared" si="27"/>
        <v>63271.428359790647</v>
      </c>
      <c r="K48" s="70">
        <f t="shared" si="27"/>
        <v>99590.520499368518</v>
      </c>
      <c r="L48" s="70">
        <f t="shared" si="27"/>
        <v>144858.18655085631</v>
      </c>
      <c r="M48" s="74">
        <f t="shared" si="27"/>
        <v>198518.26565478751</v>
      </c>
      <c r="N48" s="70">
        <f t="shared" si="27"/>
        <v>259800.10210231203</v>
      </c>
      <c r="O48" s="70">
        <f t="shared" si="27"/>
        <v>326591.47867933766</v>
      </c>
      <c r="P48" s="70">
        <f t="shared" si="27"/>
        <v>395844.49724516319</v>
      </c>
      <c r="Q48" s="70">
        <f>Q46*$D$11</f>
        <v>464442.33684772416</v>
      </c>
      <c r="R48" s="70">
        <f t="shared" si="27"/>
        <v>430328.86180627061</v>
      </c>
      <c r="S48" s="70">
        <f t="shared" si="27"/>
        <v>490770.85310459178</v>
      </c>
      <c r="T48" s="70">
        <f t="shared" si="27"/>
        <v>545275.23780557723</v>
      </c>
      <c r="U48" s="70">
        <f t="shared" si="27"/>
        <v>593474.49821256218</v>
      </c>
      <c r="V48" s="70">
        <f t="shared" si="27"/>
        <v>635443.11769669584</v>
      </c>
      <c r="W48" s="74">
        <f t="shared" si="27"/>
        <v>671540.05711921712</v>
      </c>
      <c r="X48" s="70">
        <f t="shared" si="27"/>
        <v>702284.67232839309</v>
      </c>
      <c r="Y48" s="70">
        <f t="shared" si="27"/>
        <v>728267.25973866845</v>
      </c>
      <c r="Z48" s="70">
        <f t="shared" si="27"/>
        <v>750089.17045186833</v>
      </c>
      <c r="AA48" s="70">
        <f t="shared" si="27"/>
        <v>768325.71158120607</v>
      </c>
      <c r="AB48" s="70">
        <f t="shared" si="27"/>
        <v>783505.43406567618</v>
      </c>
      <c r="AC48" s="70">
        <f t="shared" si="27"/>
        <v>796100.5619060389</v>
      </c>
      <c r="AD48" s="70">
        <f t="shared" si="27"/>
        <v>806524.59738624271</v>
      </c>
      <c r="AE48" s="70">
        <f t="shared" si="27"/>
        <v>815134.26594739105</v>
      </c>
      <c r="AF48" s="70">
        <f t="shared" si="27"/>
        <v>822233.85985802335</v>
      </c>
      <c r="AG48" s="74">
        <f>AG46*$D$11</f>
        <v>828080.70578306355</v>
      </c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</row>
    <row r="49" spans="1:48" ht="15.6" customHeight="1" x14ac:dyDescent="0.25">
      <c r="A49" s="30"/>
      <c r="B49" s="30"/>
      <c r="C49" s="30"/>
      <c r="D49" s="30"/>
      <c r="E49" s="5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</row>
    <row r="50" spans="1:48" x14ac:dyDescent="0.25">
      <c r="A50" s="30"/>
      <c r="B50" s="30"/>
      <c r="C50" s="30"/>
      <c r="D50" s="30"/>
      <c r="E50" s="5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</row>
    <row r="51" spans="1:48" ht="15" customHeight="1" x14ac:dyDescent="0.25">
      <c r="A51" s="30"/>
      <c r="B51" s="30"/>
      <c r="C51" s="73"/>
      <c r="D51" s="73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</row>
    <row r="52" spans="1:48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</row>
    <row r="53" spans="1:48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</row>
    <row r="54" spans="1:48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</row>
    <row r="55" spans="1:48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</row>
    <row r="56" spans="1:48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</row>
    <row r="57" spans="1:48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</row>
    <row r="58" spans="1:48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</row>
    <row r="59" spans="1:48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</row>
    <row r="60" spans="1:48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</row>
    <row r="61" spans="1:48" x14ac:dyDescent="0.25"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</row>
  </sheetData>
  <mergeCells count="4">
    <mergeCell ref="B45:C45"/>
    <mergeCell ref="B46:C46"/>
    <mergeCell ref="B47:C47"/>
    <mergeCell ref="B48:C4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26147-D8CB-4AC5-99B8-708E334C86AE}">
  <dimension ref="A1:AW61"/>
  <sheetViews>
    <sheetView topLeftCell="Q13" zoomScale="60" zoomScaleNormal="60" workbookViewId="0">
      <selection activeCell="AG57" sqref="AG57"/>
    </sheetView>
  </sheetViews>
  <sheetFormatPr defaultColWidth="11.42578125" defaultRowHeight="15" x14ac:dyDescent="0.25"/>
  <cols>
    <col min="1" max="1" width="11.42578125" style="34"/>
    <col min="2" max="2" width="18.28515625" style="34" customWidth="1"/>
    <col min="3" max="3" width="14.42578125" style="34" customWidth="1"/>
    <col min="4" max="4" width="24.85546875" style="34" customWidth="1"/>
    <col min="5" max="5" width="12.42578125" style="34" bestFit="1" customWidth="1"/>
    <col min="6" max="7" width="13.85546875" style="34" bestFit="1" customWidth="1"/>
    <col min="8" max="8" width="15.42578125" style="34" bestFit="1" customWidth="1"/>
    <col min="9" max="10" width="13.85546875" style="34" bestFit="1" customWidth="1"/>
    <col min="11" max="11" width="15.140625" style="34" bestFit="1" customWidth="1"/>
    <col min="12" max="12" width="17" style="34" bestFit="1" customWidth="1"/>
    <col min="13" max="13" width="16.5703125" style="34" bestFit="1" customWidth="1"/>
    <col min="14" max="17" width="13.85546875" style="34" bestFit="1" customWidth="1"/>
    <col min="18" max="22" width="14.5703125" style="34" bestFit="1" customWidth="1"/>
    <col min="23" max="23" width="18.7109375" style="34" bestFit="1" customWidth="1"/>
    <col min="24" max="32" width="14.5703125" style="34" bestFit="1" customWidth="1"/>
    <col min="33" max="33" width="18.7109375" style="34" bestFit="1" customWidth="1"/>
    <col min="34" max="34" width="14.5703125" style="34" bestFit="1" customWidth="1"/>
    <col min="35" max="16384" width="11.42578125" style="34"/>
  </cols>
  <sheetData>
    <row r="1" spans="1:48" ht="28.5" customHeight="1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48" ht="15.75" x14ac:dyDescent="0.25">
      <c r="B2" s="31" t="s">
        <v>37</v>
      </c>
      <c r="C2" s="30"/>
      <c r="D2" s="30"/>
      <c r="E2" s="30"/>
      <c r="F2" s="30"/>
      <c r="G2" s="30"/>
      <c r="H2" s="30"/>
      <c r="I2" s="30"/>
      <c r="J2" s="32" t="s">
        <v>62</v>
      </c>
      <c r="K2" s="33"/>
      <c r="L2" s="33"/>
      <c r="M2" s="33"/>
      <c r="N2" s="33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</row>
    <row r="3" spans="1:48" x14ac:dyDescent="0.25">
      <c r="A3" s="30"/>
      <c r="B3" s="30"/>
      <c r="C3" s="30"/>
      <c r="D3" s="30"/>
      <c r="E3" s="30"/>
      <c r="F3" s="30"/>
      <c r="G3" s="30"/>
      <c r="H3" s="30"/>
      <c r="I3" s="30"/>
      <c r="J3" s="38"/>
      <c r="K3" s="38">
        <v>0</v>
      </c>
      <c r="L3" s="38">
        <v>1</v>
      </c>
      <c r="M3" s="38">
        <v>2</v>
      </c>
      <c r="N3" s="38">
        <v>3</v>
      </c>
      <c r="O3" s="38">
        <v>4</v>
      </c>
      <c r="P3" s="38">
        <v>5</v>
      </c>
      <c r="Q3" s="38">
        <v>6</v>
      </c>
      <c r="R3" s="38">
        <v>7</v>
      </c>
      <c r="S3" s="38">
        <v>8</v>
      </c>
      <c r="T3" s="38">
        <v>9</v>
      </c>
      <c r="U3" s="38">
        <v>10</v>
      </c>
      <c r="V3" s="38">
        <v>11</v>
      </c>
      <c r="W3" s="38">
        <v>12</v>
      </c>
      <c r="X3" s="38">
        <v>13</v>
      </c>
      <c r="Y3" s="38">
        <v>14</v>
      </c>
      <c r="Z3" s="38">
        <v>15</v>
      </c>
      <c r="AA3" s="38">
        <v>16</v>
      </c>
      <c r="AB3" s="38">
        <v>17</v>
      </c>
      <c r="AC3" s="38">
        <v>18</v>
      </c>
      <c r="AD3" s="38">
        <v>19</v>
      </c>
      <c r="AE3" s="38">
        <v>20</v>
      </c>
      <c r="AF3" s="38">
        <v>21</v>
      </c>
      <c r="AG3" s="38">
        <v>22</v>
      </c>
      <c r="AH3" s="38">
        <v>23</v>
      </c>
      <c r="AI3" s="38">
        <v>24</v>
      </c>
      <c r="AJ3" s="38">
        <v>25</v>
      </c>
      <c r="AK3" s="38">
        <v>26</v>
      </c>
      <c r="AL3" s="38">
        <v>27</v>
      </c>
      <c r="AM3" s="38">
        <v>28</v>
      </c>
      <c r="AN3" s="38">
        <v>29</v>
      </c>
      <c r="AO3" s="38">
        <v>30</v>
      </c>
      <c r="AP3" s="30"/>
      <c r="AQ3" s="30"/>
      <c r="AR3" s="30"/>
      <c r="AS3" s="30"/>
      <c r="AT3" s="30"/>
      <c r="AU3" s="30"/>
      <c r="AV3" s="30"/>
    </row>
    <row r="4" spans="1:48" x14ac:dyDescent="0.25">
      <c r="A4" s="30"/>
      <c r="B4" s="30"/>
      <c r="C4" s="38" t="s">
        <v>63</v>
      </c>
      <c r="D4" s="38"/>
      <c r="E4" s="30"/>
      <c r="F4" s="30"/>
      <c r="G4" s="30"/>
      <c r="H4" s="30"/>
      <c r="I4" s="30"/>
      <c r="J4" s="38" t="s">
        <v>64</v>
      </c>
      <c r="K4" s="38">
        <f>0.489*(K5^0.89)</f>
        <v>1.3788246939886428E-2</v>
      </c>
      <c r="L4" s="38">
        <f>0.489*(L5^0.89)</f>
        <v>2.5552050017790411E-2</v>
      </c>
      <c r="M4" s="38">
        <f t="shared" ref="M4:AN4" si="0">0.489*(M5^0.89)</f>
        <v>0.36044872841517317</v>
      </c>
      <c r="N4" s="38">
        <f t="shared" si="0"/>
        <v>0.87604548873051435</v>
      </c>
      <c r="O4" s="38">
        <f t="shared" si="0"/>
        <v>1.3868283000606834</v>
      </c>
      <c r="P4" s="38">
        <f t="shared" si="0"/>
        <v>1.7732050057662931</v>
      </c>
      <c r="Q4" s="38">
        <f t="shared" si="0"/>
        <v>2.0006272518176758</v>
      </c>
      <c r="R4" s="38">
        <f t="shared" si="0"/>
        <v>2.0824261439806677</v>
      </c>
      <c r="S4" s="38">
        <f t="shared" si="0"/>
        <v>2.0511398107328942</v>
      </c>
      <c r="T4" s="38">
        <f t="shared" si="0"/>
        <v>1.9422000384648348</v>
      </c>
      <c r="U4" s="38">
        <f t="shared" si="0"/>
        <v>1.7864408245722385</v>
      </c>
      <c r="V4" s="38">
        <f t="shared" si="0"/>
        <v>1.6076896466876123</v>
      </c>
      <c r="W4" s="38">
        <f t="shared" si="0"/>
        <v>1.4228705625256779</v>
      </c>
      <c r="X4" s="38">
        <f t="shared" si="0"/>
        <v>1.2431221584670407</v>
      </c>
      <c r="Y4" s="38">
        <f t="shared" si="0"/>
        <v>1.0751561437379691</v>
      </c>
      <c r="Z4" s="38">
        <f t="shared" si="0"/>
        <v>0.92250679419002457</v>
      </c>
      <c r="AA4" s="38">
        <f t="shared" si="0"/>
        <v>0.78654773688919444</v>
      </c>
      <c r="AB4" s="38">
        <f t="shared" si="0"/>
        <v>0.66726175540576682</v>
      </c>
      <c r="AC4" s="38">
        <f t="shared" si="0"/>
        <v>0.56379468864138538</v>
      </c>
      <c r="AD4" s="38">
        <f t="shared" si="0"/>
        <v>0.47483775939590034</v>
      </c>
      <c r="AE4" s="38">
        <f t="shared" si="0"/>
        <v>0.39888133001655612</v>
      </c>
      <c r="AF4" s="38">
        <f t="shared" si="0"/>
        <v>0.33437623540424583</v>
      </c>
      <c r="AG4" s="38">
        <f t="shared" si="0"/>
        <v>0.27983085823812082</v>
      </c>
      <c r="AH4" s="38">
        <f t="shared" si="0"/>
        <v>0.23386485259815634</v>
      </c>
      <c r="AI4" s="38">
        <f t="shared" si="0"/>
        <v>0.19523450534644191</v>
      </c>
      <c r="AJ4" s="38">
        <f t="shared" si="0"/>
        <v>0.16284019108796349</v>
      </c>
      <c r="AK4" s="38">
        <f t="shared" si="0"/>
        <v>0.13572304071115421</v>
      </c>
      <c r="AL4" s="38">
        <f t="shared" si="0"/>
        <v>0.1130555597605553</v>
      </c>
      <c r="AM4" s="38">
        <f t="shared" si="0"/>
        <v>9.4129268297941868E-2</v>
      </c>
      <c r="AN4" s="38">
        <f t="shared" si="0"/>
        <v>7.834129426265192E-2</v>
      </c>
      <c r="AO4" s="38">
        <f>0.489*(AO5^0.89)</f>
        <v>6.5181086453191303E-2</v>
      </c>
      <c r="AP4" s="30"/>
      <c r="AQ4" s="30"/>
      <c r="AR4" s="30"/>
      <c r="AS4" s="30"/>
      <c r="AT4" s="30"/>
      <c r="AU4" s="30"/>
      <c r="AV4" s="30"/>
    </row>
    <row r="5" spans="1:48" x14ac:dyDescent="0.25">
      <c r="A5" s="30"/>
      <c r="B5" s="30"/>
      <c r="C5" s="38"/>
      <c r="D5" s="38"/>
      <c r="E5" s="30"/>
      <c r="F5" s="30"/>
      <c r="G5" s="30"/>
      <c r="H5" s="30"/>
      <c r="I5" s="30"/>
      <c r="J5" s="38" t="s">
        <v>39</v>
      </c>
      <c r="K5" s="38">
        <f>L5/2</f>
        <v>1.8140610682381542E-2</v>
      </c>
      <c r="L5" s="38">
        <f t="shared" ref="L5:AO5" si="1">L10-K10</f>
        <v>3.6281221364763083E-2</v>
      </c>
      <c r="M5" s="38">
        <f t="shared" si="1"/>
        <v>0.70984334546317041</v>
      </c>
      <c r="N5" s="38">
        <f t="shared" si="1"/>
        <v>1.9253707963296036</v>
      </c>
      <c r="O5" s="38">
        <f t="shared" si="1"/>
        <v>3.226021309531252</v>
      </c>
      <c r="P5" s="38">
        <f t="shared" si="1"/>
        <v>4.2520230113985074</v>
      </c>
      <c r="Q5" s="38">
        <f t="shared" si="1"/>
        <v>4.8694525267247464</v>
      </c>
      <c r="R5" s="38">
        <f t="shared" si="1"/>
        <v>5.0937139068206942</v>
      </c>
      <c r="S5" s="38">
        <f t="shared" si="1"/>
        <v>5.0078077263109897</v>
      </c>
      <c r="T5" s="38">
        <f t="shared" si="1"/>
        <v>4.7099572521543251</v>
      </c>
      <c r="U5" s="38">
        <f t="shared" si="1"/>
        <v>4.2877007495777768</v>
      </c>
      <c r="V5" s="38">
        <f t="shared" si="1"/>
        <v>3.8087200443928282</v>
      </c>
      <c r="W5" s="38">
        <f t="shared" si="1"/>
        <v>3.3203748703940406</v>
      </c>
      <c r="X5" s="38">
        <f t="shared" si="1"/>
        <v>2.852899409630524</v>
      </c>
      <c r="Y5" s="38">
        <f t="shared" si="1"/>
        <v>2.4235526085420602</v>
      </c>
      <c r="Z5" s="38">
        <f t="shared" si="1"/>
        <v>2.0404743491723991</v>
      </c>
      <c r="AA5" s="38">
        <f t="shared" si="1"/>
        <v>1.7058009211388878</v>
      </c>
      <c r="AB5" s="38">
        <f t="shared" si="1"/>
        <v>1.4179835980249678</v>
      </c>
      <c r="AC5" s="38">
        <f t="shared" si="1"/>
        <v>1.1734155020797061</v>
      </c>
      <c r="AD5" s="38">
        <f t="shared" si="1"/>
        <v>0.96751757515393422</v>
      </c>
      <c r="AE5" s="38">
        <f t="shared" si="1"/>
        <v>0.79542814764678127</v>
      </c>
      <c r="AF5" s="38">
        <f t="shared" si="1"/>
        <v>0.65241540573915557</v>
      </c>
      <c r="AG5" s="38">
        <f t="shared" si="1"/>
        <v>0.53410366309920221</v>
      </c>
      <c r="AH5" s="38">
        <f t="shared" si="1"/>
        <v>0.43657919040654747</v>
      </c>
      <c r="AI5" s="38">
        <f t="shared" si="1"/>
        <v>0.35642136353185805</v>
      </c>
      <c r="AJ5" s="38">
        <f t="shared" si="1"/>
        <v>0.2906899717387148</v>
      </c>
      <c r="AK5" s="38">
        <f t="shared" si="1"/>
        <v>0.23688885633821855</v>
      </c>
      <c r="AL5" s="38">
        <f t="shared" si="1"/>
        <v>0.19291865742565761</v>
      </c>
      <c r="AM5" s="38">
        <f t="shared" si="1"/>
        <v>0.15702645836517348</v>
      </c>
      <c r="AN5" s="38">
        <f t="shared" si="1"/>
        <v>0.12775683324772302</v>
      </c>
      <c r="AO5" s="38">
        <f t="shared" si="1"/>
        <v>0.10390669315957979</v>
      </c>
      <c r="AP5" s="30"/>
      <c r="AQ5" s="30"/>
      <c r="AR5" s="30"/>
      <c r="AS5" s="30"/>
      <c r="AT5" s="30"/>
      <c r="AU5" s="30"/>
      <c r="AV5" s="30"/>
    </row>
    <row r="6" spans="1:48" x14ac:dyDescent="0.25">
      <c r="A6" s="30"/>
      <c r="B6" s="30"/>
      <c r="C6" s="38" t="s">
        <v>65</v>
      </c>
      <c r="D6" s="51">
        <v>58.2</v>
      </c>
      <c r="E6" s="30"/>
      <c r="F6" s="30"/>
      <c r="G6" s="30"/>
      <c r="H6" s="30"/>
      <c r="I6" s="30"/>
      <c r="J6" s="38" t="s">
        <v>66</v>
      </c>
      <c r="K6" s="39">
        <f>SUM(K4:K5)</f>
        <v>3.1928857622267971E-2</v>
      </c>
      <c r="L6" s="39">
        <f>SUM(L4:L5)</f>
        <v>6.1833271382553498E-2</v>
      </c>
      <c r="M6" s="39">
        <f t="shared" ref="M6:AN6" si="2">SUM(M4:M5)</f>
        <v>1.0702920738783437</v>
      </c>
      <c r="N6" s="39">
        <f t="shared" si="2"/>
        <v>2.8014162850601179</v>
      </c>
      <c r="O6" s="39">
        <f t="shared" si="2"/>
        <v>4.6128496095919349</v>
      </c>
      <c r="P6" s="39">
        <f t="shared" si="2"/>
        <v>6.0252280171648005</v>
      </c>
      <c r="Q6" s="39">
        <f t="shared" si="2"/>
        <v>6.8700797785424221</v>
      </c>
      <c r="R6" s="39">
        <f t="shared" si="2"/>
        <v>7.1761400508013615</v>
      </c>
      <c r="S6" s="39">
        <f t="shared" si="2"/>
        <v>7.0589475370438839</v>
      </c>
      <c r="T6" s="39">
        <f t="shared" si="2"/>
        <v>6.6521572906191597</v>
      </c>
      <c r="U6" s="39">
        <f t="shared" si="2"/>
        <v>6.0741415741500155</v>
      </c>
      <c r="V6" s="39">
        <f t="shared" si="2"/>
        <v>5.4164096910804407</v>
      </c>
      <c r="W6" s="39">
        <f t="shared" si="2"/>
        <v>4.7432454329197187</v>
      </c>
      <c r="X6" s="39">
        <f t="shared" si="2"/>
        <v>4.0960215680975649</v>
      </c>
      <c r="Y6" s="39">
        <f t="shared" si="2"/>
        <v>3.4987087522800291</v>
      </c>
      <c r="Z6" s="39">
        <f t="shared" si="2"/>
        <v>2.9629811433624238</v>
      </c>
      <c r="AA6" s="39">
        <f t="shared" si="2"/>
        <v>2.4923486580280825</v>
      </c>
      <c r="AB6" s="39">
        <f t="shared" si="2"/>
        <v>2.0852453534307345</v>
      </c>
      <c r="AC6" s="39">
        <f t="shared" si="2"/>
        <v>1.7372101907210915</v>
      </c>
      <c r="AD6" s="39">
        <f t="shared" si="2"/>
        <v>1.4423553345498346</v>
      </c>
      <c r="AE6" s="39">
        <f t="shared" si="2"/>
        <v>1.1943094776633374</v>
      </c>
      <c r="AF6" s="39">
        <f t="shared" si="2"/>
        <v>0.98679164114340145</v>
      </c>
      <c r="AG6" s="39">
        <f t="shared" si="2"/>
        <v>0.81393452133732302</v>
      </c>
      <c r="AH6" s="39">
        <f t="shared" si="2"/>
        <v>0.67044404300470384</v>
      </c>
      <c r="AI6" s="39">
        <f t="shared" si="2"/>
        <v>0.55165586887829998</v>
      </c>
      <c r="AJ6" s="39">
        <f t="shared" si="2"/>
        <v>0.4535301628266783</v>
      </c>
      <c r="AK6" s="39">
        <f t="shared" si="2"/>
        <v>0.37261189704937275</v>
      </c>
      <c r="AL6" s="39">
        <f t="shared" si="2"/>
        <v>0.30597421718621293</v>
      </c>
      <c r="AM6" s="39">
        <f t="shared" si="2"/>
        <v>0.25115572666311536</v>
      </c>
      <c r="AN6" s="39">
        <f t="shared" si="2"/>
        <v>0.20609812751037493</v>
      </c>
      <c r="AO6" s="39">
        <f>SUM(AO4:AO5)</f>
        <v>0.16908777961277111</v>
      </c>
      <c r="AP6" s="30"/>
      <c r="AQ6" s="30"/>
      <c r="AR6" s="30"/>
      <c r="AS6" s="30"/>
      <c r="AT6" s="30"/>
      <c r="AU6" s="30"/>
      <c r="AV6" s="30"/>
    </row>
    <row r="7" spans="1:48" ht="18" x14ac:dyDescent="0.35">
      <c r="A7" s="30"/>
      <c r="B7" s="30"/>
      <c r="C7" s="38"/>
      <c r="D7" s="51"/>
      <c r="E7" s="30"/>
      <c r="F7" s="30"/>
      <c r="G7" s="30"/>
      <c r="H7" s="30"/>
      <c r="I7" s="30"/>
      <c r="J7" s="38" t="s">
        <v>67</v>
      </c>
      <c r="K7" s="52">
        <f>K6*$D$10*$D$11</f>
        <v>5.502406463570847E-2</v>
      </c>
      <c r="L7" s="52">
        <f t="shared" ref="L7:AN7" si="3">L6*$D$10*$D$11</f>
        <v>0.10655933768260051</v>
      </c>
      <c r="M7" s="52">
        <f t="shared" si="3"/>
        <v>1.8444700073170124</v>
      </c>
      <c r="N7" s="52">
        <f t="shared" si="3"/>
        <v>4.8277740645869356</v>
      </c>
      <c r="O7" s="52">
        <f t="shared" si="3"/>
        <v>7.9494774938634336</v>
      </c>
      <c r="P7" s="52">
        <f t="shared" si="3"/>
        <v>10.383476282914005</v>
      </c>
      <c r="Q7" s="52">
        <f t="shared" si="3"/>
        <v>11.83943748502144</v>
      </c>
      <c r="R7" s="52">
        <f t="shared" si="3"/>
        <v>12.366881354214344</v>
      </c>
      <c r="S7" s="52">
        <f t="shared" si="3"/>
        <v>12.164919588838959</v>
      </c>
      <c r="T7" s="52">
        <f t="shared" si="3"/>
        <v>11.463884397500351</v>
      </c>
      <c r="U7" s="52">
        <f t="shared" si="3"/>
        <v>10.467770646118526</v>
      </c>
      <c r="V7" s="52">
        <f t="shared" si="3"/>
        <v>9.3342793676286249</v>
      </c>
      <c r="W7" s="52">
        <f t="shared" si="3"/>
        <v>8.174192962731647</v>
      </c>
      <c r="X7" s="52">
        <f t="shared" si="3"/>
        <v>7.0588105023548025</v>
      </c>
      <c r="Y7" s="52">
        <f t="shared" si="3"/>
        <v>6.0294414164292496</v>
      </c>
      <c r="Z7" s="52">
        <f t="shared" si="3"/>
        <v>5.1062041703945766</v>
      </c>
      <c r="AA7" s="52">
        <f t="shared" si="3"/>
        <v>4.2951475206683956</v>
      </c>
      <c r="AB7" s="52">
        <f t="shared" si="3"/>
        <v>3.5935728257456323</v>
      </c>
      <c r="AC7" s="52">
        <f t="shared" si="3"/>
        <v>2.9937922286760137</v>
      </c>
      <c r="AD7" s="52">
        <f t="shared" si="3"/>
        <v>2.4856590265408816</v>
      </c>
      <c r="AE7" s="52">
        <f t="shared" si="3"/>
        <v>2.058193333173151</v>
      </c>
      <c r="AF7" s="52">
        <f t="shared" si="3"/>
        <v>1.7005709282371282</v>
      </c>
      <c r="AG7" s="52">
        <f t="shared" si="3"/>
        <v>1.4026804917713198</v>
      </c>
      <c r="AH7" s="52">
        <f t="shared" si="3"/>
        <v>1.1553985674447729</v>
      </c>
      <c r="AI7" s="52">
        <f t="shared" si="3"/>
        <v>0.95068694736693693</v>
      </c>
      <c r="AJ7" s="52">
        <f t="shared" si="3"/>
        <v>0.7815836472713088</v>
      </c>
      <c r="AK7" s="52">
        <f t="shared" si="3"/>
        <v>0.64213450258175231</v>
      </c>
      <c r="AL7" s="52">
        <f t="shared" si="3"/>
        <v>0.52729556761757357</v>
      </c>
      <c r="AM7" s="52">
        <f t="shared" si="3"/>
        <v>0.43282503561610214</v>
      </c>
      <c r="AN7" s="52">
        <f t="shared" si="3"/>
        <v>0.35517577307621273</v>
      </c>
      <c r="AO7" s="52">
        <f>AO6*$D$10*$D$11</f>
        <v>0.29139460686600882</v>
      </c>
      <c r="AP7" s="30"/>
      <c r="AQ7" s="30"/>
      <c r="AR7" s="30"/>
      <c r="AS7" s="30"/>
      <c r="AT7" s="30"/>
      <c r="AU7" s="30"/>
      <c r="AV7" s="30"/>
    </row>
    <row r="8" spans="1:48" x14ac:dyDescent="0.25">
      <c r="A8" s="30"/>
      <c r="B8" s="30"/>
      <c r="C8" s="38" t="s">
        <v>40</v>
      </c>
      <c r="D8" s="51">
        <v>0.208142687554975</v>
      </c>
      <c r="E8" s="30"/>
      <c r="F8" s="30"/>
      <c r="G8" s="30"/>
      <c r="H8" s="30"/>
      <c r="I8" s="30"/>
      <c r="J8" s="53" t="s">
        <v>68</v>
      </c>
      <c r="K8" s="54"/>
      <c r="L8" s="54"/>
      <c r="M8" s="54"/>
      <c r="N8" s="54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0"/>
      <c r="AQ8" s="30"/>
      <c r="AR8" s="30"/>
      <c r="AS8" s="30"/>
      <c r="AT8" s="30"/>
      <c r="AU8" s="30"/>
      <c r="AV8" s="30"/>
    </row>
    <row r="9" spans="1:48" x14ac:dyDescent="0.25">
      <c r="A9" s="30"/>
      <c r="B9" s="30"/>
      <c r="C9" s="38" t="s">
        <v>41</v>
      </c>
      <c r="D9" s="38">
        <v>4</v>
      </c>
      <c r="E9" s="30"/>
      <c r="F9" s="30"/>
      <c r="G9" s="30"/>
      <c r="H9" s="30"/>
      <c r="I9" s="30"/>
      <c r="J9" s="38" t="s">
        <v>69</v>
      </c>
      <c r="K9" s="38">
        <v>0</v>
      </c>
      <c r="L9" s="38">
        <v>1</v>
      </c>
      <c r="M9" s="38">
        <v>2</v>
      </c>
      <c r="N9" s="38">
        <v>3</v>
      </c>
      <c r="O9" s="38">
        <v>4</v>
      </c>
      <c r="P9" s="38">
        <v>5</v>
      </c>
      <c r="Q9" s="38">
        <v>6</v>
      </c>
      <c r="R9" s="38">
        <v>7</v>
      </c>
      <c r="S9" s="38">
        <v>8</v>
      </c>
      <c r="T9" s="38">
        <v>9</v>
      </c>
      <c r="U9" s="38">
        <v>10</v>
      </c>
      <c r="V9" s="38">
        <v>11</v>
      </c>
      <c r="W9" s="38">
        <v>12</v>
      </c>
      <c r="X9" s="38">
        <v>13</v>
      </c>
      <c r="Y9" s="38">
        <v>14</v>
      </c>
      <c r="Z9" s="38">
        <v>15</v>
      </c>
      <c r="AA9" s="38">
        <v>16</v>
      </c>
      <c r="AB9" s="38">
        <v>17</v>
      </c>
      <c r="AC9" s="38">
        <v>18</v>
      </c>
      <c r="AD9" s="38">
        <v>19</v>
      </c>
      <c r="AE9" s="38">
        <v>20</v>
      </c>
      <c r="AF9" s="38">
        <v>21</v>
      </c>
      <c r="AG9" s="38">
        <v>22</v>
      </c>
      <c r="AH9" s="38">
        <v>23</v>
      </c>
      <c r="AI9" s="38">
        <v>24</v>
      </c>
      <c r="AJ9" s="38">
        <v>25</v>
      </c>
      <c r="AK9" s="38">
        <v>26</v>
      </c>
      <c r="AL9" s="38">
        <v>27</v>
      </c>
      <c r="AM9" s="38">
        <v>28</v>
      </c>
      <c r="AN9" s="38">
        <v>29</v>
      </c>
      <c r="AO9" s="38">
        <v>30</v>
      </c>
      <c r="AP9" s="30"/>
      <c r="AQ9" s="30"/>
      <c r="AR9" s="30"/>
      <c r="AS9" s="30"/>
      <c r="AT9" s="30"/>
      <c r="AU9" s="30"/>
      <c r="AV9" s="30"/>
    </row>
    <row r="10" spans="1:48" x14ac:dyDescent="0.25">
      <c r="A10" s="30"/>
      <c r="B10" s="30"/>
      <c r="C10" s="38" t="s">
        <v>42</v>
      </c>
      <c r="D10" s="38">
        <v>0.47</v>
      </c>
      <c r="E10" s="30"/>
      <c r="F10" s="30"/>
      <c r="G10" s="30"/>
      <c r="H10" s="30"/>
      <c r="I10" s="30"/>
      <c r="J10" s="38" t="s">
        <v>39</v>
      </c>
      <c r="K10" s="38">
        <f>L10/2</f>
        <v>3.6281221364763083E-2</v>
      </c>
      <c r="L10" s="38">
        <f>$D$6*(1-EXP(-$D$8*L9))^$D$9</f>
        <v>7.2562442729526166E-2</v>
      </c>
      <c r="M10" s="38">
        <f t="shared" ref="M10:AM10" si="4">$D$6*(1-EXP(-$D$8*M9))^$D$9</f>
        <v>0.78240578819269657</v>
      </c>
      <c r="N10" s="38">
        <f t="shared" si="4"/>
        <v>2.7077765845223003</v>
      </c>
      <c r="O10" s="38">
        <f t="shared" si="4"/>
        <v>5.9337978940535523</v>
      </c>
      <c r="P10" s="38">
        <f t="shared" si="4"/>
        <v>10.18582090545206</v>
      </c>
      <c r="Q10" s="38">
        <f t="shared" si="4"/>
        <v>15.055273432176806</v>
      </c>
      <c r="R10" s="38">
        <f t="shared" si="4"/>
        <v>20.1489873389975</v>
      </c>
      <c r="S10" s="38">
        <f t="shared" si="4"/>
        <v>25.15679506530849</v>
      </c>
      <c r="T10" s="38">
        <f t="shared" si="4"/>
        <v>29.866752317462815</v>
      </c>
      <c r="U10" s="38">
        <f t="shared" si="4"/>
        <v>34.154453067040592</v>
      </c>
      <c r="V10" s="38">
        <f t="shared" si="4"/>
        <v>37.96317311143342</v>
      </c>
      <c r="W10" s="38">
        <f t="shared" si="4"/>
        <v>41.283547981827461</v>
      </c>
      <c r="X10" s="38">
        <f t="shared" si="4"/>
        <v>44.136447391457985</v>
      </c>
      <c r="Y10" s="38">
        <f t="shared" si="4"/>
        <v>46.560000000000045</v>
      </c>
      <c r="Z10" s="38">
        <f t="shared" si="4"/>
        <v>48.600474349172444</v>
      </c>
      <c r="AA10" s="38">
        <f t="shared" si="4"/>
        <v>50.306275270311332</v>
      </c>
      <c r="AB10" s="38">
        <f t="shared" si="4"/>
        <v>51.7242588683363</v>
      </c>
      <c r="AC10" s="38">
        <f t="shared" si="4"/>
        <v>52.897674370416006</v>
      </c>
      <c r="AD10" s="38">
        <f t="shared" si="4"/>
        <v>53.86519194556994</v>
      </c>
      <c r="AE10" s="38">
        <f t="shared" si="4"/>
        <v>54.660620093216721</v>
      </c>
      <c r="AF10" s="38">
        <f t="shared" si="4"/>
        <v>55.313035498955877</v>
      </c>
      <c r="AG10" s="38">
        <f t="shared" si="4"/>
        <v>55.847139162055079</v>
      </c>
      <c r="AH10" s="38">
        <f t="shared" si="4"/>
        <v>56.283718352461626</v>
      </c>
      <c r="AI10" s="38">
        <f t="shared" si="4"/>
        <v>56.640139715993485</v>
      </c>
      <c r="AJ10" s="38">
        <f t="shared" si="4"/>
        <v>56.930829687732199</v>
      </c>
      <c r="AK10" s="38">
        <f t="shared" si="4"/>
        <v>57.167718544070418</v>
      </c>
      <c r="AL10" s="38">
        <f t="shared" si="4"/>
        <v>57.360637201496075</v>
      </c>
      <c r="AM10" s="38">
        <f t="shared" si="4"/>
        <v>57.517663659861249</v>
      </c>
      <c r="AN10" s="38">
        <f>$D$6*(1-EXP(-$D$8*AN9))^$D$9</f>
        <v>57.645420493108972</v>
      </c>
      <c r="AO10" s="38">
        <f>$D$6*(1-EXP(-$D$8*AO9))^$D$9</f>
        <v>57.749327186268552</v>
      </c>
      <c r="AP10" s="30"/>
      <c r="AQ10" s="30"/>
      <c r="AR10" s="30"/>
      <c r="AS10" s="30"/>
      <c r="AT10" s="30"/>
      <c r="AU10" s="30"/>
      <c r="AV10" s="30"/>
    </row>
    <row r="11" spans="1:48" x14ac:dyDescent="0.25">
      <c r="A11" s="30"/>
      <c r="B11" s="30"/>
      <c r="C11" s="38" t="s">
        <v>43</v>
      </c>
      <c r="D11" s="39">
        <f>44/12</f>
        <v>3.6666666666666665</v>
      </c>
      <c r="E11" s="30"/>
      <c r="F11" s="30"/>
      <c r="G11" s="30"/>
      <c r="H11" s="30"/>
      <c r="I11" s="30"/>
      <c r="J11" s="38" t="s">
        <v>64</v>
      </c>
      <c r="K11" s="38">
        <f t="shared" ref="K11:AM11" si="5">0.489*(K10^0.89)</f>
        <v>2.5552050017790411E-2</v>
      </c>
      <c r="L11" s="38">
        <f>0.489*(L10^0.89)</f>
        <v>4.735244900662048E-2</v>
      </c>
      <c r="M11" s="38">
        <f t="shared" si="5"/>
        <v>0.39306410713018741</v>
      </c>
      <c r="N11" s="38">
        <f t="shared" si="5"/>
        <v>1.186681785444617</v>
      </c>
      <c r="O11" s="38">
        <f t="shared" si="5"/>
        <v>2.3854757538523246</v>
      </c>
      <c r="P11" s="38">
        <f t="shared" si="5"/>
        <v>3.8585606499841605</v>
      </c>
      <c r="Q11" s="38">
        <f t="shared" si="5"/>
        <v>5.4632585667757141</v>
      </c>
      <c r="R11" s="38">
        <f t="shared" si="5"/>
        <v>7.080994033648782</v>
      </c>
      <c r="S11" s="38">
        <f t="shared" si="5"/>
        <v>8.6276414188752568</v>
      </c>
      <c r="T11" s="38">
        <f t="shared" si="5"/>
        <v>10.051391279297109</v>
      </c>
      <c r="U11" s="38">
        <f t="shared" si="5"/>
        <v>11.326011216908247</v>
      </c>
      <c r="V11" s="38">
        <f t="shared" si="5"/>
        <v>12.443469534781668</v>
      </c>
      <c r="W11" s="38">
        <f t="shared" si="5"/>
        <v>13.407580149445048</v>
      </c>
      <c r="X11" s="38">
        <f t="shared" si="5"/>
        <v>14.229135704340235</v>
      </c>
      <c r="Y11" s="38">
        <f t="shared" si="5"/>
        <v>14.922459328463836</v>
      </c>
      <c r="Z11" s="38">
        <f t="shared" si="5"/>
        <v>15.50311295548779</v>
      </c>
      <c r="AA11" s="38">
        <f t="shared" si="5"/>
        <v>15.986470260641632</v>
      </c>
      <c r="AB11" s="38">
        <f t="shared" si="5"/>
        <v>16.386898559482152</v>
      </c>
      <c r="AC11" s="38">
        <f t="shared" si="5"/>
        <v>16.717349199242726</v>
      </c>
      <c r="AD11" s="38">
        <f t="shared" si="5"/>
        <v>16.989209334845192</v>
      </c>
      <c r="AE11" s="38">
        <f t="shared" si="5"/>
        <v>17.212312103815467</v>
      </c>
      <c r="AF11" s="38">
        <f t="shared" si="5"/>
        <v>17.395035825052467</v>
      </c>
      <c r="AG11" s="38">
        <f t="shared" si="5"/>
        <v>17.544447148150073</v>
      </c>
      <c r="AH11" s="38">
        <f t="shared" si="5"/>
        <v>17.666459996208271</v>
      </c>
      <c r="AI11" s="38">
        <f t="shared" si="5"/>
        <v>17.765993559678087</v>
      </c>
      <c r="AJ11" s="38">
        <f t="shared" si="5"/>
        <v>17.847120083295597</v>
      </c>
      <c r="AK11" s="38">
        <f t="shared" si="5"/>
        <v>17.913197951225751</v>
      </c>
      <c r="AL11" s="38">
        <f t="shared" si="5"/>
        <v>17.966988501662623</v>
      </c>
      <c r="AM11" s="38">
        <f t="shared" si="5"/>
        <v>18.010756716849276</v>
      </c>
      <c r="AN11" s="38">
        <f>0.489*(AN10^0.89)</f>
        <v>18.046356868897341</v>
      </c>
      <c r="AO11" s="38">
        <f>0.489*(AO10^0.89)</f>
        <v>18.075304646768043</v>
      </c>
      <c r="AP11" s="30"/>
      <c r="AQ11" s="30"/>
      <c r="AR11" s="30"/>
      <c r="AS11" s="30"/>
      <c r="AT11" s="30"/>
      <c r="AU11" s="30"/>
      <c r="AV11" s="30"/>
    </row>
    <row r="12" spans="1:48" x14ac:dyDescent="0.25">
      <c r="A12" s="55"/>
      <c r="B12" s="30"/>
      <c r="C12" s="30"/>
      <c r="D12" s="30"/>
      <c r="E12" s="30"/>
      <c r="F12" s="30"/>
      <c r="G12" s="30"/>
      <c r="H12" s="30"/>
      <c r="I12" s="30"/>
      <c r="J12" s="38" t="s">
        <v>66</v>
      </c>
      <c r="K12" s="39">
        <f t="shared" ref="K12:AO12" si="6">SUM(K10:K11)</f>
        <v>6.1833271382553498E-2</v>
      </c>
      <c r="L12" s="39">
        <f t="shared" si="6"/>
        <v>0.11991489173614664</v>
      </c>
      <c r="M12" s="39">
        <f t="shared" si="6"/>
        <v>1.1754698953228839</v>
      </c>
      <c r="N12" s="39">
        <f t="shared" si="6"/>
        <v>3.8944583699669173</v>
      </c>
      <c r="O12" s="39">
        <f t="shared" si="6"/>
        <v>8.3192736479058773</v>
      </c>
      <c r="P12" s="39">
        <f t="shared" si="6"/>
        <v>14.044381555436221</v>
      </c>
      <c r="Q12" s="39">
        <f t="shared" si="6"/>
        <v>20.518531998952518</v>
      </c>
      <c r="R12" s="39">
        <f t="shared" si="6"/>
        <v>27.229981372646282</v>
      </c>
      <c r="S12" s="39">
        <f t="shared" si="6"/>
        <v>33.784436484183743</v>
      </c>
      <c r="T12" s="39">
        <f t="shared" si="6"/>
        <v>39.918143596759926</v>
      </c>
      <c r="U12" s="39">
        <f t="shared" si="6"/>
        <v>45.480464283948841</v>
      </c>
      <c r="V12" s="39">
        <f t="shared" si="6"/>
        <v>50.40664264621509</v>
      </c>
      <c r="W12" s="39">
        <f t="shared" si="6"/>
        <v>54.691128131272507</v>
      </c>
      <c r="X12" s="39">
        <f t="shared" si="6"/>
        <v>58.365583095798222</v>
      </c>
      <c r="Y12" s="39">
        <f t="shared" si="6"/>
        <v>61.482459328463882</v>
      </c>
      <c r="Z12" s="39">
        <f t="shared" si="6"/>
        <v>64.103587304660238</v>
      </c>
      <c r="AA12" s="39">
        <f t="shared" si="6"/>
        <v>66.292745530952971</v>
      </c>
      <c r="AB12" s="39">
        <f t="shared" si="6"/>
        <v>68.111157427818455</v>
      </c>
      <c r="AC12" s="39">
        <f t="shared" si="6"/>
        <v>69.615023569658732</v>
      </c>
      <c r="AD12" s="39">
        <f t="shared" si="6"/>
        <v>70.854401280415132</v>
      </c>
      <c r="AE12" s="39">
        <f t="shared" si="6"/>
        <v>71.872932197032185</v>
      </c>
      <c r="AF12" s="39">
        <f t="shared" si="6"/>
        <v>72.708071324008344</v>
      </c>
      <c r="AG12" s="39">
        <f t="shared" si="6"/>
        <v>73.391586310205156</v>
      </c>
      <c r="AH12" s="39">
        <f t="shared" si="6"/>
        <v>73.950178348669894</v>
      </c>
      <c r="AI12" s="39">
        <f t="shared" si="6"/>
        <v>74.406133275671579</v>
      </c>
      <c r="AJ12" s="39">
        <f t="shared" si="6"/>
        <v>74.777949771027792</v>
      </c>
      <c r="AK12" s="39">
        <f t="shared" si="6"/>
        <v>75.080916495296165</v>
      </c>
      <c r="AL12" s="39">
        <f t="shared" si="6"/>
        <v>75.327625703158702</v>
      </c>
      <c r="AM12" s="39">
        <f t="shared" si="6"/>
        <v>75.528420376710528</v>
      </c>
      <c r="AN12" s="39">
        <f t="shared" si="6"/>
        <v>75.69177736200632</v>
      </c>
      <c r="AO12" s="39">
        <f t="shared" si="6"/>
        <v>75.824631833036591</v>
      </c>
      <c r="AP12" s="30"/>
      <c r="AQ12" s="30"/>
      <c r="AR12" s="30"/>
      <c r="AS12" s="30"/>
      <c r="AT12" s="30"/>
      <c r="AU12" s="30"/>
      <c r="AV12" s="30"/>
    </row>
    <row r="13" spans="1:48" ht="18" x14ac:dyDescent="0.35">
      <c r="A13" s="55"/>
      <c r="B13" s="30"/>
      <c r="C13" s="36" t="s">
        <v>70</v>
      </c>
      <c r="D13" s="36">
        <v>4898</v>
      </c>
      <c r="E13" s="30"/>
      <c r="F13" s="30"/>
      <c r="G13" s="30"/>
      <c r="H13" s="30"/>
      <c r="I13" s="30"/>
      <c r="J13" s="38" t="s">
        <v>67</v>
      </c>
      <c r="K13" s="38">
        <f t="shared" ref="K13:AO13" si="7">(K10+K11)*$D$11</f>
        <v>0.22672199506936283</v>
      </c>
      <c r="L13" s="38">
        <f t="shared" si="7"/>
        <v>0.439687936365871</v>
      </c>
      <c r="M13" s="38">
        <f t="shared" si="7"/>
        <v>4.3100562828505744</v>
      </c>
      <c r="N13" s="38">
        <f t="shared" si="7"/>
        <v>14.279680689878695</v>
      </c>
      <c r="O13" s="38">
        <f t="shared" si="7"/>
        <v>30.504003375654882</v>
      </c>
      <c r="P13" s="38">
        <f t="shared" si="7"/>
        <v>51.49606570326614</v>
      </c>
      <c r="Q13" s="38">
        <f t="shared" si="7"/>
        <v>75.234617329492565</v>
      </c>
      <c r="R13" s="38">
        <f t="shared" si="7"/>
        <v>99.84326503303636</v>
      </c>
      <c r="S13" s="38">
        <f t="shared" si="7"/>
        <v>123.87626710867372</v>
      </c>
      <c r="T13" s="38">
        <f t="shared" si="7"/>
        <v>146.36652652145307</v>
      </c>
      <c r="U13" s="38">
        <f t="shared" si="7"/>
        <v>166.76170237447909</v>
      </c>
      <c r="V13" s="38">
        <f t="shared" si="7"/>
        <v>184.82435636945533</v>
      </c>
      <c r="W13" s="38">
        <f t="shared" si="7"/>
        <v>200.53413648133252</v>
      </c>
      <c r="X13" s="38">
        <f t="shared" si="7"/>
        <v>214.00713801792679</v>
      </c>
      <c r="Y13" s="38">
        <f t="shared" si="7"/>
        <v>225.43568420436756</v>
      </c>
      <c r="Z13" s="38">
        <f t="shared" si="7"/>
        <v>235.0464867837542</v>
      </c>
      <c r="AA13" s="38">
        <f t="shared" si="7"/>
        <v>243.07340028016088</v>
      </c>
      <c r="AB13" s="38">
        <f t="shared" si="7"/>
        <v>249.74091056866766</v>
      </c>
      <c r="AC13" s="38">
        <f t="shared" si="7"/>
        <v>255.255086422082</v>
      </c>
      <c r="AD13" s="38">
        <f t="shared" si="7"/>
        <v>259.79947136152214</v>
      </c>
      <c r="AE13" s="38">
        <f t="shared" si="7"/>
        <v>263.53408472245133</v>
      </c>
      <c r="AF13" s="38">
        <f t="shared" si="7"/>
        <v>266.59626152136394</v>
      </c>
      <c r="AG13" s="38">
        <f t="shared" si="7"/>
        <v>269.10248313741891</v>
      </c>
      <c r="AH13" s="38">
        <f t="shared" si="7"/>
        <v>271.15065394512294</v>
      </c>
      <c r="AI13" s="38">
        <f t="shared" si="7"/>
        <v>272.82248867746245</v>
      </c>
      <c r="AJ13" s="38">
        <f t="shared" si="7"/>
        <v>274.18581582710192</v>
      </c>
      <c r="AK13" s="38">
        <f t="shared" si="7"/>
        <v>275.29669381608591</v>
      </c>
      <c r="AL13" s="38">
        <f t="shared" si="7"/>
        <v>276.20129424491523</v>
      </c>
      <c r="AM13" s="38">
        <f t="shared" si="7"/>
        <v>276.9375413812719</v>
      </c>
      <c r="AN13" s="38">
        <f t="shared" si="7"/>
        <v>277.53651699402315</v>
      </c>
      <c r="AO13" s="38">
        <f t="shared" si="7"/>
        <v>278.02365005446751</v>
      </c>
      <c r="AP13" s="30"/>
      <c r="AQ13" s="30"/>
      <c r="AR13" s="30"/>
      <c r="AS13" s="30"/>
      <c r="AT13" s="30"/>
      <c r="AU13" s="30"/>
      <c r="AV13" s="30"/>
    </row>
    <row r="14" spans="1:48" x14ac:dyDescent="0.25">
      <c r="A14" s="55"/>
      <c r="B14" s="30"/>
      <c r="C14" s="36" t="s">
        <v>44</v>
      </c>
      <c r="D14" s="36">
        <f>D13/9</f>
        <v>544.22222222222217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</row>
    <row r="15" spans="1:48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</row>
    <row r="16" spans="1:48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</row>
    <row r="17" spans="1:48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</row>
    <row r="18" spans="1:48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</row>
    <row r="19" spans="1:48" ht="18.75" x14ac:dyDescent="0.3">
      <c r="A19"/>
      <c r="B19" s="37" t="s">
        <v>72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</row>
    <row r="20" spans="1:48" x14ac:dyDescent="0.25">
      <c r="A20" s="30"/>
      <c r="B20" s="56" t="s">
        <v>38</v>
      </c>
      <c r="C20" s="57">
        <v>1</v>
      </c>
      <c r="D20" s="57">
        <v>2</v>
      </c>
      <c r="E20" s="57">
        <v>3</v>
      </c>
      <c r="F20" s="57">
        <v>4</v>
      </c>
      <c r="G20" s="57">
        <v>5</v>
      </c>
      <c r="H20" s="57">
        <v>6</v>
      </c>
      <c r="I20" s="57">
        <v>7</v>
      </c>
      <c r="J20" s="57">
        <v>8</v>
      </c>
      <c r="K20" s="57">
        <v>9</v>
      </c>
      <c r="L20" s="57">
        <v>10</v>
      </c>
      <c r="M20" s="57">
        <v>11</v>
      </c>
      <c r="N20" s="57">
        <v>12</v>
      </c>
      <c r="O20" s="57">
        <v>13</v>
      </c>
      <c r="P20" s="57">
        <v>14</v>
      </c>
      <c r="Q20" s="57">
        <v>15</v>
      </c>
      <c r="R20" s="57">
        <v>16</v>
      </c>
      <c r="S20" s="57">
        <v>17</v>
      </c>
      <c r="T20" s="57">
        <v>18</v>
      </c>
      <c r="U20" s="57">
        <v>19</v>
      </c>
      <c r="V20" s="57">
        <v>20</v>
      </c>
      <c r="W20" s="57">
        <v>21</v>
      </c>
      <c r="X20" s="57">
        <v>22</v>
      </c>
      <c r="Y20" s="57">
        <v>23</v>
      </c>
      <c r="Z20" s="57">
        <v>24</v>
      </c>
      <c r="AA20" s="57">
        <v>25</v>
      </c>
      <c r="AB20" s="57">
        <v>26</v>
      </c>
      <c r="AC20" s="57">
        <v>27</v>
      </c>
      <c r="AD20" s="57">
        <v>28</v>
      </c>
      <c r="AE20" s="57">
        <v>29</v>
      </c>
      <c r="AF20" s="57">
        <v>30</v>
      </c>
      <c r="AG20"/>
      <c r="AH2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</row>
    <row r="21" spans="1:48" x14ac:dyDescent="0.25">
      <c r="A21" s="30"/>
      <c r="B21" s="38">
        <v>1</v>
      </c>
      <c r="C21" s="58">
        <f>4898/9</f>
        <v>544.22222222222217</v>
      </c>
      <c r="D21" s="58">
        <f>4898/9</f>
        <v>544.22222222222217</v>
      </c>
      <c r="E21" s="58">
        <f t="shared" ref="E21:AF29" si="8">4898/9</f>
        <v>544.22222222222217</v>
      </c>
      <c r="F21" s="58">
        <f t="shared" si="8"/>
        <v>544.22222222222217</v>
      </c>
      <c r="G21" s="58">
        <f t="shared" si="8"/>
        <v>544.22222222222217</v>
      </c>
      <c r="H21" s="58">
        <f t="shared" si="8"/>
        <v>544.22222222222217</v>
      </c>
      <c r="I21" s="58">
        <f t="shared" si="8"/>
        <v>544.22222222222217</v>
      </c>
      <c r="J21" s="58">
        <f t="shared" si="8"/>
        <v>544.22222222222217</v>
      </c>
      <c r="K21" s="58">
        <f t="shared" si="8"/>
        <v>544.22222222222217</v>
      </c>
      <c r="L21" s="58">
        <f t="shared" si="8"/>
        <v>544.22222222222217</v>
      </c>
      <c r="M21" s="58">
        <f t="shared" si="8"/>
        <v>544.22222222222217</v>
      </c>
      <c r="N21" s="58">
        <f t="shared" si="8"/>
        <v>544.22222222222217</v>
      </c>
      <c r="O21" s="58">
        <f t="shared" si="8"/>
        <v>544.22222222222217</v>
      </c>
      <c r="P21" s="58">
        <f t="shared" si="8"/>
        <v>544.22222222222217</v>
      </c>
      <c r="Q21" s="58">
        <f t="shared" si="8"/>
        <v>544.22222222222217</v>
      </c>
      <c r="R21" s="58">
        <f t="shared" si="8"/>
        <v>544.22222222222217</v>
      </c>
      <c r="S21" s="58">
        <f t="shared" si="8"/>
        <v>544.22222222222217</v>
      </c>
      <c r="T21" s="58">
        <f t="shared" si="8"/>
        <v>544.22222222222217</v>
      </c>
      <c r="U21" s="58">
        <f t="shared" si="8"/>
        <v>544.22222222222217</v>
      </c>
      <c r="V21" s="58">
        <f t="shared" si="8"/>
        <v>544.22222222222217</v>
      </c>
      <c r="W21" s="58">
        <f t="shared" si="8"/>
        <v>544.22222222222217</v>
      </c>
      <c r="X21" s="58">
        <f t="shared" si="8"/>
        <v>544.22222222222217</v>
      </c>
      <c r="Y21" s="58">
        <f t="shared" si="8"/>
        <v>544.22222222222217</v>
      </c>
      <c r="Z21" s="58">
        <f t="shared" si="8"/>
        <v>544.22222222222217</v>
      </c>
      <c r="AA21" s="58">
        <f t="shared" si="8"/>
        <v>544.22222222222217</v>
      </c>
      <c r="AB21" s="58">
        <f t="shared" si="8"/>
        <v>544.22222222222217</v>
      </c>
      <c r="AC21" s="58">
        <f t="shared" si="8"/>
        <v>544.22222222222217</v>
      </c>
      <c r="AD21" s="58">
        <f t="shared" si="8"/>
        <v>544.22222222222217</v>
      </c>
      <c r="AE21" s="58">
        <f t="shared" si="8"/>
        <v>544.22222222222217</v>
      </c>
      <c r="AF21" s="58">
        <f t="shared" si="8"/>
        <v>544.22222222222217</v>
      </c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</row>
    <row r="22" spans="1:48" x14ac:dyDescent="0.25">
      <c r="A22" s="30"/>
      <c r="B22" s="38">
        <v>2</v>
      </c>
      <c r="C22" s="38"/>
      <c r="D22" s="58">
        <f>4898/9</f>
        <v>544.22222222222217</v>
      </c>
      <c r="E22" s="58">
        <f t="shared" si="8"/>
        <v>544.22222222222217</v>
      </c>
      <c r="F22" s="58">
        <f t="shared" si="8"/>
        <v>544.22222222222217</v>
      </c>
      <c r="G22" s="58">
        <f t="shared" si="8"/>
        <v>544.22222222222217</v>
      </c>
      <c r="H22" s="58">
        <f t="shared" si="8"/>
        <v>544.22222222222217</v>
      </c>
      <c r="I22" s="58">
        <f t="shared" si="8"/>
        <v>544.22222222222217</v>
      </c>
      <c r="J22" s="58">
        <f t="shared" si="8"/>
        <v>544.22222222222217</v>
      </c>
      <c r="K22" s="58">
        <f t="shared" si="8"/>
        <v>544.22222222222217</v>
      </c>
      <c r="L22" s="58">
        <f t="shared" si="8"/>
        <v>544.22222222222217</v>
      </c>
      <c r="M22" s="58">
        <f t="shared" si="8"/>
        <v>544.22222222222217</v>
      </c>
      <c r="N22" s="58">
        <f t="shared" si="8"/>
        <v>544.22222222222217</v>
      </c>
      <c r="O22" s="58">
        <f t="shared" si="8"/>
        <v>544.22222222222217</v>
      </c>
      <c r="P22" s="58">
        <f t="shared" si="8"/>
        <v>544.22222222222217</v>
      </c>
      <c r="Q22" s="58">
        <f t="shared" si="8"/>
        <v>544.22222222222217</v>
      </c>
      <c r="R22" s="58">
        <f t="shared" si="8"/>
        <v>544.22222222222217</v>
      </c>
      <c r="S22" s="58">
        <f t="shared" si="8"/>
        <v>544.22222222222217</v>
      </c>
      <c r="T22" s="58">
        <f t="shared" si="8"/>
        <v>544.22222222222217</v>
      </c>
      <c r="U22" s="58">
        <f t="shared" si="8"/>
        <v>544.22222222222217</v>
      </c>
      <c r="V22" s="58">
        <f t="shared" si="8"/>
        <v>544.22222222222217</v>
      </c>
      <c r="W22" s="58">
        <f t="shared" si="8"/>
        <v>544.22222222222217</v>
      </c>
      <c r="X22" s="58">
        <f t="shared" si="8"/>
        <v>544.22222222222217</v>
      </c>
      <c r="Y22" s="58">
        <f t="shared" si="8"/>
        <v>544.22222222222217</v>
      </c>
      <c r="Z22" s="58">
        <f t="shared" si="8"/>
        <v>544.22222222222217</v>
      </c>
      <c r="AA22" s="58">
        <f t="shared" si="8"/>
        <v>544.22222222222217</v>
      </c>
      <c r="AB22" s="58">
        <f t="shared" si="8"/>
        <v>544.22222222222217</v>
      </c>
      <c r="AC22" s="58">
        <f t="shared" si="8"/>
        <v>544.22222222222217</v>
      </c>
      <c r="AD22" s="58">
        <f t="shared" si="8"/>
        <v>544.22222222222217</v>
      </c>
      <c r="AE22" s="58">
        <f t="shared" si="8"/>
        <v>544.22222222222217</v>
      </c>
      <c r="AF22" s="58">
        <f t="shared" si="8"/>
        <v>544.22222222222217</v>
      </c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</row>
    <row r="23" spans="1:48" x14ac:dyDescent="0.25">
      <c r="A23" s="30"/>
      <c r="B23" s="38">
        <v>3</v>
      </c>
      <c r="C23" s="38"/>
      <c r="D23" s="38"/>
      <c r="E23" s="58">
        <f>4898/9</f>
        <v>544.22222222222217</v>
      </c>
      <c r="F23" s="58">
        <f t="shared" si="8"/>
        <v>544.22222222222217</v>
      </c>
      <c r="G23" s="58">
        <f t="shared" si="8"/>
        <v>544.22222222222217</v>
      </c>
      <c r="H23" s="58">
        <f t="shared" si="8"/>
        <v>544.22222222222217</v>
      </c>
      <c r="I23" s="58">
        <f t="shared" si="8"/>
        <v>544.22222222222217</v>
      </c>
      <c r="J23" s="58">
        <f t="shared" si="8"/>
        <v>544.22222222222217</v>
      </c>
      <c r="K23" s="58">
        <f t="shared" si="8"/>
        <v>544.22222222222217</v>
      </c>
      <c r="L23" s="58">
        <f t="shared" si="8"/>
        <v>544.22222222222217</v>
      </c>
      <c r="M23" s="58">
        <f t="shared" si="8"/>
        <v>544.22222222222217</v>
      </c>
      <c r="N23" s="58">
        <f t="shared" si="8"/>
        <v>544.22222222222217</v>
      </c>
      <c r="O23" s="58">
        <f t="shared" si="8"/>
        <v>544.22222222222217</v>
      </c>
      <c r="P23" s="58">
        <f t="shared" si="8"/>
        <v>544.22222222222217</v>
      </c>
      <c r="Q23" s="58">
        <f t="shared" si="8"/>
        <v>544.22222222222217</v>
      </c>
      <c r="R23" s="58">
        <f t="shared" si="8"/>
        <v>544.22222222222217</v>
      </c>
      <c r="S23" s="58">
        <f t="shared" si="8"/>
        <v>544.22222222222217</v>
      </c>
      <c r="T23" s="58">
        <f t="shared" si="8"/>
        <v>544.22222222222217</v>
      </c>
      <c r="U23" s="58">
        <f t="shared" si="8"/>
        <v>544.22222222222217</v>
      </c>
      <c r="V23" s="58">
        <f t="shared" si="8"/>
        <v>544.22222222222217</v>
      </c>
      <c r="W23" s="58">
        <f t="shared" si="8"/>
        <v>544.22222222222217</v>
      </c>
      <c r="X23" s="58">
        <f t="shared" si="8"/>
        <v>544.22222222222217</v>
      </c>
      <c r="Y23" s="58">
        <f t="shared" si="8"/>
        <v>544.22222222222217</v>
      </c>
      <c r="Z23" s="58">
        <f t="shared" si="8"/>
        <v>544.22222222222217</v>
      </c>
      <c r="AA23" s="58">
        <f t="shared" si="8"/>
        <v>544.22222222222217</v>
      </c>
      <c r="AB23" s="58">
        <f t="shared" si="8"/>
        <v>544.22222222222217</v>
      </c>
      <c r="AC23" s="58">
        <f t="shared" si="8"/>
        <v>544.22222222222217</v>
      </c>
      <c r="AD23" s="58">
        <f t="shared" si="8"/>
        <v>544.22222222222217</v>
      </c>
      <c r="AE23" s="58">
        <f t="shared" si="8"/>
        <v>544.22222222222217</v>
      </c>
      <c r="AF23" s="58">
        <f t="shared" si="8"/>
        <v>544.22222222222217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</row>
    <row r="24" spans="1:48" x14ac:dyDescent="0.25">
      <c r="A24" s="30"/>
      <c r="B24" s="38">
        <v>4</v>
      </c>
      <c r="C24" s="38"/>
      <c r="D24" s="38"/>
      <c r="E24" s="38"/>
      <c r="F24" s="58">
        <f>4898/9</f>
        <v>544.22222222222217</v>
      </c>
      <c r="G24" s="58">
        <f t="shared" si="8"/>
        <v>544.22222222222217</v>
      </c>
      <c r="H24" s="58">
        <f t="shared" si="8"/>
        <v>544.22222222222217</v>
      </c>
      <c r="I24" s="58">
        <f t="shared" si="8"/>
        <v>544.22222222222217</v>
      </c>
      <c r="J24" s="58">
        <f t="shared" si="8"/>
        <v>544.22222222222217</v>
      </c>
      <c r="K24" s="58">
        <f t="shared" si="8"/>
        <v>544.22222222222217</v>
      </c>
      <c r="L24" s="58">
        <f t="shared" si="8"/>
        <v>544.22222222222217</v>
      </c>
      <c r="M24" s="58">
        <f t="shared" si="8"/>
        <v>544.22222222222217</v>
      </c>
      <c r="N24" s="58">
        <f t="shared" si="8"/>
        <v>544.22222222222217</v>
      </c>
      <c r="O24" s="58">
        <f t="shared" si="8"/>
        <v>544.22222222222217</v>
      </c>
      <c r="P24" s="58">
        <f t="shared" si="8"/>
        <v>544.22222222222217</v>
      </c>
      <c r="Q24" s="58">
        <f t="shared" si="8"/>
        <v>544.22222222222217</v>
      </c>
      <c r="R24" s="58">
        <f t="shared" si="8"/>
        <v>544.22222222222217</v>
      </c>
      <c r="S24" s="58">
        <f t="shared" si="8"/>
        <v>544.22222222222217</v>
      </c>
      <c r="T24" s="58">
        <f t="shared" si="8"/>
        <v>544.22222222222217</v>
      </c>
      <c r="U24" s="58">
        <f t="shared" si="8"/>
        <v>544.22222222222217</v>
      </c>
      <c r="V24" s="58">
        <f t="shared" si="8"/>
        <v>544.22222222222217</v>
      </c>
      <c r="W24" s="58">
        <f t="shared" si="8"/>
        <v>544.22222222222217</v>
      </c>
      <c r="X24" s="58">
        <f t="shared" si="8"/>
        <v>544.22222222222217</v>
      </c>
      <c r="Y24" s="58">
        <f t="shared" si="8"/>
        <v>544.22222222222217</v>
      </c>
      <c r="Z24" s="58">
        <f t="shared" si="8"/>
        <v>544.22222222222217</v>
      </c>
      <c r="AA24" s="58">
        <f t="shared" si="8"/>
        <v>544.22222222222217</v>
      </c>
      <c r="AB24" s="58">
        <f t="shared" si="8"/>
        <v>544.22222222222217</v>
      </c>
      <c r="AC24" s="58">
        <f t="shared" si="8"/>
        <v>544.22222222222217</v>
      </c>
      <c r="AD24" s="58">
        <f t="shared" si="8"/>
        <v>544.22222222222217</v>
      </c>
      <c r="AE24" s="58">
        <f t="shared" si="8"/>
        <v>544.22222222222217</v>
      </c>
      <c r="AF24" s="58">
        <f t="shared" si="8"/>
        <v>544.22222222222217</v>
      </c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</row>
    <row r="25" spans="1:48" x14ac:dyDescent="0.25">
      <c r="A25" s="30"/>
      <c r="B25" s="38">
        <v>5</v>
      </c>
      <c r="C25" s="38"/>
      <c r="D25" s="38"/>
      <c r="E25" s="38"/>
      <c r="F25" s="38"/>
      <c r="G25" s="58">
        <f>4898/9</f>
        <v>544.22222222222217</v>
      </c>
      <c r="H25" s="58">
        <f t="shared" si="8"/>
        <v>544.22222222222217</v>
      </c>
      <c r="I25" s="58">
        <f t="shared" si="8"/>
        <v>544.22222222222217</v>
      </c>
      <c r="J25" s="58">
        <f t="shared" si="8"/>
        <v>544.22222222222217</v>
      </c>
      <c r="K25" s="58">
        <f t="shared" si="8"/>
        <v>544.22222222222217</v>
      </c>
      <c r="L25" s="58">
        <f t="shared" si="8"/>
        <v>544.22222222222217</v>
      </c>
      <c r="M25" s="58">
        <f t="shared" si="8"/>
        <v>544.22222222222217</v>
      </c>
      <c r="N25" s="58">
        <f t="shared" si="8"/>
        <v>544.22222222222217</v>
      </c>
      <c r="O25" s="58">
        <f t="shared" si="8"/>
        <v>544.22222222222217</v>
      </c>
      <c r="P25" s="58">
        <f t="shared" si="8"/>
        <v>544.22222222222217</v>
      </c>
      <c r="Q25" s="58">
        <f t="shared" si="8"/>
        <v>544.22222222222217</v>
      </c>
      <c r="R25" s="58">
        <f t="shared" si="8"/>
        <v>544.22222222222217</v>
      </c>
      <c r="S25" s="58">
        <f t="shared" si="8"/>
        <v>544.22222222222217</v>
      </c>
      <c r="T25" s="58">
        <f t="shared" si="8"/>
        <v>544.22222222222217</v>
      </c>
      <c r="U25" s="58">
        <f t="shared" si="8"/>
        <v>544.22222222222217</v>
      </c>
      <c r="V25" s="58">
        <f t="shared" si="8"/>
        <v>544.22222222222217</v>
      </c>
      <c r="W25" s="58">
        <f t="shared" si="8"/>
        <v>544.22222222222217</v>
      </c>
      <c r="X25" s="58">
        <f t="shared" si="8"/>
        <v>544.22222222222217</v>
      </c>
      <c r="Y25" s="58">
        <f t="shared" si="8"/>
        <v>544.22222222222217</v>
      </c>
      <c r="Z25" s="58">
        <f t="shared" si="8"/>
        <v>544.22222222222217</v>
      </c>
      <c r="AA25" s="58">
        <f t="shared" si="8"/>
        <v>544.22222222222217</v>
      </c>
      <c r="AB25" s="58">
        <f t="shared" si="8"/>
        <v>544.22222222222217</v>
      </c>
      <c r="AC25" s="58">
        <f t="shared" si="8"/>
        <v>544.22222222222217</v>
      </c>
      <c r="AD25" s="58">
        <f t="shared" si="8"/>
        <v>544.22222222222217</v>
      </c>
      <c r="AE25" s="58">
        <f t="shared" si="8"/>
        <v>544.22222222222217</v>
      </c>
      <c r="AF25" s="58">
        <f t="shared" si="8"/>
        <v>544.22222222222217</v>
      </c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</row>
    <row r="26" spans="1:48" x14ac:dyDescent="0.25">
      <c r="A26" s="30"/>
      <c r="B26" s="38">
        <v>6</v>
      </c>
      <c r="C26" s="38"/>
      <c r="D26" s="38"/>
      <c r="E26" s="38"/>
      <c r="F26" s="38"/>
      <c r="G26" s="38"/>
      <c r="H26" s="58">
        <f>4898/9</f>
        <v>544.22222222222217</v>
      </c>
      <c r="I26" s="58">
        <f t="shared" si="8"/>
        <v>544.22222222222217</v>
      </c>
      <c r="J26" s="58">
        <f t="shared" si="8"/>
        <v>544.22222222222217</v>
      </c>
      <c r="K26" s="58">
        <f t="shared" si="8"/>
        <v>544.22222222222217</v>
      </c>
      <c r="L26" s="58">
        <f t="shared" si="8"/>
        <v>544.22222222222217</v>
      </c>
      <c r="M26" s="58">
        <f t="shared" si="8"/>
        <v>544.22222222222217</v>
      </c>
      <c r="N26" s="58">
        <f t="shared" si="8"/>
        <v>544.22222222222217</v>
      </c>
      <c r="O26" s="58">
        <f t="shared" si="8"/>
        <v>544.22222222222217</v>
      </c>
      <c r="P26" s="58">
        <f t="shared" si="8"/>
        <v>544.22222222222217</v>
      </c>
      <c r="Q26" s="58">
        <f t="shared" si="8"/>
        <v>544.22222222222217</v>
      </c>
      <c r="R26" s="58">
        <f t="shared" si="8"/>
        <v>544.22222222222217</v>
      </c>
      <c r="S26" s="58">
        <f t="shared" si="8"/>
        <v>544.22222222222217</v>
      </c>
      <c r="T26" s="58">
        <f t="shared" si="8"/>
        <v>544.22222222222217</v>
      </c>
      <c r="U26" s="58">
        <f t="shared" si="8"/>
        <v>544.22222222222217</v>
      </c>
      <c r="V26" s="58">
        <f t="shared" si="8"/>
        <v>544.22222222222217</v>
      </c>
      <c r="W26" s="58">
        <f t="shared" si="8"/>
        <v>544.22222222222217</v>
      </c>
      <c r="X26" s="58">
        <f t="shared" si="8"/>
        <v>544.22222222222217</v>
      </c>
      <c r="Y26" s="58">
        <f t="shared" si="8"/>
        <v>544.22222222222217</v>
      </c>
      <c r="Z26" s="58">
        <f t="shared" si="8"/>
        <v>544.22222222222217</v>
      </c>
      <c r="AA26" s="58">
        <f t="shared" si="8"/>
        <v>544.22222222222217</v>
      </c>
      <c r="AB26" s="58">
        <f t="shared" si="8"/>
        <v>544.22222222222217</v>
      </c>
      <c r="AC26" s="58">
        <f t="shared" si="8"/>
        <v>544.22222222222217</v>
      </c>
      <c r="AD26" s="58">
        <f t="shared" si="8"/>
        <v>544.22222222222217</v>
      </c>
      <c r="AE26" s="58">
        <f t="shared" si="8"/>
        <v>544.22222222222217</v>
      </c>
      <c r="AF26" s="58">
        <f t="shared" si="8"/>
        <v>544.22222222222217</v>
      </c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</row>
    <row r="27" spans="1:48" x14ac:dyDescent="0.25">
      <c r="A27" s="30"/>
      <c r="B27" s="38">
        <v>7</v>
      </c>
      <c r="C27" s="38"/>
      <c r="D27" s="38"/>
      <c r="E27" s="38"/>
      <c r="F27" s="38"/>
      <c r="G27" s="38"/>
      <c r="H27" s="38"/>
      <c r="I27" s="58">
        <f>4898/9</f>
        <v>544.22222222222217</v>
      </c>
      <c r="J27" s="58">
        <f t="shared" si="8"/>
        <v>544.22222222222217</v>
      </c>
      <c r="K27" s="58">
        <f t="shared" si="8"/>
        <v>544.22222222222217</v>
      </c>
      <c r="L27" s="58">
        <f t="shared" si="8"/>
        <v>544.22222222222217</v>
      </c>
      <c r="M27" s="58">
        <f t="shared" si="8"/>
        <v>544.22222222222217</v>
      </c>
      <c r="N27" s="58">
        <f t="shared" si="8"/>
        <v>544.22222222222217</v>
      </c>
      <c r="O27" s="58">
        <f t="shared" si="8"/>
        <v>544.22222222222217</v>
      </c>
      <c r="P27" s="58">
        <f t="shared" si="8"/>
        <v>544.22222222222217</v>
      </c>
      <c r="Q27" s="58">
        <f t="shared" si="8"/>
        <v>544.22222222222217</v>
      </c>
      <c r="R27" s="58">
        <f t="shared" si="8"/>
        <v>544.22222222222217</v>
      </c>
      <c r="S27" s="58">
        <f t="shared" si="8"/>
        <v>544.22222222222217</v>
      </c>
      <c r="T27" s="58">
        <f t="shared" si="8"/>
        <v>544.22222222222217</v>
      </c>
      <c r="U27" s="58">
        <f t="shared" si="8"/>
        <v>544.22222222222217</v>
      </c>
      <c r="V27" s="58">
        <f t="shared" si="8"/>
        <v>544.22222222222217</v>
      </c>
      <c r="W27" s="58">
        <f t="shared" si="8"/>
        <v>544.22222222222217</v>
      </c>
      <c r="X27" s="58">
        <f t="shared" si="8"/>
        <v>544.22222222222217</v>
      </c>
      <c r="Y27" s="58">
        <f t="shared" si="8"/>
        <v>544.22222222222217</v>
      </c>
      <c r="Z27" s="58">
        <f t="shared" si="8"/>
        <v>544.22222222222217</v>
      </c>
      <c r="AA27" s="58">
        <f t="shared" si="8"/>
        <v>544.22222222222217</v>
      </c>
      <c r="AB27" s="58">
        <f t="shared" si="8"/>
        <v>544.22222222222217</v>
      </c>
      <c r="AC27" s="58">
        <f t="shared" si="8"/>
        <v>544.22222222222217</v>
      </c>
      <c r="AD27" s="58">
        <f t="shared" si="8"/>
        <v>544.22222222222217</v>
      </c>
      <c r="AE27" s="58">
        <f t="shared" si="8"/>
        <v>544.22222222222217</v>
      </c>
      <c r="AF27" s="58">
        <f t="shared" si="8"/>
        <v>544.22222222222217</v>
      </c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</row>
    <row r="28" spans="1:48" x14ac:dyDescent="0.25">
      <c r="A28" s="30"/>
      <c r="B28" s="38">
        <v>8</v>
      </c>
      <c r="C28" s="38"/>
      <c r="D28" s="38"/>
      <c r="E28" s="38"/>
      <c r="F28" s="38"/>
      <c r="G28" s="38"/>
      <c r="H28" s="38"/>
      <c r="I28" s="38"/>
      <c r="J28" s="58">
        <f>4898/9</f>
        <v>544.22222222222217</v>
      </c>
      <c r="K28" s="58">
        <f t="shared" si="8"/>
        <v>544.22222222222217</v>
      </c>
      <c r="L28" s="58">
        <f t="shared" si="8"/>
        <v>544.22222222222217</v>
      </c>
      <c r="M28" s="58">
        <f t="shared" si="8"/>
        <v>544.22222222222217</v>
      </c>
      <c r="N28" s="58">
        <f t="shared" si="8"/>
        <v>544.22222222222217</v>
      </c>
      <c r="O28" s="58">
        <f t="shared" si="8"/>
        <v>544.22222222222217</v>
      </c>
      <c r="P28" s="58">
        <f t="shared" si="8"/>
        <v>544.22222222222217</v>
      </c>
      <c r="Q28" s="58">
        <f t="shared" si="8"/>
        <v>544.22222222222217</v>
      </c>
      <c r="R28" s="58">
        <f t="shared" si="8"/>
        <v>544.22222222222217</v>
      </c>
      <c r="S28" s="58">
        <f t="shared" si="8"/>
        <v>544.22222222222217</v>
      </c>
      <c r="T28" s="58">
        <f t="shared" si="8"/>
        <v>544.22222222222217</v>
      </c>
      <c r="U28" s="58">
        <f t="shared" si="8"/>
        <v>544.22222222222217</v>
      </c>
      <c r="V28" s="58">
        <f t="shared" si="8"/>
        <v>544.22222222222217</v>
      </c>
      <c r="W28" s="58">
        <f t="shared" si="8"/>
        <v>544.22222222222217</v>
      </c>
      <c r="X28" s="58">
        <f t="shared" si="8"/>
        <v>544.22222222222217</v>
      </c>
      <c r="Y28" s="58">
        <f t="shared" si="8"/>
        <v>544.22222222222217</v>
      </c>
      <c r="Z28" s="58">
        <f t="shared" si="8"/>
        <v>544.22222222222217</v>
      </c>
      <c r="AA28" s="58">
        <f t="shared" si="8"/>
        <v>544.22222222222217</v>
      </c>
      <c r="AB28" s="58">
        <f t="shared" si="8"/>
        <v>544.22222222222217</v>
      </c>
      <c r="AC28" s="58">
        <f t="shared" si="8"/>
        <v>544.22222222222217</v>
      </c>
      <c r="AD28" s="58">
        <f t="shared" si="8"/>
        <v>544.22222222222217</v>
      </c>
      <c r="AE28" s="58">
        <f t="shared" si="8"/>
        <v>544.22222222222217</v>
      </c>
      <c r="AF28" s="58">
        <f t="shared" si="8"/>
        <v>544.22222222222217</v>
      </c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</row>
    <row r="29" spans="1:48" x14ac:dyDescent="0.25">
      <c r="A29" s="30"/>
      <c r="B29" s="38">
        <v>9</v>
      </c>
      <c r="C29" s="38"/>
      <c r="D29" s="38"/>
      <c r="E29" s="38"/>
      <c r="F29" s="38"/>
      <c r="G29" s="38"/>
      <c r="H29" s="38"/>
      <c r="I29" s="38"/>
      <c r="J29" s="38"/>
      <c r="K29" s="58">
        <f>4898/9</f>
        <v>544.22222222222217</v>
      </c>
      <c r="L29" s="58">
        <f t="shared" si="8"/>
        <v>544.22222222222217</v>
      </c>
      <c r="M29" s="58">
        <f t="shared" si="8"/>
        <v>544.22222222222217</v>
      </c>
      <c r="N29" s="58">
        <f t="shared" si="8"/>
        <v>544.22222222222217</v>
      </c>
      <c r="O29" s="58">
        <f t="shared" si="8"/>
        <v>544.22222222222217</v>
      </c>
      <c r="P29" s="58">
        <f t="shared" si="8"/>
        <v>544.22222222222217</v>
      </c>
      <c r="Q29" s="58">
        <f t="shared" si="8"/>
        <v>544.22222222222217</v>
      </c>
      <c r="R29" s="58">
        <f t="shared" si="8"/>
        <v>544.22222222222217</v>
      </c>
      <c r="S29" s="58">
        <f t="shared" si="8"/>
        <v>544.22222222222217</v>
      </c>
      <c r="T29" s="58">
        <f t="shared" si="8"/>
        <v>544.22222222222217</v>
      </c>
      <c r="U29" s="58">
        <f t="shared" si="8"/>
        <v>544.22222222222217</v>
      </c>
      <c r="V29" s="58">
        <f t="shared" si="8"/>
        <v>544.22222222222217</v>
      </c>
      <c r="W29" s="58">
        <f t="shared" si="8"/>
        <v>544.22222222222217</v>
      </c>
      <c r="X29" s="58">
        <f t="shared" si="8"/>
        <v>544.22222222222217</v>
      </c>
      <c r="Y29" s="58">
        <f t="shared" si="8"/>
        <v>544.22222222222217</v>
      </c>
      <c r="Z29" s="58">
        <f t="shared" si="8"/>
        <v>544.22222222222217</v>
      </c>
      <c r="AA29" s="58">
        <f t="shared" si="8"/>
        <v>544.22222222222217</v>
      </c>
      <c r="AB29" s="58">
        <f t="shared" si="8"/>
        <v>544.22222222222217</v>
      </c>
      <c r="AC29" s="58">
        <f t="shared" si="8"/>
        <v>544.22222222222217</v>
      </c>
      <c r="AD29" s="58">
        <f t="shared" si="8"/>
        <v>544.22222222222217</v>
      </c>
      <c r="AE29" s="58">
        <f t="shared" si="8"/>
        <v>544.22222222222217</v>
      </c>
      <c r="AF29" s="58">
        <f t="shared" si="8"/>
        <v>544.22222222222217</v>
      </c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</row>
    <row r="30" spans="1:48" x14ac:dyDescent="0.25">
      <c r="A30"/>
      <c r="B30" s="59" t="s">
        <v>73</v>
      </c>
      <c r="C30" s="60">
        <f>SUM(C21:C29)</f>
        <v>544.22222222222217</v>
      </c>
      <c r="D30" s="60">
        <f t="shared" ref="D30:AE30" si="9">SUM(D21:D29)</f>
        <v>1088.4444444444443</v>
      </c>
      <c r="E30" s="60">
        <f t="shared" si="9"/>
        <v>1632.6666666666665</v>
      </c>
      <c r="F30" s="60">
        <f t="shared" si="9"/>
        <v>2176.8888888888887</v>
      </c>
      <c r="G30" s="60">
        <f t="shared" si="9"/>
        <v>2721.1111111111109</v>
      </c>
      <c r="H30" s="60">
        <f t="shared" si="9"/>
        <v>3265.333333333333</v>
      </c>
      <c r="I30" s="60">
        <f t="shared" si="9"/>
        <v>3809.5555555555552</v>
      </c>
      <c r="J30" s="60">
        <f t="shared" si="9"/>
        <v>4353.7777777777774</v>
      </c>
      <c r="K30" s="61">
        <f t="shared" si="9"/>
        <v>4898</v>
      </c>
      <c r="L30" s="60">
        <f t="shared" si="9"/>
        <v>4898</v>
      </c>
      <c r="M30" s="60">
        <f t="shared" si="9"/>
        <v>4898</v>
      </c>
      <c r="N30" s="60">
        <f t="shared" si="9"/>
        <v>4898</v>
      </c>
      <c r="O30" s="60">
        <f t="shared" si="9"/>
        <v>4898</v>
      </c>
      <c r="P30" s="60">
        <f t="shared" si="9"/>
        <v>4898</v>
      </c>
      <c r="Q30" s="60">
        <f t="shared" si="9"/>
        <v>4898</v>
      </c>
      <c r="R30" s="60">
        <f t="shared" si="9"/>
        <v>4898</v>
      </c>
      <c r="S30" s="60">
        <f t="shared" si="9"/>
        <v>4898</v>
      </c>
      <c r="T30" s="60">
        <f t="shared" si="9"/>
        <v>4898</v>
      </c>
      <c r="U30" s="60">
        <f t="shared" si="9"/>
        <v>4898</v>
      </c>
      <c r="V30" s="60">
        <f t="shared" si="9"/>
        <v>4898</v>
      </c>
      <c r="W30" s="60">
        <f t="shared" si="9"/>
        <v>4898</v>
      </c>
      <c r="X30" s="60">
        <f t="shared" si="9"/>
        <v>4898</v>
      </c>
      <c r="Y30" s="60">
        <f t="shared" si="9"/>
        <v>4898</v>
      </c>
      <c r="Z30" s="60">
        <f t="shared" si="9"/>
        <v>4898</v>
      </c>
      <c r="AA30" s="60">
        <f t="shared" si="9"/>
        <v>4898</v>
      </c>
      <c r="AB30" s="60">
        <f t="shared" si="9"/>
        <v>4898</v>
      </c>
      <c r="AC30" s="60">
        <f t="shared" si="9"/>
        <v>4898</v>
      </c>
      <c r="AD30" s="60">
        <f t="shared" si="9"/>
        <v>4898</v>
      </c>
      <c r="AE30" s="60">
        <f t="shared" si="9"/>
        <v>4898</v>
      </c>
      <c r="AF30" s="60">
        <f>SUM(AF21:AF29)</f>
        <v>4898</v>
      </c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</row>
    <row r="31" spans="1:48" x14ac:dyDescent="0.25">
      <c r="A31" s="30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/>
      <c r="AH31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</row>
    <row r="32" spans="1:48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</row>
    <row r="33" spans="1:48" ht="18" x14ac:dyDescent="0.25">
      <c r="A33"/>
      <c r="B33" s="63" t="s">
        <v>74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</row>
    <row r="34" spans="1:48" x14ac:dyDescent="0.25">
      <c r="A34"/>
      <c r="B34" s="64" t="s">
        <v>38</v>
      </c>
      <c r="C34" s="64" t="s">
        <v>75</v>
      </c>
      <c r="D34" s="57">
        <v>1</v>
      </c>
      <c r="E34" s="57">
        <v>2</v>
      </c>
      <c r="F34" s="57">
        <v>3</v>
      </c>
      <c r="G34" s="57">
        <v>4</v>
      </c>
      <c r="H34" s="57">
        <v>5</v>
      </c>
      <c r="I34" s="57">
        <v>6</v>
      </c>
      <c r="J34" s="57">
        <v>7</v>
      </c>
      <c r="K34" s="57">
        <v>8</v>
      </c>
      <c r="L34" s="57">
        <v>9</v>
      </c>
      <c r="M34" s="57">
        <v>10</v>
      </c>
      <c r="N34" s="57">
        <v>11</v>
      </c>
      <c r="O34" s="57">
        <v>12</v>
      </c>
      <c r="P34" s="57">
        <v>13</v>
      </c>
      <c r="Q34" s="57">
        <v>14</v>
      </c>
      <c r="R34" s="57">
        <v>15</v>
      </c>
      <c r="S34" s="57">
        <v>16</v>
      </c>
      <c r="T34" s="57">
        <v>17</v>
      </c>
      <c r="U34" s="57">
        <v>18</v>
      </c>
      <c r="V34" s="57">
        <v>19</v>
      </c>
      <c r="W34" s="57">
        <v>20</v>
      </c>
      <c r="X34" s="57">
        <v>21</v>
      </c>
      <c r="Y34" s="57">
        <v>22</v>
      </c>
      <c r="Z34" s="57">
        <v>23</v>
      </c>
      <c r="AA34" s="57">
        <v>24</v>
      </c>
      <c r="AB34" s="57">
        <v>25</v>
      </c>
      <c r="AC34" s="57">
        <v>26</v>
      </c>
      <c r="AD34" s="57">
        <v>27</v>
      </c>
      <c r="AE34" s="57">
        <v>28</v>
      </c>
      <c r="AF34" s="57">
        <v>29</v>
      </c>
      <c r="AG34" s="57">
        <v>30</v>
      </c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</row>
    <row r="35" spans="1:48" x14ac:dyDescent="0.25">
      <c r="A35" s="30"/>
      <c r="B35" s="65"/>
      <c r="C35" s="65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</row>
    <row r="36" spans="1:48" x14ac:dyDescent="0.25">
      <c r="A36" s="30"/>
      <c r="B36" s="38">
        <v>2</v>
      </c>
      <c r="C36" s="58">
        <f t="shared" ref="C36:C44" si="10">4898/9</f>
        <v>544.22222222222217</v>
      </c>
      <c r="D36" s="67">
        <f>'S-Caribe'!D36+'S-Andes'!D36+'S-Orinoquia'!D36+'S-Amazonas'!D36</f>
        <v>17.696953219777747</v>
      </c>
      <c r="E36" s="67">
        <f>'S-Caribe'!E36+'S-Andes'!E36+'S-Orinoquia'!E36+'S-Amazonas'!E36</f>
        <v>34.271834089037597</v>
      </c>
      <c r="F36" s="67">
        <f>'S-Caribe'!F36+'S-Andes'!F36+'S-Orinoquia'!F36+'S-Amazonas'!F36</f>
        <v>593.22225013506591</v>
      </c>
      <c r="G36" s="67">
        <f>'S-Caribe'!G36+'S-Andes'!G36+'S-Orinoquia'!G36+'S-Amazonas'!G36</f>
        <v>1552.718657596336</v>
      </c>
      <c r="H36" s="67">
        <f>'S-Caribe'!H36+'S-Andes'!H36+'S-Orinoquia'!H36+'S-Amazonas'!H36</f>
        <v>2556.7273566933191</v>
      </c>
      <c r="I36" s="67">
        <f>'S-Caribe'!I36+'S-Andes'!I36+'S-Orinoquia'!I36+'S-Amazonas'!I36</f>
        <v>3339.5550702037831</v>
      </c>
      <c r="J36" s="67">
        <f>'S-Caribe'!J36+'S-Andes'!J36+'S-Orinoquia'!J36+'S-Amazonas'!J36</f>
        <v>3807.8243166524626</v>
      </c>
      <c r="K36" s="67">
        <f>'S-Caribe'!K36+'S-Andes'!K36+'S-Orinoquia'!K36+'S-Amazonas'!K36</f>
        <v>3977.4619023336181</v>
      </c>
      <c r="L36" s="67">
        <f>'S-Caribe'!L36+'S-Andes'!L36+'S-Orinoquia'!L36+'S-Amazonas'!L36</f>
        <v>3912.5065425706734</v>
      </c>
      <c r="M36" s="67">
        <f>'S-Caribe'!M36+'S-Andes'!M36+'S-Orinoquia'!M36+'S-Amazonas'!M36</f>
        <v>3687.0381576254044</v>
      </c>
      <c r="N36" s="67">
        <f>'S-Caribe'!N36+'S-Andes'!N36+'S-Orinoquia'!N36+'S-Amazonas'!N36</f>
        <v>3366.6659972535681</v>
      </c>
      <c r="O36" s="67">
        <f>'S-Caribe'!O36+'S-Andes'!O36+'S-Orinoquia'!O36+'S-Amazonas'!O36</f>
        <v>3002.1101931110275</v>
      </c>
      <c r="P36" s="67">
        <f>'S-Caribe'!P36+'S-Andes'!P36+'S-Orinoquia'!P36+'S-Amazonas'!P36</f>
        <v>2629.0008095298153</v>
      </c>
      <c r="Q36" s="67">
        <f>'S-Caribe'!Q36+'S-Andes'!Q36+'S-Orinoquia'!Q36+'S-Amazonas'!Q36</f>
        <v>2270.2692008394629</v>
      </c>
      <c r="R36" s="67">
        <f>'S-Caribe'!R36+'S-Andes'!R36+'S-Orinoquia'!R36+'S-Amazonas'!R36</f>
        <v>1939.2013911435579</v>
      </c>
      <c r="S36" s="67">
        <f>'S-Caribe'!S36+'S-Andes'!S36+'S-Orinoquia'!S36+'S-Amazonas'!S36</f>
        <v>1642.2679228147024</v>
      </c>
      <c r="T36" s="67">
        <f>'S-Caribe'!T36+'S-Andes'!T36+'S-Orinoquia'!T36+'S-Amazonas'!T36</f>
        <v>1381.4142093745795</v>
      </c>
      <c r="U36" s="67">
        <f>'S-Caribe'!U36+'S-Andes'!U36+'S-Orinoquia'!U36+'S-Amazonas'!U36</f>
        <v>1155.7723081732156</v>
      </c>
      <c r="V36" s="67">
        <f>'S-Caribe'!V36+'S-Andes'!V36+'S-Orinoquia'!V36+'S-Amazonas'!V36</f>
        <v>962.86963479304632</v>
      </c>
      <c r="W36" s="67">
        <f>'S-Caribe'!W36+'S-Andes'!W36+'S-Orinoquia'!W36+'S-Amazonas'!W36</f>
        <v>799.4427857019017</v>
      </c>
      <c r="X36" s="67">
        <f>'S-Caribe'!X36+'S-Andes'!X36+'S-Orinoquia'!X36+'S-Amazonas'!X36</f>
        <v>661.96038725183712</v>
      </c>
      <c r="Y36" s="67">
        <f>'S-Caribe'!Y36+'S-Andes'!Y36+'S-Orinoquia'!Y36+'S-Amazonas'!Y36</f>
        <v>546.94113136084184</v>
      </c>
      <c r="Z36" s="67">
        <f>'S-Caribe'!Z36+'S-Andes'!Z36+'S-Orinoquia'!Z36+'S-Amazonas'!Z36</f>
        <v>451.13299443644928</v>
      </c>
      <c r="AA36" s="67">
        <f>'S-Caribe'!AA36+'S-Andes'!AA36+'S-Orinoquia'!AA36+'S-Amazonas'!AA36</f>
        <v>371.60167162567348</v>
      </c>
      <c r="AB36" s="67">
        <f>'S-Caribe'!AB36+'S-Andes'!AB36+'S-Orinoquia'!AB36+'S-Amazonas'!AB36</f>
        <v>305.76189791852823</v>
      </c>
      <c r="AC36" s="67">
        <f>'S-Caribe'!AC36+'S-Andes'!AC36+'S-Orinoquia'!AC36+'S-Amazonas'!AC36</f>
        <v>251.37454556796638</v>
      </c>
      <c r="AD36" s="67">
        <f>'S-Caribe'!AD36+'S-Andes'!AD36+'S-Orinoquia'!AD36+'S-Amazonas'!AD36</f>
        <v>206.52462387556602</v>
      </c>
      <c r="AE36" s="67">
        <f>'S-Caribe'!AE36+'S-Andes'!AE36+'S-Orinoquia'!AE36+'S-Amazonas'!AE36</f>
        <v>169.58988862245116</v>
      </c>
      <c r="AF36" s="67">
        <f>'S-Caribe'!AF36+'S-Andes'!AF36+'S-Orinoquia'!AF36+'S-Amazonas'!AF36</f>
        <v>139.20608116391242</v>
      </c>
      <c r="AG36" s="67">
        <f>'S-Caribe'!AG36+'S-Andes'!AG36+'S-Orinoquia'!AG36+'S-Amazonas'!AG36</f>
        <v>114.23236510319653</v>
      </c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</row>
    <row r="37" spans="1:48" x14ac:dyDescent="0.25">
      <c r="A37" s="30"/>
      <c r="B37" s="38">
        <v>3</v>
      </c>
      <c r="C37" s="58">
        <f t="shared" si="10"/>
        <v>544.22222222222217</v>
      </c>
      <c r="D37" s="67">
        <f>'S-Caribe'!D37+'S-Andes'!D37+'S-Orinoquia'!D37+'S-Amazonas'!D37</f>
        <v>0</v>
      </c>
      <c r="E37" s="67">
        <f>'S-Caribe'!E37+'S-Andes'!E37+'S-Orinoquia'!E37+'S-Amazonas'!E37</f>
        <v>17.696953219777747</v>
      </c>
      <c r="F37" s="67">
        <f>'S-Caribe'!F37+'S-Andes'!F37+'S-Orinoquia'!F37+'S-Amazonas'!F37</f>
        <v>34.271834089037597</v>
      </c>
      <c r="G37" s="67">
        <f>'S-Caribe'!G37+'S-Andes'!G37+'S-Orinoquia'!G37+'S-Amazonas'!G37</f>
        <v>593.22225013506591</v>
      </c>
      <c r="H37" s="67">
        <f>'S-Caribe'!H37+'S-Andes'!H37+'S-Orinoquia'!H37+'S-Amazonas'!H37</f>
        <v>1552.718657596336</v>
      </c>
      <c r="I37" s="67">
        <f>'S-Caribe'!I37+'S-Andes'!I37+'S-Orinoquia'!I37+'S-Amazonas'!I37</f>
        <v>2556.7273566933191</v>
      </c>
      <c r="J37" s="67">
        <f>'S-Caribe'!J37+'S-Andes'!J37+'S-Orinoquia'!J37+'S-Amazonas'!J37</f>
        <v>3339.5550702037831</v>
      </c>
      <c r="K37" s="67">
        <f>'S-Caribe'!K37+'S-Andes'!K37+'S-Orinoquia'!K37+'S-Amazonas'!K37</f>
        <v>3807.8243166524626</v>
      </c>
      <c r="L37" s="67">
        <f>'S-Caribe'!L37+'S-Andes'!L37+'S-Orinoquia'!L37+'S-Amazonas'!L37</f>
        <v>3977.4619023336181</v>
      </c>
      <c r="M37" s="67">
        <f>'S-Caribe'!M37+'S-Andes'!M37+'S-Orinoquia'!M37+'S-Amazonas'!M37</f>
        <v>3912.5065425706734</v>
      </c>
      <c r="N37" s="67">
        <f>'S-Caribe'!N37+'S-Andes'!N37+'S-Orinoquia'!N37+'S-Amazonas'!N37</f>
        <v>3687.0381576254044</v>
      </c>
      <c r="O37" s="67">
        <f>'S-Caribe'!O37+'S-Andes'!O37+'S-Orinoquia'!O37+'S-Amazonas'!O37</f>
        <v>3366.6659972535681</v>
      </c>
      <c r="P37" s="67">
        <f>'S-Caribe'!P37+'S-Andes'!P37+'S-Orinoquia'!P37+'S-Amazonas'!P37</f>
        <v>3002.1101931110275</v>
      </c>
      <c r="Q37" s="67">
        <f>'S-Caribe'!Q37+'S-Andes'!Q37+'S-Orinoquia'!Q37+'S-Amazonas'!Q37</f>
        <v>2629.0008095298153</v>
      </c>
      <c r="R37" s="67">
        <f>'S-Caribe'!R37+'S-Andes'!R37+'S-Orinoquia'!R37+'S-Amazonas'!R37</f>
        <v>2270.2692008394629</v>
      </c>
      <c r="S37" s="67">
        <f>'S-Caribe'!S37+'S-Andes'!S37+'S-Orinoquia'!S37+'S-Amazonas'!S37</f>
        <v>1939.2013911435579</v>
      </c>
      <c r="T37" s="67">
        <f>'S-Caribe'!T37+'S-Andes'!T37+'S-Orinoquia'!T37+'S-Amazonas'!T37</f>
        <v>1642.2679228147024</v>
      </c>
      <c r="U37" s="67">
        <f>'S-Caribe'!U37+'S-Andes'!U37+'S-Orinoquia'!U37+'S-Amazonas'!U37</f>
        <v>1381.4142093745795</v>
      </c>
      <c r="V37" s="67">
        <f>'S-Caribe'!V37+'S-Andes'!V37+'S-Orinoquia'!V37+'S-Amazonas'!V37</f>
        <v>1155.7723081732156</v>
      </c>
      <c r="W37" s="67">
        <f>'S-Caribe'!W37+'S-Andes'!W37+'S-Orinoquia'!W37+'S-Amazonas'!W37</f>
        <v>962.86963479304632</v>
      </c>
      <c r="X37" s="67">
        <f>'S-Caribe'!X37+'S-Andes'!X37+'S-Orinoquia'!X37+'S-Amazonas'!X37</f>
        <v>799.4427857019017</v>
      </c>
      <c r="Y37" s="67">
        <f>'S-Caribe'!Y37+'S-Andes'!Y37+'S-Orinoquia'!Y37+'S-Amazonas'!Y37</f>
        <v>661.96038725183712</v>
      </c>
      <c r="Z37" s="67">
        <f>'S-Caribe'!Z37+'S-Andes'!Z37+'S-Orinoquia'!Z37+'S-Amazonas'!Z37</f>
        <v>546.94113136084184</v>
      </c>
      <c r="AA37" s="67">
        <f>'S-Caribe'!AA37+'S-Andes'!AA37+'S-Orinoquia'!AA37+'S-Amazonas'!AA37</f>
        <v>451.13299443644928</v>
      </c>
      <c r="AB37" s="67">
        <f>'S-Caribe'!AB37+'S-Andes'!AB37+'S-Orinoquia'!AB37+'S-Amazonas'!AB37</f>
        <v>371.60167162567348</v>
      </c>
      <c r="AC37" s="67">
        <f>'S-Caribe'!AC37+'S-Andes'!AC37+'S-Orinoquia'!AC37+'S-Amazonas'!AC37</f>
        <v>305.76189791852823</v>
      </c>
      <c r="AD37" s="67">
        <f>'S-Caribe'!AD37+'S-Andes'!AD37+'S-Orinoquia'!AD37+'S-Amazonas'!AD37</f>
        <v>251.37454556796638</v>
      </c>
      <c r="AE37" s="67">
        <f>'S-Caribe'!AE37+'S-Andes'!AE37+'S-Orinoquia'!AE37+'S-Amazonas'!AE37</f>
        <v>206.52462387556602</v>
      </c>
      <c r="AF37" s="67">
        <f>'S-Caribe'!AF37+'S-Andes'!AF37+'S-Orinoquia'!AF37+'S-Amazonas'!AF37</f>
        <v>169.58988862245116</v>
      </c>
      <c r="AG37" s="67">
        <f>'S-Caribe'!AG37+'S-Andes'!AG37+'S-Orinoquia'!AG37+'S-Amazonas'!AG37</f>
        <v>139.20608116391242</v>
      </c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</row>
    <row r="38" spans="1:48" x14ac:dyDescent="0.25">
      <c r="A38" s="30"/>
      <c r="B38" s="38">
        <v>4</v>
      </c>
      <c r="C38" s="58">
        <f t="shared" si="10"/>
        <v>544.22222222222217</v>
      </c>
      <c r="D38" s="67">
        <f>'S-Caribe'!D38+'S-Andes'!D38+'S-Orinoquia'!D38+'S-Amazonas'!D38</f>
        <v>0</v>
      </c>
      <c r="E38" s="67">
        <f>'S-Caribe'!E38+'S-Andes'!E38+'S-Orinoquia'!E38+'S-Amazonas'!E38</f>
        <v>0</v>
      </c>
      <c r="F38" s="67">
        <f>'S-Caribe'!F38+'S-Andes'!F38+'S-Orinoquia'!F38+'S-Amazonas'!F38</f>
        <v>17.696953219777747</v>
      </c>
      <c r="G38" s="67">
        <f>'S-Caribe'!G38+'S-Andes'!G38+'S-Orinoquia'!G38+'S-Amazonas'!G38</f>
        <v>34.271834089037597</v>
      </c>
      <c r="H38" s="67">
        <f>'S-Caribe'!H38+'S-Andes'!H38+'S-Orinoquia'!H38+'S-Amazonas'!H38</f>
        <v>593.22225013506591</v>
      </c>
      <c r="I38" s="67">
        <f>'S-Caribe'!I38+'S-Andes'!I38+'S-Orinoquia'!I38+'S-Amazonas'!I38</f>
        <v>1552.718657596336</v>
      </c>
      <c r="J38" s="67">
        <f>'S-Caribe'!J38+'S-Andes'!J38+'S-Orinoquia'!J38+'S-Amazonas'!J38</f>
        <v>2556.7273566933191</v>
      </c>
      <c r="K38" s="67">
        <f>'S-Caribe'!K38+'S-Andes'!K38+'S-Orinoquia'!K38+'S-Amazonas'!K38</f>
        <v>3339.5550702037831</v>
      </c>
      <c r="L38" s="67">
        <f>'S-Caribe'!L38+'S-Andes'!L38+'S-Orinoquia'!L38+'S-Amazonas'!L38</f>
        <v>3807.8243166524626</v>
      </c>
      <c r="M38" s="67">
        <f>'S-Caribe'!M38+'S-Andes'!M38+'S-Orinoquia'!M38+'S-Amazonas'!M38</f>
        <v>3977.4619023336181</v>
      </c>
      <c r="N38" s="67">
        <f>'S-Caribe'!N38+'S-Andes'!N38+'S-Orinoquia'!N38+'S-Amazonas'!N38</f>
        <v>3912.5065425706734</v>
      </c>
      <c r="O38" s="67">
        <f>'S-Caribe'!O38+'S-Andes'!O38+'S-Orinoquia'!O38+'S-Amazonas'!O38</f>
        <v>3687.0381576254044</v>
      </c>
      <c r="P38" s="67">
        <f>'S-Caribe'!P38+'S-Andes'!P38+'S-Orinoquia'!P38+'S-Amazonas'!P38</f>
        <v>3366.6659972535681</v>
      </c>
      <c r="Q38" s="67">
        <f>'S-Caribe'!Q38+'S-Andes'!Q38+'S-Orinoquia'!Q38+'S-Amazonas'!Q38</f>
        <v>3002.1101931110275</v>
      </c>
      <c r="R38" s="67">
        <f>'S-Caribe'!R38+'S-Andes'!R38+'S-Orinoquia'!R38+'S-Amazonas'!R38</f>
        <v>2629.0008095298153</v>
      </c>
      <c r="S38" s="67">
        <f>'S-Caribe'!S38+'S-Andes'!S38+'S-Orinoquia'!S38+'S-Amazonas'!S38</f>
        <v>2270.2692008394629</v>
      </c>
      <c r="T38" s="67">
        <f>'S-Caribe'!T38+'S-Andes'!T38+'S-Orinoquia'!T38+'S-Amazonas'!T38</f>
        <v>1939.2013911435579</v>
      </c>
      <c r="U38" s="67">
        <f>'S-Caribe'!U38+'S-Andes'!U38+'S-Orinoquia'!U38+'S-Amazonas'!U38</f>
        <v>1642.2679228147024</v>
      </c>
      <c r="V38" s="67">
        <f>'S-Caribe'!V38+'S-Andes'!V38+'S-Orinoquia'!V38+'S-Amazonas'!V38</f>
        <v>1381.4142093745795</v>
      </c>
      <c r="W38" s="67">
        <f>'S-Caribe'!W38+'S-Andes'!W38+'S-Orinoquia'!W38+'S-Amazonas'!W38</f>
        <v>1155.7723081732156</v>
      </c>
      <c r="X38" s="67">
        <f>'S-Caribe'!X38+'S-Andes'!X38+'S-Orinoquia'!X38+'S-Amazonas'!X38</f>
        <v>962.86963479304632</v>
      </c>
      <c r="Y38" s="67">
        <f>'S-Caribe'!Y38+'S-Andes'!Y38+'S-Orinoquia'!Y38+'S-Amazonas'!Y38</f>
        <v>799.4427857019017</v>
      </c>
      <c r="Z38" s="67">
        <f>'S-Caribe'!Z38+'S-Andes'!Z38+'S-Orinoquia'!Z38+'S-Amazonas'!Z38</f>
        <v>661.96038725183712</v>
      </c>
      <c r="AA38" s="67">
        <f>'S-Caribe'!AA38+'S-Andes'!AA38+'S-Orinoquia'!AA38+'S-Amazonas'!AA38</f>
        <v>546.94113136084184</v>
      </c>
      <c r="AB38" s="67">
        <f>'S-Caribe'!AB38+'S-Andes'!AB38+'S-Orinoquia'!AB38+'S-Amazonas'!AB38</f>
        <v>451.13299443644928</v>
      </c>
      <c r="AC38" s="67">
        <f>'S-Caribe'!AC38+'S-Andes'!AC38+'S-Orinoquia'!AC38+'S-Amazonas'!AC38</f>
        <v>371.60167162567348</v>
      </c>
      <c r="AD38" s="67">
        <f>'S-Caribe'!AD38+'S-Andes'!AD38+'S-Orinoquia'!AD38+'S-Amazonas'!AD38</f>
        <v>305.76189791852823</v>
      </c>
      <c r="AE38" s="67">
        <f>'S-Caribe'!AE38+'S-Andes'!AE38+'S-Orinoquia'!AE38+'S-Amazonas'!AE38</f>
        <v>251.37454556796638</v>
      </c>
      <c r="AF38" s="67">
        <f>'S-Caribe'!AF38+'S-Andes'!AF38+'S-Orinoquia'!AF38+'S-Amazonas'!AF38</f>
        <v>206.52462387556602</v>
      </c>
      <c r="AG38" s="67">
        <f>'S-Caribe'!AG38+'S-Andes'!AG38+'S-Orinoquia'!AG38+'S-Amazonas'!AG38</f>
        <v>169.58988862245116</v>
      </c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</row>
    <row r="39" spans="1:48" x14ac:dyDescent="0.25">
      <c r="A39" s="30"/>
      <c r="B39" s="38">
        <v>5</v>
      </c>
      <c r="C39" s="58">
        <f t="shared" si="10"/>
        <v>544.22222222222217</v>
      </c>
      <c r="D39" s="67">
        <f>'S-Caribe'!D39+'S-Andes'!D39+'S-Orinoquia'!D39+'S-Amazonas'!D39</f>
        <v>0</v>
      </c>
      <c r="E39" s="67">
        <f>'S-Caribe'!E39+'S-Andes'!E39+'S-Orinoquia'!E39+'S-Amazonas'!E39</f>
        <v>0</v>
      </c>
      <c r="F39" s="67">
        <f>'S-Caribe'!F39+'S-Andes'!F39+'S-Orinoquia'!F39+'S-Amazonas'!F39</f>
        <v>0</v>
      </c>
      <c r="G39" s="67">
        <f>'S-Caribe'!G39+'S-Andes'!G39+'S-Orinoquia'!G39+'S-Amazonas'!G39</f>
        <v>17.696953219777747</v>
      </c>
      <c r="H39" s="67">
        <f>'S-Caribe'!H39+'S-Andes'!H39+'S-Orinoquia'!H39+'S-Amazonas'!H39</f>
        <v>34.271834089037597</v>
      </c>
      <c r="I39" s="67">
        <f>'S-Caribe'!I39+'S-Andes'!I39+'S-Orinoquia'!I39+'S-Amazonas'!I39</f>
        <v>593.22225013506591</v>
      </c>
      <c r="J39" s="67">
        <f>'S-Caribe'!J39+'S-Andes'!J39+'S-Orinoquia'!J39+'S-Amazonas'!J39</f>
        <v>1552.718657596336</v>
      </c>
      <c r="K39" s="67">
        <f>'S-Caribe'!K39+'S-Andes'!K39+'S-Orinoquia'!K39+'S-Amazonas'!K39</f>
        <v>2556.7273566933191</v>
      </c>
      <c r="L39" s="67">
        <f>'S-Caribe'!L39+'S-Andes'!L39+'S-Orinoquia'!L39+'S-Amazonas'!L39</f>
        <v>3339.5550702037831</v>
      </c>
      <c r="M39" s="67">
        <f>'S-Caribe'!M39+'S-Andes'!M39+'S-Orinoquia'!M39+'S-Amazonas'!M39</f>
        <v>3807.8243166524626</v>
      </c>
      <c r="N39" s="67">
        <f>'S-Caribe'!N39+'S-Andes'!N39+'S-Orinoquia'!N39+'S-Amazonas'!N39</f>
        <v>3977.4619023336181</v>
      </c>
      <c r="O39" s="67">
        <f>'S-Caribe'!O39+'S-Andes'!O39+'S-Orinoquia'!O39+'S-Amazonas'!O39</f>
        <v>3912.5065425706734</v>
      </c>
      <c r="P39" s="67">
        <f>'S-Caribe'!P39+'S-Andes'!P39+'S-Orinoquia'!P39+'S-Amazonas'!P39</f>
        <v>3687.0381576254044</v>
      </c>
      <c r="Q39" s="67">
        <f>'S-Caribe'!Q39+'S-Andes'!Q39+'S-Orinoquia'!Q39+'S-Amazonas'!Q39</f>
        <v>3366.6659972535681</v>
      </c>
      <c r="R39" s="67">
        <f>'S-Caribe'!R39+'S-Andes'!R39+'S-Orinoquia'!R39+'S-Amazonas'!R39</f>
        <v>-3002.1101931110275</v>
      </c>
      <c r="S39" s="67">
        <f>'S-Caribe'!S39+'S-Andes'!S39+'S-Orinoquia'!S39+'S-Amazonas'!S39</f>
        <v>2629.0008095298153</v>
      </c>
      <c r="T39" s="67">
        <f>'S-Caribe'!T39+'S-Andes'!T39+'S-Orinoquia'!T39+'S-Amazonas'!T39</f>
        <v>2270.2692008394629</v>
      </c>
      <c r="U39" s="67">
        <f>'S-Caribe'!U39+'S-Andes'!U39+'S-Orinoquia'!U39+'S-Amazonas'!U39</f>
        <v>1939.2013911435579</v>
      </c>
      <c r="V39" s="67">
        <f>'S-Caribe'!V39+'S-Andes'!V39+'S-Orinoquia'!V39+'S-Amazonas'!V39</f>
        <v>1642.2679228147024</v>
      </c>
      <c r="W39" s="67">
        <f>'S-Caribe'!W39+'S-Andes'!W39+'S-Orinoquia'!W39+'S-Amazonas'!W39</f>
        <v>1381.4142093745795</v>
      </c>
      <c r="X39" s="67">
        <f>'S-Caribe'!X39+'S-Andes'!X39+'S-Orinoquia'!X39+'S-Amazonas'!X39</f>
        <v>1155.7723081732156</v>
      </c>
      <c r="Y39" s="67">
        <f>'S-Caribe'!Y39+'S-Andes'!Y39+'S-Orinoquia'!Y39+'S-Amazonas'!Y39</f>
        <v>962.86963479304632</v>
      </c>
      <c r="Z39" s="67">
        <f>'S-Caribe'!Z39+'S-Andes'!Z39+'S-Orinoquia'!Z39+'S-Amazonas'!Z39</f>
        <v>799.4427857019017</v>
      </c>
      <c r="AA39" s="67">
        <f>'S-Caribe'!AA39+'S-Andes'!AA39+'S-Orinoquia'!AA39+'S-Amazonas'!AA39</f>
        <v>661.96038725183712</v>
      </c>
      <c r="AB39" s="67">
        <f>'S-Caribe'!AB39+'S-Andes'!AB39+'S-Orinoquia'!AB39+'S-Amazonas'!AB39</f>
        <v>546.94113136084184</v>
      </c>
      <c r="AC39" s="67">
        <f>'S-Caribe'!AC39+'S-Andes'!AC39+'S-Orinoquia'!AC39+'S-Amazonas'!AC39</f>
        <v>451.13299443644928</v>
      </c>
      <c r="AD39" s="67">
        <f>'S-Caribe'!AD39+'S-Andes'!AD39+'S-Orinoquia'!AD39+'S-Amazonas'!AD39</f>
        <v>371.60167162567348</v>
      </c>
      <c r="AE39" s="67">
        <f>'S-Caribe'!AE39+'S-Andes'!AE39+'S-Orinoquia'!AE39+'S-Amazonas'!AE39</f>
        <v>305.76189791852823</v>
      </c>
      <c r="AF39" s="67">
        <f>'S-Caribe'!AF39+'S-Andes'!AF39+'S-Orinoquia'!AF39+'S-Amazonas'!AF39</f>
        <v>251.37454556796638</v>
      </c>
      <c r="AG39" s="67">
        <f>'S-Caribe'!AG39+'S-Andes'!AG39+'S-Orinoquia'!AG39+'S-Amazonas'!AG39</f>
        <v>206.52462387556602</v>
      </c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</row>
    <row r="40" spans="1:48" x14ac:dyDescent="0.25">
      <c r="A40" s="30"/>
      <c r="B40" s="38">
        <v>6</v>
      </c>
      <c r="C40" s="58">
        <f t="shared" si="10"/>
        <v>544.22222222222217</v>
      </c>
      <c r="D40" s="67">
        <f>'S-Caribe'!D40+'S-Andes'!D40+'S-Orinoquia'!D40+'S-Amazonas'!D40</f>
        <v>0</v>
      </c>
      <c r="E40" s="67">
        <f>'S-Caribe'!E40+'S-Andes'!E40+'S-Orinoquia'!E40+'S-Amazonas'!E40</f>
        <v>0</v>
      </c>
      <c r="F40" s="67">
        <f>'S-Caribe'!F40+'S-Andes'!F40+'S-Orinoquia'!F40+'S-Amazonas'!F40</f>
        <v>0</v>
      </c>
      <c r="G40" s="67">
        <f>'S-Caribe'!G40+'S-Andes'!G40+'S-Orinoquia'!G40+'S-Amazonas'!G40</f>
        <v>0</v>
      </c>
      <c r="H40" s="67">
        <f>'S-Caribe'!H40+'S-Andes'!H40+'S-Orinoquia'!H40+'S-Amazonas'!H40</f>
        <v>17.696953219777747</v>
      </c>
      <c r="I40" s="67">
        <f>'S-Caribe'!I40+'S-Andes'!I40+'S-Orinoquia'!I40+'S-Amazonas'!I40</f>
        <v>34.271834089037597</v>
      </c>
      <c r="J40" s="67">
        <f>'S-Caribe'!J40+'S-Andes'!J40+'S-Orinoquia'!J40+'S-Amazonas'!J40</f>
        <v>593.22225013506591</v>
      </c>
      <c r="K40" s="67">
        <f>'S-Caribe'!K40+'S-Andes'!K40+'S-Orinoquia'!K40+'S-Amazonas'!K40</f>
        <v>1552.718657596336</v>
      </c>
      <c r="L40" s="67">
        <f>'S-Caribe'!L40+'S-Andes'!L40+'S-Orinoquia'!L40+'S-Amazonas'!L40</f>
        <v>2556.7273566933191</v>
      </c>
      <c r="M40" s="67">
        <f>'S-Caribe'!M40+'S-Andes'!M40+'S-Orinoquia'!M40+'S-Amazonas'!M40</f>
        <v>3339.5550702037831</v>
      </c>
      <c r="N40" s="67">
        <f>'S-Caribe'!N40+'S-Andes'!N40+'S-Orinoquia'!N40+'S-Amazonas'!N40</f>
        <v>3807.8243166524626</v>
      </c>
      <c r="O40" s="67">
        <f>'S-Caribe'!O40+'S-Andes'!O40+'S-Orinoquia'!O40+'S-Amazonas'!O40</f>
        <v>3977.4619023336181</v>
      </c>
      <c r="P40" s="67">
        <f>'S-Caribe'!P40+'S-Andes'!P40+'S-Orinoquia'!P40+'S-Amazonas'!P40</f>
        <v>3912.5065425706734</v>
      </c>
      <c r="Q40" s="67">
        <f>'S-Caribe'!Q40+'S-Andes'!Q40+'S-Orinoquia'!Q40+'S-Amazonas'!Q40</f>
        <v>3687.0381576254044</v>
      </c>
      <c r="R40" s="67">
        <f>'S-Caribe'!R40+'S-Andes'!R40+'S-Orinoquia'!R40+'S-Amazonas'!R40</f>
        <v>-3366.6659972535681</v>
      </c>
      <c r="S40" s="67">
        <f>'S-Caribe'!S40+'S-Andes'!S40+'S-Orinoquia'!S40+'S-Amazonas'!S40</f>
        <v>3002.1101931110275</v>
      </c>
      <c r="T40" s="67">
        <f>'S-Caribe'!T40+'S-Andes'!T40+'S-Orinoquia'!T40+'S-Amazonas'!T40</f>
        <v>2629.0008095298153</v>
      </c>
      <c r="U40" s="67">
        <f>'S-Caribe'!U40+'S-Andes'!U40+'S-Orinoquia'!U40+'S-Amazonas'!U40</f>
        <v>2270.2692008394629</v>
      </c>
      <c r="V40" s="67">
        <f>'S-Caribe'!V40+'S-Andes'!V40+'S-Orinoquia'!V40+'S-Amazonas'!V40</f>
        <v>1939.2013911435579</v>
      </c>
      <c r="W40" s="67">
        <f>'S-Caribe'!W40+'S-Andes'!W40+'S-Orinoquia'!W40+'S-Amazonas'!W40</f>
        <v>1642.2679228147024</v>
      </c>
      <c r="X40" s="67">
        <f>'S-Caribe'!X40+'S-Andes'!X40+'S-Orinoquia'!X40+'S-Amazonas'!X40</f>
        <v>1381.4142093745795</v>
      </c>
      <c r="Y40" s="67">
        <f>'S-Caribe'!Y40+'S-Andes'!Y40+'S-Orinoquia'!Y40+'S-Amazonas'!Y40</f>
        <v>1155.7723081732156</v>
      </c>
      <c r="Z40" s="67">
        <f>'S-Caribe'!Z40+'S-Andes'!Z40+'S-Orinoquia'!Z40+'S-Amazonas'!Z40</f>
        <v>962.86963479304632</v>
      </c>
      <c r="AA40" s="67">
        <f>'S-Caribe'!AA40+'S-Andes'!AA40+'S-Orinoquia'!AA40+'S-Amazonas'!AA40</f>
        <v>799.4427857019017</v>
      </c>
      <c r="AB40" s="67">
        <f>'S-Caribe'!AB40+'S-Andes'!AB40+'S-Orinoquia'!AB40+'S-Amazonas'!AB40</f>
        <v>661.96038725183712</v>
      </c>
      <c r="AC40" s="67">
        <f>'S-Caribe'!AC40+'S-Andes'!AC40+'S-Orinoquia'!AC40+'S-Amazonas'!AC40</f>
        <v>546.94113136084184</v>
      </c>
      <c r="AD40" s="67">
        <f>'S-Caribe'!AD40+'S-Andes'!AD40+'S-Orinoquia'!AD40+'S-Amazonas'!AD40</f>
        <v>451.13299443644928</v>
      </c>
      <c r="AE40" s="67">
        <f>'S-Caribe'!AE40+'S-Andes'!AE40+'S-Orinoquia'!AE40+'S-Amazonas'!AE40</f>
        <v>371.60167162567348</v>
      </c>
      <c r="AF40" s="67">
        <f>'S-Caribe'!AF40+'S-Andes'!AF40+'S-Orinoquia'!AF40+'S-Amazonas'!AF40</f>
        <v>305.76189791852823</v>
      </c>
      <c r="AG40" s="67">
        <f>'S-Caribe'!AG40+'S-Andes'!AG40+'S-Orinoquia'!AG40+'S-Amazonas'!AG40</f>
        <v>251.37454556796638</v>
      </c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</row>
    <row r="41" spans="1:48" x14ac:dyDescent="0.25">
      <c r="A41" s="30"/>
      <c r="B41" s="38">
        <v>7</v>
      </c>
      <c r="C41" s="58">
        <f t="shared" si="10"/>
        <v>544.22222222222217</v>
      </c>
      <c r="D41" s="67">
        <f>'S-Caribe'!D41+'S-Andes'!D41+'S-Orinoquia'!D41+'S-Amazonas'!D41</f>
        <v>0</v>
      </c>
      <c r="E41" s="67">
        <f>'S-Caribe'!E41+'S-Andes'!E41+'S-Orinoquia'!E41+'S-Amazonas'!E41</f>
        <v>0</v>
      </c>
      <c r="F41" s="67">
        <f>'S-Caribe'!F41+'S-Andes'!F41+'S-Orinoquia'!F41+'S-Amazonas'!F41</f>
        <v>0</v>
      </c>
      <c r="G41" s="67">
        <f>'S-Caribe'!G41+'S-Andes'!G41+'S-Orinoquia'!G41+'S-Amazonas'!G41</f>
        <v>0</v>
      </c>
      <c r="H41" s="67">
        <f>'S-Caribe'!H41+'S-Andes'!H41+'S-Orinoquia'!H41+'S-Amazonas'!H41</f>
        <v>0</v>
      </c>
      <c r="I41" s="67">
        <f>'S-Caribe'!I41+'S-Andes'!I41+'S-Orinoquia'!I41+'S-Amazonas'!I41</f>
        <v>17.696953219777747</v>
      </c>
      <c r="J41" s="67">
        <f>'S-Caribe'!J41+'S-Andes'!J41+'S-Orinoquia'!J41+'S-Amazonas'!J41</f>
        <v>34.271834089037597</v>
      </c>
      <c r="K41" s="67">
        <f>'S-Caribe'!K41+'S-Andes'!K41+'S-Orinoquia'!K41+'S-Amazonas'!K41</f>
        <v>593.22225013506591</v>
      </c>
      <c r="L41" s="67">
        <f>'S-Caribe'!L41+'S-Andes'!L41+'S-Orinoquia'!L41+'S-Amazonas'!L41</f>
        <v>1552.718657596336</v>
      </c>
      <c r="M41" s="67">
        <f>'S-Caribe'!M41+'S-Andes'!M41+'S-Orinoquia'!M41+'S-Amazonas'!M41</f>
        <v>2556.7273566933191</v>
      </c>
      <c r="N41" s="67">
        <f>'S-Caribe'!N41+'S-Andes'!N41+'S-Orinoquia'!N41+'S-Amazonas'!N41</f>
        <v>3339.5550702037831</v>
      </c>
      <c r="O41" s="67">
        <f>'S-Caribe'!O41+'S-Andes'!O41+'S-Orinoquia'!O41+'S-Amazonas'!O41</f>
        <v>3807.8243166524626</v>
      </c>
      <c r="P41" s="67">
        <f>'S-Caribe'!P41+'S-Andes'!P41+'S-Orinoquia'!P41+'S-Amazonas'!P41</f>
        <v>3977.4619023336181</v>
      </c>
      <c r="Q41" s="67">
        <f>'S-Caribe'!Q41+'S-Andes'!Q41+'S-Orinoquia'!Q41+'S-Amazonas'!Q41</f>
        <v>3912.5065425706734</v>
      </c>
      <c r="R41" s="67">
        <f>'S-Caribe'!R41+'S-Andes'!R41+'S-Orinoquia'!R41+'S-Amazonas'!R41</f>
        <v>-3687.0381576254044</v>
      </c>
      <c r="S41" s="67">
        <f>'S-Caribe'!S41+'S-Andes'!S41+'S-Orinoquia'!S41+'S-Amazonas'!S41</f>
        <v>3366.6659972535681</v>
      </c>
      <c r="T41" s="67">
        <f>'S-Caribe'!T41+'S-Andes'!T41+'S-Orinoquia'!T41+'S-Amazonas'!T41</f>
        <v>3002.1101931110275</v>
      </c>
      <c r="U41" s="67">
        <f>'S-Caribe'!U41+'S-Andes'!U41+'S-Orinoquia'!U41+'S-Amazonas'!U41</f>
        <v>2629.0008095298153</v>
      </c>
      <c r="V41" s="67">
        <f>'S-Caribe'!V41+'S-Andes'!V41+'S-Orinoquia'!V41+'S-Amazonas'!V41</f>
        <v>2270.2692008394629</v>
      </c>
      <c r="W41" s="67">
        <f>'S-Caribe'!W41+'S-Andes'!W41+'S-Orinoquia'!W41+'S-Amazonas'!W41</f>
        <v>1939.2013911435579</v>
      </c>
      <c r="X41" s="67">
        <f>'S-Caribe'!X41+'S-Andes'!X41+'S-Orinoquia'!X41+'S-Amazonas'!X41</f>
        <v>1642.2679228147024</v>
      </c>
      <c r="Y41" s="67">
        <f>'S-Caribe'!Y41+'S-Andes'!Y41+'S-Orinoquia'!Y41+'S-Amazonas'!Y41</f>
        <v>1381.4142093745795</v>
      </c>
      <c r="Z41" s="67">
        <f>'S-Caribe'!Z41+'S-Andes'!Z41+'S-Orinoquia'!Z41+'S-Amazonas'!Z41</f>
        <v>1155.7723081732156</v>
      </c>
      <c r="AA41" s="67">
        <f>'S-Caribe'!AA41+'S-Andes'!AA41+'S-Orinoquia'!AA41+'S-Amazonas'!AA41</f>
        <v>962.86963479304632</v>
      </c>
      <c r="AB41" s="67">
        <f>'S-Caribe'!AB41+'S-Andes'!AB41+'S-Orinoquia'!AB41+'S-Amazonas'!AB41</f>
        <v>799.4427857019017</v>
      </c>
      <c r="AC41" s="67">
        <f>'S-Caribe'!AC41+'S-Andes'!AC41+'S-Orinoquia'!AC41+'S-Amazonas'!AC41</f>
        <v>661.96038725183712</v>
      </c>
      <c r="AD41" s="67">
        <f>'S-Caribe'!AD41+'S-Andes'!AD41+'S-Orinoquia'!AD41+'S-Amazonas'!AD41</f>
        <v>546.94113136084184</v>
      </c>
      <c r="AE41" s="67">
        <f>'S-Caribe'!AE41+'S-Andes'!AE41+'S-Orinoquia'!AE41+'S-Amazonas'!AE41</f>
        <v>451.13299443644928</v>
      </c>
      <c r="AF41" s="67">
        <f>'S-Caribe'!AF41+'S-Andes'!AF41+'S-Orinoquia'!AF41+'S-Amazonas'!AF41</f>
        <v>371.60167162567348</v>
      </c>
      <c r="AG41" s="67">
        <f>'S-Caribe'!AG41+'S-Andes'!AG41+'S-Orinoquia'!AG41+'S-Amazonas'!AG41</f>
        <v>305.76189791852823</v>
      </c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</row>
    <row r="42" spans="1:48" x14ac:dyDescent="0.25">
      <c r="A42" s="30"/>
      <c r="B42" s="38">
        <v>8</v>
      </c>
      <c r="C42" s="58">
        <f t="shared" si="10"/>
        <v>544.22222222222217</v>
      </c>
      <c r="D42" s="67">
        <f>'S-Caribe'!D42+'S-Andes'!D42+'S-Orinoquia'!D42+'S-Amazonas'!D42</f>
        <v>0</v>
      </c>
      <c r="E42" s="67">
        <f>'S-Caribe'!E42+'S-Andes'!E42+'S-Orinoquia'!E42+'S-Amazonas'!E42</f>
        <v>0</v>
      </c>
      <c r="F42" s="67">
        <f>'S-Caribe'!F42+'S-Andes'!F42+'S-Orinoquia'!F42+'S-Amazonas'!F42</f>
        <v>0</v>
      </c>
      <c r="G42" s="67">
        <f>'S-Caribe'!G42+'S-Andes'!G42+'S-Orinoquia'!G42+'S-Amazonas'!G42</f>
        <v>0</v>
      </c>
      <c r="H42" s="67">
        <f>'S-Caribe'!H42+'S-Andes'!H42+'S-Orinoquia'!H42+'S-Amazonas'!H42</f>
        <v>0</v>
      </c>
      <c r="I42" s="67">
        <f>'S-Caribe'!I42+'S-Andes'!I42+'S-Orinoquia'!I42+'S-Amazonas'!I42</f>
        <v>0</v>
      </c>
      <c r="J42" s="67">
        <f>'S-Caribe'!J42+'S-Andes'!J42+'S-Orinoquia'!J42+'S-Amazonas'!J42</f>
        <v>17.696953219777747</v>
      </c>
      <c r="K42" s="67">
        <f>'S-Caribe'!K42+'S-Andes'!K42+'S-Orinoquia'!K42+'S-Amazonas'!K42</f>
        <v>34.271834089037597</v>
      </c>
      <c r="L42" s="67">
        <f>'S-Caribe'!L42+'S-Andes'!L42+'S-Orinoquia'!L42+'S-Amazonas'!L42</f>
        <v>593.22225013506591</v>
      </c>
      <c r="M42" s="67">
        <f>'S-Caribe'!M42+'S-Andes'!M42+'S-Orinoquia'!M42+'S-Amazonas'!M42</f>
        <v>1552.718657596336</v>
      </c>
      <c r="N42" s="67">
        <f>'S-Caribe'!N42+'S-Andes'!N42+'S-Orinoquia'!N42+'S-Amazonas'!N42</f>
        <v>2556.7273566933191</v>
      </c>
      <c r="O42" s="67">
        <f>'S-Caribe'!O42+'S-Andes'!O42+'S-Orinoquia'!O42+'S-Amazonas'!O42</f>
        <v>3339.5550702037831</v>
      </c>
      <c r="P42" s="67">
        <f>'S-Caribe'!P42+'S-Andes'!P42+'S-Orinoquia'!P42+'S-Amazonas'!P42</f>
        <v>3807.8243166524626</v>
      </c>
      <c r="Q42" s="67">
        <f>'S-Caribe'!Q42+'S-Andes'!Q42+'S-Orinoquia'!Q42+'S-Amazonas'!Q42</f>
        <v>3977.4619023336181</v>
      </c>
      <c r="R42" s="67">
        <f>'S-Caribe'!R42+'S-Andes'!R42+'S-Orinoquia'!R42+'S-Amazonas'!R42</f>
        <v>-3912.5065425706734</v>
      </c>
      <c r="S42" s="67">
        <f>'S-Caribe'!S42+'S-Andes'!S42+'S-Orinoquia'!S42+'S-Amazonas'!S42</f>
        <v>3687.0381576254044</v>
      </c>
      <c r="T42" s="67">
        <f>'S-Caribe'!T42+'S-Andes'!T42+'S-Orinoquia'!T42+'S-Amazonas'!T42</f>
        <v>3366.6659972535681</v>
      </c>
      <c r="U42" s="67">
        <f>'S-Caribe'!U42+'S-Andes'!U42+'S-Orinoquia'!U42+'S-Amazonas'!U42</f>
        <v>3002.1101931110275</v>
      </c>
      <c r="V42" s="67">
        <f>'S-Caribe'!V42+'S-Andes'!V42+'S-Orinoquia'!V42+'S-Amazonas'!V42</f>
        <v>2629.0008095298153</v>
      </c>
      <c r="W42" s="67">
        <f>'S-Caribe'!W42+'S-Andes'!W42+'S-Orinoquia'!W42+'S-Amazonas'!W42</f>
        <v>2270.2692008394629</v>
      </c>
      <c r="X42" s="67">
        <f>'S-Caribe'!X42+'S-Andes'!X42+'S-Orinoquia'!X42+'S-Amazonas'!X42</f>
        <v>1939.2013911435579</v>
      </c>
      <c r="Y42" s="67">
        <f>'S-Caribe'!Y42+'S-Andes'!Y42+'S-Orinoquia'!Y42+'S-Amazonas'!Y42</f>
        <v>1642.2679228147024</v>
      </c>
      <c r="Z42" s="67">
        <f>'S-Caribe'!Z42+'S-Andes'!Z42+'S-Orinoquia'!Z42+'S-Amazonas'!Z42</f>
        <v>1381.4142093745795</v>
      </c>
      <c r="AA42" s="67">
        <f>'S-Caribe'!AA42+'S-Andes'!AA42+'S-Orinoquia'!AA42+'S-Amazonas'!AA42</f>
        <v>1155.7723081732156</v>
      </c>
      <c r="AB42" s="67">
        <f>'S-Caribe'!AB42+'S-Andes'!AB42+'S-Orinoquia'!AB42+'S-Amazonas'!AB42</f>
        <v>962.86963479304632</v>
      </c>
      <c r="AC42" s="67">
        <f>'S-Caribe'!AC42+'S-Andes'!AC42+'S-Orinoquia'!AC42+'S-Amazonas'!AC42</f>
        <v>799.4427857019017</v>
      </c>
      <c r="AD42" s="67">
        <f>'S-Caribe'!AD42+'S-Andes'!AD42+'S-Orinoquia'!AD42+'S-Amazonas'!AD42</f>
        <v>661.96038725183712</v>
      </c>
      <c r="AE42" s="67">
        <f>'S-Caribe'!AE42+'S-Andes'!AE42+'S-Orinoquia'!AE42+'S-Amazonas'!AE42</f>
        <v>546.94113136084184</v>
      </c>
      <c r="AF42" s="67">
        <f>'S-Caribe'!AF42+'S-Andes'!AF42+'S-Orinoquia'!AF42+'S-Amazonas'!AF42</f>
        <v>451.13299443644928</v>
      </c>
      <c r="AG42" s="67">
        <f>'S-Caribe'!AG42+'S-Andes'!AG42+'S-Orinoquia'!AG42+'S-Amazonas'!AG42</f>
        <v>371.60167162567348</v>
      </c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</row>
    <row r="43" spans="1:48" x14ac:dyDescent="0.25">
      <c r="A43" s="30"/>
      <c r="B43" s="38">
        <v>9</v>
      </c>
      <c r="C43" s="58">
        <f t="shared" si="10"/>
        <v>544.22222222222217</v>
      </c>
      <c r="D43" s="67">
        <f>'S-Caribe'!D43+'S-Andes'!D43+'S-Orinoquia'!D43+'S-Amazonas'!D43</f>
        <v>0</v>
      </c>
      <c r="E43" s="67">
        <f>'S-Caribe'!E43+'S-Andes'!E43+'S-Orinoquia'!E43+'S-Amazonas'!E43</f>
        <v>0</v>
      </c>
      <c r="F43" s="67">
        <f>'S-Caribe'!F43+'S-Andes'!F43+'S-Orinoquia'!F43+'S-Amazonas'!F43</f>
        <v>0</v>
      </c>
      <c r="G43" s="67">
        <f>'S-Caribe'!G43+'S-Andes'!G43+'S-Orinoquia'!G43+'S-Amazonas'!G43</f>
        <v>0</v>
      </c>
      <c r="H43" s="67">
        <f>'S-Caribe'!H43+'S-Andes'!H43+'S-Orinoquia'!H43+'S-Amazonas'!H43</f>
        <v>0</v>
      </c>
      <c r="I43" s="67">
        <f>'S-Caribe'!I43+'S-Andes'!I43+'S-Orinoquia'!I43+'S-Amazonas'!I43</f>
        <v>0</v>
      </c>
      <c r="J43" s="67">
        <f>'S-Caribe'!J43+'S-Andes'!J43+'S-Orinoquia'!J43+'S-Amazonas'!J43</f>
        <v>0</v>
      </c>
      <c r="K43" s="67">
        <f>'S-Caribe'!K43+'S-Andes'!K43+'S-Orinoquia'!K43+'S-Amazonas'!K43</f>
        <v>17.696953219777747</v>
      </c>
      <c r="L43" s="67">
        <f>'S-Caribe'!L43+'S-Andes'!L43+'S-Orinoquia'!L43+'S-Amazonas'!L43</f>
        <v>34.271834089037597</v>
      </c>
      <c r="M43" s="67">
        <f>'S-Caribe'!M43+'S-Andes'!M43+'S-Orinoquia'!M43+'S-Amazonas'!M43</f>
        <v>593.22225013506591</v>
      </c>
      <c r="N43" s="67">
        <f>'S-Caribe'!N43+'S-Andes'!N43+'S-Orinoquia'!N43+'S-Amazonas'!N43</f>
        <v>1552.718657596336</v>
      </c>
      <c r="O43" s="67">
        <f>'S-Caribe'!O43+'S-Andes'!O43+'S-Orinoquia'!O43+'S-Amazonas'!O43</f>
        <v>2556.7273566933191</v>
      </c>
      <c r="P43" s="67">
        <f>'S-Caribe'!P43+'S-Andes'!P43+'S-Orinoquia'!P43+'S-Amazonas'!P43</f>
        <v>3339.5550702037831</v>
      </c>
      <c r="Q43" s="67">
        <f>'S-Caribe'!Q43+'S-Andes'!Q43+'S-Orinoquia'!Q43+'S-Amazonas'!Q43</f>
        <v>3807.8243166524626</v>
      </c>
      <c r="R43" s="67">
        <f>'S-Caribe'!R43+'S-Andes'!R43+'S-Orinoquia'!R43+'S-Amazonas'!R43</f>
        <v>-3977.4619023336181</v>
      </c>
      <c r="S43" s="67">
        <f>'S-Caribe'!S43+'S-Andes'!S43+'S-Orinoquia'!S43+'S-Amazonas'!S43</f>
        <v>3912.5065425706734</v>
      </c>
      <c r="T43" s="67">
        <f>'S-Caribe'!T43+'S-Andes'!T43+'S-Orinoquia'!T43+'S-Amazonas'!T43</f>
        <v>3687.0381576254044</v>
      </c>
      <c r="U43" s="67">
        <f>'S-Caribe'!U43+'S-Andes'!U43+'S-Orinoquia'!U43+'S-Amazonas'!U43</f>
        <v>3366.6659972535681</v>
      </c>
      <c r="V43" s="67">
        <f>'S-Caribe'!V43+'S-Andes'!V43+'S-Orinoquia'!V43+'S-Amazonas'!V43</f>
        <v>3002.1101931110275</v>
      </c>
      <c r="W43" s="67">
        <f>'S-Caribe'!W43+'S-Andes'!W43+'S-Orinoquia'!W43+'S-Amazonas'!W43</f>
        <v>2629.0008095298153</v>
      </c>
      <c r="X43" s="67">
        <f>'S-Caribe'!X43+'S-Andes'!X43+'S-Orinoquia'!X43+'S-Amazonas'!X43</f>
        <v>2270.2692008394629</v>
      </c>
      <c r="Y43" s="67">
        <f>'S-Caribe'!Y43+'S-Andes'!Y43+'S-Orinoquia'!Y43+'S-Amazonas'!Y43</f>
        <v>1939.2013911435579</v>
      </c>
      <c r="Z43" s="67">
        <f>'S-Caribe'!Z43+'S-Andes'!Z43+'S-Orinoquia'!Z43+'S-Amazonas'!Z43</f>
        <v>1642.2679228147024</v>
      </c>
      <c r="AA43" s="67">
        <f>'S-Caribe'!AA43+'S-Andes'!AA43+'S-Orinoquia'!AA43+'S-Amazonas'!AA43</f>
        <v>1381.4142093745795</v>
      </c>
      <c r="AB43" s="67">
        <f>'S-Caribe'!AB43+'S-Andes'!AB43+'S-Orinoquia'!AB43+'S-Amazonas'!AB43</f>
        <v>1155.7723081732156</v>
      </c>
      <c r="AC43" s="67">
        <f>'S-Caribe'!AC43+'S-Andes'!AC43+'S-Orinoquia'!AC43+'S-Amazonas'!AC43</f>
        <v>962.86963479304632</v>
      </c>
      <c r="AD43" s="67">
        <f>'S-Caribe'!AD43+'S-Andes'!AD43+'S-Orinoquia'!AD43+'S-Amazonas'!AD43</f>
        <v>799.4427857019017</v>
      </c>
      <c r="AE43" s="67">
        <f>'S-Caribe'!AE43+'S-Andes'!AE43+'S-Orinoquia'!AE43+'S-Amazonas'!AE43</f>
        <v>661.96038725183712</v>
      </c>
      <c r="AF43" s="67">
        <f>'S-Caribe'!AF43+'S-Andes'!AF43+'S-Orinoquia'!AF43+'S-Amazonas'!AF43</f>
        <v>546.94113136084184</v>
      </c>
      <c r="AG43" s="67">
        <f>'S-Caribe'!AG43+'S-Andes'!AG43+'S-Orinoquia'!AG43+'S-Amazonas'!AG43</f>
        <v>451.13299443644928</v>
      </c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</row>
    <row r="44" spans="1:48" ht="15.75" thickBot="1" x14ac:dyDescent="0.3">
      <c r="A44" s="30"/>
      <c r="B44" s="35">
        <v>2030</v>
      </c>
      <c r="C44" s="58">
        <f t="shared" si="10"/>
        <v>544.22222222222217</v>
      </c>
      <c r="D44" s="67">
        <f>'S-Caribe'!D44+'S-Andes'!D44+'S-Orinoquia'!D44+'S-Amazonas'!D44</f>
        <v>0</v>
      </c>
      <c r="E44" s="67">
        <f>'S-Caribe'!E44+'S-Andes'!E44+'S-Orinoquia'!E44+'S-Amazonas'!E44</f>
        <v>0</v>
      </c>
      <c r="F44" s="67">
        <f>'S-Caribe'!F44+'S-Andes'!F44+'S-Orinoquia'!F44+'S-Amazonas'!F44</f>
        <v>0</v>
      </c>
      <c r="G44" s="67">
        <f>'S-Caribe'!G44+'S-Andes'!G44+'S-Orinoquia'!G44+'S-Amazonas'!G44</f>
        <v>0</v>
      </c>
      <c r="H44" s="67">
        <f>'S-Caribe'!H44+'S-Andes'!H44+'S-Orinoquia'!H44+'S-Amazonas'!H44</f>
        <v>0</v>
      </c>
      <c r="I44" s="67">
        <f>'S-Caribe'!I44+'S-Andes'!I44+'S-Orinoquia'!I44+'S-Amazonas'!I44</f>
        <v>0</v>
      </c>
      <c r="J44" s="67">
        <f>'S-Caribe'!J44+'S-Andes'!J44+'S-Orinoquia'!J44+'S-Amazonas'!J44</f>
        <v>0</v>
      </c>
      <c r="K44" s="67">
        <f>'S-Caribe'!K44+'S-Andes'!K44+'S-Orinoquia'!K44+'S-Amazonas'!K44</f>
        <v>0</v>
      </c>
      <c r="L44" s="67">
        <f>'S-Caribe'!L44+'S-Andes'!L44+'S-Orinoquia'!L44+'S-Amazonas'!L44</f>
        <v>17.696953219777747</v>
      </c>
      <c r="M44" s="67">
        <f>'S-Caribe'!M44+'S-Andes'!M44+'S-Orinoquia'!M44+'S-Amazonas'!M44</f>
        <v>34.271834089037597</v>
      </c>
      <c r="N44" s="67">
        <f>'S-Caribe'!N44+'S-Andes'!N44+'S-Orinoquia'!N44+'S-Amazonas'!N44</f>
        <v>593.22225013506591</v>
      </c>
      <c r="O44" s="67">
        <f>'S-Caribe'!O44+'S-Andes'!O44+'S-Orinoquia'!O44+'S-Amazonas'!O44</f>
        <v>1552.718657596336</v>
      </c>
      <c r="P44" s="67">
        <f>'S-Caribe'!P44+'S-Andes'!P44+'S-Orinoquia'!P44+'S-Amazonas'!P44</f>
        <v>2556.7273566933191</v>
      </c>
      <c r="Q44" s="67">
        <f>'S-Caribe'!Q44+'S-Andes'!Q44+'S-Orinoquia'!Q44+'S-Amazonas'!Q44</f>
        <v>3339.5550702037831</v>
      </c>
      <c r="R44" s="67">
        <f>'S-Caribe'!R44+'S-Andes'!R44+'S-Orinoquia'!R44+'S-Amazonas'!R44</f>
        <v>-3807.8243166524626</v>
      </c>
      <c r="S44" s="67">
        <f>'S-Caribe'!S44+'S-Andes'!S44+'S-Orinoquia'!S44+'S-Amazonas'!S44</f>
        <v>3977.4619023336181</v>
      </c>
      <c r="T44" s="67">
        <f>'S-Caribe'!T44+'S-Andes'!T44+'S-Orinoquia'!T44+'S-Amazonas'!T44</f>
        <v>3912.5065425706734</v>
      </c>
      <c r="U44" s="67">
        <f>'S-Caribe'!U44+'S-Andes'!U44+'S-Orinoquia'!U44+'S-Amazonas'!U44</f>
        <v>3687.0381576254044</v>
      </c>
      <c r="V44" s="67">
        <f>'S-Caribe'!V44+'S-Andes'!V44+'S-Orinoquia'!V44+'S-Amazonas'!V44</f>
        <v>3366.6659972535681</v>
      </c>
      <c r="W44" s="67">
        <f>'S-Caribe'!W44+'S-Andes'!W44+'S-Orinoquia'!W44+'S-Amazonas'!W44</f>
        <v>3002.1101931110275</v>
      </c>
      <c r="X44" s="67">
        <f>'S-Caribe'!X44+'S-Andes'!X44+'S-Orinoquia'!X44+'S-Amazonas'!X44</f>
        <v>2629.0008095298153</v>
      </c>
      <c r="Y44" s="67">
        <f>'S-Caribe'!Y44+'S-Andes'!Y44+'S-Orinoquia'!Y44+'S-Amazonas'!Y44</f>
        <v>2270.2692008394629</v>
      </c>
      <c r="Z44" s="67">
        <f>'S-Caribe'!Z44+'S-Andes'!Z44+'S-Orinoquia'!Z44+'S-Amazonas'!Z44</f>
        <v>1939.2013911435579</v>
      </c>
      <c r="AA44" s="67">
        <f>'S-Caribe'!AA44+'S-Andes'!AA44+'S-Orinoquia'!AA44+'S-Amazonas'!AA44</f>
        <v>1642.2679228147024</v>
      </c>
      <c r="AB44" s="67">
        <f>'S-Caribe'!AB44+'S-Andes'!AB44+'S-Orinoquia'!AB44+'S-Amazonas'!AB44</f>
        <v>1381.4142093745795</v>
      </c>
      <c r="AC44" s="67">
        <f>'S-Caribe'!AC44+'S-Andes'!AC44+'S-Orinoquia'!AC44+'S-Amazonas'!AC44</f>
        <v>1155.7723081732156</v>
      </c>
      <c r="AD44" s="67">
        <f>'S-Caribe'!AD44+'S-Andes'!AD44+'S-Orinoquia'!AD44+'S-Amazonas'!AD44</f>
        <v>962.86963479304632</v>
      </c>
      <c r="AE44" s="67">
        <f>'S-Caribe'!AE44+'S-Andes'!AE44+'S-Orinoquia'!AE44+'S-Amazonas'!AE44</f>
        <v>799.4427857019017</v>
      </c>
      <c r="AF44" s="67">
        <f>'S-Caribe'!AF44+'S-Andes'!AF44+'S-Orinoquia'!AF44+'S-Amazonas'!AF44</f>
        <v>661.96038725183712</v>
      </c>
      <c r="AG44" s="67">
        <f>'S-Caribe'!AG44+'S-Andes'!AG44+'S-Orinoquia'!AG44+'S-Amazonas'!AG44</f>
        <v>546.94113136084184</v>
      </c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</row>
    <row r="45" spans="1:48" ht="14.45" customHeight="1" x14ac:dyDescent="0.25">
      <c r="A45" s="30"/>
      <c r="B45" s="75" t="s">
        <v>76</v>
      </c>
      <c r="C45" s="75"/>
      <c r="D45" s="69">
        <f>'S-Caribe'!D45+'S-Andes'!D45+'S-Orinoquia'!D45+'S-Amazonas'!D45</f>
        <v>17.696953219777747</v>
      </c>
      <c r="E45" s="69">
        <f>'S-Caribe'!E45+'S-Andes'!E45+'S-Orinoquia'!E45+'S-Amazonas'!E45</f>
        <v>51.968787308815344</v>
      </c>
      <c r="F45" s="69">
        <f>'S-Caribe'!F45+'S-Andes'!F45+'S-Orinoquia'!F45+'S-Amazonas'!F45</f>
        <v>645.19103744388133</v>
      </c>
      <c r="G45" s="69">
        <f>'S-Caribe'!G45+'S-Andes'!G45+'S-Orinoquia'!G45+'S-Amazonas'!G45</f>
        <v>2197.9096950402172</v>
      </c>
      <c r="H45" s="69">
        <f>'S-Caribe'!H45+'S-Andes'!H45+'S-Orinoquia'!H45+'S-Amazonas'!H45</f>
        <v>4754.6370517335363</v>
      </c>
      <c r="I45" s="69">
        <f>'S-Caribe'!I45+'S-Andes'!I45+'S-Orinoquia'!I45+'S-Amazonas'!I45</f>
        <v>8094.1921219373198</v>
      </c>
      <c r="J45" s="69">
        <f>'S-Caribe'!J45+'S-Andes'!J45+'S-Orinoquia'!J45+'S-Amazonas'!J45</f>
        <v>11902.016438589782</v>
      </c>
      <c r="K45" s="69">
        <f>'S-Caribe'!K45+'S-Andes'!K45+'S-Orinoquia'!K45+'S-Amazonas'!K45</f>
        <v>15879.478340923401</v>
      </c>
      <c r="L45" s="69">
        <f>'S-Caribe'!L45+'S-Andes'!L45+'S-Orinoquia'!L45+'S-Amazonas'!L45</f>
        <v>19791.984883494071</v>
      </c>
      <c r="M45" s="69">
        <f>'S-Caribe'!M45+'S-Andes'!M45+'S-Orinoquia'!M45+'S-Amazonas'!M45</f>
        <v>23461.326087899703</v>
      </c>
      <c r="N45" s="69">
        <f>'S-Caribe'!N45+'S-Andes'!N45+'S-Orinoquia'!N45+'S-Amazonas'!N45</f>
        <v>26793.720251064235</v>
      </c>
      <c r="O45" s="69">
        <f>'S-Caribe'!O45+'S-Andes'!O45+'S-Orinoquia'!O45+'S-Amazonas'!O45</f>
        <v>29202.608194040193</v>
      </c>
      <c r="P45" s="69">
        <f>'S-Caribe'!P45+'S-Andes'!P45+'S-Orinoquia'!P45+'S-Amazonas'!P45</f>
        <v>30278.890345973672</v>
      </c>
      <c r="Q45" s="69">
        <f>'S-Caribe'!Q45+'S-Andes'!Q45+'S-Orinoquia'!Q45+'S-Amazonas'!Q45</f>
        <v>29992.432190119816</v>
      </c>
      <c r="R45" s="69">
        <f>'S-Caribe'!R45+'S-Andes'!R45+'S-Orinoquia'!R45+'S-Amazonas'!R45</f>
        <v>-14915.135708033918</v>
      </c>
      <c r="S45" s="69">
        <f>'S-Caribe'!S45+'S-Andes'!S45+'S-Orinoquia'!S45+'S-Amazonas'!S45</f>
        <v>26426.52211722183</v>
      </c>
      <c r="T45" s="69">
        <f>'S-Caribe'!T45+'S-Andes'!T45+'S-Orinoquia'!T45+'S-Amazonas'!T45</f>
        <v>23830.474424262793</v>
      </c>
      <c r="U45" s="69">
        <f>'S-Caribe'!U45+'S-Andes'!U45+'S-Orinoquia'!U45+'S-Amazonas'!U45</f>
        <v>21073.740189865333</v>
      </c>
      <c r="V45" s="69">
        <f>'S-Caribe'!V45+'S-Andes'!V45+'S-Orinoquia'!V45+'S-Amazonas'!V45</f>
        <v>18349.571667032975</v>
      </c>
      <c r="W45" s="69">
        <f>'S-Caribe'!W45+'S-Andes'!W45+'S-Orinoquia'!W45+'S-Amazonas'!W45</f>
        <v>15782.348455481308</v>
      </c>
      <c r="X45" s="69">
        <f>'S-Caribe'!X45+'S-Andes'!X45+'S-Orinoquia'!X45+'S-Amazonas'!X45</f>
        <v>13442.198649622118</v>
      </c>
      <c r="Y45" s="69">
        <f>'S-Caribe'!Y45+'S-Andes'!Y45+'S-Orinoquia'!Y45+'S-Amazonas'!Y45</f>
        <v>11360.138971453143</v>
      </c>
      <c r="Z45" s="69">
        <f>'S-Caribe'!Z45+'S-Andes'!Z45+'S-Orinoquia'!Z45+'S-Amazonas'!Z45</f>
        <v>9541.0027650501324</v>
      </c>
      <c r="AA45" s="69">
        <f>'S-Caribe'!AA45+'S-Andes'!AA45+'S-Orinoquia'!AA45+'S-Amazonas'!AA45</f>
        <v>7973.4030455322481</v>
      </c>
      <c r="AB45" s="69">
        <f>'S-Caribe'!AB45+'S-Andes'!AB45+'S-Orinoquia'!AB45+'S-Amazonas'!AB45</f>
        <v>6636.8970206360727</v>
      </c>
      <c r="AC45" s="69">
        <f>'S-Caribe'!AC45+'S-Andes'!AC45+'S-Orinoquia'!AC45+'S-Amazonas'!AC45</f>
        <v>5506.8573568294596</v>
      </c>
      <c r="AD45" s="69">
        <f>'S-Caribe'!AD45+'S-Andes'!AD45+'S-Orinoquia'!AD45+'S-Amazonas'!AD45</f>
        <v>4557.6096725318102</v>
      </c>
      <c r="AE45" s="69">
        <f>'S-Caribe'!AE45+'S-Andes'!AE45+'S-Orinoquia'!AE45+'S-Amazonas'!AE45</f>
        <v>3764.3299263612153</v>
      </c>
      <c r="AF45" s="69">
        <f>'S-Caribe'!AF45+'S-Andes'!AF45+'S-Orinoquia'!AF45+'S-Amazonas'!AF45</f>
        <v>3104.093221823226</v>
      </c>
      <c r="AG45" s="69">
        <f>'S-Caribe'!AG45+'S-Andes'!AG45+'S-Orinoquia'!AG45+'S-Amazonas'!AG45</f>
        <v>2556.3651996745857</v>
      </c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</row>
    <row r="46" spans="1:48" ht="14.45" customHeight="1" x14ac:dyDescent="0.25">
      <c r="A46" s="30"/>
      <c r="B46" s="76" t="s">
        <v>77</v>
      </c>
      <c r="C46" s="76"/>
      <c r="D46" s="70">
        <f>'S-Caribe'!D46+'S-Andes'!D46+'S-Orinoquia'!D46+'S-Amazonas'!D46</f>
        <v>17.696953219777747</v>
      </c>
      <c r="E46" s="70">
        <f>'S-Caribe'!E46+'S-Andes'!E46+'S-Orinoquia'!E46+'S-Amazonas'!E46</f>
        <v>69.665740528593091</v>
      </c>
      <c r="F46" s="70">
        <f>'S-Caribe'!F46+'S-Andes'!F46+'S-Orinoquia'!F46+'S-Amazonas'!F46</f>
        <v>714.85677797247445</v>
      </c>
      <c r="G46" s="70">
        <f>'S-Caribe'!G46+'S-Andes'!G46+'S-Orinoquia'!G46+'S-Amazonas'!G46</f>
        <v>2912.7664730126917</v>
      </c>
      <c r="H46" s="70">
        <f>'S-Caribe'!H46+'S-Andes'!H46+'S-Orinoquia'!H46+'S-Amazonas'!H46</f>
        <v>7667.4035247462289</v>
      </c>
      <c r="I46" s="70">
        <f>'S-Caribe'!I46+'S-Andes'!I46+'S-Orinoquia'!I46+'S-Amazonas'!I46</f>
        <v>15761.595646683547</v>
      </c>
      <c r="J46" s="70">
        <f>'S-Caribe'!J46+'S-Andes'!J46+'S-Orinoquia'!J46+'S-Amazonas'!J46</f>
        <v>27663.612085273329</v>
      </c>
      <c r="K46" s="70">
        <f>'S-Caribe'!K46+'S-Andes'!K46+'S-Orinoquia'!K46+'S-Amazonas'!K46</f>
        <v>43543.09042619673</v>
      </c>
      <c r="L46" s="70">
        <f>'S-Caribe'!L46+'S-Andes'!L46+'S-Orinoquia'!L46+'S-Amazonas'!L46</f>
        <v>63335.075309690801</v>
      </c>
      <c r="M46" s="70">
        <f>'S-Caribe'!M46+'S-Andes'!M46+'S-Orinoquia'!M46+'S-Amazonas'!M46</f>
        <v>86796.401397590511</v>
      </c>
      <c r="N46" s="70">
        <f>'S-Caribe'!N46+'S-Andes'!N46+'S-Orinoquia'!N46+'S-Amazonas'!N46</f>
        <v>113590.12164865475</v>
      </c>
      <c r="O46" s="70">
        <f>'S-Caribe'!O46+'S-Andes'!O46+'S-Orinoquia'!O46+'S-Amazonas'!O46</f>
        <v>142792.72984269494</v>
      </c>
      <c r="P46" s="70">
        <f>'S-Caribe'!P46+'S-Andes'!P46+'S-Orinoquia'!P46+'S-Amazonas'!P46</f>
        <v>173071.6201886686</v>
      </c>
      <c r="Q46" s="70">
        <f>'S-Caribe'!Q46+'S-Andes'!Q46+'S-Orinoquia'!Q46+'S-Amazonas'!Q46</f>
        <v>203064.05237878842</v>
      </c>
      <c r="R46" s="70">
        <f>'S-Caribe'!R46+'S-Andes'!R46+'S-Orinoquia'!R46+'S-Amazonas'!R46</f>
        <v>188148.91667075449</v>
      </c>
      <c r="S46" s="70">
        <f>'S-Caribe'!S46+'S-Andes'!S46+'S-Orinoquia'!S46+'S-Amazonas'!S46</f>
        <v>214575.43878797634</v>
      </c>
      <c r="T46" s="70">
        <f>'S-Caribe'!T46+'S-Andes'!T46+'S-Orinoquia'!T46+'S-Amazonas'!T46</f>
        <v>238405.91321223913</v>
      </c>
      <c r="U46" s="70">
        <f>'S-Caribe'!U46+'S-Andes'!U46+'S-Orinoquia'!U46+'S-Amazonas'!U46</f>
        <v>259479.65340210445</v>
      </c>
      <c r="V46" s="70">
        <f>'S-Caribe'!V46+'S-Andes'!V46+'S-Orinoquia'!V46+'S-Amazonas'!V46</f>
        <v>277829.22506913741</v>
      </c>
      <c r="W46" s="70">
        <f>'S-Caribe'!W46+'S-Andes'!W46+'S-Orinoquia'!W46+'S-Amazonas'!W46</f>
        <v>293611.5735246187</v>
      </c>
      <c r="X46" s="70">
        <f>'S-Caribe'!X46+'S-Andes'!X46+'S-Orinoquia'!X46+'S-Amazonas'!X46</f>
        <v>307053.77217424079</v>
      </c>
      <c r="Y46" s="70">
        <f>'S-Caribe'!Y46+'S-Andes'!Y46+'S-Orinoquia'!Y46+'S-Amazonas'!Y46</f>
        <v>318413.91114569397</v>
      </c>
      <c r="Z46" s="70">
        <f>'S-Caribe'!Z46+'S-Andes'!Z46+'S-Orinoquia'!Z46+'S-Amazonas'!Z46</f>
        <v>327954.91391074413</v>
      </c>
      <c r="AA46" s="70">
        <f>'S-Caribe'!AA46+'S-Andes'!AA46+'S-Orinoquia'!AA46+'S-Amazonas'!AA46</f>
        <v>335928.31695627637</v>
      </c>
      <c r="AB46" s="70">
        <f>'S-Caribe'!AB46+'S-Andes'!AB46+'S-Orinoquia'!AB46+'S-Amazonas'!AB46</f>
        <v>342565.21397691243</v>
      </c>
      <c r="AC46" s="70">
        <f>'S-Caribe'!AC46+'S-Andes'!AC46+'S-Orinoquia'!AC46+'S-Amazonas'!AC46</f>
        <v>348072.07133374189</v>
      </c>
      <c r="AD46" s="70">
        <f>'S-Caribe'!AD46+'S-Andes'!AD46+'S-Orinoquia'!AD46+'S-Amazonas'!AD46</f>
        <v>352629.68100627366</v>
      </c>
      <c r="AE46" s="70">
        <f>'S-Caribe'!AE46+'S-Andes'!AE46+'S-Orinoquia'!AE46+'S-Amazonas'!AE46</f>
        <v>356394.01093263488</v>
      </c>
      <c r="AF46" s="70">
        <f>'S-Caribe'!AF46+'S-Andes'!AF46+'S-Orinoquia'!AF46+'S-Amazonas'!AF46</f>
        <v>359498.10415445815</v>
      </c>
      <c r="AG46" s="70">
        <f>'S-Caribe'!AG46+'S-Andes'!AG46+'S-Orinoquia'!AG46+'S-Amazonas'!AG46</f>
        <v>362054.46935413271</v>
      </c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</row>
    <row r="47" spans="1:48" ht="14.45" customHeight="1" x14ac:dyDescent="0.25">
      <c r="A47" s="30"/>
      <c r="B47" s="77" t="s">
        <v>78</v>
      </c>
      <c r="C47" s="77"/>
      <c r="D47" s="71">
        <f>'S-Caribe'!D47+'S-Andes'!D47+'S-Orinoquia'!D47+'S-Amazonas'!D47</f>
        <v>64.888828472518398</v>
      </c>
      <c r="E47" s="71">
        <f>'S-Caribe'!E47+'S-Andes'!E47+'S-Orinoquia'!E47+'S-Amazonas'!E47</f>
        <v>190.55222013232293</v>
      </c>
      <c r="F47" s="71">
        <f>'S-Caribe'!F47+'S-Andes'!F47+'S-Orinoquia'!F47+'S-Amazonas'!F47</f>
        <v>2365.7004706275648</v>
      </c>
      <c r="G47" s="71">
        <f>'S-Caribe'!G47+'S-Andes'!G47+'S-Orinoquia'!G47+'S-Amazonas'!G47</f>
        <v>8059.0022151474632</v>
      </c>
      <c r="H47" s="71">
        <f>'S-Caribe'!H47+'S-Andes'!H47+'S-Orinoquia'!H47+'S-Amazonas'!H47</f>
        <v>17433.66918968963</v>
      </c>
      <c r="I47" s="71">
        <f>'S-Caribe'!I47+'S-Andes'!I47+'S-Orinoquia'!I47+'S-Amazonas'!I47</f>
        <v>29678.704447103504</v>
      </c>
      <c r="J47" s="71">
        <f>'S-Caribe'!J47+'S-Andes'!J47+'S-Orinoquia'!J47+'S-Amazonas'!J47</f>
        <v>43640.726941495872</v>
      </c>
      <c r="K47" s="71">
        <f>'S-Caribe'!K47+'S-Andes'!K47+'S-Orinoquia'!K47+'S-Amazonas'!K47</f>
        <v>58224.753916719128</v>
      </c>
      <c r="L47" s="71">
        <f>'S-Caribe'!L47+'S-Andes'!L47+'S-Orinoquia'!L47+'S-Amazonas'!L47</f>
        <v>72570.611239478269</v>
      </c>
      <c r="M47" s="71">
        <f>'S-Caribe'!M47+'S-Andes'!M47+'S-Orinoquia'!M47+'S-Amazonas'!M47</f>
        <v>86024.862322298897</v>
      </c>
      <c r="N47" s="71">
        <f>'S-Caribe'!N47+'S-Andes'!N47+'S-Orinoquia'!N47+'S-Amazonas'!N47</f>
        <v>98243.640920568854</v>
      </c>
      <c r="O47" s="71">
        <f>'S-Caribe'!O47+'S-Andes'!O47+'S-Orinoquia'!O47+'S-Amazonas'!O47</f>
        <v>107076.23004481403</v>
      </c>
      <c r="P47" s="71">
        <f>'S-Caribe'!P47+'S-Andes'!P47+'S-Orinoquia'!P47+'S-Amazonas'!P47</f>
        <v>111022.5979352368</v>
      </c>
      <c r="Q47" s="67">
        <f>'S-Caribe'!Q47+'S-Andes'!Q47+'S-Orinoquia'!Q47+'S-Amazonas'!Q47</f>
        <v>109972.25136377267</v>
      </c>
      <c r="R47" s="67">
        <f>'S-Caribe'!R47+'S-Andes'!R47+'S-Orinoquia'!R47+'S-Amazonas'!R47</f>
        <v>-54688.830929457705</v>
      </c>
      <c r="S47" s="71">
        <f>'S-Caribe'!S47+'S-Andes'!S47+'S-Orinoquia'!S47+'S-Amazonas'!S47</f>
        <v>96897.247763146705</v>
      </c>
      <c r="T47" s="71">
        <f>'S-Caribe'!T47+'S-Andes'!T47+'S-Orinoquia'!T47+'S-Amazonas'!T47</f>
        <v>87378.406222296908</v>
      </c>
      <c r="U47" s="71">
        <f>'S-Caribe'!U47+'S-Andes'!U47+'S-Orinoquia'!U47+'S-Amazonas'!U47</f>
        <v>77270.380696172884</v>
      </c>
      <c r="V47" s="71">
        <f>'S-Caribe'!V47+'S-Andes'!V47+'S-Orinoquia'!V47+'S-Amazonas'!V47</f>
        <v>67281.762779120909</v>
      </c>
      <c r="W47" s="71">
        <f>'S-Caribe'!W47+'S-Andes'!W47+'S-Orinoquia'!W47+'S-Amazonas'!W47</f>
        <v>57868.611003431455</v>
      </c>
      <c r="X47" s="71">
        <f>'S-Caribe'!X47+'S-Andes'!X47+'S-Orinoquia'!X47+'S-Amazonas'!X47</f>
        <v>49288.061715281096</v>
      </c>
      <c r="Y47" s="71">
        <f>'S-Caribe'!Y47+'S-Andes'!Y47+'S-Orinoquia'!Y47+'S-Amazonas'!Y47</f>
        <v>41653.842895328198</v>
      </c>
      <c r="Z47" s="71">
        <f>'S-Caribe'!Z47+'S-Andes'!Z47+'S-Orinoquia'!Z47+'S-Amazonas'!Z47</f>
        <v>34983.676805183815</v>
      </c>
      <c r="AA47" s="67">
        <f>'S-Caribe'!AA47+'S-Andes'!AA47+'S-Orinoquia'!AA47+'S-Amazonas'!AA47</f>
        <v>29235.811166951571</v>
      </c>
      <c r="AB47" s="67">
        <f>'S-Caribe'!AB47+'S-Andes'!AB47+'S-Orinoquia'!AB47+'S-Amazonas'!AB47</f>
        <v>24335.289075665598</v>
      </c>
      <c r="AC47" s="67">
        <f>'S-Caribe'!AC47+'S-Andes'!AC47+'S-Orinoquia'!AC47+'S-Amazonas'!AC47</f>
        <v>20191.810308374686</v>
      </c>
      <c r="AD47" s="67">
        <f>'S-Caribe'!AD47+'S-Andes'!AD47+'S-Orinoquia'!AD47+'S-Amazonas'!AD47</f>
        <v>16711.235465949969</v>
      </c>
      <c r="AE47" s="67">
        <f>'S-Caribe'!AE47+'S-Andes'!AE47+'S-Orinoquia'!AE47+'S-Amazonas'!AE47</f>
        <v>13802.543063324456</v>
      </c>
      <c r="AF47" s="72">
        <f>'S-Caribe'!AF47+'S-Andes'!AF47+'S-Orinoquia'!AF47+'S-Amazonas'!AF47</f>
        <v>11381.675146685162</v>
      </c>
      <c r="AG47" s="72">
        <f>'S-Caribe'!AG47+'S-Andes'!AG47+'S-Orinoquia'!AG47+'S-Amazonas'!AG47</f>
        <v>9373.3390654734794</v>
      </c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48" ht="15.6" customHeight="1" x14ac:dyDescent="0.25">
      <c r="A48" s="30"/>
      <c r="B48" s="76" t="s">
        <v>79</v>
      </c>
      <c r="C48" s="76"/>
      <c r="D48" s="70">
        <f>'S-Caribe'!D48+'S-Andes'!D48+'S-Orinoquia'!D48+'S-Amazonas'!D48</f>
        <v>64.888828472518398</v>
      </c>
      <c r="E48" s="70">
        <f>'S-Caribe'!E48+'S-Andes'!E48+'S-Orinoquia'!E48+'S-Amazonas'!E48</f>
        <v>255.44104860484134</v>
      </c>
      <c r="F48" s="70">
        <f>'S-Caribe'!F48+'S-Andes'!F48+'S-Orinoquia'!F48+'S-Amazonas'!F48</f>
        <v>2621.1415192324057</v>
      </c>
      <c r="G48" s="70">
        <f>'S-Caribe'!G48+'S-Andes'!G48+'S-Orinoquia'!G48+'S-Amazonas'!G48</f>
        <v>10680.143734379868</v>
      </c>
      <c r="H48" s="74">
        <f>'S-Caribe'!H48+'S-Andes'!H48+'S-Orinoquia'!H48+'S-Amazonas'!H48</f>
        <v>28113.812924069505</v>
      </c>
      <c r="I48" s="70">
        <f>'S-Caribe'!I48+'S-Andes'!I48+'S-Orinoquia'!I48+'S-Amazonas'!I48</f>
        <v>57792.517371173002</v>
      </c>
      <c r="J48" s="70">
        <f>'S-Caribe'!J48+'S-Andes'!J48+'S-Orinoquia'!J48+'S-Amazonas'!J48</f>
        <v>101433.24431266886</v>
      </c>
      <c r="K48" s="70">
        <f>'S-Caribe'!K48+'S-Andes'!K48+'S-Orinoquia'!K48+'S-Amazonas'!K48</f>
        <v>159657.998229388</v>
      </c>
      <c r="L48" s="70">
        <f>'S-Caribe'!L48+'S-Andes'!L48+'S-Orinoquia'!L48+'S-Amazonas'!L48</f>
        <v>232228.60946886626</v>
      </c>
      <c r="M48" s="74">
        <f>'S-Caribe'!M48+'S-Andes'!M48+'S-Orinoquia'!M48+'S-Amazonas'!M48</f>
        <v>318253.47179116518</v>
      </c>
      <c r="N48" s="70">
        <f>'S-Caribe'!N48+'S-Andes'!N48+'S-Orinoquia'!N48+'S-Amazonas'!N48</f>
        <v>416497.11271173408</v>
      </c>
      <c r="O48" s="70">
        <f>'S-Caribe'!O48+'S-Andes'!O48+'S-Orinoquia'!O48+'S-Amazonas'!O48</f>
        <v>523573.34275654808</v>
      </c>
      <c r="P48" s="70">
        <f>'S-Caribe'!P48+'S-Andes'!P48+'S-Orinoquia'!P48+'S-Amazonas'!P48</f>
        <v>634595.94069178484</v>
      </c>
      <c r="Q48" s="70">
        <f>'S-Caribe'!Q48+'S-Andes'!Q48+'S-Orinoquia'!Q48+'S-Amazonas'!Q48</f>
        <v>744568.19205555762</v>
      </c>
      <c r="R48" s="70">
        <f>'S-Caribe'!R48+'S-Andes'!R48+'S-Orinoquia'!R48+'S-Amazonas'!R48</f>
        <v>689879.36112609983</v>
      </c>
      <c r="S48" s="70">
        <f>'S-Caribe'!S48+'S-Andes'!S48+'S-Orinoquia'!S48+'S-Amazonas'!S48</f>
        <v>786776.60888924648</v>
      </c>
      <c r="T48" s="70">
        <f>'S-Caribe'!T48+'S-Andes'!T48+'S-Orinoquia'!T48+'S-Amazonas'!T48</f>
        <v>874155.01511154347</v>
      </c>
      <c r="U48" s="70">
        <f>'S-Caribe'!U48+'S-Andes'!U48+'S-Orinoquia'!U48+'S-Amazonas'!U48</f>
        <v>951425.3958077163</v>
      </c>
      <c r="V48" s="70">
        <f>'S-Caribe'!V48+'S-Andes'!V48+'S-Orinoquia'!V48+'S-Amazonas'!V48</f>
        <v>1018707.1585868371</v>
      </c>
      <c r="W48" s="74">
        <f>'S-Caribe'!W48+'S-Andes'!W48+'S-Orinoquia'!W48+'S-Amazonas'!W48</f>
        <v>1076575.7695902686</v>
      </c>
      <c r="X48" s="70">
        <f>'S-Caribe'!X48+'S-Andes'!X48+'S-Orinoquia'!X48+'S-Amazonas'!X48</f>
        <v>1125863.8313055495</v>
      </c>
      <c r="Y48" s="70">
        <f>'S-Caribe'!Y48+'S-Andes'!Y48+'S-Orinoquia'!Y48+'S-Amazonas'!Y48</f>
        <v>1167517.6742008778</v>
      </c>
      <c r="Z48" s="70">
        <f>'S-Caribe'!Z48+'S-Andes'!Z48+'S-Orinoquia'!Z48+'S-Amazonas'!Z48</f>
        <v>1202501.3510060618</v>
      </c>
      <c r="AA48" s="70">
        <f>'S-Caribe'!AA48+'S-Andes'!AA48+'S-Orinoquia'!AA48+'S-Amazonas'!AA48</f>
        <v>1231737.1621730132</v>
      </c>
      <c r="AB48" s="70">
        <f>'S-Caribe'!AB48+'S-Andes'!AB48+'S-Orinoquia'!AB48+'S-Amazonas'!AB48</f>
        <v>1256072.4512486788</v>
      </c>
      <c r="AC48" s="70">
        <f>'S-Caribe'!AC48+'S-Andes'!AC48+'S-Orinoquia'!AC48+'S-Amazonas'!AC48</f>
        <v>1276264.2615570533</v>
      </c>
      <c r="AD48" s="70">
        <f>'S-Caribe'!AD48+'S-Andes'!AD48+'S-Orinoquia'!AD48+'S-Amazonas'!AD48</f>
        <v>1292975.4970230034</v>
      </c>
      <c r="AE48" s="70">
        <f>'S-Caribe'!AE48+'S-Andes'!AE48+'S-Orinoquia'!AE48+'S-Amazonas'!AE48</f>
        <v>1306778.0400863281</v>
      </c>
      <c r="AF48" s="70">
        <f>'S-Caribe'!AF48+'S-Andes'!AF48+'S-Orinoquia'!AF48+'S-Amazonas'!AF48</f>
        <v>1318159.715233013</v>
      </c>
      <c r="AG48" s="74">
        <f>'S-Caribe'!AG48+'S-Andes'!AG48+'S-Orinoquia'!AG48+'S-Amazonas'!AG48</f>
        <v>1327533.0542984866</v>
      </c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</row>
    <row r="49" spans="1:49" ht="15.6" customHeight="1" x14ac:dyDescent="0.25">
      <c r="A49" s="30"/>
      <c r="B49" s="30"/>
      <c r="C49" s="30"/>
      <c r="D49" s="30"/>
      <c r="E49" s="5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</row>
    <row r="50" spans="1:49" x14ac:dyDescent="0.25">
      <c r="A50" s="30"/>
      <c r="B50" s="30"/>
      <c r="C50" s="30"/>
      <c r="D50" s="30"/>
      <c r="E50" s="5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</row>
    <row r="51" spans="1:49" ht="15" customHeight="1" x14ac:dyDescent="0.25">
      <c r="A51" s="30"/>
      <c r="B51" s="30"/>
      <c r="C51" s="73"/>
      <c r="D51" s="73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</row>
    <row r="52" spans="1:49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</row>
    <row r="53" spans="1:49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</row>
    <row r="54" spans="1:49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</row>
    <row r="55" spans="1:49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</row>
    <row r="56" spans="1:49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</row>
    <row r="57" spans="1:49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</row>
    <row r="58" spans="1:49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</row>
    <row r="59" spans="1:49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</row>
    <row r="60" spans="1:49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</row>
    <row r="61" spans="1:49" x14ac:dyDescent="0.25"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</row>
  </sheetData>
  <mergeCells count="4">
    <mergeCell ref="B45:C45"/>
    <mergeCell ref="B46:C46"/>
    <mergeCell ref="B47:C47"/>
    <mergeCell ref="B48:C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References</vt:lpstr>
      <vt:lpstr>Silvopastoril Area</vt:lpstr>
      <vt:lpstr>S-Caribe</vt:lpstr>
      <vt:lpstr>S-Andes</vt:lpstr>
      <vt:lpstr>S-Orinoquia</vt:lpstr>
      <vt:lpstr>S-Amazonas</vt:lpstr>
      <vt:lpstr>S-total estimates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modprofile</dc:creator>
  <cp:lastModifiedBy>Aguilar-Amuchastegui, Naikoa</cp:lastModifiedBy>
  <dcterms:created xsi:type="dcterms:W3CDTF">2021-10-08T13:38:30Z</dcterms:created>
  <dcterms:modified xsi:type="dcterms:W3CDTF">2021-10-11T17:00:35Z</dcterms:modified>
</cp:coreProperties>
</file>