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D:\GCF PPF READINESS\Colombia\PPF Agro Agricultura - LECRA\00 FUNDING PROPOSAL\CSICAP 18 Envio 12-01-2022 FULL PACKAGE\4 Annex - Detail Budget Plan\"/>
    </mc:Choice>
  </mc:AlternateContent>
  <xr:revisionPtr revIDLastSave="0" documentId="13_ncr:1_{3F4DD190-3953-48CE-8BC3-C38764F56427}" xr6:coauthVersionLast="47" xr6:coauthVersionMax="47" xr10:uidLastSave="{00000000-0000-0000-0000-000000000000}"/>
  <bookViews>
    <workbookView xWindow="-3540" yWindow="-16320" windowWidth="29040" windowHeight="15840" xr2:uid="{71B43FC9-3264-4430-A5CD-F69A6B57D14F}"/>
  </bookViews>
  <sheets>
    <sheet name="Index" sheetId="3" r:id="rId1"/>
    <sheet name="4.4. Detailed Budget Plan" sheetId="1" r:id="rId2"/>
    <sheet name="4.4.a GCF Detailed Budget Note" sheetId="2" r:id="rId3"/>
  </sheets>
  <externalReferences>
    <externalReference r:id="rId4"/>
    <externalReference r:id="rId5"/>
    <externalReference r:id="rId6"/>
    <externalReference r:id="rId7"/>
    <externalReference r:id="rId8"/>
  </externalReferences>
  <definedNames>
    <definedName name="______Alt2" localSheetId="2" hidden="1">{#N/A,#N/A,FALSE,"Hoja1"}</definedName>
    <definedName name="______Alt2" localSheetId="0" hidden="1">{#N/A,#N/A,FALSE,"Hoja1"}</definedName>
    <definedName name="______Alt2" hidden="1">{#N/A,#N/A,FALSE,"Hoja1"}</definedName>
    <definedName name="____Alt2" localSheetId="2" hidden="1">{#N/A,#N/A,FALSE,"Hoja1"}</definedName>
    <definedName name="____Alt2" localSheetId="0" hidden="1">{#N/A,#N/A,FALSE,"Hoja1"}</definedName>
    <definedName name="____Alt2" hidden="1">{#N/A,#N/A,FALSE,"Hoja1"}</definedName>
    <definedName name="___thinkcellAikPIBfzTEuHoNcBVlACSQ" hidden="1">#REF!</definedName>
    <definedName name="___thinkcellc_ym91ky1EuRwt9mKq_eHw" hidden="1">#REF!</definedName>
    <definedName name="___thinkcellE7MrQyzrqUuothhyPMcsNg" hidden="1">#REF!</definedName>
    <definedName name="___thinkcellgwulxQFHnUaUpIJlO6NHuQ" hidden="1">#REF!</definedName>
    <definedName name="___thinkcellIEMAAAAAAAAAAAAA9e2ga9gN10OiNfuhTwhciA" hidden="1">#REF!</definedName>
    <definedName name="___thinkcellIEMAAAAAAAAAAAAAdmXtsS.I9kGW.CAyXcIrTw" hidden="1">#REF!</definedName>
    <definedName name="___thinkcellIEMAAAAAAAABAAAA_ZFSUisSIkiqfgAUoot53A" hidden="1">#REF!</definedName>
    <definedName name="___thinkcellIEMAAAAAAAABAAAA0H4b5qaYYUqIyhiWuru06w" hidden="1">#REF!</definedName>
    <definedName name="___thinkcellIEMAAAAAAAABAAAAfqQzfjsIEEK5NDHkwJNYLw" hidden="1">#REF!</definedName>
    <definedName name="___thinkcellIEMAAAAAAAABAAAAJbzlvm9eZEKvZ8G7wvW_qQ" hidden="1">#REF!</definedName>
    <definedName name="___thinkcellIEMAAAAAAAABAAAAv.1U6QOcukqIJI0OTdT4dQ" hidden="1">#REF!</definedName>
    <definedName name="___thinkcellIEMAAAAAAAABAAAAx5.cFBD.REWjL97hejaIGg" hidden="1">#REF!</definedName>
    <definedName name="___thinkcellprw3EMs2_0Gk5pYXy4wujg" hidden="1">#REF!</definedName>
    <definedName name="___thinkcellT3c4nG2VJEuNiaBBoCCgGQ" hidden="1">#REF!</definedName>
    <definedName name="__Alt2" localSheetId="2" hidden="1">{#N/A,#N/A,FALSE,"Hoja1"}</definedName>
    <definedName name="__Alt2" localSheetId="0" hidden="1">{#N/A,#N/A,FALSE,"Hoja1"}</definedName>
    <definedName name="__Alt2" hidden="1">{#N/A,#N/A,FALSE,"Hoja1"}</definedName>
    <definedName name="_Alt2" localSheetId="2" hidden="1">{#N/A,#N/A,FALSE,"Hoja1"}</definedName>
    <definedName name="_Alt2" localSheetId="0" hidden="1">{#N/A,#N/A,FALSE,"Hoja1"}</definedName>
    <definedName name="_Alt2" hidden="1">{#N/A,#N/A,FALSE,"Hoja1"}</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256</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bdm.0849567B7E3A4EB1A10F4E1E58C480D7.edm" hidden="1">#REF!</definedName>
    <definedName name="_Fill" hidden="1">#REF!</definedName>
    <definedName name="_xlnm._FilterDatabase" localSheetId="1" hidden="1">'4.4. Detailed Budget Plan'!$B$7:$Q$298</definedName>
    <definedName name="_xlnm._FilterDatabase" localSheetId="2" hidden="1">'4.4.a GCF Detailed Budget Note'!#REF!</definedName>
    <definedName name="_Key1" localSheetId="2" hidden="1">#REF!</definedName>
    <definedName name="_Key1" localSheetId="0" hidden="1">#REF!</definedName>
    <definedName name="_Key1" hidden="1">#REF!</definedName>
    <definedName name="_Key2" localSheetId="2" hidden="1">#REF!</definedName>
    <definedName name="_Key2" localSheetId="0" hidden="1">#REF!</definedName>
    <definedName name="_Key2" hidden="1">#REF!</definedName>
    <definedName name="_Order1" hidden="1">255</definedName>
    <definedName name="_Order2" hidden="1">255</definedName>
    <definedName name="_Regression_Out" localSheetId="2" hidden="1">#REF!</definedName>
    <definedName name="_Regression_Out" localSheetId="0" hidden="1">#REF!</definedName>
    <definedName name="_Regression_Out" hidden="1">#REF!</definedName>
    <definedName name="_Regression_X" localSheetId="2" hidden="1">#REF!</definedName>
    <definedName name="_Regression_X" hidden="1">#REF!</definedName>
    <definedName name="_Regression_Y" localSheetId="2" hidden="1">#REF!</definedName>
    <definedName name="_Regression_Y" hidden="1">#REF!</definedName>
    <definedName name="_Sort" hidden="1">#REF!</definedName>
    <definedName name="_Table1_In1" localSheetId="2" hidden="1">[4]PESOSTMT!#REF!</definedName>
    <definedName name="_Table1_In1" hidden="1">[1]PESOSTMT!#REF!</definedName>
    <definedName name="_Table1_Out" localSheetId="2" hidden="1">[4]PESOSTMT!#REF!</definedName>
    <definedName name="_Table1_Out" hidden="1">[1]PESOSTMT!#REF!</definedName>
    <definedName name="_Table2_In1" localSheetId="2" hidden="1">#REF!</definedName>
    <definedName name="_Table2_In1" localSheetId="0" hidden="1">#REF!</definedName>
    <definedName name="_Table2_In1" hidden="1">#REF!</definedName>
    <definedName name="_Table2_In2" localSheetId="2" hidden="1">#REF!</definedName>
    <definedName name="_Table2_In2" localSheetId="0" hidden="1">#REF!</definedName>
    <definedName name="_Table2_In2" hidden="1">#REF!</definedName>
    <definedName name="_Table2_Out" localSheetId="2" hidden="1">#REF!</definedName>
    <definedName name="_Table2_Out" localSheetId="0" hidden="1">#REF!</definedName>
    <definedName name="_Table2_Out" hidden="1">#REF!</definedName>
    <definedName name="_Table3_In2" hidden="1">#REF!</definedName>
    <definedName name="AccessDatabase" hidden="1">"C:\Mis documentos\ACTIVOS.MDB"</definedName>
    <definedName name="alt" localSheetId="2" hidden="1">{#N/A,#N/A,FALSE,"Hoja1"}</definedName>
    <definedName name="alt" localSheetId="0" hidden="1">{#N/A,#N/A,FALSE,"Hoja1"}</definedName>
    <definedName name="alt" hidden="1">{#N/A,#N/A,FALSE,"Hoja1"}</definedName>
    <definedName name="anscount" hidden="1">2</definedName>
    <definedName name="_xlnm.Print_Area" localSheetId="1">'4.4. Detailed Budget Plan'!$A$1:$R$324</definedName>
    <definedName name="as" localSheetId="2" hidden="1">{"'Balance Web'!$A$1:$K$117"}</definedName>
    <definedName name="as" localSheetId="0" hidden="1">{"'Balance Web'!$A$1:$K$117"}</definedName>
    <definedName name="as" hidden="1">{"'Balance Web'!$A$1:$K$117"}</definedName>
    <definedName name="AS2DocOpenMode" hidden="1">"AS2DocumentEdit"</definedName>
    <definedName name="CA" localSheetId="2" hidden="1">{"'Hoja1'!$A$1:$N$27"}</definedName>
    <definedName name="CA" localSheetId="0" hidden="1">{"'Hoja1'!$A$1:$N$27"}</definedName>
    <definedName name="CA" hidden="1">{"'Hoja1'!$A$1:$N$27"}</definedName>
    <definedName name="Calina" localSheetId="2" hidden="1">{#N/A,#N/A,FALSE,"Hoja1"}</definedName>
    <definedName name="Calina" localSheetId="0" hidden="1">{#N/A,#N/A,FALSE,"Hoja1"}</definedName>
    <definedName name="Calina" hidden="1">{#N/A,#N/A,FALSE,"Hoja1"}</definedName>
    <definedName name="capaci" localSheetId="2" hidden="1">{"'Hoja1'!$A$1:$N$27"}</definedName>
    <definedName name="capaci" localSheetId="0" hidden="1">{"'Hoja1'!$A$1:$N$27"}</definedName>
    <definedName name="capaci" hidden="1">{"'Hoja1'!$A$1:$N$27"}</definedName>
    <definedName name="capacidad1" localSheetId="2" hidden="1">{"'Hoja1'!$A$1:$N$27"}</definedName>
    <definedName name="capacidad1" localSheetId="0" hidden="1">{"'Hoja1'!$A$1:$N$27"}</definedName>
    <definedName name="capacidad1" hidden="1">{"'Hoja1'!$A$1:$N$27"}</definedName>
    <definedName name="CBWorkbookPriority" hidden="1">-648494258</definedName>
    <definedName name="Change" hidden="1">#N/A</definedName>
    <definedName name="Change2" hidden="1">#N/A</definedName>
    <definedName name="Change3" hidden="1">#N/A</definedName>
    <definedName name="Change4" hidden="1">#N/A</definedName>
    <definedName name="ChangeRange" hidden="1">#N/A</definedName>
    <definedName name="ChangeRange2" hidden="1">#N/A</definedName>
    <definedName name="Chnge" hidden="1">#N/A</definedName>
    <definedName name="ChngeRange" hidden="1">#N/A</definedName>
    <definedName name="costos" localSheetId="2" hidden="1">{"'Hoja1'!$A$1:$N$27"}</definedName>
    <definedName name="costos" localSheetId="0" hidden="1">{"'Hoja1'!$A$1:$N$27"}</definedName>
    <definedName name="costos" hidden="1">{"'Hoja1'!$A$1:$N$27"}</definedName>
    <definedName name="CT" localSheetId="2" hidden="1">{"'Balance Web'!$A$1:$K$117"}</definedName>
    <definedName name="CT" localSheetId="0" hidden="1">{"'Balance Web'!$A$1:$K$117"}</definedName>
    <definedName name="CT" hidden="1">{"'Balance Web'!$A$1:$K$117"}</definedName>
    <definedName name="d" hidden="1">#REF!</definedName>
    <definedName name="demanda1" localSheetId="2" hidden="1">{"'Hoja1'!$A$1:$N$27"}</definedName>
    <definedName name="demanda1" localSheetId="0" hidden="1">{"'Hoja1'!$A$1:$N$27"}</definedName>
    <definedName name="demanda1" hidden="1">{"'Hoja1'!$A$1:$N$27"}</definedName>
    <definedName name="EDIFICIOS" hidden="1">#REF!</definedName>
    <definedName name="Ensayo" localSheetId="2" hidden="1">{#N/A,#N/A,FALSE,"Hoja1"}</definedName>
    <definedName name="Ensayo" localSheetId="0" hidden="1">{#N/A,#N/A,FALSE,"Hoja1"}</definedName>
    <definedName name="Ensayo" hidden="1">{#N/A,#N/A,FALSE,"Hoja1"}</definedName>
    <definedName name="Eppy" localSheetId="2" hidden="1">{#N/A,#N/A,FALSE,"Hoja1"}</definedName>
    <definedName name="Eppy" localSheetId="0" hidden="1">{#N/A,#N/A,FALSE,"Hoja1"}</definedName>
    <definedName name="Eppy" hidden="1">{#N/A,#N/A,FALSE,"Hoja1"}</definedName>
    <definedName name="ev.Calculation" hidden="1">-4135</definedName>
    <definedName name="ev.Initialized" hidden="1">FALSE</definedName>
    <definedName name="HTML" localSheetId="2" hidden="1">{"'Balance Web'!$A$1:$K$117"}</definedName>
    <definedName name="HTML" localSheetId="0" hidden="1">{"'Balance Web'!$A$1:$K$117"}</definedName>
    <definedName name="HTML" hidden="1">{"'Balance Web'!$A$1:$K$117"}</definedName>
    <definedName name="HTML_CodePage" hidden="1">1252</definedName>
    <definedName name="HTML_Control" localSheetId="2" hidden="1">{"'Balance Web'!$A$1:$K$117"}</definedName>
    <definedName name="HTML_Control" localSheetId="0" hidden="1">{"'Balance Web'!$A$1:$K$117"}</definedName>
    <definedName name="HTML_Control" hidden="1">{"'Balance Web'!$A$1:$K$117"}</definedName>
    <definedName name="HTML_Description" hidden="1">""</definedName>
    <definedName name="HTML_Email" hidden="1">"contabilidad@megabanco.com.co"</definedName>
    <definedName name="HTML_Header" hidden="1">""</definedName>
    <definedName name="HTML_LastUpdate" hidden="1">"31/07/2000"</definedName>
    <definedName name="HTML_LineAfter" hidden="1">TRUE</definedName>
    <definedName name="HTML_LineBefore" hidden="1">FALSE</definedName>
    <definedName name="HTML_Name" hidden="1">"Wilson E. Díaz"</definedName>
    <definedName name="HTML_OBDlg2" hidden="1">TRUE</definedName>
    <definedName name="HTML_OBDlg4" hidden="1">TRUE</definedName>
    <definedName name="HTML_OS" hidden="1">0</definedName>
    <definedName name="HTML_PathFile" hidden="1">"C:\Mis documentos\ANALIS&amp;S\Megabanco\Estados\HTML.htm"</definedName>
    <definedName name="HTML_PathFileMac" hidden="1">"Macintosh HD:HomePageStuff:New_Home_Page:datafile:histret.html"</definedName>
    <definedName name="HTML_Title" hidden="1">""</definedName>
    <definedName name="HTML1_1" hidden="1">"[ReturnsHistorical]Sheet1!$A$1:$D$77"</definedName>
    <definedName name="HTML1_10" hidden="1">""</definedName>
    <definedName name="HTML1_11" hidden="1">1</definedName>
    <definedName name="HTML1_12" hidden="1">"Zip 100:New_Home_Page:datafile:histret.html"</definedName>
    <definedName name="HTML1_2" hidden="1">1</definedName>
    <definedName name="HTML1_3" hidden="1">"ReturnsHistorical"</definedName>
    <definedName name="HTML1_4" hidden="1">"Historical Returns on Stocks, Bonds and Bills"</definedName>
    <definedName name="HTML1_5" hidden="1">"Ibbotson Data"</definedName>
    <definedName name="HTML1_6" hidden="1">-4146</definedName>
    <definedName name="HTML1_7" hidden="1">-4146</definedName>
    <definedName name="HTML1_8" hidden="1">"3/17/97"</definedName>
    <definedName name="HTML1_9" hidden="1">"Aswath Damodaran"</definedName>
    <definedName name="HTML2_1" hidden="1">"[histret.xls]Sheet1!$A$1:$G$85"</definedName>
    <definedName name="HTML2_10" hidden="1">""</definedName>
    <definedName name="HTML2_11" hidden="1">1</definedName>
    <definedName name="HTML2_12" hidden="1">"Macintosh HD:New_Home_Page:datafile:histret.html"</definedName>
    <definedName name="HTML2_2" hidden="1">1</definedName>
    <definedName name="HTML2_3" hidden="1">"Historical Returns"</definedName>
    <definedName name="HTML2_4" hidden="1">"Historical Returns on Stocks, Bonds and Bills"</definedName>
    <definedName name="HTML2_5" hidden="1">""</definedName>
    <definedName name="HTML2_6" hidden="1">1</definedName>
    <definedName name="HTML2_7" hidden="1">1</definedName>
    <definedName name="HTML2_8" hidden="1">"2/3/98"</definedName>
    <definedName name="HTML2_9" hidden="1">"Aswath Damodaran"</definedName>
    <definedName name="HTMLCount" hidden="1">2</definedName>
    <definedName name="Intangibles" hidden="1">#REF!</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L_Q" hidden="1">"c101"</definedName>
    <definedName name="IQ_CAL_Y" hidden="1">"c102"</definedName>
    <definedName name="IQ_CALL_FEATURE" hidden="1">"c2197"</definedName>
    <definedName name="IQ_CALLABLE" hidden="1">"c2196"</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IZED_INTEREST" hidden="1">"c2076"</definedName>
    <definedName name="IQ_CASH" hidden="1">"c1458"</definedName>
    <definedName name="IQ_CASH_ACQUIRE_CF" hidden="1">"c1630"</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UTSTANDING_BS_DATE" hidden="1">"c1971"</definedName>
    <definedName name="IQ_CLASSA_OUTSTANDING_FILING_DATE" hidden="1">"c1973"</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PREMIUM" hidden="1">"c2195"</definedName>
    <definedName name="IQ_CONV_PRICE" hidden="1">"c2193"</definedName>
    <definedName name="IQ_CONV_RATE" hidden="1">"c2192"</definedName>
    <definedName name="IQ_CONV_SECURITY" hidden="1">"c2189"</definedName>
    <definedName name="IQ_CONV_SECURITY_ISSUER" hidden="1">"c2190"</definedName>
    <definedName name="IQ_CONV_SECURITY_PRICE" hidden="1">"c2194"</definedName>
    <definedName name="IQ_CONVEXITY" hidden="1">"c2182"</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RATIO" hidden="1">"c246"</definedName>
    <definedName name="IQ_CUSIP" hidden="1">"c2245"</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OTHER_COST" hidden="1">"c284"</definedName>
    <definedName name="IQ_DEF_BENEFIT_ROA" hidden="1">"c285"</definedName>
    <definedName name="IQ_DEF_BENEFIT_SERVICE_COST" hidden="1">"c286"</definedName>
    <definedName name="IQ_DEF_BENEFIT_TOTAL_COST" hidden="1">"c287"</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FF_LASTCLOSE_TARGET_PRICE" hidden="1">"c1854"</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INT" hidden="1">"c360"</definedName>
    <definedName name="IQ_EBIT_MARGIN" hidden="1">"c359"</definedName>
    <definedName name="IQ_EBIT_OVER_IE" hidden="1">"c1369"</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INT" hidden="1">"c373"</definedName>
    <definedName name="IQ_EBITDA_MARGIN" hidden="1">"c372"</definedName>
    <definedName name="IQ_EBITDA_OVER_TOTAL_IE" hidden="1">"c1371"</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ACT_OR_EST" hidden="1">"c2213"</definedName>
    <definedName name="IQ_EPS_EST" hidden="1">"c399"</definedName>
    <definedName name="IQ_EPS_HIGH_EST" hidden="1">"c400"</definedName>
    <definedName name="IQ_EPS_LOW_EST" hidden="1">"c401"</definedName>
    <definedName name="IQ_EPS_MEDIAN_EST" hidden="1">"c1661"</definedName>
    <definedName name="IQ_EPS_NORM" hidden="1">"c1902"</definedName>
    <definedName name="IQ_EPS_NUM_EST" hidden="1">"c402"</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EPS" hidden="1">"c1648"</definedName>
    <definedName name="IQ_EST_CURRENCY" hidden="1">"c2140"</definedName>
    <definedName name="IQ_EST_DATE" hidden="1">"c1634"</definedName>
    <definedName name="IQ_EST_EPS_DIFF" hidden="1">"c1864"</definedName>
    <definedName name="IQ_EST_EPS_GROWTH_1YR" hidden="1">"c1636"</definedName>
    <definedName name="IQ_EST_EPS_GROWTH_5YR" hidden="1">"c1655"</definedName>
    <definedName name="IQ_EST_EPS_GROWTH_Q_1YR" hidden="1">"c1641"</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DIVID" hidden="1">"c1446"</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ROFIT" hidden="1">"c1378"</definedName>
    <definedName name="IQ_GROSS_SPRD" hidden="1">"c2155"</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PRICE" hidden="1">"c545"</definedName>
    <definedName name="IQ_HOMEOWNERS_WRITTEN" hidden="1">"c546"</definedName>
    <definedName name="IQ_IMPAIR_OIL" hidden="1">"c547"</definedName>
    <definedName name="IQ_IMPAIRMENT_GW" hidden="1">"c548"</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LAND" hidden="1">"c645"</definedName>
    <definedName name="IQ_LAST_PMT_DATE" hidden="1">"c2188"</definedName>
    <definedName name="IQ_LAST_SPLIT_DATE" hidden="1">"c2095"</definedName>
    <definedName name="IQ_LAST_SPLIT_FACTOR" hidden="1">"c2093"</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ICENSED_POPS" hidden="1">"c2123"</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MACHINERY" hidden="1">"c711"</definedName>
    <definedName name="IQ_MAINT_REPAIR" hidden="1">"c2087"</definedName>
    <definedName name="IQ_MARKET_CAP_LFCF" hidden="1">"c2209"</definedName>
    <definedName name="IQ_MARKETCAP" hidden="1">"c712"</definedName>
    <definedName name="IQ_MARKETING" hidden="1">"c2239"</definedName>
    <definedName name="IQ_MATURITY_DATE" hidden="1">"c2146"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ET_CHANGE" hidden="1">"c749"</definedName>
    <definedName name="IQ_NET_DEBT" hidden="1">"c1584"</definedName>
    <definedName name="IQ_NET_DEBT_EBITDA" hidden="1">"c750"</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FAS" hidden="1">"c795"</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CLOSE_BALANCE_GAS" hidden="1">"c2049"</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OIL" hidden="1">"c2035"</definedName>
    <definedName name="IQ_OG_PURCHASES_GAS" hidden="1">"c2045"</definedName>
    <definedName name="IQ_OG_PURCHASES_OIL" hidden="1">"c2033"</definedName>
    <definedName name="IQ_OG_REVISIONS_GAS" hidden="1">"c2042"</definedName>
    <definedName name="IQ_OG_REVISIONS_OIL" hidden="1">"c2030"</definedName>
    <definedName name="IQ_OG_SALES_IN_PLACE_GAS" hidden="1">"c2046"</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ISSUED" hidden="1">"c857"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UTSTANDING_BS_DATE" hidden="1">"c2128"</definedName>
    <definedName name="IQ_OUTSTANDING_FILING_DATE" hidden="1">"c2127"</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NSION" hidden="1">"c1031"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_TARGET" hidden="1">"c82"</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QUICK_RATIO" hidden="1">"c1086"</definedName>
    <definedName name="IQ_RATE_COMP_GROWTH_DOMESTIC" hidden="1">"c1087"</definedName>
    <definedName name="IQ_RATE_COMP_GROWTH_FOREIGN" hidden="1">"c1088"</definedName>
    <definedName name="IQ_RAW_INV" hidden="1">"c1089"</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VG_STORE_SIZE_GROSS" hidden="1">"c2066"</definedName>
    <definedName name="IQ_RETAIL_AVG_STORE_SIZE_NET" hidden="1">"c2067"</definedName>
    <definedName name="IQ_RETAIL_CLOSED_STORES" hidden="1">"c2063"</definedName>
    <definedName name="IQ_RETAIL_OPENED_STORES" hidden="1">"c2062"</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Q_FOOTAGE" hidden="1">"c2064"</definedName>
    <definedName name="IQ_RETAIL_STORE_SELLING_AREA" hidden="1">"c2065"</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UTI" hidden="1">"c1125"</definedName>
    <definedName name="IQ_REVENUE" hidden="1">"c1422"</definedName>
    <definedName name="IQ_REVISION_DATE_" hidden="1">38987.4844675926</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VING_DEP" hidden="1">"c1150"</definedName>
    <definedName name="IQ_SECUR_RECEIV" hidden="1">"c1151"</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CF" hidden="1">"c1203"</definedName>
    <definedName name="IQ_STRIKE_PRICE_ISSUED" hidden="1">"c1645"</definedName>
    <definedName name="IQ_STRIKE_PRICE_OS" hidden="1">"c1646"</definedName>
    <definedName name="IQ_STW" hidden="1">"c2166"</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MPLOYEE_AVG" hidden="1">"c1225"</definedName>
    <definedName name="IQ_TEV_TOTAL_REV" hidden="1">"c1226"</definedName>
    <definedName name="IQ_TEV_TOTAL_REV_AVG" hidden="1">"c1227"</definedName>
    <definedName name="IQ_TEV_UFCF" hidden="1">"c2208"</definedName>
    <definedName name="IQ_TIER_ONE_RATIO" hidden="1">"c1229"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QUITY" hidden="1">"c1250"</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EXP" hidden="1">"c1291"</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S" hidden="1">"c2119"</definedName>
    <definedName name="IQ_TOTAL_UNUSUAL" hidden="1">"c1508"</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USUAL_EXP" hidden="1">"c1456"</definedName>
    <definedName name="IQ_US_GAAP" hidden="1">"c1331"</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W" hidden="1">"c2163"</definedName>
    <definedName name="IQ_YTW_DATE" hidden="1">"c2164"</definedName>
    <definedName name="IQ_YTW_DATE_TYPE" hidden="1">"c2165"</definedName>
    <definedName name="IQ_Z_SCORE" hidden="1">"c1339"</definedName>
    <definedName name="jul" localSheetId="2" hidden="1">{#N/A,#N/A,FALSE,"Hoja1"}</definedName>
    <definedName name="jul" localSheetId="0" hidden="1">{#N/A,#N/A,FALSE,"Hoja1"}</definedName>
    <definedName name="jul" hidden="1">{#N/A,#N/A,FALSE,"Hoja1"}</definedName>
    <definedName name="limcount" hidden="1">2</definedName>
    <definedName name="Obligaciones" localSheetId="2" hidden="1">{#N/A,#N/A,FALSE,"Hoja1"}</definedName>
    <definedName name="Obligaciones" localSheetId="0" hidden="1">{#N/A,#N/A,FALSE,"Hoja1"}</definedName>
    <definedName name="Obligaciones" hidden="1">{#N/A,#N/A,FALSE,"Hoja1"}</definedName>
    <definedName name="Pal_Workbook_GUID" hidden="1">"JFG841VKZXBXGV13USJM1LP1"</definedName>
    <definedName name="precoisbol" localSheetId="2" hidden="1">{"'Hoja1'!$A$1:$N$27"}</definedName>
    <definedName name="precoisbol" localSheetId="0" hidden="1">{"'Hoja1'!$A$1:$N$27"}</definedName>
    <definedName name="precoisbol" hidden="1">{"'Hoja1'!$A$1:$N$27"}</definedName>
    <definedName name="RangeChange" hidden="1">#N/A</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5</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FALSE</definedName>
    <definedName name="sencount" hidden="1">2</definedName>
    <definedName name="wrn.ALTERNATIVAS." localSheetId="2" hidden="1">{#N/A,#N/A,FALSE,"Hoja1"}</definedName>
    <definedName name="wrn.ALTERNATIVAS." localSheetId="0" hidden="1">{#N/A,#N/A,FALSE,"Hoja1"}</definedName>
    <definedName name="wrn.ALTERNATIVAS." hidden="1">{#N/A,#N/A,FALSE,"Hoja1"}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1163" i="2" l="1"/>
  <c r="Y1162" i="2"/>
  <c r="Y1161" i="2"/>
  <c r="Y1160" i="2"/>
  <c r="Y1159" i="2"/>
  <c r="Y1158" i="2"/>
  <c r="BF1157" i="2"/>
  <c r="BE1157" i="2"/>
  <c r="BD1157" i="2"/>
  <c r="BC1157" i="2"/>
  <c r="BB1157" i="2"/>
  <c r="BA1157" i="2"/>
  <c r="AT1157" i="2"/>
  <c r="AQ1157" i="2"/>
  <c r="AN1157" i="2"/>
  <c r="AK1157" i="2"/>
  <c r="AH1157" i="2"/>
  <c r="AE1157" i="2"/>
  <c r="AA1157" i="2"/>
  <c r="AX1157" i="2" s="1"/>
  <c r="Z1157" i="2"/>
  <c r="Y1157" i="2"/>
  <c r="X1157" i="2"/>
  <c r="D1157" i="2"/>
  <c r="C1157" i="2"/>
  <c r="C1156" i="2"/>
  <c r="B1156" i="2"/>
  <c r="BG1149" i="2"/>
  <c r="BF1149" i="2"/>
  <c r="BE1149" i="2"/>
  <c r="BD1149" i="2"/>
  <c r="BC1149" i="2"/>
  <c r="BB1149" i="2"/>
  <c r="BA1149" i="2"/>
  <c r="AT1149" i="2"/>
  <c r="AQ1149" i="2"/>
  <c r="AN1149" i="2"/>
  <c r="AK1149" i="2"/>
  <c r="AH1149" i="2"/>
  <c r="AE1149" i="2"/>
  <c r="AA1149" i="2"/>
  <c r="AX1149" i="2" s="1"/>
  <c r="Z1149" i="2"/>
  <c r="Y1149" i="2"/>
  <c r="X1149" i="2"/>
  <c r="D1149" i="2"/>
  <c r="C1149" i="2"/>
  <c r="C1148" i="2"/>
  <c r="B1148" i="2"/>
  <c r="AA1143" i="2"/>
  <c r="AA1142" i="2"/>
  <c r="AA1141" i="2"/>
  <c r="AA1140" i="2"/>
  <c r="AA1139" i="2"/>
  <c r="AA1138" i="2"/>
  <c r="BG1137" i="2"/>
  <c r="BF1137" i="2"/>
  <c r="BE1137" i="2"/>
  <c r="BD1137" i="2"/>
  <c r="BC1137" i="2"/>
  <c r="BB1137" i="2"/>
  <c r="BA1137" i="2"/>
  <c r="AX1137" i="2"/>
  <c r="AT1137" i="2"/>
  <c r="AQ1137" i="2"/>
  <c r="AN1137" i="2"/>
  <c r="AK1137" i="2"/>
  <c r="AH1137" i="2"/>
  <c r="AE1137" i="2"/>
  <c r="AA1137" i="2"/>
  <c r="Z1137" i="2"/>
  <c r="Y1137" i="2"/>
  <c r="X1137" i="2"/>
  <c r="C1137" i="2"/>
  <c r="C1136" i="2"/>
  <c r="B1136" i="2"/>
  <c r="BF1129" i="2"/>
  <c r="BE1129" i="2"/>
  <c r="BD1129" i="2"/>
  <c r="BC1129" i="2"/>
  <c r="BB1129" i="2"/>
  <c r="BA1129" i="2"/>
  <c r="AX1129" i="2"/>
  <c r="AT1129" i="2"/>
  <c r="AQ1129" i="2"/>
  <c r="AN1129" i="2"/>
  <c r="AK1129" i="2"/>
  <c r="AH1129" i="2"/>
  <c r="AE1129" i="2"/>
  <c r="AA1129" i="2"/>
  <c r="BG1129" i="2" s="1"/>
  <c r="Z1129" i="2"/>
  <c r="Y1129" i="2"/>
  <c r="X1129" i="2"/>
  <c r="C1129" i="2"/>
  <c r="C1128" i="2"/>
  <c r="B1128" i="2"/>
  <c r="BF1119" i="2"/>
  <c r="BE1119" i="2"/>
  <c r="BD1119" i="2"/>
  <c r="BC1119" i="2"/>
  <c r="BB1119" i="2"/>
  <c r="BA1119" i="2"/>
  <c r="AT1119" i="2"/>
  <c r="AQ1119" i="2"/>
  <c r="AN1119" i="2"/>
  <c r="AK1119" i="2"/>
  <c r="AH1119" i="2"/>
  <c r="AE1119" i="2"/>
  <c r="AA1119" i="2"/>
  <c r="Z1119" i="2"/>
  <c r="Y1119" i="2"/>
  <c r="X1119" i="2"/>
  <c r="D1119" i="2"/>
  <c r="C1119" i="2"/>
  <c r="C1118" i="2"/>
  <c r="B1118" i="2"/>
  <c r="BG1113" i="2"/>
  <c r="BF1113" i="2"/>
  <c r="BE1113" i="2"/>
  <c r="BD1113" i="2"/>
  <c r="BC1113" i="2"/>
  <c r="BB1113" i="2"/>
  <c r="BA1113" i="2"/>
  <c r="AX1113" i="2"/>
  <c r="AT1113" i="2"/>
  <c r="AQ1113" i="2"/>
  <c r="AN1113" i="2"/>
  <c r="AK1113" i="2"/>
  <c r="AH1113" i="2"/>
  <c r="AE1113" i="2"/>
  <c r="AA1113" i="2"/>
  <c r="Z1113" i="2"/>
  <c r="Y1113" i="2"/>
  <c r="X1113" i="2"/>
  <c r="D1113" i="2"/>
  <c r="C1113" i="2"/>
  <c r="C1112" i="2"/>
  <c r="B1112" i="2"/>
  <c r="BF1107" i="2"/>
  <c r="BE1107" i="2"/>
  <c r="BD1107" i="2"/>
  <c r="BC1107" i="2"/>
  <c r="BB1107" i="2"/>
  <c r="BA1107" i="2"/>
  <c r="AX1107" i="2"/>
  <c r="AT1107" i="2"/>
  <c r="AQ1107" i="2"/>
  <c r="AN1107" i="2"/>
  <c r="AK1107" i="2"/>
  <c r="AH1107" i="2"/>
  <c r="AE1107" i="2"/>
  <c r="AA1107" i="2"/>
  <c r="BG1107" i="2" s="1"/>
  <c r="Z1107" i="2"/>
  <c r="Y1107" i="2"/>
  <c r="X1107" i="2"/>
  <c r="C1107" i="2"/>
  <c r="C1106" i="2"/>
  <c r="B1106" i="2"/>
  <c r="BF1101" i="2"/>
  <c r="BE1101" i="2"/>
  <c r="BD1101" i="2"/>
  <c r="BC1101" i="2"/>
  <c r="BB1101" i="2"/>
  <c r="BA1101" i="2"/>
  <c r="AT1101" i="2"/>
  <c r="AQ1101" i="2"/>
  <c r="AN1101" i="2"/>
  <c r="AK1101" i="2"/>
  <c r="AH1101" i="2"/>
  <c r="AE1101" i="2"/>
  <c r="AA1101" i="2"/>
  <c r="BG1101" i="2" s="1"/>
  <c r="Z1101" i="2"/>
  <c r="Y1101" i="2"/>
  <c r="X1101" i="2"/>
  <c r="C1101" i="2"/>
  <c r="C1100" i="2"/>
  <c r="B1100" i="2"/>
  <c r="BG1095" i="2"/>
  <c r="BF1095" i="2"/>
  <c r="BE1095" i="2"/>
  <c r="BD1095" i="2"/>
  <c r="BC1095" i="2"/>
  <c r="BB1095" i="2"/>
  <c r="BA1095" i="2"/>
  <c r="AX1095" i="2"/>
  <c r="AT1095" i="2"/>
  <c r="AQ1095" i="2"/>
  <c r="AN1095" i="2"/>
  <c r="AK1095" i="2"/>
  <c r="AH1095" i="2"/>
  <c r="AE1095" i="2"/>
  <c r="AA1095" i="2"/>
  <c r="Z1095" i="2"/>
  <c r="Y1095" i="2"/>
  <c r="X1095" i="2"/>
  <c r="D1095" i="2"/>
  <c r="C1095" i="2"/>
  <c r="C1094" i="2"/>
  <c r="B1094" i="2"/>
  <c r="Y1089" i="2"/>
  <c r="AX1089" i="2" s="1"/>
  <c r="AX1088" i="2"/>
  <c r="Y1088" i="2"/>
  <c r="BF1087" i="2"/>
  <c r="BE1087" i="2"/>
  <c r="BD1087" i="2"/>
  <c r="BC1087" i="2"/>
  <c r="BB1087" i="2"/>
  <c r="BA1087" i="2"/>
  <c r="AT1087" i="2"/>
  <c r="AQ1087" i="2"/>
  <c r="AN1087" i="2"/>
  <c r="AK1087" i="2"/>
  <c r="AH1087" i="2"/>
  <c r="AE1087" i="2"/>
  <c r="AA1087" i="2"/>
  <c r="Z1087" i="2"/>
  <c r="Y1087" i="2"/>
  <c r="X1087" i="2"/>
  <c r="C1087" i="2"/>
  <c r="C1086" i="2"/>
  <c r="B1086" i="2"/>
  <c r="BG1081" i="2"/>
  <c r="BF1081" i="2"/>
  <c r="BE1081" i="2"/>
  <c r="BD1081" i="2"/>
  <c r="BC1081" i="2"/>
  <c r="BB1081" i="2"/>
  <c r="BA1081" i="2"/>
  <c r="AT1081" i="2"/>
  <c r="AQ1081" i="2"/>
  <c r="AN1081" i="2"/>
  <c r="AK1081" i="2"/>
  <c r="AH1081" i="2"/>
  <c r="AE1081" i="2"/>
  <c r="AA1081" i="2"/>
  <c r="AX1081" i="2" s="1"/>
  <c r="Z1081" i="2"/>
  <c r="Y1081" i="2"/>
  <c r="X1081" i="2"/>
  <c r="C1081" i="2"/>
  <c r="C1080" i="2"/>
  <c r="B1080" i="2"/>
  <c r="BG1075" i="2"/>
  <c r="BF1075" i="2"/>
  <c r="BE1075" i="2"/>
  <c r="BD1075" i="2"/>
  <c r="BC1075" i="2"/>
  <c r="BB1075" i="2"/>
  <c r="BA1075" i="2"/>
  <c r="AX1075" i="2"/>
  <c r="AT1075" i="2"/>
  <c r="AQ1075" i="2"/>
  <c r="AN1075" i="2"/>
  <c r="AK1075" i="2"/>
  <c r="AH1075" i="2"/>
  <c r="AE1075" i="2"/>
  <c r="AA1075" i="2"/>
  <c r="Z1075" i="2"/>
  <c r="Y1075" i="2"/>
  <c r="X1075" i="2"/>
  <c r="C1075" i="2"/>
  <c r="C1074" i="2"/>
  <c r="B1074" i="2"/>
  <c r="AX1068" i="2"/>
  <c r="AX1067" i="2"/>
  <c r="AX1066" i="2"/>
  <c r="AX1065" i="2"/>
  <c r="AX1064" i="2"/>
  <c r="BF1063" i="2"/>
  <c r="BE1063" i="2"/>
  <c r="BD1063" i="2"/>
  <c r="BC1063" i="2"/>
  <c r="BB1063" i="2"/>
  <c r="BA1063" i="2"/>
  <c r="AX1063" i="2"/>
  <c r="AT1063" i="2"/>
  <c r="AQ1063" i="2"/>
  <c r="AN1063" i="2"/>
  <c r="AK1063" i="2"/>
  <c r="AH1063" i="2"/>
  <c r="AE1063" i="2"/>
  <c r="AA1063" i="2"/>
  <c r="BG1063" i="2" s="1"/>
  <c r="Z1063" i="2"/>
  <c r="Y1063" i="2"/>
  <c r="X1063" i="2"/>
  <c r="C1063" i="2"/>
  <c r="C1062" i="2"/>
  <c r="B1062" i="2"/>
  <c r="BF1057" i="2"/>
  <c r="BE1057" i="2"/>
  <c r="BD1057" i="2"/>
  <c r="BC1057" i="2"/>
  <c r="BB1057" i="2"/>
  <c r="BA1057" i="2"/>
  <c r="AT1057" i="2"/>
  <c r="AQ1057" i="2"/>
  <c r="AN1057" i="2"/>
  <c r="AK1057" i="2"/>
  <c r="AH1057" i="2"/>
  <c r="AE1057" i="2"/>
  <c r="AA1057" i="2"/>
  <c r="BG1057" i="2" s="1"/>
  <c r="Z1057" i="2"/>
  <c r="Y1057" i="2"/>
  <c r="X1057" i="2"/>
  <c r="C1057" i="2"/>
  <c r="C1056" i="2"/>
  <c r="B1056" i="2"/>
  <c r="BG1049" i="2"/>
  <c r="BF1049" i="2"/>
  <c r="BE1049" i="2"/>
  <c r="BD1049" i="2"/>
  <c r="BC1049" i="2"/>
  <c r="BB1049" i="2"/>
  <c r="BA1049" i="2"/>
  <c r="AX1049" i="2"/>
  <c r="AT1049" i="2"/>
  <c r="AQ1049" i="2"/>
  <c r="AN1049" i="2"/>
  <c r="AK1049" i="2"/>
  <c r="AH1049" i="2"/>
  <c r="AE1049" i="2"/>
  <c r="AA1049" i="2"/>
  <c r="Z1049" i="2"/>
  <c r="Y1049" i="2"/>
  <c r="X1049" i="2"/>
  <c r="D1049" i="2"/>
  <c r="C1049" i="2"/>
  <c r="C1048" i="2"/>
  <c r="B1048" i="2"/>
  <c r="BF1043" i="2"/>
  <c r="BE1043" i="2"/>
  <c r="BD1043" i="2"/>
  <c r="BC1043" i="2"/>
  <c r="BB1043" i="2"/>
  <c r="BA1043" i="2"/>
  <c r="AX1043" i="2"/>
  <c r="AT1043" i="2"/>
  <c r="AQ1043" i="2"/>
  <c r="AN1043" i="2"/>
  <c r="AK1043" i="2"/>
  <c r="AH1043" i="2"/>
  <c r="AE1043" i="2"/>
  <c r="AA1043" i="2"/>
  <c r="BG1043" i="2" s="1"/>
  <c r="Z1043" i="2"/>
  <c r="Y1043" i="2"/>
  <c r="X1043" i="2"/>
  <c r="D1043" i="2"/>
  <c r="C1043" i="2"/>
  <c r="C1042" i="2"/>
  <c r="B1042" i="2"/>
  <c r="AX1037" i="2"/>
  <c r="AX1036" i="2"/>
  <c r="AX1035" i="2"/>
  <c r="BG1034" i="2"/>
  <c r="BF1034" i="2"/>
  <c r="BE1034" i="2"/>
  <c r="BD1034" i="2"/>
  <c r="BC1034" i="2"/>
  <c r="BB1034" i="2"/>
  <c r="BA1034" i="2"/>
  <c r="AT1034" i="2"/>
  <c r="AQ1034" i="2"/>
  <c r="AN1034" i="2"/>
  <c r="AK1034" i="2"/>
  <c r="AH1034" i="2"/>
  <c r="AE1034" i="2"/>
  <c r="AA1034" i="2"/>
  <c r="AX1034" i="2" s="1"/>
  <c r="Z1034" i="2"/>
  <c r="Y1034" i="2"/>
  <c r="X1034" i="2"/>
  <c r="C1034" i="2"/>
  <c r="C1033" i="2"/>
  <c r="B1033" i="2"/>
  <c r="BG1027" i="2"/>
  <c r="BF1027" i="2"/>
  <c r="BE1027" i="2"/>
  <c r="BD1027" i="2"/>
  <c r="BC1027" i="2"/>
  <c r="BB1027" i="2"/>
  <c r="BA1027" i="2"/>
  <c r="AX1027" i="2"/>
  <c r="AT1027" i="2"/>
  <c r="AQ1027" i="2"/>
  <c r="AN1027" i="2"/>
  <c r="AK1027" i="2"/>
  <c r="AH1027" i="2"/>
  <c r="AE1027" i="2"/>
  <c r="AA1027" i="2"/>
  <c r="Z1027" i="2"/>
  <c r="Y1027" i="2"/>
  <c r="X1027" i="2"/>
  <c r="C1027" i="2"/>
  <c r="C1026" i="2"/>
  <c r="B1026" i="2"/>
  <c r="BF1021" i="2"/>
  <c r="BE1021" i="2"/>
  <c r="BD1021" i="2"/>
  <c r="BC1021" i="2"/>
  <c r="BB1021" i="2"/>
  <c r="BA1021" i="2"/>
  <c r="AX1021" i="2"/>
  <c r="AT1021" i="2"/>
  <c r="AQ1021" i="2"/>
  <c r="AN1021" i="2"/>
  <c r="AK1021" i="2"/>
  <c r="AH1021" i="2"/>
  <c r="AE1021" i="2"/>
  <c r="AA1021" i="2"/>
  <c r="BG1021" i="2" s="1"/>
  <c r="Z1021" i="2"/>
  <c r="Y1021" i="2"/>
  <c r="X1021" i="2"/>
  <c r="C1021" i="2"/>
  <c r="C1020" i="2"/>
  <c r="B1020" i="2"/>
  <c r="BF1015" i="2"/>
  <c r="BE1015" i="2"/>
  <c r="BD1015" i="2"/>
  <c r="BC1015" i="2"/>
  <c r="BB1015" i="2"/>
  <c r="BA1015" i="2"/>
  <c r="AX1015" i="2"/>
  <c r="AT1015" i="2"/>
  <c r="AQ1015" i="2"/>
  <c r="AN1015" i="2"/>
  <c r="AK1015" i="2"/>
  <c r="AH1015" i="2"/>
  <c r="AE1015" i="2"/>
  <c r="AA1015" i="2"/>
  <c r="BG1015" i="2" s="1"/>
  <c r="Z1015" i="2"/>
  <c r="Y1015" i="2"/>
  <c r="X1015" i="2"/>
  <c r="C1015" i="2"/>
  <c r="C1014" i="2"/>
  <c r="B1014" i="2"/>
  <c r="AX1009" i="2"/>
  <c r="AX1008" i="2"/>
  <c r="AX1007" i="2"/>
  <c r="BF1006" i="2"/>
  <c r="BE1006" i="2"/>
  <c r="BD1006" i="2"/>
  <c r="BC1006" i="2"/>
  <c r="BB1006" i="2"/>
  <c r="BA1006" i="2"/>
  <c r="AX1006" i="2"/>
  <c r="AT1006" i="2"/>
  <c r="AQ1006" i="2"/>
  <c r="AN1006" i="2"/>
  <c r="AK1006" i="2"/>
  <c r="AH1006" i="2"/>
  <c r="AE1006" i="2"/>
  <c r="AA1006" i="2"/>
  <c r="BG1006" i="2" s="1"/>
  <c r="Z1006" i="2"/>
  <c r="Y1006" i="2"/>
  <c r="X1006" i="2"/>
  <c r="C1006" i="2"/>
  <c r="C1005" i="2"/>
  <c r="B1005" i="2"/>
  <c r="BF1000" i="2"/>
  <c r="BE1000" i="2"/>
  <c r="BD1000" i="2"/>
  <c r="BC1000" i="2"/>
  <c r="BB1000" i="2"/>
  <c r="BA1000" i="2"/>
  <c r="AT1000" i="2"/>
  <c r="AQ1000" i="2"/>
  <c r="AN1000" i="2"/>
  <c r="AK1000" i="2"/>
  <c r="AH1000" i="2"/>
  <c r="AE1000" i="2"/>
  <c r="AA1000" i="2"/>
  <c r="BG1000" i="2" s="1"/>
  <c r="Z1000" i="2"/>
  <c r="Y1000" i="2"/>
  <c r="X1000" i="2"/>
  <c r="C1000" i="2"/>
  <c r="C999" i="2"/>
  <c r="B999" i="2"/>
  <c r="BG994" i="2"/>
  <c r="BF994" i="2"/>
  <c r="BE994" i="2"/>
  <c r="BD994" i="2"/>
  <c r="BC994" i="2"/>
  <c r="BB994" i="2"/>
  <c r="BA994" i="2"/>
  <c r="AX994" i="2"/>
  <c r="AT994" i="2"/>
  <c r="AQ994" i="2"/>
  <c r="AN994" i="2"/>
  <c r="AK994" i="2"/>
  <c r="AH994" i="2"/>
  <c r="AE994" i="2"/>
  <c r="AA994" i="2"/>
  <c r="Z994" i="2"/>
  <c r="Y994" i="2"/>
  <c r="X994" i="2"/>
  <c r="C994" i="2"/>
  <c r="C993" i="2"/>
  <c r="B993" i="2"/>
  <c r="AX988" i="2"/>
  <c r="AX987" i="2"/>
  <c r="AX986" i="2"/>
  <c r="BG985" i="2"/>
  <c r="BF985" i="2"/>
  <c r="BE985" i="2"/>
  <c r="BD985" i="2"/>
  <c r="BC985" i="2"/>
  <c r="BB985" i="2"/>
  <c r="BA985" i="2"/>
  <c r="AX985" i="2"/>
  <c r="AT985" i="2"/>
  <c r="AQ985" i="2"/>
  <c r="AN985" i="2"/>
  <c r="AK985" i="2"/>
  <c r="AH985" i="2"/>
  <c r="AE985" i="2"/>
  <c r="AA985" i="2"/>
  <c r="Z985" i="2"/>
  <c r="Y985" i="2"/>
  <c r="X985" i="2"/>
  <c r="C985" i="2"/>
  <c r="C984" i="2"/>
  <c r="B984" i="2"/>
  <c r="BG979" i="2"/>
  <c r="BF979" i="2"/>
  <c r="BE979" i="2"/>
  <c r="BD979" i="2"/>
  <c r="BC979" i="2"/>
  <c r="BB979" i="2"/>
  <c r="BA979" i="2"/>
  <c r="AT979" i="2"/>
  <c r="AQ979" i="2"/>
  <c r="AN979" i="2"/>
  <c r="AK979" i="2"/>
  <c r="AH979" i="2"/>
  <c r="AE979" i="2"/>
  <c r="AA979" i="2"/>
  <c r="AX979" i="2" s="1"/>
  <c r="Z979" i="2"/>
  <c r="Y979" i="2"/>
  <c r="X979" i="2"/>
  <c r="C979" i="2"/>
  <c r="C978" i="2"/>
  <c r="B978" i="2"/>
  <c r="BF972" i="2"/>
  <c r="BE972" i="2"/>
  <c r="BD972" i="2"/>
  <c r="BC972" i="2"/>
  <c r="BB972" i="2"/>
  <c r="BA972" i="2"/>
  <c r="AT972" i="2"/>
  <c r="AQ972" i="2"/>
  <c r="AN972" i="2"/>
  <c r="AK972" i="2"/>
  <c r="AH972" i="2"/>
  <c r="AE972" i="2"/>
  <c r="AA972" i="2"/>
  <c r="Z972" i="2"/>
  <c r="Y972" i="2"/>
  <c r="X972" i="2"/>
  <c r="D972" i="2"/>
  <c r="C972" i="2"/>
  <c r="C971" i="2"/>
  <c r="B971" i="2"/>
  <c r="BG966" i="2"/>
  <c r="BF966" i="2"/>
  <c r="BE966" i="2"/>
  <c r="BD966" i="2"/>
  <c r="BC966" i="2"/>
  <c r="BB966" i="2"/>
  <c r="BA966" i="2"/>
  <c r="AX966" i="2"/>
  <c r="AT966" i="2"/>
  <c r="AQ966" i="2"/>
  <c r="AN966" i="2"/>
  <c r="AK966" i="2"/>
  <c r="AH966" i="2"/>
  <c r="AE966" i="2"/>
  <c r="AA966" i="2"/>
  <c r="Z966" i="2"/>
  <c r="Y966" i="2"/>
  <c r="X966" i="2"/>
  <c r="D966" i="2"/>
  <c r="C966" i="2"/>
  <c r="C965" i="2"/>
  <c r="B965" i="2"/>
  <c r="BF960" i="2"/>
  <c r="BE960" i="2"/>
  <c r="BD960" i="2"/>
  <c r="BC960" i="2"/>
  <c r="BB960" i="2"/>
  <c r="BA960" i="2"/>
  <c r="AX960" i="2"/>
  <c r="AT960" i="2"/>
  <c r="AQ960" i="2"/>
  <c r="AN960" i="2"/>
  <c r="AK960" i="2"/>
  <c r="AH960" i="2"/>
  <c r="AE960" i="2"/>
  <c r="AA960" i="2"/>
  <c r="BG960" i="2" s="1"/>
  <c r="Z960" i="2"/>
  <c r="Y960" i="2"/>
  <c r="X960" i="2"/>
  <c r="D960" i="2"/>
  <c r="C960" i="2"/>
  <c r="C959" i="2"/>
  <c r="B959" i="2"/>
  <c r="AX954" i="2"/>
  <c r="AX953" i="2"/>
  <c r="AX952" i="2"/>
  <c r="AX951" i="2"/>
  <c r="AX950" i="2"/>
  <c r="AX949" i="2"/>
  <c r="AX948" i="2"/>
  <c r="AX947" i="2"/>
  <c r="BG946" i="2"/>
  <c r="BF946" i="2"/>
  <c r="BE946" i="2"/>
  <c r="BD946" i="2"/>
  <c r="BC946" i="2"/>
  <c r="BB946" i="2"/>
  <c r="BA946" i="2"/>
  <c r="AX946" i="2"/>
  <c r="AT946" i="2"/>
  <c r="AQ946" i="2"/>
  <c r="AN946" i="2"/>
  <c r="AK946" i="2"/>
  <c r="AH946" i="2"/>
  <c r="AE946" i="2"/>
  <c r="AA946" i="2"/>
  <c r="Z946" i="2"/>
  <c r="Y946" i="2"/>
  <c r="X946" i="2"/>
  <c r="C946" i="2"/>
  <c r="C945" i="2"/>
  <c r="B945" i="2"/>
  <c r="BF939" i="2"/>
  <c r="BE939" i="2"/>
  <c r="BD939" i="2"/>
  <c r="BC939" i="2"/>
  <c r="BB939" i="2"/>
  <c r="BA939" i="2"/>
  <c r="AT939" i="2"/>
  <c r="AQ939" i="2"/>
  <c r="AN939" i="2"/>
  <c r="AK939" i="2"/>
  <c r="AH939" i="2"/>
  <c r="AE939" i="2"/>
  <c r="AA939" i="2"/>
  <c r="BG939" i="2" s="1"/>
  <c r="Z939" i="2"/>
  <c r="Y939" i="2"/>
  <c r="X939" i="2"/>
  <c r="C939" i="2"/>
  <c r="C938" i="2"/>
  <c r="B938" i="2"/>
  <c r="BF933" i="2"/>
  <c r="BE933" i="2"/>
  <c r="BD933" i="2"/>
  <c r="BC933" i="2"/>
  <c r="BB933" i="2"/>
  <c r="BA933" i="2"/>
  <c r="AX933" i="2"/>
  <c r="AT933" i="2"/>
  <c r="AQ933" i="2"/>
  <c r="AN933" i="2"/>
  <c r="AK933" i="2"/>
  <c r="AH933" i="2"/>
  <c r="AE933" i="2"/>
  <c r="AA933" i="2"/>
  <c r="BG933" i="2" s="1"/>
  <c r="Z933" i="2"/>
  <c r="Y933" i="2"/>
  <c r="X933" i="2"/>
  <c r="C933" i="2"/>
  <c r="C932" i="2"/>
  <c r="B932" i="2"/>
  <c r="BF927" i="2"/>
  <c r="BE927" i="2"/>
  <c r="BD927" i="2"/>
  <c r="BC927" i="2"/>
  <c r="BB927" i="2"/>
  <c r="BA927" i="2"/>
  <c r="AT927" i="2"/>
  <c r="AQ927" i="2"/>
  <c r="AN927" i="2"/>
  <c r="AK927" i="2"/>
  <c r="AH927" i="2"/>
  <c r="AE927" i="2"/>
  <c r="AA927" i="2"/>
  <c r="BG927" i="2" s="1"/>
  <c r="Z927" i="2"/>
  <c r="Y927" i="2"/>
  <c r="X927" i="2"/>
  <c r="D927" i="2"/>
  <c r="C927" i="2"/>
  <c r="C926" i="2"/>
  <c r="B926" i="2"/>
  <c r="AX921" i="2"/>
  <c r="AX920" i="2"/>
  <c r="AX919" i="2"/>
  <c r="AX918" i="2"/>
  <c r="AX917" i="2"/>
  <c r="BF916" i="2"/>
  <c r="BE916" i="2"/>
  <c r="BD916" i="2"/>
  <c r="BC916" i="2"/>
  <c r="BB916" i="2"/>
  <c r="BA916" i="2"/>
  <c r="AX916" i="2"/>
  <c r="AT916" i="2"/>
  <c r="AQ916" i="2"/>
  <c r="AN916" i="2"/>
  <c r="AK916" i="2"/>
  <c r="AH916" i="2"/>
  <c r="AE916" i="2"/>
  <c r="AA916" i="2"/>
  <c r="BG916" i="2" s="1"/>
  <c r="Z916" i="2"/>
  <c r="Y916" i="2"/>
  <c r="X916" i="2"/>
  <c r="C916" i="2"/>
  <c r="C915" i="2"/>
  <c r="B915" i="2"/>
  <c r="BF910" i="2"/>
  <c r="BE910" i="2"/>
  <c r="BD910" i="2"/>
  <c r="BC910" i="2"/>
  <c r="BB910" i="2"/>
  <c r="BA910" i="2"/>
  <c r="AT910" i="2"/>
  <c r="AQ910" i="2"/>
  <c r="AN910" i="2"/>
  <c r="AK910" i="2"/>
  <c r="AH910" i="2"/>
  <c r="AE910" i="2"/>
  <c r="AA910" i="2"/>
  <c r="BG910" i="2" s="1"/>
  <c r="Z910" i="2"/>
  <c r="Y910" i="2"/>
  <c r="X910" i="2"/>
  <c r="D910" i="2"/>
  <c r="C910" i="2"/>
  <c r="C909" i="2"/>
  <c r="B909" i="2"/>
  <c r="BF904" i="2"/>
  <c r="BE904" i="2"/>
  <c r="BD904" i="2"/>
  <c r="BC904" i="2"/>
  <c r="BB904" i="2"/>
  <c r="BA904" i="2"/>
  <c r="AX904" i="2"/>
  <c r="AT904" i="2"/>
  <c r="AQ904" i="2"/>
  <c r="AN904" i="2"/>
  <c r="AK904" i="2"/>
  <c r="AH904" i="2"/>
  <c r="AE904" i="2"/>
  <c r="AA904" i="2"/>
  <c r="BG904" i="2" s="1"/>
  <c r="Z904" i="2"/>
  <c r="Y904" i="2"/>
  <c r="X904" i="2"/>
  <c r="D904" i="2"/>
  <c r="C904" i="2"/>
  <c r="C903" i="2"/>
  <c r="B903" i="2"/>
  <c r="AX898" i="2"/>
  <c r="AX897" i="2"/>
  <c r="AX896" i="2"/>
  <c r="AX895" i="2"/>
  <c r="AX894" i="2"/>
  <c r="AX893" i="2"/>
  <c r="AX892" i="2"/>
  <c r="AX891" i="2"/>
  <c r="BG890" i="2"/>
  <c r="BF890" i="2"/>
  <c r="BE890" i="2"/>
  <c r="BD890" i="2"/>
  <c r="BC890" i="2"/>
  <c r="BB890" i="2"/>
  <c r="BA890" i="2"/>
  <c r="AT890" i="2"/>
  <c r="AQ890" i="2"/>
  <c r="AN890" i="2"/>
  <c r="AK890" i="2"/>
  <c r="AH890" i="2"/>
  <c r="AE890" i="2"/>
  <c r="AA890" i="2"/>
  <c r="AX890" i="2" s="1"/>
  <c r="Z890" i="2"/>
  <c r="Y890" i="2"/>
  <c r="X890" i="2"/>
  <c r="C890" i="2"/>
  <c r="C889" i="2"/>
  <c r="B889" i="2"/>
  <c r="AX883" i="2"/>
  <c r="AX882" i="2"/>
  <c r="AX881" i="2"/>
  <c r="AX880" i="2"/>
  <c r="BG879" i="2"/>
  <c r="BF879" i="2"/>
  <c r="BE879" i="2"/>
  <c r="BD879" i="2"/>
  <c r="BC879" i="2"/>
  <c r="BB879" i="2"/>
  <c r="BA879" i="2"/>
  <c r="AX879" i="2"/>
  <c r="AT879" i="2"/>
  <c r="AQ879" i="2"/>
  <c r="AN879" i="2"/>
  <c r="AK879" i="2"/>
  <c r="AH879" i="2"/>
  <c r="AE879" i="2"/>
  <c r="AA879" i="2"/>
  <c r="Z879" i="2"/>
  <c r="Y879" i="2"/>
  <c r="X879" i="2"/>
  <c r="C879" i="2"/>
  <c r="C878" i="2"/>
  <c r="B878" i="2"/>
  <c r="BG873" i="2"/>
  <c r="BF873" i="2"/>
  <c r="BE873" i="2"/>
  <c r="BD873" i="2"/>
  <c r="BC873" i="2"/>
  <c r="BB873" i="2"/>
  <c r="BA873" i="2"/>
  <c r="AT873" i="2"/>
  <c r="AQ873" i="2"/>
  <c r="AN873" i="2"/>
  <c r="AK873" i="2"/>
  <c r="AH873" i="2"/>
  <c r="AE873" i="2"/>
  <c r="AA873" i="2"/>
  <c r="AX873" i="2" s="1"/>
  <c r="Z873" i="2"/>
  <c r="Y873" i="2"/>
  <c r="X873" i="2"/>
  <c r="C873" i="2"/>
  <c r="C872" i="2"/>
  <c r="B872" i="2"/>
  <c r="BF867" i="2"/>
  <c r="BE867" i="2"/>
  <c r="BD867" i="2"/>
  <c r="BC867" i="2"/>
  <c r="BB867" i="2"/>
  <c r="BA867" i="2"/>
  <c r="AT867" i="2"/>
  <c r="AQ867" i="2"/>
  <c r="AN867" i="2"/>
  <c r="AK867" i="2"/>
  <c r="AH867" i="2"/>
  <c r="AE867" i="2"/>
  <c r="AA867" i="2"/>
  <c r="Z867" i="2"/>
  <c r="Y867" i="2"/>
  <c r="X867" i="2"/>
  <c r="C867" i="2"/>
  <c r="C866" i="2"/>
  <c r="B866" i="2"/>
  <c r="BG861" i="2"/>
  <c r="BF861" i="2"/>
  <c r="BE861" i="2"/>
  <c r="BD861" i="2"/>
  <c r="BC861" i="2"/>
  <c r="BB861" i="2"/>
  <c r="BA861" i="2"/>
  <c r="AT861" i="2"/>
  <c r="AQ861" i="2"/>
  <c r="AN861" i="2"/>
  <c r="AK861" i="2"/>
  <c r="AH861" i="2"/>
  <c r="AE861" i="2"/>
  <c r="AA861" i="2"/>
  <c r="AX861" i="2" s="1"/>
  <c r="Z861" i="2"/>
  <c r="Y861" i="2"/>
  <c r="X861" i="2"/>
  <c r="D861" i="2"/>
  <c r="C861" i="2"/>
  <c r="C860" i="2"/>
  <c r="B860" i="2"/>
  <c r="AX855" i="2"/>
  <c r="AX854" i="2"/>
  <c r="AX853" i="2"/>
  <c r="AX852" i="2"/>
  <c r="AX851" i="2"/>
  <c r="BF850" i="2"/>
  <c r="BE850" i="2"/>
  <c r="BD850" i="2"/>
  <c r="BC850" i="2"/>
  <c r="BB850" i="2"/>
  <c r="BA850" i="2"/>
  <c r="AT850" i="2"/>
  <c r="AQ850" i="2"/>
  <c r="AN850" i="2"/>
  <c r="AK850" i="2"/>
  <c r="AH850" i="2"/>
  <c r="AE850" i="2"/>
  <c r="AA850" i="2"/>
  <c r="Z850" i="2"/>
  <c r="Y850" i="2"/>
  <c r="X850" i="2"/>
  <c r="C850" i="2"/>
  <c r="C849" i="2"/>
  <c r="B849" i="2"/>
  <c r="BG844" i="2"/>
  <c r="BF844" i="2"/>
  <c r="BE844" i="2"/>
  <c r="BD844" i="2"/>
  <c r="BC844" i="2"/>
  <c r="BB844" i="2"/>
  <c r="BA844" i="2"/>
  <c r="AT844" i="2"/>
  <c r="AQ844" i="2"/>
  <c r="AN844" i="2"/>
  <c r="AK844" i="2"/>
  <c r="AH844" i="2"/>
  <c r="AE844" i="2"/>
  <c r="AA844" i="2"/>
  <c r="AX844" i="2" s="1"/>
  <c r="Z844" i="2"/>
  <c r="Y844" i="2"/>
  <c r="X844" i="2"/>
  <c r="D844" i="2"/>
  <c r="C844" i="2"/>
  <c r="C843" i="2"/>
  <c r="B843" i="2"/>
  <c r="BG838" i="2"/>
  <c r="BF838" i="2"/>
  <c r="BE838" i="2"/>
  <c r="BD838" i="2"/>
  <c r="BC838" i="2"/>
  <c r="BB838" i="2"/>
  <c r="BA838" i="2"/>
  <c r="AT838" i="2"/>
  <c r="AQ838" i="2"/>
  <c r="AN838" i="2"/>
  <c r="AK838" i="2"/>
  <c r="AH838" i="2"/>
  <c r="AE838" i="2"/>
  <c r="AA838" i="2"/>
  <c r="AX838" i="2" s="1"/>
  <c r="Z838" i="2"/>
  <c r="Y838" i="2"/>
  <c r="X838" i="2"/>
  <c r="D838" i="2"/>
  <c r="C838" i="2"/>
  <c r="C837" i="2"/>
  <c r="B837" i="2"/>
  <c r="AX833" i="2"/>
  <c r="AX832" i="2"/>
  <c r="AX831" i="2"/>
  <c r="AX830" i="2"/>
  <c r="AX829" i="2"/>
  <c r="AX828" i="2"/>
  <c r="AX827" i="2"/>
  <c r="AX826" i="2"/>
  <c r="BF825" i="2"/>
  <c r="BE825" i="2"/>
  <c r="BD825" i="2"/>
  <c r="BC825" i="2"/>
  <c r="BB825" i="2"/>
  <c r="BA825" i="2"/>
  <c r="AT825" i="2"/>
  <c r="AQ825" i="2"/>
  <c r="AN825" i="2"/>
  <c r="AK825" i="2"/>
  <c r="AH825" i="2"/>
  <c r="AE825" i="2"/>
  <c r="AA825" i="2"/>
  <c r="BG825" i="2" s="1"/>
  <c r="Z825" i="2"/>
  <c r="Y825" i="2"/>
  <c r="X825" i="2"/>
  <c r="C825" i="2"/>
  <c r="C824" i="2"/>
  <c r="B824" i="2"/>
  <c r="AX819" i="2"/>
  <c r="AX818" i="2"/>
  <c r="AX817" i="2"/>
  <c r="AX816" i="2"/>
  <c r="BG815" i="2"/>
  <c r="BF815" i="2"/>
  <c r="BE815" i="2"/>
  <c r="BD815" i="2"/>
  <c r="BC815" i="2"/>
  <c r="BB815" i="2"/>
  <c r="BA815" i="2"/>
  <c r="AX815" i="2"/>
  <c r="AT815" i="2"/>
  <c r="AQ815" i="2"/>
  <c r="AN815" i="2"/>
  <c r="AK815" i="2"/>
  <c r="AH815" i="2"/>
  <c r="AE815" i="2"/>
  <c r="AA815" i="2"/>
  <c r="Z815" i="2"/>
  <c r="Y815" i="2"/>
  <c r="X815" i="2"/>
  <c r="C815" i="2"/>
  <c r="C814" i="2"/>
  <c r="B814" i="2"/>
  <c r="BF809" i="2"/>
  <c r="BE809" i="2"/>
  <c r="BD809" i="2"/>
  <c r="BC809" i="2"/>
  <c r="BB809" i="2"/>
  <c r="BA809" i="2"/>
  <c r="AT809" i="2"/>
  <c r="AQ809" i="2"/>
  <c r="AN809" i="2"/>
  <c r="AK809" i="2"/>
  <c r="AH809" i="2"/>
  <c r="AE809" i="2"/>
  <c r="AA809" i="2"/>
  <c r="BG809" i="2" s="1"/>
  <c r="Z809" i="2"/>
  <c r="Y809" i="2"/>
  <c r="X809" i="2"/>
  <c r="C809" i="2"/>
  <c r="C808" i="2"/>
  <c r="B808" i="2"/>
  <c r="BF803" i="2"/>
  <c r="BE803" i="2"/>
  <c r="BD803" i="2"/>
  <c r="BC803" i="2"/>
  <c r="BB803" i="2"/>
  <c r="BA803" i="2"/>
  <c r="AX803" i="2"/>
  <c r="AT803" i="2"/>
  <c r="AQ803" i="2"/>
  <c r="AN803" i="2"/>
  <c r="AK803" i="2"/>
  <c r="AH803" i="2"/>
  <c r="AE803" i="2"/>
  <c r="AA803" i="2"/>
  <c r="BG803" i="2" s="1"/>
  <c r="Z803" i="2"/>
  <c r="Y803" i="2"/>
  <c r="X803" i="2"/>
  <c r="C803" i="2"/>
  <c r="C802" i="2"/>
  <c r="B802" i="2"/>
  <c r="BF797" i="2"/>
  <c r="BE797" i="2"/>
  <c r="BD797" i="2"/>
  <c r="BC797" i="2"/>
  <c r="BB797" i="2"/>
  <c r="BA797" i="2"/>
  <c r="AT797" i="2"/>
  <c r="AQ797" i="2"/>
  <c r="AN797" i="2"/>
  <c r="AK797" i="2"/>
  <c r="AH797" i="2"/>
  <c r="AE797" i="2"/>
  <c r="AA797" i="2"/>
  <c r="BG797" i="2" s="1"/>
  <c r="Z797" i="2"/>
  <c r="Y797" i="2"/>
  <c r="X797" i="2"/>
  <c r="C797" i="2"/>
  <c r="C796" i="2"/>
  <c r="B796" i="2"/>
  <c r="AX791" i="2"/>
  <c r="AX790" i="2"/>
  <c r="AX789" i="2"/>
  <c r="AX788" i="2"/>
  <c r="AX787" i="2"/>
  <c r="BG786" i="2"/>
  <c r="BF786" i="2"/>
  <c r="BE786" i="2"/>
  <c r="BD786" i="2"/>
  <c r="BC786" i="2"/>
  <c r="BB786" i="2"/>
  <c r="BA786" i="2"/>
  <c r="AT786" i="2"/>
  <c r="AQ786" i="2"/>
  <c r="AN786" i="2"/>
  <c r="AK786" i="2"/>
  <c r="AH786" i="2"/>
  <c r="AE786" i="2"/>
  <c r="AA786" i="2"/>
  <c r="AX786" i="2" s="1"/>
  <c r="Z786" i="2"/>
  <c r="Y786" i="2"/>
  <c r="X786" i="2"/>
  <c r="C786" i="2"/>
  <c r="C785" i="2"/>
  <c r="B785" i="2"/>
  <c r="BF780" i="2"/>
  <c r="BE780" i="2"/>
  <c r="BD780" i="2"/>
  <c r="BC780" i="2"/>
  <c r="BB780" i="2"/>
  <c r="BA780" i="2"/>
  <c r="AT780" i="2"/>
  <c r="AQ780" i="2"/>
  <c r="AN780" i="2"/>
  <c r="AK780" i="2"/>
  <c r="AH780" i="2"/>
  <c r="AE780" i="2"/>
  <c r="AA780" i="2"/>
  <c r="Z780" i="2"/>
  <c r="Y780" i="2"/>
  <c r="X780" i="2"/>
  <c r="C780" i="2"/>
  <c r="C779" i="2"/>
  <c r="B779" i="2"/>
  <c r="BG774" i="2"/>
  <c r="BF774" i="2"/>
  <c r="BE774" i="2"/>
  <c r="BD774" i="2"/>
  <c r="BC774" i="2"/>
  <c r="BB774" i="2"/>
  <c r="BA774" i="2"/>
  <c r="AT774" i="2"/>
  <c r="AQ774" i="2"/>
  <c r="AN774" i="2"/>
  <c r="AK774" i="2"/>
  <c r="AH774" i="2"/>
  <c r="AE774" i="2"/>
  <c r="AA774" i="2"/>
  <c r="AX774" i="2" s="1"/>
  <c r="Z774" i="2"/>
  <c r="Y774" i="2"/>
  <c r="X774" i="2"/>
  <c r="C774" i="2"/>
  <c r="C773" i="2"/>
  <c r="B773" i="2"/>
  <c r="AX769" i="2"/>
  <c r="AX768" i="2"/>
  <c r="AX767" i="2"/>
  <c r="AX766" i="2"/>
  <c r="AX765" i="2"/>
  <c r="AX764" i="2"/>
  <c r="AX763" i="2"/>
  <c r="AX762" i="2"/>
  <c r="BG761" i="2"/>
  <c r="BF761" i="2"/>
  <c r="BE761" i="2"/>
  <c r="BD761" i="2"/>
  <c r="BC761" i="2"/>
  <c r="BB761" i="2"/>
  <c r="BA761" i="2"/>
  <c r="AX761" i="2"/>
  <c r="AT761" i="2"/>
  <c r="AQ761" i="2"/>
  <c r="AN761" i="2"/>
  <c r="AK761" i="2"/>
  <c r="AH761" i="2"/>
  <c r="AE761" i="2"/>
  <c r="AA761" i="2"/>
  <c r="Z761" i="2"/>
  <c r="Y761" i="2"/>
  <c r="X761" i="2"/>
  <c r="C761" i="2"/>
  <c r="C760" i="2"/>
  <c r="B760" i="2"/>
  <c r="AX755" i="2"/>
  <c r="AX754" i="2"/>
  <c r="AX753" i="2"/>
  <c r="AX752" i="2"/>
  <c r="BG751" i="2"/>
  <c r="BF751" i="2"/>
  <c r="BE751" i="2"/>
  <c r="BD751" i="2"/>
  <c r="BC751" i="2"/>
  <c r="BB751" i="2"/>
  <c r="BA751" i="2"/>
  <c r="AX751" i="2"/>
  <c r="AT751" i="2"/>
  <c r="AQ751" i="2"/>
  <c r="AN751" i="2"/>
  <c r="AK751" i="2"/>
  <c r="AH751" i="2"/>
  <c r="AE751" i="2"/>
  <c r="AA751" i="2"/>
  <c r="Z751" i="2"/>
  <c r="Y751" i="2"/>
  <c r="X751" i="2"/>
  <c r="C751" i="2"/>
  <c r="C750" i="2"/>
  <c r="B750" i="2"/>
  <c r="BF745" i="2"/>
  <c r="BE745" i="2"/>
  <c r="BD745" i="2"/>
  <c r="BC745" i="2"/>
  <c r="BB745" i="2"/>
  <c r="BA745" i="2"/>
  <c r="AT745" i="2"/>
  <c r="AQ745" i="2"/>
  <c r="AN745" i="2"/>
  <c r="AK745" i="2"/>
  <c r="AH745" i="2"/>
  <c r="AE745" i="2"/>
  <c r="AA745" i="2"/>
  <c r="Z745" i="2"/>
  <c r="Y745" i="2"/>
  <c r="X745" i="2"/>
  <c r="C745" i="2"/>
  <c r="C744" i="2"/>
  <c r="B744" i="2"/>
  <c r="BG739" i="2"/>
  <c r="BF739" i="2"/>
  <c r="BE739" i="2"/>
  <c r="BD739" i="2"/>
  <c r="BC739" i="2"/>
  <c r="BB739" i="2"/>
  <c r="BA739" i="2"/>
  <c r="AT739" i="2"/>
  <c r="AQ739" i="2"/>
  <c r="AN739" i="2"/>
  <c r="AK739" i="2"/>
  <c r="AH739" i="2"/>
  <c r="AE739" i="2"/>
  <c r="AA739" i="2"/>
  <c r="AX739" i="2" s="1"/>
  <c r="Z739" i="2"/>
  <c r="Y739" i="2"/>
  <c r="X739" i="2"/>
  <c r="C739" i="2"/>
  <c r="C738" i="2"/>
  <c r="B738" i="2"/>
  <c r="BG733" i="2"/>
  <c r="BF733" i="2"/>
  <c r="BE733" i="2"/>
  <c r="BD733" i="2"/>
  <c r="BC733" i="2"/>
  <c r="BB733" i="2"/>
  <c r="BA733" i="2"/>
  <c r="AX733" i="2"/>
  <c r="AT733" i="2"/>
  <c r="AQ733" i="2"/>
  <c r="AN733" i="2"/>
  <c r="AK733" i="2"/>
  <c r="AH733" i="2"/>
  <c r="AE733" i="2"/>
  <c r="AA733" i="2"/>
  <c r="Z733" i="2"/>
  <c r="Y733" i="2"/>
  <c r="X733" i="2"/>
  <c r="D733" i="2"/>
  <c r="C733" i="2"/>
  <c r="C732" i="2"/>
  <c r="B732" i="2"/>
  <c r="AX727" i="2"/>
  <c r="AX726" i="2"/>
  <c r="AX725" i="2"/>
  <c r="AX724" i="2"/>
  <c r="BF723" i="2"/>
  <c r="BE723" i="2"/>
  <c r="BD723" i="2"/>
  <c r="BC723" i="2"/>
  <c r="BB723" i="2"/>
  <c r="BA723" i="2"/>
  <c r="AX723" i="2"/>
  <c r="AT723" i="2"/>
  <c r="AQ723" i="2"/>
  <c r="AN723" i="2"/>
  <c r="AK723" i="2"/>
  <c r="AH723" i="2"/>
  <c r="AE723" i="2"/>
  <c r="AA723" i="2"/>
  <c r="BG723" i="2" s="1"/>
  <c r="Z723" i="2"/>
  <c r="Y723" i="2"/>
  <c r="X723" i="2"/>
  <c r="C723" i="2"/>
  <c r="C722" i="2"/>
  <c r="B722" i="2"/>
  <c r="BF717" i="2"/>
  <c r="BE717" i="2"/>
  <c r="BD717" i="2"/>
  <c r="BC717" i="2"/>
  <c r="BB717" i="2"/>
  <c r="BA717" i="2"/>
  <c r="AT717" i="2"/>
  <c r="AQ717" i="2"/>
  <c r="AN717" i="2"/>
  <c r="AK717" i="2"/>
  <c r="AH717" i="2"/>
  <c r="AE717" i="2"/>
  <c r="AA717" i="2"/>
  <c r="BG717" i="2" s="1"/>
  <c r="Z717" i="2"/>
  <c r="Y717" i="2"/>
  <c r="X717" i="2"/>
  <c r="D717" i="2"/>
  <c r="C717" i="2"/>
  <c r="C716" i="2"/>
  <c r="B716" i="2"/>
  <c r="BF711" i="2"/>
  <c r="BE711" i="2"/>
  <c r="BD711" i="2"/>
  <c r="BC711" i="2"/>
  <c r="BB711" i="2"/>
  <c r="BA711" i="2"/>
  <c r="AX711" i="2"/>
  <c r="AT711" i="2"/>
  <c r="AQ711" i="2"/>
  <c r="AN711" i="2"/>
  <c r="AK711" i="2"/>
  <c r="AH711" i="2"/>
  <c r="AE711" i="2"/>
  <c r="AA711" i="2"/>
  <c r="BG711" i="2" s="1"/>
  <c r="Z711" i="2"/>
  <c r="Y711" i="2"/>
  <c r="X711" i="2"/>
  <c r="D711" i="2"/>
  <c r="C711" i="2"/>
  <c r="C710" i="2"/>
  <c r="B710" i="2"/>
  <c r="AX705" i="2"/>
  <c r="AX704" i="2"/>
  <c r="AX703" i="2"/>
  <c r="AX702" i="2"/>
  <c r="AX701" i="2"/>
  <c r="AX700" i="2"/>
  <c r="AX699" i="2"/>
  <c r="AX698" i="2"/>
  <c r="AX697" i="2"/>
  <c r="BG696" i="2"/>
  <c r="BF696" i="2"/>
  <c r="BE696" i="2"/>
  <c r="BD696" i="2"/>
  <c r="BC696" i="2"/>
  <c r="BB696" i="2"/>
  <c r="BA696" i="2"/>
  <c r="AX696" i="2"/>
  <c r="AT696" i="2"/>
  <c r="AQ696" i="2"/>
  <c r="AN696" i="2"/>
  <c r="AK696" i="2"/>
  <c r="AH696" i="2"/>
  <c r="AE696" i="2"/>
  <c r="AA696" i="2"/>
  <c r="Z696" i="2"/>
  <c r="Y696" i="2"/>
  <c r="X696" i="2"/>
  <c r="C696" i="2"/>
  <c r="C695" i="2"/>
  <c r="B695" i="2"/>
  <c r="BG689" i="2"/>
  <c r="BF689" i="2"/>
  <c r="BE689" i="2"/>
  <c r="BD689" i="2"/>
  <c r="BC689" i="2"/>
  <c r="BB689" i="2"/>
  <c r="BA689" i="2"/>
  <c r="AX689" i="2"/>
  <c r="AT689" i="2"/>
  <c r="AQ689" i="2"/>
  <c r="AN689" i="2"/>
  <c r="AK689" i="2"/>
  <c r="AH689" i="2"/>
  <c r="AE689" i="2"/>
  <c r="AA689" i="2"/>
  <c r="Z689" i="2"/>
  <c r="Y689" i="2"/>
  <c r="X689" i="2"/>
  <c r="C689" i="2"/>
  <c r="C688" i="2"/>
  <c r="B688" i="2"/>
  <c r="BF683" i="2"/>
  <c r="BE683" i="2"/>
  <c r="BD683" i="2"/>
  <c r="BC683" i="2"/>
  <c r="BB683" i="2"/>
  <c r="BA683" i="2"/>
  <c r="AT683" i="2"/>
  <c r="AQ683" i="2"/>
  <c r="AN683" i="2"/>
  <c r="AK683" i="2"/>
  <c r="AH683" i="2"/>
  <c r="AE683" i="2"/>
  <c r="AA683" i="2"/>
  <c r="Z683" i="2"/>
  <c r="Y683" i="2"/>
  <c r="X683" i="2"/>
  <c r="C683" i="2"/>
  <c r="C682" i="2"/>
  <c r="B682" i="2"/>
  <c r="BG677" i="2"/>
  <c r="BF677" i="2"/>
  <c r="BE677" i="2"/>
  <c r="BD677" i="2"/>
  <c r="BC677" i="2"/>
  <c r="BB677" i="2"/>
  <c r="BA677" i="2"/>
  <c r="AT677" i="2"/>
  <c r="AQ677" i="2"/>
  <c r="AN677" i="2"/>
  <c r="AK677" i="2"/>
  <c r="AH677" i="2"/>
  <c r="AE677" i="2"/>
  <c r="AA677" i="2"/>
  <c r="AX677" i="2" s="1"/>
  <c r="Z677" i="2"/>
  <c r="Y677" i="2"/>
  <c r="X677" i="2"/>
  <c r="D677" i="2"/>
  <c r="C677" i="2"/>
  <c r="C676" i="2"/>
  <c r="B676" i="2"/>
  <c r="AX670" i="2"/>
  <c r="AX669" i="2"/>
  <c r="AX668" i="2"/>
  <c r="AX667" i="2"/>
  <c r="BF666" i="2"/>
  <c r="BE666" i="2"/>
  <c r="BD666" i="2"/>
  <c r="BC666" i="2"/>
  <c r="BB666" i="2"/>
  <c r="BA666" i="2"/>
  <c r="AT666" i="2"/>
  <c r="AQ666" i="2"/>
  <c r="AN666" i="2"/>
  <c r="AK666" i="2"/>
  <c r="AH666" i="2"/>
  <c r="AE666" i="2"/>
  <c r="AA666" i="2"/>
  <c r="BG666" i="2" s="1"/>
  <c r="Z666" i="2"/>
  <c r="Y666" i="2"/>
  <c r="X666" i="2"/>
  <c r="C666" i="2"/>
  <c r="C665" i="2"/>
  <c r="B665" i="2"/>
  <c r="BF660" i="2"/>
  <c r="BE660" i="2"/>
  <c r="BD660" i="2"/>
  <c r="BC660" i="2"/>
  <c r="BB660" i="2"/>
  <c r="BA660" i="2"/>
  <c r="AX660" i="2"/>
  <c r="AT660" i="2"/>
  <c r="AQ660" i="2"/>
  <c r="AN660" i="2"/>
  <c r="AK660" i="2"/>
  <c r="AH660" i="2"/>
  <c r="AE660" i="2"/>
  <c r="AA660" i="2"/>
  <c r="BG660" i="2" s="1"/>
  <c r="Z660" i="2"/>
  <c r="Y660" i="2"/>
  <c r="X660" i="2"/>
  <c r="D660" i="2"/>
  <c r="C660" i="2"/>
  <c r="C659" i="2"/>
  <c r="B659" i="2"/>
  <c r="BG654" i="2"/>
  <c r="BF654" i="2"/>
  <c r="BE654" i="2"/>
  <c r="BD654" i="2"/>
  <c r="BC654" i="2"/>
  <c r="BB654" i="2"/>
  <c r="BA654" i="2"/>
  <c r="AX654" i="2"/>
  <c r="AT654" i="2"/>
  <c r="AQ654" i="2"/>
  <c r="AN654" i="2"/>
  <c r="AK654" i="2"/>
  <c r="AH654" i="2"/>
  <c r="AE654" i="2"/>
  <c r="AA654" i="2"/>
  <c r="Z654" i="2"/>
  <c r="Y654" i="2"/>
  <c r="X654" i="2"/>
  <c r="D654" i="2"/>
  <c r="C654" i="2"/>
  <c r="C653" i="2"/>
  <c r="B653" i="2"/>
  <c r="AX648" i="2"/>
  <c r="AX647" i="2"/>
  <c r="AX646" i="2"/>
  <c r="AX645" i="2"/>
  <c r="AX644" i="2"/>
  <c r="AX643" i="2"/>
  <c r="AX642" i="2"/>
  <c r="AX641" i="2"/>
  <c r="AX640" i="2"/>
  <c r="BF639" i="2"/>
  <c r="BE639" i="2"/>
  <c r="BD639" i="2"/>
  <c r="BC639" i="2"/>
  <c r="BB639" i="2"/>
  <c r="BA639" i="2"/>
  <c r="AT639" i="2"/>
  <c r="AQ639" i="2"/>
  <c r="AN639" i="2"/>
  <c r="AK639" i="2"/>
  <c r="AH639" i="2"/>
  <c r="AE639" i="2"/>
  <c r="AA639" i="2"/>
  <c r="BG639" i="2" s="1"/>
  <c r="Z639" i="2"/>
  <c r="Y639" i="2"/>
  <c r="X639" i="2"/>
  <c r="C639" i="2"/>
  <c r="C638" i="2"/>
  <c r="B638" i="2"/>
  <c r="AX633" i="2"/>
  <c r="AX632" i="2"/>
  <c r="AX631" i="2"/>
  <c r="AX630" i="2"/>
  <c r="BG629" i="2"/>
  <c r="BF629" i="2"/>
  <c r="BE629" i="2"/>
  <c r="BD629" i="2"/>
  <c r="BC629" i="2"/>
  <c r="BB629" i="2"/>
  <c r="BA629" i="2"/>
  <c r="AX629" i="2"/>
  <c r="AT629" i="2"/>
  <c r="AQ629" i="2"/>
  <c r="AN629" i="2"/>
  <c r="AK629" i="2"/>
  <c r="AH629" i="2"/>
  <c r="AE629" i="2"/>
  <c r="AA629" i="2"/>
  <c r="Z629" i="2"/>
  <c r="Y629" i="2"/>
  <c r="X629" i="2"/>
  <c r="C629" i="2"/>
  <c r="C628" i="2"/>
  <c r="B628" i="2"/>
  <c r="BF623" i="2"/>
  <c r="BE623" i="2"/>
  <c r="BD623" i="2"/>
  <c r="BC623" i="2"/>
  <c r="BB623" i="2"/>
  <c r="BA623" i="2"/>
  <c r="AX623" i="2"/>
  <c r="AT623" i="2"/>
  <c r="AQ623" i="2"/>
  <c r="AN623" i="2"/>
  <c r="AK623" i="2"/>
  <c r="AH623" i="2"/>
  <c r="AE623" i="2"/>
  <c r="AA623" i="2"/>
  <c r="BG623" i="2" s="1"/>
  <c r="Z623" i="2"/>
  <c r="Y623" i="2"/>
  <c r="X623" i="2"/>
  <c r="C623" i="2"/>
  <c r="C622" i="2"/>
  <c r="B622" i="2"/>
  <c r="BF617" i="2"/>
  <c r="BE617" i="2"/>
  <c r="BD617" i="2"/>
  <c r="BC617" i="2"/>
  <c r="BB617" i="2"/>
  <c r="BA617" i="2"/>
  <c r="AX617" i="2"/>
  <c r="AT617" i="2"/>
  <c r="AQ617" i="2"/>
  <c r="AN617" i="2"/>
  <c r="AK617" i="2"/>
  <c r="AH617" i="2"/>
  <c r="AE617" i="2"/>
  <c r="AA617" i="2"/>
  <c r="BG617" i="2" s="1"/>
  <c r="Z617" i="2"/>
  <c r="Y617" i="2"/>
  <c r="X617" i="2"/>
  <c r="C617" i="2"/>
  <c r="C616" i="2"/>
  <c r="B616" i="2"/>
  <c r="BF612" i="2"/>
  <c r="BE612" i="2"/>
  <c r="BD612" i="2"/>
  <c r="BC612" i="2"/>
  <c r="BB612" i="2"/>
  <c r="BA612" i="2"/>
  <c r="AT612" i="2"/>
  <c r="AQ612" i="2"/>
  <c r="AN612" i="2"/>
  <c r="AK612" i="2"/>
  <c r="AH612" i="2"/>
  <c r="AE612" i="2"/>
  <c r="AA612" i="2"/>
  <c r="BG612" i="2" s="1"/>
  <c r="Z612" i="2"/>
  <c r="Y612" i="2"/>
  <c r="X612" i="2"/>
  <c r="D612" i="2"/>
  <c r="C612" i="2"/>
  <c r="C611" i="2"/>
  <c r="B611" i="2"/>
  <c r="AX606" i="2"/>
  <c r="AX605" i="2"/>
  <c r="AX604" i="2"/>
  <c r="AX603" i="2"/>
  <c r="BG602" i="2"/>
  <c r="BF602" i="2"/>
  <c r="BE602" i="2"/>
  <c r="BD602" i="2"/>
  <c r="BC602" i="2"/>
  <c r="BB602" i="2"/>
  <c r="BA602" i="2"/>
  <c r="AX602" i="2"/>
  <c r="AT602" i="2"/>
  <c r="AQ602" i="2"/>
  <c r="AN602" i="2"/>
  <c r="AK602" i="2"/>
  <c r="AH602" i="2"/>
  <c r="AE602" i="2"/>
  <c r="AA602" i="2"/>
  <c r="Z602" i="2"/>
  <c r="Y602" i="2"/>
  <c r="X602" i="2"/>
  <c r="C602" i="2"/>
  <c r="C601" i="2"/>
  <c r="B601" i="2"/>
  <c r="BF596" i="2"/>
  <c r="BE596" i="2"/>
  <c r="BD596" i="2"/>
  <c r="BC596" i="2"/>
  <c r="BB596" i="2"/>
  <c r="BA596" i="2"/>
  <c r="AT596" i="2"/>
  <c r="AQ596" i="2"/>
  <c r="AN596" i="2"/>
  <c r="AK596" i="2"/>
  <c r="AH596" i="2"/>
  <c r="AE596" i="2"/>
  <c r="AA596" i="2"/>
  <c r="Z596" i="2"/>
  <c r="Y596" i="2"/>
  <c r="X596" i="2"/>
  <c r="D596" i="2"/>
  <c r="C596" i="2"/>
  <c r="C595" i="2"/>
  <c r="B595" i="2"/>
  <c r="BG590" i="2"/>
  <c r="BF590" i="2"/>
  <c r="BE590" i="2"/>
  <c r="BD590" i="2"/>
  <c r="BC590" i="2"/>
  <c r="BB590" i="2"/>
  <c r="BA590" i="2"/>
  <c r="AX590" i="2"/>
  <c r="AT590" i="2"/>
  <c r="AQ590" i="2"/>
  <c r="AN590" i="2"/>
  <c r="AK590" i="2"/>
  <c r="AH590" i="2"/>
  <c r="AE590" i="2"/>
  <c r="AA590" i="2"/>
  <c r="Z590" i="2"/>
  <c r="Y590" i="2"/>
  <c r="X590" i="2"/>
  <c r="D590" i="2"/>
  <c r="C590" i="2"/>
  <c r="C589" i="2"/>
  <c r="B589" i="2"/>
  <c r="AX583" i="2"/>
  <c r="AX582" i="2"/>
  <c r="AX581" i="2"/>
  <c r="AX580" i="2"/>
  <c r="AX579" i="2"/>
  <c r="AX578" i="2"/>
  <c r="AX577" i="2"/>
  <c r="AX576" i="2"/>
  <c r="AX575" i="2"/>
  <c r="BG574" i="2"/>
  <c r="BF574" i="2"/>
  <c r="BE574" i="2"/>
  <c r="BD574" i="2"/>
  <c r="BC574" i="2"/>
  <c r="BB574" i="2"/>
  <c r="BA574" i="2"/>
  <c r="AT574" i="2"/>
  <c r="AQ574" i="2"/>
  <c r="AN574" i="2"/>
  <c r="AK574" i="2"/>
  <c r="AH574" i="2"/>
  <c r="AE574" i="2"/>
  <c r="AA574" i="2"/>
  <c r="AX574" i="2" s="1"/>
  <c r="Z574" i="2"/>
  <c r="Y574" i="2"/>
  <c r="X574" i="2"/>
  <c r="C574" i="2"/>
  <c r="C573" i="2"/>
  <c r="B573" i="2"/>
  <c r="AX568" i="2"/>
  <c r="AX567" i="2"/>
  <c r="AX566" i="2"/>
  <c r="AX565" i="2"/>
  <c r="BG564" i="2"/>
  <c r="BF564" i="2"/>
  <c r="BE564" i="2"/>
  <c r="BD564" i="2"/>
  <c r="BC564" i="2"/>
  <c r="BB564" i="2"/>
  <c r="BA564" i="2"/>
  <c r="AX564" i="2"/>
  <c r="AT564" i="2"/>
  <c r="AQ564" i="2"/>
  <c r="AN564" i="2"/>
  <c r="AK564" i="2"/>
  <c r="AH564" i="2"/>
  <c r="AE564" i="2"/>
  <c r="AA564" i="2"/>
  <c r="Z564" i="2"/>
  <c r="Y564" i="2"/>
  <c r="X564" i="2"/>
  <c r="C564" i="2"/>
  <c r="C563" i="2"/>
  <c r="B563" i="2"/>
  <c r="BG557" i="2"/>
  <c r="BF557" i="2"/>
  <c r="BE557" i="2"/>
  <c r="BD557" i="2"/>
  <c r="BC557" i="2"/>
  <c r="BB557" i="2"/>
  <c r="BA557" i="2"/>
  <c r="AX557" i="2"/>
  <c r="AT557" i="2"/>
  <c r="AQ557" i="2"/>
  <c r="AN557" i="2"/>
  <c r="AK557" i="2"/>
  <c r="AH557" i="2"/>
  <c r="AE557" i="2"/>
  <c r="AA557" i="2"/>
  <c r="Z557" i="2"/>
  <c r="Y557" i="2"/>
  <c r="X557" i="2"/>
  <c r="C557" i="2"/>
  <c r="C556" i="2"/>
  <c r="B556" i="2"/>
  <c r="BF551" i="2"/>
  <c r="BE551" i="2"/>
  <c r="BD551" i="2"/>
  <c r="BC551" i="2"/>
  <c r="BB551" i="2"/>
  <c r="BA551" i="2"/>
  <c r="AT551" i="2"/>
  <c r="AQ551" i="2"/>
  <c r="AN551" i="2"/>
  <c r="AK551" i="2"/>
  <c r="AH551" i="2"/>
  <c r="AE551" i="2"/>
  <c r="AA551" i="2"/>
  <c r="Z551" i="2"/>
  <c r="Y551" i="2"/>
  <c r="X551" i="2"/>
  <c r="C551" i="2"/>
  <c r="C550" i="2"/>
  <c r="B550" i="2"/>
  <c r="BG545" i="2"/>
  <c r="BF545" i="2"/>
  <c r="BE545" i="2"/>
  <c r="BD545" i="2"/>
  <c r="BC545" i="2"/>
  <c r="BB545" i="2"/>
  <c r="BA545" i="2"/>
  <c r="AT545" i="2"/>
  <c r="AQ545" i="2"/>
  <c r="AN545" i="2"/>
  <c r="AK545" i="2"/>
  <c r="AH545" i="2"/>
  <c r="AE545" i="2"/>
  <c r="AA545" i="2"/>
  <c r="AX545" i="2" s="1"/>
  <c r="Z545" i="2"/>
  <c r="Y545" i="2"/>
  <c r="X545" i="2"/>
  <c r="C545" i="2"/>
  <c r="C544" i="2"/>
  <c r="B544" i="2"/>
  <c r="AX539" i="2"/>
  <c r="AX538" i="2"/>
  <c r="AX537" i="2"/>
  <c r="AX536" i="2"/>
  <c r="BG535" i="2"/>
  <c r="BF535" i="2"/>
  <c r="BE535" i="2"/>
  <c r="BD535" i="2"/>
  <c r="BC535" i="2"/>
  <c r="BB535" i="2"/>
  <c r="BA535" i="2"/>
  <c r="AX535" i="2"/>
  <c r="AT535" i="2"/>
  <c r="AQ535" i="2"/>
  <c r="AN535" i="2"/>
  <c r="AK535" i="2"/>
  <c r="AH535" i="2"/>
  <c r="AE535" i="2"/>
  <c r="AA535" i="2"/>
  <c r="Z535" i="2"/>
  <c r="Y535" i="2"/>
  <c r="X535" i="2"/>
  <c r="C535" i="2"/>
  <c r="C534" i="2"/>
  <c r="B534" i="2"/>
  <c r="BG529" i="2"/>
  <c r="BF529" i="2"/>
  <c r="BE529" i="2"/>
  <c r="BD529" i="2"/>
  <c r="BC529" i="2"/>
  <c r="BB529" i="2"/>
  <c r="BA529" i="2"/>
  <c r="AX529" i="2"/>
  <c r="AT529" i="2"/>
  <c r="AQ529" i="2"/>
  <c r="AN529" i="2"/>
  <c r="AK529" i="2"/>
  <c r="AH529" i="2"/>
  <c r="AE529" i="2"/>
  <c r="AA529" i="2"/>
  <c r="Z529" i="2"/>
  <c r="Y529" i="2"/>
  <c r="X529" i="2"/>
  <c r="C529" i="2"/>
  <c r="C528" i="2"/>
  <c r="B528" i="2"/>
  <c r="BF521" i="2"/>
  <c r="BE521" i="2"/>
  <c r="BD521" i="2"/>
  <c r="BC521" i="2"/>
  <c r="BB521" i="2"/>
  <c r="BA521" i="2"/>
  <c r="AT521" i="2"/>
  <c r="AQ521" i="2"/>
  <c r="AN521" i="2"/>
  <c r="AK521" i="2"/>
  <c r="AH521" i="2"/>
  <c r="AE521" i="2"/>
  <c r="AA521" i="2"/>
  <c r="Z521" i="2"/>
  <c r="Y521" i="2"/>
  <c r="X521" i="2"/>
  <c r="C521" i="2"/>
  <c r="C520" i="2"/>
  <c r="B520" i="2"/>
  <c r="AX515" i="2"/>
  <c r="AX514" i="2"/>
  <c r="AX513" i="2"/>
  <c r="AX512" i="2"/>
  <c r="AX511" i="2"/>
  <c r="AX510" i="2"/>
  <c r="AX509" i="2"/>
  <c r="AX508" i="2"/>
  <c r="AX507" i="2"/>
  <c r="BG506" i="2"/>
  <c r="BF506" i="2"/>
  <c r="BE506" i="2"/>
  <c r="BD506" i="2"/>
  <c r="BC506" i="2"/>
  <c r="BB506" i="2"/>
  <c r="BA506" i="2"/>
  <c r="AX506" i="2"/>
  <c r="AT506" i="2"/>
  <c r="AQ506" i="2"/>
  <c r="AN506" i="2"/>
  <c r="AK506" i="2"/>
  <c r="AH506" i="2"/>
  <c r="AE506" i="2"/>
  <c r="AA506" i="2"/>
  <c r="Z506" i="2"/>
  <c r="Y506" i="2"/>
  <c r="X506" i="2"/>
  <c r="C506" i="2"/>
  <c r="C505" i="2"/>
  <c r="B505" i="2"/>
  <c r="AX500" i="2"/>
  <c r="AX499" i="2"/>
  <c r="AX498" i="2"/>
  <c r="AX497" i="2"/>
  <c r="BF496" i="2"/>
  <c r="BE496" i="2"/>
  <c r="BD496" i="2"/>
  <c r="BC496" i="2"/>
  <c r="BB496" i="2"/>
  <c r="BA496" i="2"/>
  <c r="AT496" i="2"/>
  <c r="AQ496" i="2"/>
  <c r="AN496" i="2"/>
  <c r="AK496" i="2"/>
  <c r="AH496" i="2"/>
  <c r="AE496" i="2"/>
  <c r="AA496" i="2"/>
  <c r="BG496" i="2" s="1"/>
  <c r="Z496" i="2"/>
  <c r="Y496" i="2"/>
  <c r="X496" i="2"/>
  <c r="C496" i="2"/>
  <c r="C495" i="2"/>
  <c r="B495" i="2"/>
  <c r="BF488" i="2"/>
  <c r="BE488" i="2"/>
  <c r="BD488" i="2"/>
  <c r="BC488" i="2"/>
  <c r="BB488" i="2"/>
  <c r="BA488" i="2"/>
  <c r="AT488" i="2"/>
  <c r="AQ488" i="2"/>
  <c r="AN488" i="2"/>
  <c r="AK488" i="2"/>
  <c r="AH488" i="2"/>
  <c r="AE488" i="2"/>
  <c r="AA488" i="2"/>
  <c r="AB488" i="2" s="1"/>
  <c r="Z488" i="2"/>
  <c r="Y488" i="2"/>
  <c r="X488" i="2"/>
  <c r="C488" i="2"/>
  <c r="C487" i="2"/>
  <c r="B487" i="2"/>
  <c r="AX484" i="2"/>
  <c r="AX483" i="2"/>
  <c r="AX482" i="2"/>
  <c r="AX481" i="2"/>
  <c r="AX480" i="2"/>
  <c r="AX479" i="2"/>
  <c r="AX478" i="2"/>
  <c r="AX477" i="2"/>
  <c r="BG476" i="2"/>
  <c r="BF476" i="2"/>
  <c r="BE476" i="2"/>
  <c r="BD476" i="2"/>
  <c r="BC476" i="2"/>
  <c r="BB476" i="2"/>
  <c r="BA476" i="2"/>
  <c r="AT476" i="2"/>
  <c r="AQ476" i="2"/>
  <c r="AN476" i="2"/>
  <c r="AK476" i="2"/>
  <c r="AH476" i="2"/>
  <c r="AE476" i="2"/>
  <c r="AA476" i="2"/>
  <c r="AX476" i="2" s="1"/>
  <c r="Z476" i="2"/>
  <c r="Y476" i="2"/>
  <c r="X476" i="2"/>
  <c r="C476" i="2"/>
  <c r="C475" i="2"/>
  <c r="B475" i="2"/>
  <c r="BF471" i="2"/>
  <c r="BE471" i="2"/>
  <c r="BD471" i="2"/>
  <c r="BC471" i="2"/>
  <c r="BB471" i="2"/>
  <c r="BA471" i="2"/>
  <c r="AT471" i="2"/>
  <c r="AQ471" i="2"/>
  <c r="AN471" i="2"/>
  <c r="AK471" i="2"/>
  <c r="AH471" i="2"/>
  <c r="AE471" i="2"/>
  <c r="AB471" i="2"/>
  <c r="AA471" i="2"/>
  <c r="AX471" i="2" s="1"/>
  <c r="Z471" i="2"/>
  <c r="Y471" i="2"/>
  <c r="X471" i="2"/>
  <c r="D471" i="2"/>
  <c r="C471" i="2"/>
  <c r="C470" i="2"/>
  <c r="B470" i="2"/>
  <c r="AX465" i="2"/>
  <c r="AX464" i="2"/>
  <c r="AX463" i="2"/>
  <c r="AX462" i="2"/>
  <c r="AX461" i="2"/>
  <c r="AX460" i="2"/>
  <c r="AX459" i="2"/>
  <c r="AX458" i="2"/>
  <c r="BF457" i="2"/>
  <c r="BE457" i="2"/>
  <c r="BD457" i="2"/>
  <c r="BC457" i="2"/>
  <c r="BB457" i="2"/>
  <c r="BA457" i="2"/>
  <c r="AT457" i="2"/>
  <c r="AQ457" i="2"/>
  <c r="AN457" i="2"/>
  <c r="AK457" i="2"/>
  <c r="AH457" i="2"/>
  <c r="AE457" i="2"/>
  <c r="AA457" i="2"/>
  <c r="BG457" i="2" s="1"/>
  <c r="Z457" i="2"/>
  <c r="Y457" i="2"/>
  <c r="X457" i="2"/>
  <c r="C457" i="2"/>
  <c r="C456" i="2"/>
  <c r="B456" i="2"/>
  <c r="BG451" i="2"/>
  <c r="BF451" i="2"/>
  <c r="BE451" i="2"/>
  <c r="BD451" i="2"/>
  <c r="BC451" i="2"/>
  <c r="BB451" i="2"/>
  <c r="BA451" i="2"/>
  <c r="AT451" i="2"/>
  <c r="AQ451" i="2"/>
  <c r="AN451" i="2"/>
  <c r="AK451" i="2"/>
  <c r="AH451" i="2"/>
  <c r="AE451" i="2"/>
  <c r="AB451" i="2"/>
  <c r="AA451" i="2"/>
  <c r="AX451" i="2" s="1"/>
  <c r="Z451" i="2"/>
  <c r="Y451" i="2"/>
  <c r="X451" i="2"/>
  <c r="C451" i="2"/>
  <c r="C450" i="2"/>
  <c r="B450" i="2"/>
  <c r="BG445" i="2"/>
  <c r="BF445" i="2"/>
  <c r="BE445" i="2"/>
  <c r="BD445" i="2"/>
  <c r="BC445" i="2"/>
  <c r="BB445" i="2"/>
  <c r="BA445" i="2"/>
  <c r="AT445" i="2"/>
  <c r="AQ445" i="2"/>
  <c r="AN445" i="2"/>
  <c r="AK445" i="2"/>
  <c r="AH445" i="2"/>
  <c r="AE445" i="2"/>
  <c r="AA445" i="2"/>
  <c r="AB445" i="2" s="1"/>
  <c r="Z445" i="2"/>
  <c r="Y445" i="2"/>
  <c r="X445" i="2"/>
  <c r="C445" i="2"/>
  <c r="C444" i="2"/>
  <c r="B444" i="2"/>
  <c r="BG439" i="2"/>
  <c r="BF439" i="2"/>
  <c r="BE439" i="2"/>
  <c r="BD439" i="2"/>
  <c r="BC439" i="2"/>
  <c r="BB439" i="2"/>
  <c r="BA439" i="2"/>
  <c r="AT439" i="2"/>
  <c r="AQ439" i="2"/>
  <c r="AN439" i="2"/>
  <c r="AK439" i="2"/>
  <c r="AH439" i="2"/>
  <c r="AE439" i="2"/>
  <c r="AB439" i="2"/>
  <c r="AA439" i="2"/>
  <c r="AX439" i="2" s="1"/>
  <c r="Z439" i="2"/>
  <c r="Y439" i="2"/>
  <c r="X439" i="2"/>
  <c r="C439" i="2"/>
  <c r="C438" i="2"/>
  <c r="B438" i="2"/>
  <c r="AX433" i="2"/>
  <c r="AX432" i="2"/>
  <c r="AX431" i="2"/>
  <c r="AX430" i="2"/>
  <c r="AX429" i="2"/>
  <c r="AX428" i="2"/>
  <c r="BG427" i="2"/>
  <c r="BF427" i="2"/>
  <c r="BE427" i="2"/>
  <c r="BD427" i="2"/>
  <c r="BC427" i="2"/>
  <c r="BB427" i="2"/>
  <c r="BA427" i="2"/>
  <c r="AT427" i="2"/>
  <c r="AQ427" i="2"/>
  <c r="AN427" i="2"/>
  <c r="AK427" i="2"/>
  <c r="AH427" i="2"/>
  <c r="AE427" i="2"/>
  <c r="AB427" i="2"/>
  <c r="AA427" i="2"/>
  <c r="AX427" i="2" s="1"/>
  <c r="Z427" i="2"/>
  <c r="Y427" i="2"/>
  <c r="X427" i="2"/>
  <c r="C427" i="2"/>
  <c r="C426" i="2"/>
  <c r="B426" i="2"/>
  <c r="BG422" i="2"/>
  <c r="BF422" i="2"/>
  <c r="BE422" i="2"/>
  <c r="BD422" i="2"/>
  <c r="BC422" i="2"/>
  <c r="BB422" i="2"/>
  <c r="BA422" i="2"/>
  <c r="AT422" i="2"/>
  <c r="AQ422" i="2"/>
  <c r="AN422" i="2"/>
  <c r="AK422" i="2"/>
  <c r="AH422" i="2"/>
  <c r="AE422" i="2"/>
  <c r="AA422" i="2"/>
  <c r="AB422" i="2" s="1"/>
  <c r="Z422" i="2"/>
  <c r="Y422" i="2"/>
  <c r="X422" i="2"/>
  <c r="D422" i="2"/>
  <c r="C422" i="2"/>
  <c r="C421" i="2"/>
  <c r="B421" i="2"/>
  <c r="BG416" i="2"/>
  <c r="BF416" i="2"/>
  <c r="BE416" i="2"/>
  <c r="BD416" i="2"/>
  <c r="BC416" i="2"/>
  <c r="BB416" i="2"/>
  <c r="BA416" i="2"/>
  <c r="AT416" i="2"/>
  <c r="AQ416" i="2"/>
  <c r="AN416" i="2"/>
  <c r="AK416" i="2"/>
  <c r="AH416" i="2"/>
  <c r="AE416" i="2"/>
  <c r="AA416" i="2"/>
  <c r="AX416" i="2" s="1"/>
  <c r="Z416" i="2"/>
  <c r="Y416" i="2"/>
  <c r="X416" i="2"/>
  <c r="D416" i="2"/>
  <c r="C416" i="2"/>
  <c r="C415" i="2"/>
  <c r="B415" i="2"/>
  <c r="AX410" i="2"/>
  <c r="AX409" i="2"/>
  <c r="AX408" i="2"/>
  <c r="AX407" i="2"/>
  <c r="AX406" i="2"/>
  <c r="AX405" i="2"/>
  <c r="AX404" i="2"/>
  <c r="AX403" i="2"/>
  <c r="BG402" i="2"/>
  <c r="BF402" i="2"/>
  <c r="BE402" i="2"/>
  <c r="BD402" i="2"/>
  <c r="BC402" i="2"/>
  <c r="BB402" i="2"/>
  <c r="BA402" i="2"/>
  <c r="AT402" i="2"/>
  <c r="AQ402" i="2"/>
  <c r="AN402" i="2"/>
  <c r="AK402" i="2"/>
  <c r="AH402" i="2"/>
  <c r="AE402" i="2"/>
  <c r="AB402" i="2"/>
  <c r="AA402" i="2"/>
  <c r="AX402" i="2" s="1"/>
  <c r="Z402" i="2"/>
  <c r="Y402" i="2"/>
  <c r="X402" i="2"/>
  <c r="C402" i="2"/>
  <c r="C401" i="2"/>
  <c r="B401" i="2"/>
  <c r="AX396" i="2"/>
  <c r="AX395" i="2"/>
  <c r="AX394" i="2"/>
  <c r="AX393" i="2"/>
  <c r="BG392" i="2"/>
  <c r="BF392" i="2"/>
  <c r="BE392" i="2"/>
  <c r="BD392" i="2"/>
  <c r="BC392" i="2"/>
  <c r="BB392" i="2"/>
  <c r="BA392" i="2"/>
  <c r="AT392" i="2"/>
  <c r="AQ392" i="2"/>
  <c r="AN392" i="2"/>
  <c r="AK392" i="2"/>
  <c r="AH392" i="2"/>
  <c r="AE392" i="2"/>
  <c r="AA392" i="2"/>
  <c r="AB392" i="2" s="1"/>
  <c r="Z392" i="2"/>
  <c r="Y392" i="2"/>
  <c r="X392" i="2"/>
  <c r="C392" i="2"/>
  <c r="C391" i="2"/>
  <c r="B391" i="2"/>
  <c r="BG386" i="2"/>
  <c r="BF386" i="2"/>
  <c r="BE386" i="2"/>
  <c r="BD386" i="2"/>
  <c r="BC386" i="2"/>
  <c r="BB386" i="2"/>
  <c r="BA386" i="2"/>
  <c r="AT386" i="2"/>
  <c r="AQ386" i="2"/>
  <c r="AN386" i="2"/>
  <c r="AK386" i="2"/>
  <c r="AH386" i="2"/>
  <c r="AE386" i="2"/>
  <c r="AB386" i="2"/>
  <c r="AA386" i="2"/>
  <c r="AX386" i="2" s="1"/>
  <c r="Z386" i="2"/>
  <c r="Y386" i="2"/>
  <c r="X386" i="2"/>
  <c r="C386" i="2"/>
  <c r="C385" i="2"/>
  <c r="B385" i="2"/>
  <c r="BF380" i="2"/>
  <c r="BE380" i="2"/>
  <c r="BD380" i="2"/>
  <c r="BC380" i="2"/>
  <c r="BB380" i="2"/>
  <c r="BA380" i="2"/>
  <c r="AT380" i="2"/>
  <c r="AQ380" i="2"/>
  <c r="AN380" i="2"/>
  <c r="AK380" i="2"/>
  <c r="AH380" i="2"/>
  <c r="AE380" i="2"/>
  <c r="AA380" i="2"/>
  <c r="BG380" i="2" s="1"/>
  <c r="Z380" i="2"/>
  <c r="Y380" i="2"/>
  <c r="X380" i="2"/>
  <c r="C380" i="2"/>
  <c r="C379" i="2"/>
  <c r="B379" i="2"/>
  <c r="BG374" i="2"/>
  <c r="BF374" i="2"/>
  <c r="BE374" i="2"/>
  <c r="BD374" i="2"/>
  <c r="BC374" i="2"/>
  <c r="BB374" i="2"/>
  <c r="BA374" i="2"/>
  <c r="AT374" i="2"/>
  <c r="AQ374" i="2"/>
  <c r="AN374" i="2"/>
  <c r="AK374" i="2"/>
  <c r="AH374" i="2"/>
  <c r="AE374" i="2"/>
  <c r="AB374" i="2"/>
  <c r="AA374" i="2"/>
  <c r="AX374" i="2" s="1"/>
  <c r="Z374" i="2"/>
  <c r="Y374" i="2"/>
  <c r="X374" i="2"/>
  <c r="C374" i="2"/>
  <c r="C373" i="2"/>
  <c r="B373" i="2"/>
  <c r="AX370" i="2"/>
  <c r="AX369" i="2"/>
  <c r="AX368" i="2"/>
  <c r="AX367" i="2"/>
  <c r="AX366" i="2"/>
  <c r="AX365" i="2"/>
  <c r="AX364" i="2"/>
  <c r="AX363" i="2"/>
  <c r="BG362" i="2"/>
  <c r="BF362" i="2"/>
  <c r="BE362" i="2"/>
  <c r="BD362" i="2"/>
  <c r="BC362" i="2"/>
  <c r="BB362" i="2"/>
  <c r="BA362" i="2"/>
  <c r="AT362" i="2"/>
  <c r="AQ362" i="2"/>
  <c r="AN362" i="2"/>
  <c r="AK362" i="2"/>
  <c r="AH362" i="2"/>
  <c r="AE362" i="2"/>
  <c r="AA362" i="2"/>
  <c r="AB362" i="2" s="1"/>
  <c r="Z362" i="2"/>
  <c r="Y362" i="2"/>
  <c r="X362" i="2"/>
  <c r="C362" i="2"/>
  <c r="C361" i="2"/>
  <c r="B361" i="2"/>
  <c r="BG356" i="2"/>
  <c r="BF356" i="2"/>
  <c r="BE356" i="2"/>
  <c r="BD356" i="2"/>
  <c r="BC356" i="2"/>
  <c r="BB356" i="2"/>
  <c r="BA356" i="2"/>
  <c r="AT356" i="2"/>
  <c r="AQ356" i="2"/>
  <c r="AN356" i="2"/>
  <c r="AK356" i="2"/>
  <c r="AH356" i="2"/>
  <c r="AE356" i="2"/>
  <c r="AB356" i="2"/>
  <c r="AA356" i="2"/>
  <c r="AX356" i="2" s="1"/>
  <c r="Z356" i="2"/>
  <c r="Y356" i="2"/>
  <c r="X356" i="2"/>
  <c r="D356" i="2"/>
  <c r="C356" i="2"/>
  <c r="C355" i="2"/>
  <c r="B355" i="2"/>
  <c r="BF350" i="2"/>
  <c r="BE350" i="2"/>
  <c r="BD350" i="2"/>
  <c r="BC350" i="2"/>
  <c r="BB350" i="2"/>
  <c r="BA350" i="2"/>
  <c r="AT350" i="2"/>
  <c r="AQ350" i="2"/>
  <c r="AN350" i="2"/>
  <c r="AK350" i="2"/>
  <c r="AH350" i="2"/>
  <c r="AE350" i="2"/>
  <c r="AB350" i="2"/>
  <c r="AA350" i="2"/>
  <c r="AX350" i="2" s="1"/>
  <c r="Z350" i="2"/>
  <c r="Y350" i="2"/>
  <c r="X350" i="2"/>
  <c r="D350" i="2"/>
  <c r="C350" i="2"/>
  <c r="C349" i="2"/>
  <c r="B349" i="2"/>
  <c r="AX344" i="2"/>
  <c r="AX343" i="2"/>
  <c r="AX342" i="2"/>
  <c r="AX341" i="2"/>
  <c r="AX340" i="2"/>
  <c r="AX339" i="2"/>
  <c r="AX338" i="2"/>
  <c r="AX337" i="2"/>
  <c r="BF336" i="2"/>
  <c r="BE336" i="2"/>
  <c r="BD336" i="2"/>
  <c r="BC336" i="2"/>
  <c r="BB336" i="2"/>
  <c r="BA336" i="2"/>
  <c r="AT336" i="2"/>
  <c r="AQ336" i="2"/>
  <c r="AN336" i="2"/>
  <c r="AK336" i="2"/>
  <c r="AH336" i="2"/>
  <c r="AE336" i="2"/>
  <c r="AA336" i="2"/>
  <c r="BG336" i="2" s="1"/>
  <c r="Z336" i="2"/>
  <c r="Y336" i="2"/>
  <c r="X336" i="2"/>
  <c r="C336" i="2"/>
  <c r="C335" i="2"/>
  <c r="B335" i="2"/>
  <c r="AX331" i="2"/>
  <c r="AX330" i="2"/>
  <c r="AX329" i="2"/>
  <c r="AX328" i="2"/>
  <c r="BG327" i="2"/>
  <c r="BF327" i="2"/>
  <c r="BE327" i="2"/>
  <c r="BD327" i="2"/>
  <c r="BC327" i="2"/>
  <c r="BB327" i="2"/>
  <c r="BA327" i="2"/>
  <c r="AT327" i="2"/>
  <c r="AQ327" i="2"/>
  <c r="AN327" i="2"/>
  <c r="AK327" i="2"/>
  <c r="AH327" i="2"/>
  <c r="AE327" i="2"/>
  <c r="AB327" i="2"/>
  <c r="AA327" i="2"/>
  <c r="AX327" i="2" s="1"/>
  <c r="Z327" i="2"/>
  <c r="Y327" i="2"/>
  <c r="X327" i="2"/>
  <c r="C327" i="2"/>
  <c r="C326" i="2"/>
  <c r="B326" i="2"/>
  <c r="BG321" i="2"/>
  <c r="BF321" i="2"/>
  <c r="BE321" i="2"/>
  <c r="BD321" i="2"/>
  <c r="BC321" i="2"/>
  <c r="BB321" i="2"/>
  <c r="BA321" i="2"/>
  <c r="AT321" i="2"/>
  <c r="AQ321" i="2"/>
  <c r="AN321" i="2"/>
  <c r="AK321" i="2"/>
  <c r="AH321" i="2"/>
  <c r="AE321" i="2"/>
  <c r="AB321" i="2"/>
  <c r="AA321" i="2"/>
  <c r="AX321" i="2" s="1"/>
  <c r="Z321" i="2"/>
  <c r="Y321" i="2"/>
  <c r="X321" i="2"/>
  <c r="C321" i="2"/>
  <c r="C320" i="2"/>
  <c r="B320" i="2"/>
  <c r="BG314" i="2"/>
  <c r="BF314" i="2"/>
  <c r="BE314" i="2"/>
  <c r="BD314" i="2"/>
  <c r="BC314" i="2"/>
  <c r="BB314" i="2"/>
  <c r="BA314" i="2"/>
  <c r="AT314" i="2"/>
  <c r="AQ314" i="2"/>
  <c r="AN314" i="2"/>
  <c r="AK314" i="2"/>
  <c r="AH314" i="2"/>
  <c r="AE314" i="2"/>
  <c r="AB314" i="2"/>
  <c r="AA314" i="2"/>
  <c r="AX314" i="2" s="1"/>
  <c r="Z314" i="2"/>
  <c r="Y314" i="2"/>
  <c r="X314" i="2"/>
  <c r="C314" i="2"/>
  <c r="C313" i="2"/>
  <c r="B313" i="2"/>
  <c r="BG308" i="2"/>
  <c r="BF308" i="2"/>
  <c r="BE308" i="2"/>
  <c r="BD308" i="2"/>
  <c r="BC308" i="2"/>
  <c r="BB308" i="2"/>
  <c r="BA308" i="2"/>
  <c r="AT308" i="2"/>
  <c r="AQ308" i="2"/>
  <c r="AN308" i="2"/>
  <c r="AK308" i="2"/>
  <c r="AH308" i="2"/>
  <c r="AE308" i="2"/>
  <c r="AA308" i="2"/>
  <c r="AB308" i="2" s="1"/>
  <c r="Z308" i="2"/>
  <c r="Y308" i="2"/>
  <c r="X308" i="2"/>
  <c r="C308" i="2"/>
  <c r="C307" i="2"/>
  <c r="B307" i="2"/>
  <c r="AX302" i="2"/>
  <c r="AX301" i="2"/>
  <c r="AX300" i="2"/>
  <c r="AX299" i="2"/>
  <c r="AX298" i="2"/>
  <c r="AX297" i="2"/>
  <c r="BF296" i="2"/>
  <c r="BE296" i="2"/>
  <c r="BD296" i="2"/>
  <c r="BC296" i="2"/>
  <c r="BB296" i="2"/>
  <c r="BA296" i="2"/>
  <c r="AT296" i="2"/>
  <c r="AQ296" i="2"/>
  <c r="AN296" i="2"/>
  <c r="AK296" i="2"/>
  <c r="AH296" i="2"/>
  <c r="AE296" i="2"/>
  <c r="AB296" i="2"/>
  <c r="AA296" i="2"/>
  <c r="AX296" i="2" s="1"/>
  <c r="Z296" i="2"/>
  <c r="Y296" i="2"/>
  <c r="C296" i="2"/>
  <c r="C295" i="2"/>
  <c r="B295" i="2"/>
  <c r="BF290" i="2"/>
  <c r="BE290" i="2"/>
  <c r="BD290" i="2"/>
  <c r="BC290" i="2"/>
  <c r="BB290" i="2"/>
  <c r="BA290" i="2"/>
  <c r="AT290" i="2"/>
  <c r="AQ290" i="2"/>
  <c r="AN290" i="2"/>
  <c r="AK290" i="2"/>
  <c r="AH290" i="2"/>
  <c r="AE290" i="2"/>
  <c r="AA290" i="2"/>
  <c r="AB290" i="2" s="1"/>
  <c r="Z290" i="2"/>
  <c r="Y290" i="2"/>
  <c r="X290" i="2"/>
  <c r="C290" i="2"/>
  <c r="C289" i="2"/>
  <c r="B289" i="2"/>
  <c r="BF284" i="2"/>
  <c r="BE284" i="2"/>
  <c r="BD284" i="2"/>
  <c r="BC284" i="2"/>
  <c r="BB284" i="2"/>
  <c r="BA284" i="2"/>
  <c r="AT284" i="2"/>
  <c r="AQ284" i="2"/>
  <c r="AN284" i="2"/>
  <c r="AK284" i="2"/>
  <c r="AH284" i="2"/>
  <c r="AE284" i="2"/>
  <c r="AA284" i="2"/>
  <c r="AX284" i="2" s="1"/>
  <c r="Z284" i="2"/>
  <c r="Y284" i="2"/>
  <c r="X284" i="2"/>
  <c r="C284" i="2"/>
  <c r="C283" i="2"/>
  <c r="B283" i="2"/>
  <c r="AX278" i="2"/>
  <c r="AX277" i="2"/>
  <c r="AX276" i="2"/>
  <c r="AX275" i="2"/>
  <c r="AX274" i="2"/>
  <c r="AX273" i="2"/>
  <c r="AX272" i="2"/>
  <c r="AX271" i="2"/>
  <c r="BF270" i="2"/>
  <c r="BE270" i="2"/>
  <c r="BD270" i="2"/>
  <c r="BC270" i="2"/>
  <c r="BB270" i="2"/>
  <c r="BA270" i="2"/>
  <c r="AT270" i="2"/>
  <c r="AQ270" i="2"/>
  <c r="AN270" i="2"/>
  <c r="AK270" i="2"/>
  <c r="AH270" i="2"/>
  <c r="AE270" i="2"/>
  <c r="AA270" i="2"/>
  <c r="BG270" i="2" s="1"/>
  <c r="Z270" i="2"/>
  <c r="Y270" i="2"/>
  <c r="C270" i="2"/>
  <c r="B269" i="2"/>
  <c r="C268" i="2"/>
  <c r="AX264" i="2"/>
  <c r="Y264" i="2"/>
  <c r="AX263" i="2"/>
  <c r="Y263" i="2"/>
  <c r="AX262" i="2"/>
  <c r="Y262" i="2"/>
  <c r="AX261" i="2"/>
  <c r="Y261" i="2"/>
  <c r="BG260" i="2"/>
  <c r="BF260" i="2"/>
  <c r="BE260" i="2"/>
  <c r="BD260" i="2"/>
  <c r="BC260" i="2"/>
  <c r="BB260" i="2"/>
  <c r="BA260" i="2"/>
  <c r="AT260" i="2"/>
  <c r="AQ260" i="2"/>
  <c r="AN260" i="2"/>
  <c r="AK260" i="2"/>
  <c r="AH260" i="2"/>
  <c r="AE260" i="2"/>
  <c r="AB260" i="2"/>
  <c r="AA260" i="2"/>
  <c r="AX260" i="2" s="1"/>
  <c r="Z260" i="2"/>
  <c r="Y260" i="2"/>
  <c r="C260" i="2"/>
  <c r="C259" i="2"/>
  <c r="B259" i="2"/>
  <c r="BF253" i="2"/>
  <c r="BE253" i="2"/>
  <c r="BD253" i="2"/>
  <c r="BC253" i="2"/>
  <c r="BB253" i="2"/>
  <c r="BA253" i="2"/>
  <c r="AT253" i="2"/>
  <c r="AQ253" i="2"/>
  <c r="AN253" i="2"/>
  <c r="AK253" i="2"/>
  <c r="AH253" i="2"/>
  <c r="AE253" i="2"/>
  <c r="AA253" i="2"/>
  <c r="AX253" i="2" s="1"/>
  <c r="Z253" i="2"/>
  <c r="Y253" i="2"/>
  <c r="C253" i="2"/>
  <c r="C252" i="2"/>
  <c r="B252" i="2"/>
  <c r="AX247" i="2"/>
  <c r="Z247" i="2"/>
  <c r="AX246" i="2"/>
  <c r="Z246" i="2"/>
  <c r="AX245" i="2"/>
  <c r="Z245" i="2"/>
  <c r="Z244" i="2"/>
  <c r="AX244" i="2" s="1"/>
  <c r="AX243" i="2"/>
  <c r="Z243" i="2"/>
  <c r="AX242" i="2"/>
  <c r="Z242" i="2"/>
  <c r="BG241" i="2"/>
  <c r="BF241" i="2"/>
  <c r="BE241" i="2"/>
  <c r="BD241" i="2"/>
  <c r="BC241" i="2"/>
  <c r="BB241" i="2"/>
  <c r="BA241" i="2"/>
  <c r="AT241" i="2"/>
  <c r="AQ241" i="2"/>
  <c r="AN241" i="2"/>
  <c r="AK241" i="2"/>
  <c r="AH241" i="2"/>
  <c r="AE241" i="2"/>
  <c r="AB241" i="2"/>
  <c r="AA241" i="2"/>
  <c r="AX241" i="2" s="1"/>
  <c r="Z241" i="2"/>
  <c r="Y241" i="2"/>
  <c r="C241" i="2"/>
  <c r="C240" i="2"/>
  <c r="B240" i="2"/>
  <c r="BF234" i="2"/>
  <c r="BE234" i="2"/>
  <c r="BD234" i="2"/>
  <c r="BC234" i="2"/>
  <c r="BB234" i="2"/>
  <c r="BA234" i="2"/>
  <c r="AT234" i="2"/>
  <c r="AQ234" i="2"/>
  <c r="AN234" i="2"/>
  <c r="AK234" i="2"/>
  <c r="AH234" i="2"/>
  <c r="AE234" i="2"/>
  <c r="AA234" i="2"/>
  <c r="BG234" i="2" s="1"/>
  <c r="Z234" i="2"/>
  <c r="Y234" i="2"/>
  <c r="D234" i="2"/>
  <c r="C234" i="2"/>
  <c r="C233" i="2"/>
  <c r="B233" i="2"/>
  <c r="Z227" i="2"/>
  <c r="AX227" i="2" s="1"/>
  <c r="Z226" i="2"/>
  <c r="AX226" i="2" s="1"/>
  <c r="Z225" i="2"/>
  <c r="AX225" i="2" s="1"/>
  <c r="Z224" i="2"/>
  <c r="AX224" i="2" s="1"/>
  <c r="AX223" i="2"/>
  <c r="Z223" i="2"/>
  <c r="Z222" i="2"/>
  <c r="AX222" i="2" s="1"/>
  <c r="Z221" i="2"/>
  <c r="AX221" i="2" s="1"/>
  <c r="Z220" i="2"/>
  <c r="AX220" i="2" s="1"/>
  <c r="BG219" i="2"/>
  <c r="BF219" i="2"/>
  <c r="BE219" i="2"/>
  <c r="BD219" i="2"/>
  <c r="BC219" i="2"/>
  <c r="BB219" i="2"/>
  <c r="BA219" i="2"/>
  <c r="AX219" i="2"/>
  <c r="AT219" i="2"/>
  <c r="AQ219" i="2"/>
  <c r="AN219" i="2"/>
  <c r="AK219" i="2"/>
  <c r="AH219" i="2"/>
  <c r="AE219" i="2"/>
  <c r="AA219" i="2"/>
  <c r="AB219" i="2" s="1"/>
  <c r="Z219" i="2"/>
  <c r="Y219" i="2"/>
  <c r="C219" i="2"/>
  <c r="C218" i="2"/>
  <c r="B218" i="2"/>
  <c r="BG211" i="2"/>
  <c r="BF211" i="2"/>
  <c r="BE211" i="2"/>
  <c r="BD211" i="2"/>
  <c r="BC211" i="2"/>
  <c r="BB211" i="2"/>
  <c r="BA211" i="2"/>
  <c r="AT211" i="2"/>
  <c r="AQ211" i="2"/>
  <c r="AN211" i="2"/>
  <c r="AK211" i="2"/>
  <c r="AH211" i="2"/>
  <c r="AE211" i="2"/>
  <c r="AB211" i="2"/>
  <c r="AA211" i="2"/>
  <c r="AX211" i="2" s="1"/>
  <c r="Z211" i="2"/>
  <c r="Y211" i="2"/>
  <c r="C211" i="2"/>
  <c r="C210" i="2"/>
  <c r="B210" i="2"/>
  <c r="BF204" i="2"/>
  <c r="BE204" i="2"/>
  <c r="BD204" i="2"/>
  <c r="BC204" i="2"/>
  <c r="BB204" i="2"/>
  <c r="BA204" i="2"/>
  <c r="AT204" i="2"/>
  <c r="AQ204" i="2"/>
  <c r="AN204" i="2"/>
  <c r="AK204" i="2"/>
  <c r="AH204" i="2"/>
  <c r="AE204" i="2"/>
  <c r="AB204" i="2"/>
  <c r="AA204" i="2"/>
  <c r="BG204" i="2" s="1"/>
  <c r="Z204" i="2"/>
  <c r="Y204" i="2"/>
  <c r="C204" i="2"/>
  <c r="C203" i="2"/>
  <c r="B203" i="2"/>
  <c r="BG198" i="2"/>
  <c r="BF198" i="2"/>
  <c r="BE198" i="2"/>
  <c r="BD198" i="2"/>
  <c r="BC198" i="2"/>
  <c r="BB198" i="2"/>
  <c r="BA198" i="2"/>
  <c r="AT198" i="2"/>
  <c r="AQ198" i="2"/>
  <c r="AN198" i="2"/>
  <c r="AK198" i="2"/>
  <c r="AH198" i="2"/>
  <c r="AE198" i="2"/>
  <c r="AB198" i="2"/>
  <c r="AA198" i="2"/>
  <c r="AX198" i="2" s="1"/>
  <c r="Z198" i="2"/>
  <c r="Y198" i="2"/>
  <c r="C198" i="2"/>
  <c r="C197" i="2"/>
  <c r="B197" i="2"/>
  <c r="Z192" i="2"/>
  <c r="AX192" i="2" s="1"/>
  <c r="Z191" i="2"/>
  <c r="AX191" i="2" s="1"/>
  <c r="AX190" i="2"/>
  <c r="Z190" i="2"/>
  <c r="Z189" i="2"/>
  <c r="AX189" i="2" s="1"/>
  <c r="Z188" i="2"/>
  <c r="AX188" i="2" s="1"/>
  <c r="Z187" i="2"/>
  <c r="AX187" i="2" s="1"/>
  <c r="BG186" i="2"/>
  <c r="BF186" i="2"/>
  <c r="BE186" i="2"/>
  <c r="BD186" i="2"/>
  <c r="BC186" i="2"/>
  <c r="BB186" i="2"/>
  <c r="BA186" i="2"/>
  <c r="AT186" i="2"/>
  <c r="AQ186" i="2"/>
  <c r="AN186" i="2"/>
  <c r="AK186" i="2"/>
  <c r="AH186" i="2"/>
  <c r="AE186" i="2"/>
  <c r="AA186" i="2"/>
  <c r="AB186" i="2" s="1"/>
  <c r="Z186" i="2"/>
  <c r="Y186" i="2"/>
  <c r="C186" i="2"/>
  <c r="C185" i="2"/>
  <c r="B185" i="2"/>
  <c r="BF178" i="2"/>
  <c r="BE178" i="2"/>
  <c r="BD178" i="2"/>
  <c r="BC178" i="2"/>
  <c r="BB178" i="2"/>
  <c r="BA178" i="2"/>
  <c r="AT178" i="2"/>
  <c r="AQ178" i="2"/>
  <c r="AN178" i="2"/>
  <c r="AK178" i="2"/>
  <c r="AH178" i="2"/>
  <c r="AE178" i="2"/>
  <c r="AA178" i="2"/>
  <c r="AB178" i="2" s="1"/>
  <c r="Z178" i="2"/>
  <c r="Y178" i="2"/>
  <c r="D178" i="2"/>
  <c r="C178" i="2"/>
  <c r="C177" i="2"/>
  <c r="B177" i="2"/>
  <c r="BF171" i="2"/>
  <c r="BE171" i="2"/>
  <c r="BD171" i="2"/>
  <c r="BC171" i="2"/>
  <c r="BB171" i="2"/>
  <c r="BA171" i="2"/>
  <c r="AT171" i="2"/>
  <c r="AQ171" i="2"/>
  <c r="AN171" i="2"/>
  <c r="AK171" i="2"/>
  <c r="AH171" i="2"/>
  <c r="AE171" i="2"/>
  <c r="AA171" i="2"/>
  <c r="AX171" i="2" s="1"/>
  <c r="Z171" i="2"/>
  <c r="Y171" i="2"/>
  <c r="C171" i="2"/>
  <c r="C170" i="2"/>
  <c r="B170" i="2"/>
  <c r="Z165" i="2"/>
  <c r="Z164" i="2"/>
  <c r="AX164" i="2" s="1"/>
  <c r="Z163" i="2"/>
  <c r="AX163" i="2" s="1"/>
  <c r="Z162" i="2"/>
  <c r="AX162" i="2" s="1"/>
  <c r="Z161" i="2"/>
  <c r="AX161" i="2" s="1"/>
  <c r="Z160" i="2"/>
  <c r="AX160" i="2" s="1"/>
  <c r="Z159" i="2"/>
  <c r="AX159" i="2" s="1"/>
  <c r="Z158" i="2"/>
  <c r="AX158" i="2" s="1"/>
  <c r="BF157" i="2"/>
  <c r="BE157" i="2"/>
  <c r="BD157" i="2"/>
  <c r="BC157" i="2"/>
  <c r="BB157" i="2"/>
  <c r="BA157" i="2"/>
  <c r="AX157" i="2"/>
  <c r="AT157" i="2"/>
  <c r="AQ157" i="2"/>
  <c r="AN157" i="2"/>
  <c r="AK157" i="2"/>
  <c r="AH157" i="2"/>
  <c r="AE157" i="2"/>
  <c r="AA157" i="2"/>
  <c r="AB157" i="2" s="1"/>
  <c r="Z157" i="2"/>
  <c r="Y157" i="2"/>
  <c r="C157" i="2"/>
  <c r="C156" i="2"/>
  <c r="B156" i="2"/>
  <c r="AX151" i="2"/>
  <c r="Z151" i="2"/>
  <c r="Z150" i="2"/>
  <c r="AX150" i="2" s="1"/>
  <c r="AX149" i="2"/>
  <c r="Z149" i="2"/>
  <c r="AX148" i="2"/>
  <c r="Z148" i="2"/>
  <c r="AX147" i="2"/>
  <c r="Z147" i="2"/>
  <c r="BG146" i="2"/>
  <c r="BF146" i="2"/>
  <c r="BE146" i="2"/>
  <c r="BD146" i="2"/>
  <c r="BC146" i="2"/>
  <c r="BB146" i="2"/>
  <c r="BA146" i="2"/>
  <c r="AT146" i="2"/>
  <c r="AQ146" i="2"/>
  <c r="AN146" i="2"/>
  <c r="AK146" i="2"/>
  <c r="AH146" i="2"/>
  <c r="AE146" i="2"/>
  <c r="AB146" i="2"/>
  <c r="AA146" i="2"/>
  <c r="AX146" i="2" s="1"/>
  <c r="Z146" i="2"/>
  <c r="Y146" i="2"/>
  <c r="C146" i="2"/>
  <c r="C145" i="2"/>
  <c r="B145" i="2"/>
  <c r="BF139" i="2"/>
  <c r="BE139" i="2"/>
  <c r="BD139" i="2"/>
  <c r="BC139" i="2"/>
  <c r="BB139" i="2"/>
  <c r="BA139" i="2"/>
  <c r="AT139" i="2"/>
  <c r="AQ139" i="2"/>
  <c r="AN139" i="2"/>
  <c r="AK139" i="2"/>
  <c r="AH139" i="2"/>
  <c r="AE139" i="2"/>
  <c r="AA139" i="2"/>
  <c r="AX139" i="2" s="1"/>
  <c r="Z139" i="2"/>
  <c r="Y139" i="2"/>
  <c r="C139" i="2"/>
  <c r="C138" i="2"/>
  <c r="B138" i="2"/>
  <c r="BG132" i="2"/>
  <c r="BF132" i="2"/>
  <c r="BE132" i="2"/>
  <c r="BD132" i="2"/>
  <c r="BC132" i="2"/>
  <c r="BB132" i="2"/>
  <c r="BA132" i="2"/>
  <c r="AT132" i="2"/>
  <c r="AQ132" i="2"/>
  <c r="AN132" i="2"/>
  <c r="AK132" i="2"/>
  <c r="AH132" i="2"/>
  <c r="AE132" i="2"/>
  <c r="AB132" i="2"/>
  <c r="AA132" i="2"/>
  <c r="AX132" i="2" s="1"/>
  <c r="Z132" i="2"/>
  <c r="Y132" i="2"/>
  <c r="C132" i="2"/>
  <c r="C131" i="2"/>
  <c r="B131" i="2"/>
  <c r="BF126" i="2"/>
  <c r="BE126" i="2"/>
  <c r="BD126" i="2"/>
  <c r="BC126" i="2"/>
  <c r="BB126" i="2"/>
  <c r="BA126" i="2"/>
  <c r="AT126" i="2"/>
  <c r="AQ126" i="2"/>
  <c r="AN126" i="2"/>
  <c r="AK126" i="2"/>
  <c r="AH126" i="2"/>
  <c r="AE126" i="2"/>
  <c r="AA126" i="2"/>
  <c r="AB126" i="2" s="1"/>
  <c r="Z126" i="2"/>
  <c r="Y126" i="2"/>
  <c r="C126" i="2"/>
  <c r="C125" i="2"/>
  <c r="B125" i="2"/>
  <c r="AX121" i="2"/>
  <c r="Z121" i="2"/>
  <c r="AX120" i="2"/>
  <c r="Z120" i="2"/>
  <c r="AX119" i="2"/>
  <c r="Z119" i="2"/>
  <c r="AX118" i="2"/>
  <c r="Z118" i="2"/>
  <c r="AX117" i="2"/>
  <c r="Z117" i="2"/>
  <c r="AX116" i="2"/>
  <c r="Z116" i="2"/>
  <c r="BG115" i="2"/>
  <c r="BF115" i="2"/>
  <c r="BE115" i="2"/>
  <c r="BD115" i="2"/>
  <c r="BC115" i="2"/>
  <c r="BB115" i="2"/>
  <c r="BA115" i="2"/>
  <c r="AT115" i="2"/>
  <c r="AQ115" i="2"/>
  <c r="AN115" i="2"/>
  <c r="AK115" i="2"/>
  <c r="AH115" i="2"/>
  <c r="AE115" i="2"/>
  <c r="AB115" i="2"/>
  <c r="AA115" i="2"/>
  <c r="AX115" i="2" s="1"/>
  <c r="Z115" i="2"/>
  <c r="Y115" i="2"/>
  <c r="C115" i="2"/>
  <c r="C114" i="2"/>
  <c r="B114" i="2"/>
  <c r="BF108" i="2"/>
  <c r="BE108" i="2"/>
  <c r="BD108" i="2"/>
  <c r="BC108" i="2"/>
  <c r="BB108" i="2"/>
  <c r="BA108" i="2"/>
  <c r="AT108" i="2"/>
  <c r="AQ108" i="2"/>
  <c r="AN108" i="2"/>
  <c r="AK108" i="2"/>
  <c r="AH108" i="2"/>
  <c r="AE108" i="2"/>
  <c r="AA108" i="2"/>
  <c r="AX108" i="2" s="1"/>
  <c r="Z108" i="2"/>
  <c r="Y108" i="2"/>
  <c r="D108" i="2"/>
  <c r="C108" i="2"/>
  <c r="C107" i="2"/>
  <c r="B107" i="2"/>
  <c r="BF101" i="2"/>
  <c r="BE101" i="2"/>
  <c r="BD101" i="2"/>
  <c r="BC101" i="2"/>
  <c r="BB101" i="2"/>
  <c r="BA101" i="2"/>
  <c r="AT101" i="2"/>
  <c r="AQ101" i="2"/>
  <c r="AN101" i="2"/>
  <c r="AK101" i="2"/>
  <c r="AH101" i="2"/>
  <c r="AE101" i="2"/>
  <c r="AA101" i="2"/>
  <c r="BG101" i="2" s="1"/>
  <c r="Z101" i="2"/>
  <c r="Y101" i="2"/>
  <c r="C101" i="2"/>
  <c r="C100" i="2"/>
  <c r="B100" i="2"/>
  <c r="AX95" i="2"/>
  <c r="Z95" i="2"/>
  <c r="AX94" i="2"/>
  <c r="Z94" i="2"/>
  <c r="Z93" i="2"/>
  <c r="AX93" i="2" s="1"/>
  <c r="AX92" i="2"/>
  <c r="Z92" i="2"/>
  <c r="AX91" i="2"/>
  <c r="Z91" i="2"/>
  <c r="AX90" i="2"/>
  <c r="Z90" i="2"/>
  <c r="Z89" i="2"/>
  <c r="AX89" i="2" s="1"/>
  <c r="AX88" i="2"/>
  <c r="Z88" i="2"/>
  <c r="BG87" i="2"/>
  <c r="BF87" i="2"/>
  <c r="BE87" i="2"/>
  <c r="BD87" i="2"/>
  <c r="BC87" i="2"/>
  <c r="BB87" i="2"/>
  <c r="BA87" i="2"/>
  <c r="AT87" i="2"/>
  <c r="AQ87" i="2"/>
  <c r="AN87" i="2"/>
  <c r="AK87" i="2"/>
  <c r="AH87" i="2"/>
  <c r="AE87" i="2"/>
  <c r="AB87" i="2"/>
  <c r="AA87" i="2"/>
  <c r="AX87" i="2" s="1"/>
  <c r="Z87" i="2"/>
  <c r="Y87" i="2"/>
  <c r="C87" i="2"/>
  <c r="C86" i="2"/>
  <c r="B86" i="2"/>
  <c r="Z81" i="2"/>
  <c r="AX81" i="2" s="1"/>
  <c r="Z80" i="2"/>
  <c r="AX80" i="2" s="1"/>
  <c r="Z79" i="2"/>
  <c r="AX79" i="2" s="1"/>
  <c r="Z78" i="2"/>
  <c r="AX78" i="2" s="1"/>
  <c r="Z77" i="2"/>
  <c r="AX77" i="2" s="1"/>
  <c r="BF76" i="2"/>
  <c r="BE76" i="2"/>
  <c r="BD76" i="2"/>
  <c r="BC76" i="2"/>
  <c r="BB76" i="2"/>
  <c r="BA76" i="2"/>
  <c r="AT76" i="2"/>
  <c r="AQ76" i="2"/>
  <c r="AN76" i="2"/>
  <c r="AK76" i="2"/>
  <c r="AH76" i="2"/>
  <c r="AE76" i="2"/>
  <c r="AA76" i="2"/>
  <c r="AB76" i="2" s="1"/>
  <c r="Z76" i="2"/>
  <c r="Y76" i="2"/>
  <c r="C76" i="2"/>
  <c r="C75" i="2"/>
  <c r="B75" i="2"/>
  <c r="BG69" i="2"/>
  <c r="BF69" i="2"/>
  <c r="BE69" i="2"/>
  <c r="BD69" i="2"/>
  <c r="BC69" i="2"/>
  <c r="BB69" i="2"/>
  <c r="BA69" i="2"/>
  <c r="AT69" i="2"/>
  <c r="AQ69" i="2"/>
  <c r="AN69" i="2"/>
  <c r="AK69" i="2"/>
  <c r="AH69" i="2"/>
  <c r="AE69" i="2"/>
  <c r="AB69" i="2"/>
  <c r="AA69" i="2"/>
  <c r="AX69" i="2" s="1"/>
  <c r="Z69" i="2"/>
  <c r="Y69" i="2"/>
  <c r="C69" i="2"/>
  <c r="C68" i="2"/>
  <c r="B68" i="2"/>
  <c r="BF63" i="2"/>
  <c r="BE63" i="2"/>
  <c r="BD63" i="2"/>
  <c r="BC63" i="2"/>
  <c r="BB63" i="2"/>
  <c r="BA63" i="2"/>
  <c r="AX63" i="2"/>
  <c r="AT63" i="2"/>
  <c r="AQ63" i="2"/>
  <c r="AN63" i="2"/>
  <c r="AK63" i="2"/>
  <c r="AH63" i="2"/>
  <c r="AE63" i="2"/>
  <c r="AA63" i="2"/>
  <c r="AB63" i="2" s="1"/>
  <c r="Z63" i="2"/>
  <c r="Y63" i="2"/>
  <c r="C63" i="2"/>
  <c r="C62" i="2"/>
  <c r="B62" i="2"/>
  <c r="BG57" i="2"/>
  <c r="BF57" i="2"/>
  <c r="BE57" i="2"/>
  <c r="BD57" i="2"/>
  <c r="BC57" i="2"/>
  <c r="BB57" i="2"/>
  <c r="BA57" i="2"/>
  <c r="AT57" i="2"/>
  <c r="AQ57" i="2"/>
  <c r="AN57" i="2"/>
  <c r="AK57" i="2"/>
  <c r="AH57" i="2"/>
  <c r="AE57" i="2"/>
  <c r="AB57" i="2"/>
  <c r="AA57" i="2"/>
  <c r="AX57" i="2" s="1"/>
  <c r="Z57" i="2"/>
  <c r="Y57" i="2"/>
  <c r="C57" i="2"/>
  <c r="C56" i="2"/>
  <c r="B56" i="2"/>
  <c r="AX51" i="2"/>
  <c r="Z51" i="2"/>
  <c r="AX50" i="2"/>
  <c r="Z50" i="2"/>
  <c r="AX49" i="2"/>
  <c r="Z49" i="2"/>
  <c r="AX48" i="2"/>
  <c r="Z48" i="2"/>
  <c r="AX47" i="2"/>
  <c r="Z47" i="2"/>
  <c r="AX46" i="2"/>
  <c r="Z46" i="2"/>
  <c r="BG45" i="2"/>
  <c r="BF45" i="2"/>
  <c r="BE45" i="2"/>
  <c r="BD45" i="2"/>
  <c r="BC45" i="2"/>
  <c r="BB45" i="2"/>
  <c r="BA45" i="2"/>
  <c r="AT45" i="2"/>
  <c r="AQ45" i="2"/>
  <c r="AN45" i="2"/>
  <c r="AK45" i="2"/>
  <c r="AH45" i="2"/>
  <c r="AE45" i="2"/>
  <c r="AB45" i="2"/>
  <c r="AA45" i="2"/>
  <c r="AX45" i="2" s="1"/>
  <c r="Z45" i="2"/>
  <c r="Y45" i="2"/>
  <c r="C45" i="2"/>
  <c r="C44" i="2"/>
  <c r="B44" i="2"/>
  <c r="BG39" i="2"/>
  <c r="BF39" i="2"/>
  <c r="BE39" i="2"/>
  <c r="BD39" i="2"/>
  <c r="BC39" i="2"/>
  <c r="BB39" i="2"/>
  <c r="BA39" i="2"/>
  <c r="AT39" i="2"/>
  <c r="AQ39" i="2"/>
  <c r="AN39" i="2"/>
  <c r="AK39" i="2"/>
  <c r="AH39" i="2"/>
  <c r="AE39" i="2"/>
  <c r="AA39" i="2"/>
  <c r="AX39" i="2" s="1"/>
  <c r="Z39" i="2"/>
  <c r="Y39" i="2"/>
  <c r="C39" i="2"/>
  <c r="C38" i="2"/>
  <c r="B38" i="2"/>
  <c r="BF33" i="2"/>
  <c r="BE33" i="2"/>
  <c r="BD33" i="2"/>
  <c r="BC33" i="2"/>
  <c r="BB33" i="2"/>
  <c r="BA33" i="2"/>
  <c r="AT33" i="2"/>
  <c r="AQ33" i="2"/>
  <c r="AN33" i="2"/>
  <c r="AK33" i="2"/>
  <c r="AH33" i="2"/>
  <c r="AE33" i="2"/>
  <c r="AB33" i="2"/>
  <c r="AA33" i="2"/>
  <c r="AX33" i="2" s="1"/>
  <c r="Z33" i="2"/>
  <c r="Y33" i="2"/>
  <c r="C33" i="2"/>
  <c r="C32" i="2"/>
  <c r="B32" i="2"/>
  <c r="Z27" i="2"/>
  <c r="AX27" i="2" s="1"/>
  <c r="AX26" i="2"/>
  <c r="Z26" i="2"/>
  <c r="Z25" i="2"/>
  <c r="AX25" i="2" s="1"/>
  <c r="AX24" i="2"/>
  <c r="Z24" i="2"/>
  <c r="AX23" i="2"/>
  <c r="Z23" i="2"/>
  <c r="AX22" i="2"/>
  <c r="Z22" i="2"/>
  <c r="Z21" i="2"/>
  <c r="AX21" i="2" s="1"/>
  <c r="AX20" i="2"/>
  <c r="Z20" i="2"/>
  <c r="BG19" i="2"/>
  <c r="BF19" i="2"/>
  <c r="BE19" i="2"/>
  <c r="BD19" i="2"/>
  <c r="BC19" i="2"/>
  <c r="BB19" i="2"/>
  <c r="BA19" i="2"/>
  <c r="AT19" i="2"/>
  <c r="AQ19" i="2"/>
  <c r="AN19" i="2"/>
  <c r="AK19" i="2"/>
  <c r="AH19" i="2"/>
  <c r="AE19" i="2"/>
  <c r="AB19" i="2"/>
  <c r="AA19" i="2"/>
  <c r="AA28" i="2" s="1"/>
  <c r="Z19" i="2"/>
  <c r="Y19" i="2"/>
  <c r="C19" i="2"/>
  <c r="C18" i="2"/>
  <c r="B18" i="2"/>
  <c r="AX13" i="2"/>
  <c r="Z13" i="2"/>
  <c r="AX12" i="2"/>
  <c r="Z12" i="2"/>
  <c r="AX11" i="2"/>
  <c r="Z11" i="2"/>
  <c r="Z10" i="2"/>
  <c r="AX10" i="2" s="1"/>
  <c r="AX9" i="2"/>
  <c r="Z9" i="2"/>
  <c r="BF8" i="2"/>
  <c r="BE8" i="2"/>
  <c r="BD8" i="2"/>
  <c r="BC8" i="2"/>
  <c r="BA8" i="2"/>
  <c r="AT8" i="2"/>
  <c r="AQ8" i="2"/>
  <c r="AN8" i="2"/>
  <c r="AK8" i="2"/>
  <c r="AE8" i="2"/>
  <c r="Z8" i="2"/>
  <c r="Y8" i="2"/>
  <c r="K8" i="2"/>
  <c r="H8" i="2"/>
  <c r="AA8" i="2" s="1"/>
  <c r="C8" i="2"/>
  <c r="C7" i="2"/>
  <c r="B7" i="2"/>
  <c r="O282" i="1"/>
  <c r="N282" i="1"/>
  <c r="M282" i="1"/>
  <c r="L282" i="1"/>
  <c r="K282" i="1"/>
  <c r="J282" i="1"/>
  <c r="O281" i="1"/>
  <c r="N281" i="1"/>
  <c r="M281" i="1"/>
  <c r="L281" i="1"/>
  <c r="P281" i="1" s="1"/>
  <c r="K281" i="1"/>
  <c r="J281" i="1"/>
  <c r="O280" i="1"/>
  <c r="N280" i="1"/>
  <c r="M280" i="1"/>
  <c r="L280" i="1"/>
  <c r="K280" i="1"/>
  <c r="J280" i="1"/>
  <c r="O279" i="1"/>
  <c r="N279" i="1"/>
  <c r="M279" i="1"/>
  <c r="L279" i="1"/>
  <c r="K279" i="1"/>
  <c r="J279" i="1"/>
  <c r="P279" i="1" s="1"/>
  <c r="O278" i="1"/>
  <c r="N278" i="1"/>
  <c r="M278" i="1"/>
  <c r="L278" i="1"/>
  <c r="K278" i="1"/>
  <c r="J278" i="1"/>
  <c r="O277" i="1"/>
  <c r="N277" i="1"/>
  <c r="M277" i="1"/>
  <c r="L277" i="1"/>
  <c r="K277" i="1"/>
  <c r="J277" i="1"/>
  <c r="P277" i="1" s="1"/>
  <c r="P276" i="1"/>
  <c r="O276" i="1"/>
  <c r="N276" i="1"/>
  <c r="M276" i="1"/>
  <c r="L276" i="1"/>
  <c r="K276" i="1"/>
  <c r="J276" i="1"/>
  <c r="P275" i="1"/>
  <c r="O275" i="1"/>
  <c r="N275" i="1"/>
  <c r="M275" i="1"/>
  <c r="L275" i="1"/>
  <c r="K275" i="1"/>
  <c r="J275" i="1"/>
  <c r="O274" i="1"/>
  <c r="N274" i="1"/>
  <c r="M274" i="1"/>
  <c r="L274" i="1"/>
  <c r="K274" i="1"/>
  <c r="J274" i="1"/>
  <c r="O273" i="1"/>
  <c r="N273" i="1"/>
  <c r="M273" i="1"/>
  <c r="L273" i="1"/>
  <c r="P273" i="1" s="1"/>
  <c r="K273" i="1"/>
  <c r="J273" i="1"/>
  <c r="O272" i="1"/>
  <c r="N272" i="1"/>
  <c r="M272" i="1"/>
  <c r="L272" i="1"/>
  <c r="K272" i="1"/>
  <c r="J272" i="1"/>
  <c r="O271" i="1"/>
  <c r="N271" i="1"/>
  <c r="M271" i="1"/>
  <c r="L271" i="1"/>
  <c r="K271" i="1"/>
  <c r="J271" i="1"/>
  <c r="P271" i="1" s="1"/>
  <c r="O270" i="1"/>
  <c r="N270" i="1"/>
  <c r="M270" i="1"/>
  <c r="L270" i="1"/>
  <c r="K270" i="1"/>
  <c r="J270" i="1"/>
  <c r="P269" i="1"/>
  <c r="O269" i="1"/>
  <c r="N269" i="1"/>
  <c r="M269" i="1"/>
  <c r="L269" i="1"/>
  <c r="K269" i="1"/>
  <c r="J269" i="1"/>
  <c r="O268" i="1"/>
  <c r="P268" i="1" s="1"/>
  <c r="N268" i="1"/>
  <c r="M268" i="1"/>
  <c r="L268" i="1"/>
  <c r="K268" i="1"/>
  <c r="J268" i="1"/>
  <c r="O267" i="1"/>
  <c r="N267" i="1"/>
  <c r="P267" i="1" s="1"/>
  <c r="M267" i="1"/>
  <c r="L267" i="1"/>
  <c r="K267" i="1"/>
  <c r="J267" i="1"/>
  <c r="O266" i="1"/>
  <c r="N266" i="1"/>
  <c r="M266" i="1"/>
  <c r="L266" i="1"/>
  <c r="K266" i="1"/>
  <c r="J266" i="1"/>
  <c r="P266" i="1" s="1"/>
  <c r="O265" i="1"/>
  <c r="N265" i="1"/>
  <c r="M265" i="1"/>
  <c r="L265" i="1"/>
  <c r="P265" i="1" s="1"/>
  <c r="K265" i="1"/>
  <c r="J265" i="1"/>
  <c r="O264" i="1"/>
  <c r="N264" i="1"/>
  <c r="M264" i="1"/>
  <c r="L264" i="1"/>
  <c r="K264" i="1"/>
  <c r="J264" i="1"/>
  <c r="O263" i="1"/>
  <c r="N263" i="1"/>
  <c r="M263" i="1"/>
  <c r="L263" i="1"/>
  <c r="K263" i="1"/>
  <c r="J263" i="1"/>
  <c r="O262" i="1"/>
  <c r="N262" i="1"/>
  <c r="M262" i="1"/>
  <c r="L262" i="1"/>
  <c r="K262" i="1"/>
  <c r="J262" i="1"/>
  <c r="P261" i="1"/>
  <c r="O261" i="1"/>
  <c r="N261" i="1"/>
  <c r="M261" i="1"/>
  <c r="L261" i="1"/>
  <c r="K261" i="1"/>
  <c r="J261" i="1"/>
  <c r="O260" i="1"/>
  <c r="P260" i="1" s="1"/>
  <c r="N260" i="1"/>
  <c r="M260" i="1"/>
  <c r="L260" i="1"/>
  <c r="K260" i="1"/>
  <c r="J260" i="1"/>
  <c r="O259" i="1"/>
  <c r="N259" i="1"/>
  <c r="P259" i="1" s="1"/>
  <c r="M259" i="1"/>
  <c r="L259" i="1"/>
  <c r="K259" i="1"/>
  <c r="J259" i="1"/>
  <c r="O258" i="1"/>
  <c r="N258" i="1"/>
  <c r="M258" i="1"/>
  <c r="L258" i="1"/>
  <c r="K258" i="1"/>
  <c r="J258" i="1"/>
  <c r="O257" i="1"/>
  <c r="N257" i="1"/>
  <c r="M257" i="1"/>
  <c r="L257" i="1"/>
  <c r="P257" i="1" s="1"/>
  <c r="K257" i="1"/>
  <c r="J257" i="1"/>
  <c r="O256" i="1"/>
  <c r="N256" i="1"/>
  <c r="M256" i="1"/>
  <c r="L256" i="1"/>
  <c r="K256" i="1"/>
  <c r="P256" i="1" s="1"/>
  <c r="J256" i="1"/>
  <c r="O255" i="1"/>
  <c r="N255" i="1"/>
  <c r="M255" i="1"/>
  <c r="L255" i="1"/>
  <c r="K255" i="1"/>
  <c r="J255" i="1"/>
  <c r="O254" i="1"/>
  <c r="N254" i="1"/>
  <c r="M254" i="1"/>
  <c r="L254" i="1"/>
  <c r="K254" i="1"/>
  <c r="J254" i="1"/>
  <c r="P253" i="1"/>
  <c r="O253" i="1"/>
  <c r="N253" i="1"/>
  <c r="M253" i="1"/>
  <c r="L253" i="1"/>
  <c r="K253" i="1"/>
  <c r="J253" i="1"/>
  <c r="O252" i="1"/>
  <c r="P252" i="1" s="1"/>
  <c r="N252" i="1"/>
  <c r="M252" i="1"/>
  <c r="L252" i="1"/>
  <c r="K252" i="1"/>
  <c r="J252" i="1"/>
  <c r="O251" i="1"/>
  <c r="N251" i="1"/>
  <c r="M251" i="1"/>
  <c r="L251" i="1"/>
  <c r="K251" i="1"/>
  <c r="J251" i="1"/>
  <c r="O249" i="1"/>
  <c r="N249" i="1"/>
  <c r="M249" i="1"/>
  <c r="L249" i="1"/>
  <c r="K249" i="1"/>
  <c r="J249" i="1"/>
  <c r="O248" i="1"/>
  <c r="N248" i="1"/>
  <c r="M248" i="1"/>
  <c r="L248" i="1"/>
  <c r="K248" i="1"/>
  <c r="J248" i="1"/>
  <c r="O247" i="1"/>
  <c r="N247" i="1"/>
  <c r="M247" i="1"/>
  <c r="L247" i="1"/>
  <c r="K247" i="1"/>
  <c r="P247" i="1" s="1"/>
  <c r="J247" i="1"/>
  <c r="O246" i="1"/>
  <c r="N246" i="1"/>
  <c r="M246" i="1"/>
  <c r="L246" i="1"/>
  <c r="K246" i="1"/>
  <c r="J246" i="1"/>
  <c r="O245" i="1"/>
  <c r="N245" i="1"/>
  <c r="M245" i="1"/>
  <c r="L245" i="1"/>
  <c r="K245" i="1"/>
  <c r="J245" i="1"/>
  <c r="O244" i="1"/>
  <c r="N244" i="1"/>
  <c r="P244" i="1" s="1"/>
  <c r="M244" i="1"/>
  <c r="L244" i="1"/>
  <c r="K244" i="1"/>
  <c r="J244" i="1"/>
  <c r="O243" i="1"/>
  <c r="N243" i="1"/>
  <c r="M243" i="1"/>
  <c r="L243" i="1"/>
  <c r="K243" i="1"/>
  <c r="J243" i="1"/>
  <c r="O242" i="1"/>
  <c r="N242" i="1"/>
  <c r="M242" i="1"/>
  <c r="L242" i="1"/>
  <c r="K242" i="1"/>
  <c r="J242" i="1"/>
  <c r="O241" i="1"/>
  <c r="N241" i="1"/>
  <c r="M241" i="1"/>
  <c r="L241" i="1"/>
  <c r="K241" i="1"/>
  <c r="J241" i="1"/>
  <c r="O240" i="1"/>
  <c r="N240" i="1"/>
  <c r="M240" i="1"/>
  <c r="L240" i="1"/>
  <c r="K240" i="1"/>
  <c r="J240" i="1"/>
  <c r="P240" i="1" s="1"/>
  <c r="P239" i="1"/>
  <c r="O239" i="1"/>
  <c r="N239" i="1"/>
  <c r="M239" i="1"/>
  <c r="L239" i="1"/>
  <c r="K239" i="1"/>
  <c r="J239" i="1"/>
  <c r="O238" i="1"/>
  <c r="N238" i="1"/>
  <c r="M238" i="1"/>
  <c r="L238" i="1"/>
  <c r="K238" i="1"/>
  <c r="J238" i="1"/>
  <c r="O237" i="1"/>
  <c r="N237" i="1"/>
  <c r="M237" i="1"/>
  <c r="L237" i="1"/>
  <c r="K237" i="1"/>
  <c r="J237" i="1"/>
  <c r="O236" i="1"/>
  <c r="N236" i="1"/>
  <c r="M236" i="1"/>
  <c r="L236" i="1"/>
  <c r="K236" i="1"/>
  <c r="J236" i="1"/>
  <c r="O235" i="1"/>
  <c r="N235" i="1"/>
  <c r="M235" i="1"/>
  <c r="L235" i="1"/>
  <c r="K235" i="1"/>
  <c r="J235" i="1"/>
  <c r="O234" i="1"/>
  <c r="P234" i="1" s="1"/>
  <c r="N234" i="1"/>
  <c r="M234" i="1"/>
  <c r="L234" i="1"/>
  <c r="K234" i="1"/>
  <c r="J234" i="1"/>
  <c r="O233" i="1"/>
  <c r="N233" i="1"/>
  <c r="M233" i="1"/>
  <c r="L233" i="1"/>
  <c r="K233" i="1"/>
  <c r="J233" i="1"/>
  <c r="O232" i="1"/>
  <c r="N232" i="1"/>
  <c r="M232" i="1"/>
  <c r="L232" i="1"/>
  <c r="P232" i="1" s="1"/>
  <c r="K232" i="1"/>
  <c r="J232" i="1"/>
  <c r="O231" i="1"/>
  <c r="N231" i="1"/>
  <c r="M231" i="1"/>
  <c r="L231" i="1"/>
  <c r="K231" i="1"/>
  <c r="J231" i="1"/>
  <c r="O230" i="1"/>
  <c r="N230" i="1"/>
  <c r="M230" i="1"/>
  <c r="L230" i="1"/>
  <c r="K230" i="1"/>
  <c r="J230" i="1"/>
  <c r="O229" i="1"/>
  <c r="N229" i="1"/>
  <c r="M229" i="1"/>
  <c r="L229" i="1"/>
  <c r="K229" i="1"/>
  <c r="J229" i="1"/>
  <c r="O228" i="1"/>
  <c r="N228" i="1"/>
  <c r="P228" i="1" s="1"/>
  <c r="M228" i="1"/>
  <c r="L228" i="1"/>
  <c r="K228" i="1"/>
  <c r="J228" i="1"/>
  <c r="O227" i="1"/>
  <c r="N227" i="1"/>
  <c r="M227" i="1"/>
  <c r="P227" i="1" s="1"/>
  <c r="L227" i="1"/>
  <c r="K227" i="1"/>
  <c r="J227" i="1"/>
  <c r="O226" i="1"/>
  <c r="N226" i="1"/>
  <c r="M226" i="1"/>
  <c r="L226" i="1"/>
  <c r="K226" i="1"/>
  <c r="P226" i="1" s="1"/>
  <c r="J226" i="1"/>
  <c r="O225" i="1"/>
  <c r="N225" i="1"/>
  <c r="M225" i="1"/>
  <c r="L225" i="1"/>
  <c r="K225" i="1"/>
  <c r="J225" i="1"/>
  <c r="O224" i="1"/>
  <c r="N224" i="1"/>
  <c r="M224" i="1"/>
  <c r="L224" i="1"/>
  <c r="K224" i="1"/>
  <c r="J224" i="1"/>
  <c r="P224" i="1" s="1"/>
  <c r="O223" i="1"/>
  <c r="N223" i="1"/>
  <c r="M223" i="1"/>
  <c r="L223" i="1"/>
  <c r="K223" i="1"/>
  <c r="J223" i="1"/>
  <c r="P223" i="1" s="1"/>
  <c r="O222" i="1"/>
  <c r="N222" i="1"/>
  <c r="M222" i="1"/>
  <c r="L222" i="1"/>
  <c r="K222" i="1"/>
  <c r="J222" i="1"/>
  <c r="O221" i="1"/>
  <c r="N221" i="1"/>
  <c r="M221" i="1"/>
  <c r="L221" i="1"/>
  <c r="K221" i="1"/>
  <c r="J221" i="1"/>
  <c r="O220" i="1"/>
  <c r="N220" i="1"/>
  <c r="M220" i="1"/>
  <c r="L220" i="1"/>
  <c r="K220" i="1"/>
  <c r="P220" i="1" s="1"/>
  <c r="J220" i="1"/>
  <c r="O219" i="1"/>
  <c r="N219" i="1"/>
  <c r="M219" i="1"/>
  <c r="L219" i="1"/>
  <c r="K219" i="1"/>
  <c r="J219" i="1"/>
  <c r="O218" i="1"/>
  <c r="N218" i="1"/>
  <c r="M218" i="1"/>
  <c r="L218" i="1"/>
  <c r="K218" i="1"/>
  <c r="J218" i="1"/>
  <c r="O217" i="1"/>
  <c r="N217" i="1"/>
  <c r="M217" i="1"/>
  <c r="L217" i="1"/>
  <c r="K217" i="1"/>
  <c r="J217" i="1"/>
  <c r="O216" i="1"/>
  <c r="N216" i="1"/>
  <c r="M216" i="1"/>
  <c r="L216" i="1"/>
  <c r="K216" i="1"/>
  <c r="J216" i="1"/>
  <c r="O215" i="1"/>
  <c r="N215" i="1"/>
  <c r="M215" i="1"/>
  <c r="L215" i="1"/>
  <c r="K215" i="1"/>
  <c r="P215" i="1" s="1"/>
  <c r="J215" i="1"/>
  <c r="O214" i="1"/>
  <c r="N214" i="1"/>
  <c r="M214" i="1"/>
  <c r="L214" i="1"/>
  <c r="K214" i="1"/>
  <c r="J214" i="1"/>
  <c r="P214" i="1" s="1"/>
  <c r="O213" i="1"/>
  <c r="N213" i="1"/>
  <c r="M213" i="1"/>
  <c r="L213" i="1"/>
  <c r="K213" i="1"/>
  <c r="J213" i="1"/>
  <c r="O212" i="1"/>
  <c r="N212" i="1"/>
  <c r="P212" i="1" s="1"/>
  <c r="M212" i="1"/>
  <c r="L212" i="1"/>
  <c r="K212" i="1"/>
  <c r="J212" i="1"/>
  <c r="O211" i="1"/>
  <c r="N211" i="1"/>
  <c r="M211" i="1"/>
  <c r="L211" i="1"/>
  <c r="K211" i="1"/>
  <c r="J211" i="1"/>
  <c r="O210" i="1"/>
  <c r="N210" i="1"/>
  <c r="M210" i="1"/>
  <c r="L210" i="1"/>
  <c r="K210" i="1"/>
  <c r="J210" i="1"/>
  <c r="O209" i="1"/>
  <c r="N209" i="1"/>
  <c r="M209" i="1"/>
  <c r="L209" i="1"/>
  <c r="K209" i="1"/>
  <c r="J209" i="1"/>
  <c r="P209" i="1" s="1"/>
  <c r="O208" i="1"/>
  <c r="N208" i="1"/>
  <c r="M208" i="1"/>
  <c r="L208" i="1"/>
  <c r="K208" i="1"/>
  <c r="J208" i="1"/>
  <c r="O207" i="1"/>
  <c r="N207" i="1"/>
  <c r="M207" i="1"/>
  <c r="L207" i="1"/>
  <c r="K207" i="1"/>
  <c r="J207" i="1"/>
  <c r="P207" i="1" s="1"/>
  <c r="P206" i="1"/>
  <c r="O206" i="1"/>
  <c r="N206" i="1"/>
  <c r="M206" i="1"/>
  <c r="L206" i="1"/>
  <c r="K206" i="1"/>
  <c r="J206" i="1"/>
  <c r="O205" i="1"/>
  <c r="N205" i="1"/>
  <c r="M205" i="1"/>
  <c r="L205" i="1"/>
  <c r="K205" i="1"/>
  <c r="J205" i="1"/>
  <c r="O204" i="1"/>
  <c r="N204" i="1"/>
  <c r="M204" i="1"/>
  <c r="L204" i="1"/>
  <c r="K204" i="1"/>
  <c r="J204" i="1"/>
  <c r="O203" i="1"/>
  <c r="N203" i="1"/>
  <c r="M203" i="1"/>
  <c r="L203" i="1"/>
  <c r="K203" i="1"/>
  <c r="J203" i="1"/>
  <c r="O202" i="1"/>
  <c r="N202" i="1"/>
  <c r="M202" i="1"/>
  <c r="L202" i="1"/>
  <c r="K202" i="1"/>
  <c r="J202" i="1"/>
  <c r="P202" i="1" s="1"/>
  <c r="P201" i="1"/>
  <c r="O201" i="1"/>
  <c r="N201" i="1"/>
  <c r="M201" i="1"/>
  <c r="L201" i="1"/>
  <c r="K201" i="1"/>
  <c r="J201" i="1"/>
  <c r="P200" i="1"/>
  <c r="O200" i="1"/>
  <c r="N200" i="1"/>
  <c r="M200" i="1"/>
  <c r="L200" i="1"/>
  <c r="K200" i="1"/>
  <c r="J200" i="1"/>
  <c r="O199" i="1"/>
  <c r="N199" i="1"/>
  <c r="M199" i="1"/>
  <c r="L199" i="1"/>
  <c r="K199" i="1"/>
  <c r="J199" i="1"/>
  <c r="O198" i="1"/>
  <c r="N198" i="1"/>
  <c r="M198" i="1"/>
  <c r="L198" i="1"/>
  <c r="P198" i="1" s="1"/>
  <c r="K198" i="1"/>
  <c r="J198" i="1"/>
  <c r="O197" i="1"/>
  <c r="N197" i="1"/>
  <c r="M197" i="1"/>
  <c r="L197" i="1"/>
  <c r="K197" i="1"/>
  <c r="J197" i="1"/>
  <c r="O196" i="1"/>
  <c r="N196" i="1"/>
  <c r="M196" i="1"/>
  <c r="L196" i="1"/>
  <c r="K196" i="1"/>
  <c r="J196" i="1"/>
  <c r="O195" i="1"/>
  <c r="N195" i="1"/>
  <c r="M195" i="1"/>
  <c r="L195" i="1"/>
  <c r="K195" i="1"/>
  <c r="J195" i="1"/>
  <c r="O194" i="1"/>
  <c r="N194" i="1"/>
  <c r="M194" i="1"/>
  <c r="L194" i="1"/>
  <c r="K194" i="1"/>
  <c r="J194" i="1"/>
  <c r="O193" i="1"/>
  <c r="N193" i="1"/>
  <c r="M193" i="1"/>
  <c r="L193" i="1"/>
  <c r="K193" i="1"/>
  <c r="J193" i="1"/>
  <c r="O192" i="1"/>
  <c r="N192" i="1"/>
  <c r="M192" i="1"/>
  <c r="L192" i="1"/>
  <c r="K192" i="1"/>
  <c r="J192" i="1"/>
  <c r="O191" i="1"/>
  <c r="N191" i="1"/>
  <c r="M191" i="1"/>
  <c r="L191" i="1"/>
  <c r="K191" i="1"/>
  <c r="J191" i="1"/>
  <c r="P191" i="1" s="1"/>
  <c r="O190" i="1"/>
  <c r="P190" i="1" s="1"/>
  <c r="N190" i="1"/>
  <c r="M190" i="1"/>
  <c r="L190" i="1"/>
  <c r="K190" i="1"/>
  <c r="J190" i="1"/>
  <c r="O189" i="1"/>
  <c r="N189" i="1"/>
  <c r="M189" i="1"/>
  <c r="L189" i="1"/>
  <c r="K189" i="1"/>
  <c r="J189" i="1"/>
  <c r="O188" i="1"/>
  <c r="N188" i="1"/>
  <c r="M188" i="1"/>
  <c r="L188" i="1"/>
  <c r="K188" i="1"/>
  <c r="P188" i="1" s="1"/>
  <c r="J188" i="1"/>
  <c r="O187" i="1"/>
  <c r="N187" i="1"/>
  <c r="M187" i="1"/>
  <c r="L187" i="1"/>
  <c r="K187" i="1"/>
  <c r="J187" i="1"/>
  <c r="O186" i="1"/>
  <c r="N186" i="1"/>
  <c r="M186" i="1"/>
  <c r="L186" i="1"/>
  <c r="K186" i="1"/>
  <c r="J186" i="1"/>
  <c r="O185" i="1"/>
  <c r="N185" i="1"/>
  <c r="M185" i="1"/>
  <c r="L185" i="1"/>
  <c r="K185" i="1"/>
  <c r="J185" i="1"/>
  <c r="O184" i="1"/>
  <c r="N184" i="1"/>
  <c r="M184" i="1"/>
  <c r="L184" i="1"/>
  <c r="K184" i="1"/>
  <c r="P184" i="1" s="1"/>
  <c r="J184" i="1"/>
  <c r="O183" i="1"/>
  <c r="N183" i="1"/>
  <c r="M183" i="1"/>
  <c r="L183" i="1"/>
  <c r="K183" i="1"/>
  <c r="J183" i="1"/>
  <c r="P183" i="1" s="1"/>
  <c r="P182" i="1"/>
  <c r="O182" i="1"/>
  <c r="N182" i="1"/>
  <c r="M182" i="1"/>
  <c r="L182" i="1"/>
  <c r="K182" i="1"/>
  <c r="J182" i="1"/>
  <c r="O181" i="1"/>
  <c r="P181" i="1" s="1"/>
  <c r="N181" i="1"/>
  <c r="M181" i="1"/>
  <c r="L181" i="1"/>
  <c r="K181" i="1"/>
  <c r="J181" i="1"/>
  <c r="O180" i="1"/>
  <c r="N180" i="1"/>
  <c r="M180" i="1"/>
  <c r="L180" i="1"/>
  <c r="K180" i="1"/>
  <c r="J180" i="1"/>
  <c r="O179" i="1"/>
  <c r="N179" i="1"/>
  <c r="M179" i="1"/>
  <c r="L179" i="1"/>
  <c r="K179" i="1"/>
  <c r="J179" i="1"/>
  <c r="O178" i="1"/>
  <c r="N178" i="1"/>
  <c r="M178" i="1"/>
  <c r="L178" i="1"/>
  <c r="K178" i="1"/>
  <c r="J178" i="1"/>
  <c r="O177" i="1"/>
  <c r="N177" i="1"/>
  <c r="M177" i="1"/>
  <c r="L177" i="1"/>
  <c r="K177" i="1"/>
  <c r="J177" i="1"/>
  <c r="O176" i="1"/>
  <c r="N176" i="1"/>
  <c r="M176" i="1"/>
  <c r="L176" i="1"/>
  <c r="K176" i="1"/>
  <c r="J176" i="1"/>
  <c r="O175" i="1"/>
  <c r="N175" i="1"/>
  <c r="M175" i="1"/>
  <c r="L175" i="1"/>
  <c r="P175" i="1" s="1"/>
  <c r="K175" i="1"/>
  <c r="J175" i="1"/>
  <c r="O174" i="1"/>
  <c r="N174" i="1"/>
  <c r="M174" i="1"/>
  <c r="L174" i="1"/>
  <c r="K174" i="1"/>
  <c r="J174" i="1"/>
  <c r="O173" i="1"/>
  <c r="N173" i="1"/>
  <c r="M173" i="1"/>
  <c r="L173" i="1"/>
  <c r="K173" i="1"/>
  <c r="J173" i="1"/>
  <c r="O172" i="1"/>
  <c r="N172" i="1"/>
  <c r="M172" i="1"/>
  <c r="L172" i="1"/>
  <c r="K172" i="1"/>
  <c r="J172" i="1"/>
  <c r="O171" i="1"/>
  <c r="N171" i="1"/>
  <c r="M171" i="1"/>
  <c r="L171" i="1"/>
  <c r="K171" i="1"/>
  <c r="J171" i="1"/>
  <c r="O170" i="1"/>
  <c r="N170" i="1"/>
  <c r="M170" i="1"/>
  <c r="L170" i="1"/>
  <c r="K170" i="1"/>
  <c r="J170" i="1"/>
  <c r="O168" i="1"/>
  <c r="N168" i="1"/>
  <c r="M168" i="1"/>
  <c r="L168" i="1"/>
  <c r="K168" i="1"/>
  <c r="J168" i="1"/>
  <c r="P168" i="1" s="1"/>
  <c r="O167" i="1"/>
  <c r="P167" i="1" s="1"/>
  <c r="N167" i="1"/>
  <c r="M167" i="1"/>
  <c r="L167" i="1"/>
  <c r="K167" i="1"/>
  <c r="J167" i="1"/>
  <c r="O166" i="1"/>
  <c r="N166" i="1"/>
  <c r="P166" i="1" s="1"/>
  <c r="M166" i="1"/>
  <c r="L166" i="1"/>
  <c r="K166" i="1"/>
  <c r="J166" i="1"/>
  <c r="O165" i="1"/>
  <c r="N165" i="1"/>
  <c r="M165" i="1"/>
  <c r="L165" i="1"/>
  <c r="K165" i="1"/>
  <c r="J165" i="1"/>
  <c r="O164" i="1"/>
  <c r="N164" i="1"/>
  <c r="M164" i="1"/>
  <c r="L164" i="1"/>
  <c r="K164" i="1"/>
  <c r="J164" i="1"/>
  <c r="P164" i="1" s="1"/>
  <c r="O163" i="1"/>
  <c r="N163" i="1"/>
  <c r="M163" i="1"/>
  <c r="L163" i="1"/>
  <c r="K163" i="1"/>
  <c r="J163" i="1"/>
  <c r="O162" i="1"/>
  <c r="N162" i="1"/>
  <c r="M162" i="1"/>
  <c r="L162" i="1"/>
  <c r="K162" i="1"/>
  <c r="J162" i="1"/>
  <c r="O161" i="1"/>
  <c r="N161" i="1"/>
  <c r="M161" i="1"/>
  <c r="L161" i="1"/>
  <c r="K161" i="1"/>
  <c r="J161" i="1"/>
  <c r="O160" i="1"/>
  <c r="N160" i="1"/>
  <c r="M160" i="1"/>
  <c r="L160" i="1"/>
  <c r="K160" i="1"/>
  <c r="J160" i="1"/>
  <c r="P160" i="1" s="1"/>
  <c r="P159" i="1"/>
  <c r="O159" i="1"/>
  <c r="N159" i="1"/>
  <c r="M159" i="1"/>
  <c r="L159" i="1"/>
  <c r="K159" i="1"/>
  <c r="J159" i="1"/>
  <c r="O158" i="1"/>
  <c r="P158" i="1" s="1"/>
  <c r="N158" i="1"/>
  <c r="M158" i="1"/>
  <c r="L158" i="1"/>
  <c r="K158" i="1"/>
  <c r="J158" i="1"/>
  <c r="O157" i="1"/>
  <c r="N157" i="1"/>
  <c r="M157" i="1"/>
  <c r="L157" i="1"/>
  <c r="K157" i="1"/>
  <c r="J157" i="1"/>
  <c r="O156" i="1"/>
  <c r="N156" i="1"/>
  <c r="M156" i="1"/>
  <c r="L156" i="1"/>
  <c r="K156" i="1"/>
  <c r="J156" i="1"/>
  <c r="O155" i="1"/>
  <c r="N155" i="1"/>
  <c r="M155" i="1"/>
  <c r="L155" i="1"/>
  <c r="K155" i="1"/>
  <c r="J155" i="1"/>
  <c r="P155" i="1" s="1"/>
  <c r="O154" i="1"/>
  <c r="N154" i="1"/>
  <c r="M154" i="1"/>
  <c r="L154" i="1"/>
  <c r="K154" i="1"/>
  <c r="J154" i="1"/>
  <c r="O153" i="1"/>
  <c r="N153" i="1"/>
  <c r="M153" i="1"/>
  <c r="L153" i="1"/>
  <c r="K153" i="1"/>
  <c r="J153" i="1"/>
  <c r="O152" i="1"/>
  <c r="N152" i="1"/>
  <c r="M152" i="1"/>
  <c r="L152" i="1"/>
  <c r="K152" i="1"/>
  <c r="J152" i="1"/>
  <c r="O151" i="1"/>
  <c r="N151" i="1"/>
  <c r="M151" i="1"/>
  <c r="L151" i="1"/>
  <c r="K151" i="1"/>
  <c r="J151" i="1"/>
  <c r="P150" i="1"/>
  <c r="O150" i="1"/>
  <c r="N150" i="1"/>
  <c r="M150" i="1"/>
  <c r="L150" i="1"/>
  <c r="K150" i="1"/>
  <c r="J150" i="1"/>
  <c r="O149" i="1"/>
  <c r="N149" i="1"/>
  <c r="M149" i="1"/>
  <c r="L149" i="1"/>
  <c r="K149" i="1"/>
  <c r="J149" i="1"/>
  <c r="O148" i="1"/>
  <c r="N148" i="1"/>
  <c r="M148" i="1"/>
  <c r="L148" i="1"/>
  <c r="K148" i="1"/>
  <c r="J148" i="1"/>
  <c r="O147" i="1"/>
  <c r="N147" i="1"/>
  <c r="M147" i="1"/>
  <c r="L147" i="1"/>
  <c r="K147" i="1"/>
  <c r="J147" i="1"/>
  <c r="O146" i="1"/>
  <c r="N146" i="1"/>
  <c r="M146" i="1"/>
  <c r="L146" i="1"/>
  <c r="K146" i="1"/>
  <c r="J146" i="1"/>
  <c r="O145" i="1"/>
  <c r="N145" i="1"/>
  <c r="M145" i="1"/>
  <c r="L145" i="1"/>
  <c r="K145" i="1"/>
  <c r="J145" i="1"/>
  <c r="P144" i="1"/>
  <c r="O144" i="1"/>
  <c r="N144" i="1"/>
  <c r="M144" i="1"/>
  <c r="L144" i="1"/>
  <c r="K144" i="1"/>
  <c r="J144" i="1"/>
  <c r="O143" i="1"/>
  <c r="N143" i="1"/>
  <c r="M143" i="1"/>
  <c r="L143" i="1"/>
  <c r="K143" i="1"/>
  <c r="J143" i="1"/>
  <c r="O142" i="1"/>
  <c r="N142" i="1"/>
  <c r="M142" i="1"/>
  <c r="L142" i="1"/>
  <c r="K142" i="1"/>
  <c r="J142" i="1"/>
  <c r="O141" i="1"/>
  <c r="N141" i="1"/>
  <c r="M141" i="1"/>
  <c r="L141" i="1"/>
  <c r="K141" i="1"/>
  <c r="J141" i="1"/>
  <c r="O140" i="1"/>
  <c r="N140" i="1"/>
  <c r="M140" i="1"/>
  <c r="L140" i="1"/>
  <c r="K140" i="1"/>
  <c r="J140" i="1"/>
  <c r="O139" i="1"/>
  <c r="N139" i="1"/>
  <c r="M139" i="1"/>
  <c r="L139" i="1"/>
  <c r="K139" i="1"/>
  <c r="J139" i="1"/>
  <c r="O138" i="1"/>
  <c r="N138" i="1"/>
  <c r="M138" i="1"/>
  <c r="L138" i="1"/>
  <c r="K138" i="1"/>
  <c r="J138" i="1"/>
  <c r="O137" i="1"/>
  <c r="N137" i="1"/>
  <c r="M137" i="1"/>
  <c r="L137" i="1"/>
  <c r="K137" i="1"/>
  <c r="J137" i="1"/>
  <c r="O136" i="1"/>
  <c r="N136" i="1"/>
  <c r="M136" i="1"/>
  <c r="L136" i="1"/>
  <c r="K136" i="1"/>
  <c r="J136" i="1"/>
  <c r="O135" i="1"/>
  <c r="N135" i="1"/>
  <c r="M135" i="1"/>
  <c r="L135" i="1"/>
  <c r="K135" i="1"/>
  <c r="J135" i="1"/>
  <c r="O134" i="1"/>
  <c r="N134" i="1"/>
  <c r="M134" i="1"/>
  <c r="L134" i="1"/>
  <c r="K134" i="1"/>
  <c r="J134" i="1"/>
  <c r="O133" i="1"/>
  <c r="N133" i="1"/>
  <c r="M133" i="1"/>
  <c r="L133" i="1"/>
  <c r="K133" i="1"/>
  <c r="J133" i="1"/>
  <c r="O132" i="1"/>
  <c r="N132" i="1"/>
  <c r="M132" i="1"/>
  <c r="L132" i="1"/>
  <c r="K132" i="1"/>
  <c r="J132" i="1"/>
  <c r="O131" i="1"/>
  <c r="N131" i="1"/>
  <c r="M131" i="1"/>
  <c r="L131" i="1"/>
  <c r="K131" i="1"/>
  <c r="J131" i="1"/>
  <c r="O130" i="1"/>
  <c r="N130" i="1"/>
  <c r="M130" i="1"/>
  <c r="L130" i="1"/>
  <c r="K130" i="1"/>
  <c r="J130" i="1"/>
  <c r="O129" i="1"/>
  <c r="N129" i="1"/>
  <c r="M129" i="1"/>
  <c r="L129" i="1"/>
  <c r="K129" i="1"/>
  <c r="J129" i="1"/>
  <c r="O128" i="1"/>
  <c r="N128" i="1"/>
  <c r="M128" i="1"/>
  <c r="L128" i="1"/>
  <c r="K128" i="1"/>
  <c r="J128" i="1"/>
  <c r="O127" i="1"/>
  <c r="N127" i="1"/>
  <c r="M127" i="1"/>
  <c r="L127" i="1"/>
  <c r="K127" i="1"/>
  <c r="J127" i="1"/>
  <c r="O126" i="1"/>
  <c r="N126" i="1"/>
  <c r="M126" i="1"/>
  <c r="L126" i="1"/>
  <c r="K126" i="1"/>
  <c r="J126" i="1"/>
  <c r="O125" i="1"/>
  <c r="N125" i="1"/>
  <c r="M125" i="1"/>
  <c r="L125" i="1"/>
  <c r="K125" i="1"/>
  <c r="J125" i="1"/>
  <c r="O124" i="1"/>
  <c r="N124" i="1"/>
  <c r="M124" i="1"/>
  <c r="L124" i="1"/>
  <c r="K124" i="1"/>
  <c r="J124" i="1"/>
  <c r="O123" i="1"/>
  <c r="N123" i="1"/>
  <c r="M123" i="1"/>
  <c r="L123" i="1"/>
  <c r="K123" i="1"/>
  <c r="J123" i="1"/>
  <c r="O122" i="1"/>
  <c r="N122" i="1"/>
  <c r="M122" i="1"/>
  <c r="L122" i="1"/>
  <c r="K122" i="1"/>
  <c r="J122" i="1"/>
  <c r="O121" i="1"/>
  <c r="N121" i="1"/>
  <c r="M121" i="1"/>
  <c r="L121" i="1"/>
  <c r="K121" i="1"/>
  <c r="J121" i="1"/>
  <c r="O120" i="1"/>
  <c r="N120" i="1"/>
  <c r="M120" i="1"/>
  <c r="L120" i="1"/>
  <c r="K120" i="1"/>
  <c r="J120" i="1"/>
  <c r="O119" i="1"/>
  <c r="N119" i="1"/>
  <c r="M119" i="1"/>
  <c r="L119" i="1"/>
  <c r="K119" i="1"/>
  <c r="J119" i="1"/>
  <c r="O118" i="1"/>
  <c r="N118" i="1"/>
  <c r="M118" i="1"/>
  <c r="L118" i="1"/>
  <c r="K118" i="1"/>
  <c r="J118" i="1"/>
  <c r="O117" i="1"/>
  <c r="N117" i="1"/>
  <c r="M117" i="1"/>
  <c r="L117" i="1"/>
  <c r="K117" i="1"/>
  <c r="J117" i="1"/>
  <c r="O116" i="1"/>
  <c r="N116" i="1"/>
  <c r="M116" i="1"/>
  <c r="L116" i="1"/>
  <c r="K116" i="1"/>
  <c r="J116" i="1"/>
  <c r="O115" i="1"/>
  <c r="N115" i="1"/>
  <c r="M115" i="1"/>
  <c r="L115" i="1"/>
  <c r="K115" i="1"/>
  <c r="J115" i="1"/>
  <c r="O114" i="1"/>
  <c r="N114" i="1"/>
  <c r="M114" i="1"/>
  <c r="L114" i="1"/>
  <c r="K114" i="1"/>
  <c r="J114" i="1"/>
  <c r="O113" i="1"/>
  <c r="N113" i="1"/>
  <c r="M113" i="1"/>
  <c r="L113" i="1"/>
  <c r="K113" i="1"/>
  <c r="J113" i="1"/>
  <c r="O112" i="1"/>
  <c r="N112" i="1"/>
  <c r="M112" i="1"/>
  <c r="L112" i="1"/>
  <c r="K112" i="1"/>
  <c r="J112" i="1"/>
  <c r="O111" i="1"/>
  <c r="N111" i="1"/>
  <c r="M111" i="1"/>
  <c r="L111" i="1"/>
  <c r="K111" i="1"/>
  <c r="J111" i="1"/>
  <c r="O110" i="1"/>
  <c r="N110" i="1"/>
  <c r="M110" i="1"/>
  <c r="L110" i="1"/>
  <c r="K110" i="1"/>
  <c r="J110" i="1"/>
  <c r="O109" i="1"/>
  <c r="N109" i="1"/>
  <c r="M109" i="1"/>
  <c r="L109" i="1"/>
  <c r="K109" i="1"/>
  <c r="J109" i="1"/>
  <c r="O108" i="1"/>
  <c r="N108" i="1"/>
  <c r="M108" i="1"/>
  <c r="L108" i="1"/>
  <c r="K108" i="1"/>
  <c r="J108" i="1"/>
  <c r="O107" i="1"/>
  <c r="N107" i="1"/>
  <c r="M107" i="1"/>
  <c r="L107" i="1"/>
  <c r="K107" i="1"/>
  <c r="J107" i="1"/>
  <c r="O106" i="1"/>
  <c r="N106" i="1"/>
  <c r="M106" i="1"/>
  <c r="L106" i="1"/>
  <c r="K106" i="1"/>
  <c r="J106" i="1"/>
  <c r="O105" i="1"/>
  <c r="N105" i="1"/>
  <c r="M105" i="1"/>
  <c r="L105" i="1"/>
  <c r="K105" i="1"/>
  <c r="J105" i="1"/>
  <c r="O104" i="1"/>
  <c r="N104" i="1"/>
  <c r="M104" i="1"/>
  <c r="L104" i="1"/>
  <c r="K104" i="1"/>
  <c r="J104" i="1"/>
  <c r="O103" i="1"/>
  <c r="N103" i="1"/>
  <c r="M103" i="1"/>
  <c r="L103" i="1"/>
  <c r="K103" i="1"/>
  <c r="J103" i="1"/>
  <c r="O102" i="1"/>
  <c r="N102" i="1"/>
  <c r="M102" i="1"/>
  <c r="L102" i="1"/>
  <c r="K102" i="1"/>
  <c r="J102" i="1"/>
  <c r="O101" i="1"/>
  <c r="N101" i="1"/>
  <c r="M101" i="1"/>
  <c r="L101" i="1"/>
  <c r="K101" i="1"/>
  <c r="J101" i="1"/>
  <c r="O100" i="1"/>
  <c r="N100" i="1"/>
  <c r="M100" i="1"/>
  <c r="L100" i="1"/>
  <c r="K100" i="1"/>
  <c r="J100" i="1"/>
  <c r="O99" i="1"/>
  <c r="N99" i="1"/>
  <c r="M99" i="1"/>
  <c r="L99" i="1"/>
  <c r="K99" i="1"/>
  <c r="J99" i="1"/>
  <c r="O98" i="1"/>
  <c r="N98" i="1"/>
  <c r="M98" i="1"/>
  <c r="L98" i="1"/>
  <c r="K98" i="1"/>
  <c r="J98" i="1"/>
  <c r="O97" i="1"/>
  <c r="N97" i="1"/>
  <c r="M97" i="1"/>
  <c r="L97" i="1"/>
  <c r="K97" i="1"/>
  <c r="J97" i="1"/>
  <c r="O96" i="1"/>
  <c r="N96" i="1"/>
  <c r="M96" i="1"/>
  <c r="L96" i="1"/>
  <c r="K96" i="1"/>
  <c r="J96" i="1"/>
  <c r="O95" i="1"/>
  <c r="N95" i="1"/>
  <c r="M95" i="1"/>
  <c r="L95" i="1"/>
  <c r="K95" i="1"/>
  <c r="J95" i="1"/>
  <c r="O94" i="1"/>
  <c r="N94" i="1"/>
  <c r="M94" i="1"/>
  <c r="L94" i="1"/>
  <c r="K94" i="1"/>
  <c r="J94" i="1"/>
  <c r="O93" i="1"/>
  <c r="N93" i="1"/>
  <c r="M93" i="1"/>
  <c r="L93" i="1"/>
  <c r="K93" i="1"/>
  <c r="J93" i="1"/>
  <c r="O92" i="1"/>
  <c r="N92" i="1"/>
  <c r="M92" i="1"/>
  <c r="L92" i="1"/>
  <c r="K92" i="1"/>
  <c r="J92" i="1"/>
  <c r="O91" i="1"/>
  <c r="N91" i="1"/>
  <c r="M91" i="1"/>
  <c r="L91" i="1"/>
  <c r="K91" i="1"/>
  <c r="J91" i="1"/>
  <c r="O90" i="1"/>
  <c r="N90" i="1"/>
  <c r="M90" i="1"/>
  <c r="L90" i="1"/>
  <c r="K90" i="1"/>
  <c r="J90" i="1"/>
  <c r="O89" i="1"/>
  <c r="N89" i="1"/>
  <c r="M89" i="1"/>
  <c r="L89" i="1"/>
  <c r="K89" i="1"/>
  <c r="J89" i="1"/>
  <c r="J169" i="1" s="1"/>
  <c r="O87" i="1"/>
  <c r="N87" i="1"/>
  <c r="M87" i="1"/>
  <c r="L87" i="1"/>
  <c r="K87" i="1"/>
  <c r="J87" i="1"/>
  <c r="O86" i="1"/>
  <c r="N86" i="1"/>
  <c r="M86" i="1"/>
  <c r="L86" i="1"/>
  <c r="K86" i="1"/>
  <c r="J86" i="1"/>
  <c r="O85" i="1"/>
  <c r="N85" i="1"/>
  <c r="M85" i="1"/>
  <c r="L85" i="1"/>
  <c r="K85" i="1"/>
  <c r="J85" i="1"/>
  <c r="O84" i="1"/>
  <c r="N84" i="1"/>
  <c r="M84" i="1"/>
  <c r="L84" i="1"/>
  <c r="K84" i="1"/>
  <c r="J84" i="1"/>
  <c r="P84" i="1" s="1"/>
  <c r="O83" i="1"/>
  <c r="N83" i="1"/>
  <c r="M83" i="1"/>
  <c r="L83" i="1"/>
  <c r="K83" i="1"/>
  <c r="J83" i="1"/>
  <c r="O82" i="1"/>
  <c r="N82" i="1"/>
  <c r="M82" i="1"/>
  <c r="L82" i="1"/>
  <c r="K82" i="1"/>
  <c r="J82" i="1"/>
  <c r="O81" i="1"/>
  <c r="N81" i="1"/>
  <c r="M81" i="1"/>
  <c r="L81" i="1"/>
  <c r="K81" i="1"/>
  <c r="J81" i="1"/>
  <c r="O80" i="1"/>
  <c r="N80" i="1"/>
  <c r="M80" i="1"/>
  <c r="L80" i="1"/>
  <c r="K80" i="1"/>
  <c r="J80" i="1"/>
  <c r="P80" i="1" s="1"/>
  <c r="O79" i="1"/>
  <c r="N79" i="1"/>
  <c r="M79" i="1"/>
  <c r="L79" i="1"/>
  <c r="K79" i="1"/>
  <c r="J79" i="1"/>
  <c r="O78" i="1"/>
  <c r="N78" i="1"/>
  <c r="M78" i="1"/>
  <c r="L78" i="1"/>
  <c r="K78" i="1"/>
  <c r="J78" i="1"/>
  <c r="O77" i="1"/>
  <c r="N77" i="1"/>
  <c r="M77" i="1"/>
  <c r="L77" i="1"/>
  <c r="K77" i="1"/>
  <c r="J77" i="1"/>
  <c r="O76" i="1"/>
  <c r="N76" i="1"/>
  <c r="M76" i="1"/>
  <c r="L76" i="1"/>
  <c r="K76" i="1"/>
  <c r="J76" i="1"/>
  <c r="O75" i="1"/>
  <c r="N75" i="1"/>
  <c r="M75" i="1"/>
  <c r="L75" i="1"/>
  <c r="K75" i="1"/>
  <c r="J75" i="1"/>
  <c r="O74" i="1"/>
  <c r="N74" i="1"/>
  <c r="M74" i="1"/>
  <c r="L74" i="1"/>
  <c r="K74" i="1"/>
  <c r="J74" i="1"/>
  <c r="O73" i="1"/>
  <c r="N73" i="1"/>
  <c r="M73" i="1"/>
  <c r="L73" i="1"/>
  <c r="K73" i="1"/>
  <c r="J73" i="1"/>
  <c r="O72" i="1"/>
  <c r="N72" i="1"/>
  <c r="M72" i="1"/>
  <c r="L72" i="1"/>
  <c r="K72" i="1"/>
  <c r="J72" i="1"/>
  <c r="P72" i="1" s="1"/>
  <c r="O71" i="1"/>
  <c r="N71" i="1"/>
  <c r="M71" i="1"/>
  <c r="L71" i="1"/>
  <c r="K71" i="1"/>
  <c r="J71" i="1"/>
  <c r="O70" i="1"/>
  <c r="N70" i="1"/>
  <c r="M70" i="1"/>
  <c r="L70" i="1"/>
  <c r="K70" i="1"/>
  <c r="P70" i="1" s="1"/>
  <c r="J70" i="1"/>
  <c r="O69" i="1"/>
  <c r="N69" i="1"/>
  <c r="M69" i="1"/>
  <c r="L69" i="1"/>
  <c r="K69" i="1"/>
  <c r="J69" i="1"/>
  <c r="O68" i="1"/>
  <c r="N68" i="1"/>
  <c r="M68" i="1"/>
  <c r="L68" i="1"/>
  <c r="K68" i="1"/>
  <c r="J68" i="1"/>
  <c r="P68" i="1" s="1"/>
  <c r="O67" i="1"/>
  <c r="N67" i="1"/>
  <c r="M67" i="1"/>
  <c r="L67" i="1"/>
  <c r="K67" i="1"/>
  <c r="J67" i="1"/>
  <c r="P67" i="1" s="1"/>
  <c r="P66" i="1"/>
  <c r="O66" i="1"/>
  <c r="N66" i="1"/>
  <c r="M66" i="1"/>
  <c r="L66" i="1"/>
  <c r="K66" i="1"/>
  <c r="J66" i="1"/>
  <c r="O65" i="1"/>
  <c r="N65" i="1"/>
  <c r="M65" i="1"/>
  <c r="L65" i="1"/>
  <c r="K65" i="1"/>
  <c r="J65" i="1"/>
  <c r="P65" i="1" s="1"/>
  <c r="O64" i="1"/>
  <c r="N64" i="1"/>
  <c r="M64" i="1"/>
  <c r="L64" i="1"/>
  <c r="K64" i="1"/>
  <c r="J64" i="1"/>
  <c r="O63" i="1"/>
  <c r="N63" i="1"/>
  <c r="M63" i="1"/>
  <c r="L63" i="1"/>
  <c r="P63" i="1" s="1"/>
  <c r="K63" i="1"/>
  <c r="J63" i="1"/>
  <c r="O62" i="1"/>
  <c r="N62" i="1"/>
  <c r="M62" i="1"/>
  <c r="L62" i="1"/>
  <c r="K62" i="1"/>
  <c r="J62" i="1"/>
  <c r="O61" i="1"/>
  <c r="N61" i="1"/>
  <c r="M61" i="1"/>
  <c r="L61" i="1"/>
  <c r="K61" i="1"/>
  <c r="J61" i="1"/>
  <c r="P61" i="1" s="1"/>
  <c r="O60" i="1"/>
  <c r="N60" i="1"/>
  <c r="M60" i="1"/>
  <c r="L60" i="1"/>
  <c r="K60" i="1"/>
  <c r="J60" i="1"/>
  <c r="P59" i="1"/>
  <c r="O59" i="1"/>
  <c r="N59" i="1"/>
  <c r="M59" i="1"/>
  <c r="L59" i="1"/>
  <c r="K59" i="1"/>
  <c r="J59" i="1"/>
  <c r="O58" i="1"/>
  <c r="P58" i="1" s="1"/>
  <c r="N58" i="1"/>
  <c r="M58" i="1"/>
  <c r="L58" i="1"/>
  <c r="K58" i="1"/>
  <c r="J58" i="1"/>
  <c r="O57" i="1"/>
  <c r="N57" i="1"/>
  <c r="P57" i="1" s="1"/>
  <c r="M57" i="1"/>
  <c r="L57" i="1"/>
  <c r="K57" i="1"/>
  <c r="J57" i="1"/>
  <c r="O56" i="1"/>
  <c r="N56" i="1"/>
  <c r="M56" i="1"/>
  <c r="L56" i="1"/>
  <c r="K56" i="1"/>
  <c r="J56" i="1"/>
  <c r="P55" i="1"/>
  <c r="O55" i="1"/>
  <c r="N55" i="1"/>
  <c r="M55" i="1"/>
  <c r="L55" i="1"/>
  <c r="K55" i="1"/>
  <c r="J55" i="1"/>
  <c r="O54" i="1"/>
  <c r="N54" i="1"/>
  <c r="M54" i="1"/>
  <c r="L54" i="1"/>
  <c r="K54" i="1"/>
  <c r="P54" i="1" s="1"/>
  <c r="J54" i="1"/>
  <c r="O53" i="1"/>
  <c r="N53" i="1"/>
  <c r="M53" i="1"/>
  <c r="L53" i="1"/>
  <c r="K53" i="1"/>
  <c r="J53" i="1"/>
  <c r="O52" i="1"/>
  <c r="N52" i="1"/>
  <c r="M52" i="1"/>
  <c r="L52" i="1"/>
  <c r="K52" i="1"/>
  <c r="J52" i="1"/>
  <c r="P52" i="1" s="1"/>
  <c r="O51" i="1"/>
  <c r="N51" i="1"/>
  <c r="M51" i="1"/>
  <c r="L51" i="1"/>
  <c r="K51" i="1"/>
  <c r="J51" i="1"/>
  <c r="P51" i="1" s="1"/>
  <c r="P50" i="1"/>
  <c r="O50" i="1"/>
  <c r="N50" i="1"/>
  <c r="M50" i="1"/>
  <c r="L50" i="1"/>
  <c r="K50" i="1"/>
  <c r="J50" i="1"/>
  <c r="O49" i="1"/>
  <c r="N49" i="1"/>
  <c r="M49" i="1"/>
  <c r="L49" i="1"/>
  <c r="K49" i="1"/>
  <c r="J49" i="1"/>
  <c r="P49" i="1" s="1"/>
  <c r="O48" i="1"/>
  <c r="N48" i="1"/>
  <c r="M48" i="1"/>
  <c r="L48" i="1"/>
  <c r="K48" i="1"/>
  <c r="J48" i="1"/>
  <c r="O47" i="1"/>
  <c r="N47" i="1"/>
  <c r="M47" i="1"/>
  <c r="L47" i="1"/>
  <c r="P47" i="1" s="1"/>
  <c r="K47" i="1"/>
  <c r="J47" i="1"/>
  <c r="O46" i="1"/>
  <c r="N46" i="1"/>
  <c r="M46" i="1"/>
  <c r="L46" i="1"/>
  <c r="K46" i="1"/>
  <c r="J46" i="1"/>
  <c r="O45" i="1"/>
  <c r="N45" i="1"/>
  <c r="M45" i="1"/>
  <c r="L45" i="1"/>
  <c r="K45" i="1"/>
  <c r="J45" i="1"/>
  <c r="P45" i="1" s="1"/>
  <c r="O44" i="1"/>
  <c r="N44" i="1"/>
  <c r="M44" i="1"/>
  <c r="L44" i="1"/>
  <c r="K44" i="1"/>
  <c r="J44" i="1"/>
  <c r="P43" i="1"/>
  <c r="O43" i="1"/>
  <c r="N43" i="1"/>
  <c r="M43" i="1"/>
  <c r="L43" i="1"/>
  <c r="K43" i="1"/>
  <c r="J43" i="1"/>
  <c r="O42" i="1"/>
  <c r="P42" i="1" s="1"/>
  <c r="N42" i="1"/>
  <c r="M42" i="1"/>
  <c r="L42" i="1"/>
  <c r="K42" i="1"/>
  <c r="J42" i="1"/>
  <c r="O41" i="1"/>
  <c r="N41" i="1"/>
  <c r="P41" i="1" s="1"/>
  <c r="M41" i="1"/>
  <c r="L41" i="1"/>
  <c r="K41" i="1"/>
  <c r="J41" i="1"/>
  <c r="O40" i="1"/>
  <c r="N40" i="1"/>
  <c r="M40" i="1"/>
  <c r="L40" i="1"/>
  <c r="K40" i="1"/>
  <c r="J40" i="1"/>
  <c r="P39" i="1"/>
  <c r="O39" i="1"/>
  <c r="N39" i="1"/>
  <c r="M39" i="1"/>
  <c r="L39" i="1"/>
  <c r="K39" i="1"/>
  <c r="J39" i="1"/>
  <c r="O38" i="1"/>
  <c r="N38" i="1"/>
  <c r="M38" i="1"/>
  <c r="L38" i="1"/>
  <c r="K38" i="1"/>
  <c r="P38" i="1" s="1"/>
  <c r="J38" i="1"/>
  <c r="O37" i="1"/>
  <c r="N37" i="1"/>
  <c r="M37" i="1"/>
  <c r="L37" i="1"/>
  <c r="K37" i="1"/>
  <c r="J37" i="1"/>
  <c r="O36" i="1"/>
  <c r="N36" i="1"/>
  <c r="M36" i="1"/>
  <c r="L36" i="1"/>
  <c r="K36" i="1"/>
  <c r="J36" i="1"/>
  <c r="P36" i="1" s="1"/>
  <c r="O35" i="1"/>
  <c r="N35" i="1"/>
  <c r="M35" i="1"/>
  <c r="L35" i="1"/>
  <c r="K35" i="1"/>
  <c r="J35" i="1"/>
  <c r="P35" i="1" s="1"/>
  <c r="P34" i="1"/>
  <c r="O34" i="1"/>
  <c r="N34" i="1"/>
  <c r="M34" i="1"/>
  <c r="L34" i="1"/>
  <c r="K34" i="1"/>
  <c r="J34" i="1"/>
  <c r="O33" i="1"/>
  <c r="N33" i="1"/>
  <c r="M33" i="1"/>
  <c r="L33" i="1"/>
  <c r="K33" i="1"/>
  <c r="J33" i="1"/>
  <c r="P33" i="1" s="1"/>
  <c r="O32" i="1"/>
  <c r="N32" i="1"/>
  <c r="M32" i="1"/>
  <c r="L32" i="1"/>
  <c r="K32" i="1"/>
  <c r="J32" i="1"/>
  <c r="O31" i="1"/>
  <c r="N31" i="1"/>
  <c r="M31" i="1"/>
  <c r="L31" i="1"/>
  <c r="P31" i="1" s="1"/>
  <c r="K31" i="1"/>
  <c r="J31" i="1"/>
  <c r="O30" i="1"/>
  <c r="N30" i="1"/>
  <c r="M30" i="1"/>
  <c r="L30" i="1"/>
  <c r="K30" i="1"/>
  <c r="J30" i="1"/>
  <c r="O29" i="1"/>
  <c r="N29" i="1"/>
  <c r="M29" i="1"/>
  <c r="L29" i="1"/>
  <c r="K29" i="1"/>
  <c r="J29" i="1"/>
  <c r="P29" i="1" s="1"/>
  <c r="O28" i="1"/>
  <c r="N28" i="1"/>
  <c r="M28" i="1"/>
  <c r="L28" i="1"/>
  <c r="K28" i="1"/>
  <c r="J28" i="1"/>
  <c r="P27" i="1"/>
  <c r="O27" i="1"/>
  <c r="N27" i="1"/>
  <c r="M27" i="1"/>
  <c r="L27" i="1"/>
  <c r="K27" i="1"/>
  <c r="J27" i="1"/>
  <c r="O26" i="1"/>
  <c r="P26" i="1" s="1"/>
  <c r="N26" i="1"/>
  <c r="M26" i="1"/>
  <c r="L26" i="1"/>
  <c r="K26" i="1"/>
  <c r="J26" i="1"/>
  <c r="O25" i="1"/>
  <c r="N25" i="1"/>
  <c r="P25" i="1" s="1"/>
  <c r="M25" i="1"/>
  <c r="L25" i="1"/>
  <c r="K25" i="1"/>
  <c r="J25" i="1"/>
  <c r="O24" i="1"/>
  <c r="N24" i="1"/>
  <c r="M24" i="1"/>
  <c r="L24" i="1"/>
  <c r="K24" i="1"/>
  <c r="J24" i="1"/>
  <c r="P23" i="1"/>
  <c r="O23" i="1"/>
  <c r="N23" i="1"/>
  <c r="M23" i="1"/>
  <c r="L23" i="1"/>
  <c r="K23" i="1"/>
  <c r="J23" i="1"/>
  <c r="O22" i="1"/>
  <c r="N22" i="1"/>
  <c r="M22" i="1"/>
  <c r="L22" i="1"/>
  <c r="K22" i="1"/>
  <c r="P22" i="1" s="1"/>
  <c r="J22" i="1"/>
  <c r="O21" i="1"/>
  <c r="N21" i="1"/>
  <c r="M21" i="1"/>
  <c r="L21" i="1"/>
  <c r="K21" i="1"/>
  <c r="J21" i="1"/>
  <c r="O20" i="1"/>
  <c r="N20" i="1"/>
  <c r="M20" i="1"/>
  <c r="L20" i="1"/>
  <c r="K20" i="1"/>
  <c r="J20" i="1"/>
  <c r="P20" i="1" s="1"/>
  <c r="O19" i="1"/>
  <c r="N19" i="1"/>
  <c r="M19" i="1"/>
  <c r="L19" i="1"/>
  <c r="K19" i="1"/>
  <c r="J19" i="1"/>
  <c r="P19" i="1" s="1"/>
  <c r="P18" i="1"/>
  <c r="O18" i="1"/>
  <c r="N18" i="1"/>
  <c r="M18" i="1"/>
  <c r="L18" i="1"/>
  <c r="K18" i="1"/>
  <c r="J18" i="1"/>
  <c r="O17" i="1"/>
  <c r="N17" i="1"/>
  <c r="M17" i="1"/>
  <c r="L17" i="1"/>
  <c r="K17" i="1"/>
  <c r="J17" i="1"/>
  <c r="P17" i="1" s="1"/>
  <c r="O16" i="1"/>
  <c r="N16" i="1"/>
  <c r="M16" i="1"/>
  <c r="L16" i="1"/>
  <c r="K16" i="1"/>
  <c r="J16" i="1"/>
  <c r="O15" i="1"/>
  <c r="N15" i="1"/>
  <c r="M15" i="1"/>
  <c r="L15" i="1"/>
  <c r="L292" i="1" s="1"/>
  <c r="K15" i="1"/>
  <c r="J15" i="1"/>
  <c r="O14" i="1"/>
  <c r="N14" i="1"/>
  <c r="M14" i="1"/>
  <c r="L14" i="1"/>
  <c r="K14" i="1"/>
  <c r="J14" i="1"/>
  <c r="O13" i="1"/>
  <c r="N13" i="1"/>
  <c r="M13" i="1"/>
  <c r="L13" i="1"/>
  <c r="K13" i="1"/>
  <c r="J13" i="1"/>
  <c r="P13" i="1" s="1"/>
  <c r="O12" i="1"/>
  <c r="N12" i="1"/>
  <c r="M12" i="1"/>
  <c r="L12" i="1"/>
  <c r="K12" i="1"/>
  <c r="J12" i="1"/>
  <c r="P11" i="1"/>
  <c r="O11" i="1"/>
  <c r="N11" i="1"/>
  <c r="M11" i="1"/>
  <c r="L11" i="1"/>
  <c r="K11" i="1"/>
  <c r="J11" i="1"/>
  <c r="O10" i="1"/>
  <c r="P10" i="1" s="1"/>
  <c r="N10" i="1"/>
  <c r="M10" i="1"/>
  <c r="L10" i="1"/>
  <c r="K10" i="1"/>
  <c r="J10" i="1"/>
  <c r="O9" i="1"/>
  <c r="N9" i="1"/>
  <c r="P9" i="1" s="1"/>
  <c r="M9" i="1"/>
  <c r="L9" i="1"/>
  <c r="K9" i="1"/>
  <c r="J9" i="1"/>
  <c r="O8" i="1"/>
  <c r="N8" i="1"/>
  <c r="M8" i="1"/>
  <c r="L8" i="1"/>
  <c r="K8" i="1"/>
  <c r="J8" i="1"/>
  <c r="AA14" i="2" l="1"/>
  <c r="AB8" i="2"/>
  <c r="AX8" i="2"/>
  <c r="P8" i="1"/>
  <c r="P14" i="1"/>
  <c r="P24" i="1"/>
  <c r="P285" i="1" s="1"/>
  <c r="P30" i="1"/>
  <c r="P40" i="1"/>
  <c r="P46" i="1"/>
  <c r="P56" i="1"/>
  <c r="P62" i="1"/>
  <c r="P193" i="1"/>
  <c r="P197" i="1"/>
  <c r="P216" i="1"/>
  <c r="P219" i="1"/>
  <c r="P238" i="1"/>
  <c r="P242" i="1"/>
  <c r="P243" i="1"/>
  <c r="P262" i="1"/>
  <c r="P272" i="1"/>
  <c r="AH8" i="2"/>
  <c r="BB8" i="2"/>
  <c r="BG63" i="2"/>
  <c r="BG157" i="2"/>
  <c r="AX939" i="2"/>
  <c r="AX1087" i="2"/>
  <c r="BG1087" i="2"/>
  <c r="P189" i="1"/>
  <c r="P194" i="1"/>
  <c r="P237" i="1"/>
  <c r="P249" i="1"/>
  <c r="AX234" i="2"/>
  <c r="AX336" i="2"/>
  <c r="AA1169" i="2"/>
  <c r="AA1170" i="2" s="1"/>
  <c r="AX1119" i="2"/>
  <c r="BG1119" i="2"/>
  <c r="AX551" i="2"/>
  <c r="BG551" i="2"/>
  <c r="AX780" i="2"/>
  <c r="BG780" i="2"/>
  <c r="P192" i="1"/>
  <c r="O286" i="1"/>
  <c r="J289" i="1"/>
  <c r="P12" i="1"/>
  <c r="P15" i="1"/>
  <c r="P28" i="1"/>
  <c r="P44" i="1"/>
  <c r="P60" i="1"/>
  <c r="P152" i="1"/>
  <c r="P178" i="1"/>
  <c r="P199" i="1"/>
  <c r="P210" i="1"/>
  <c r="P231" i="1"/>
  <c r="P255" i="1"/>
  <c r="P283" i="1" s="1"/>
  <c r="P270" i="1"/>
  <c r="P274" i="1"/>
  <c r="P280" i="1"/>
  <c r="AX186" i="2"/>
  <c r="AX204" i="2"/>
  <c r="AB234" i="2"/>
  <c r="AB336" i="2"/>
  <c r="AX380" i="2"/>
  <c r="AX683" i="2"/>
  <c r="BG683" i="2"/>
  <c r="AX809" i="2"/>
  <c r="AX867" i="2"/>
  <c r="BG867" i="2"/>
  <c r="P32" i="1"/>
  <c r="L250" i="1"/>
  <c r="P236" i="1"/>
  <c r="N283" i="1"/>
  <c r="AX101" i="2"/>
  <c r="AX270" i="2"/>
  <c r="AB380" i="2"/>
  <c r="AX521" i="2"/>
  <c r="BG521" i="2"/>
  <c r="AX745" i="2"/>
  <c r="BG745" i="2"/>
  <c r="P211" i="1"/>
  <c r="P37" i="1"/>
  <c r="P53" i="1"/>
  <c r="P73" i="1"/>
  <c r="P286" i="1" s="1"/>
  <c r="P81" i="1"/>
  <c r="P85" i="1"/>
  <c r="P225" i="1"/>
  <c r="O283" i="1"/>
  <c r="P254" i="1"/>
  <c r="P258" i="1"/>
  <c r="P264" i="1"/>
  <c r="BG8" i="2"/>
  <c r="BG33" i="2"/>
  <c r="AB101" i="2"/>
  <c r="AB270" i="2"/>
  <c r="BG296" i="2"/>
  <c r="AX457" i="2"/>
  <c r="AX496" i="2"/>
  <c r="AX666" i="2"/>
  <c r="P16" i="1"/>
  <c r="P48" i="1"/>
  <c r="P64" i="1"/>
  <c r="P21" i="1"/>
  <c r="P69" i="1"/>
  <c r="P205" i="1"/>
  <c r="P208" i="1"/>
  <c r="P233" i="1"/>
  <c r="P248" i="1"/>
  <c r="P251" i="1"/>
  <c r="P263" i="1"/>
  <c r="P278" i="1"/>
  <c r="P282" i="1"/>
  <c r="AB457" i="2"/>
  <c r="AX596" i="2"/>
  <c r="BG596" i="2"/>
  <c r="AX850" i="2"/>
  <c r="BG850" i="2"/>
  <c r="AX972" i="2"/>
  <c r="BG972" i="2"/>
  <c r="P154" i="1"/>
  <c r="P172" i="1"/>
  <c r="P230" i="1"/>
  <c r="P241" i="1"/>
  <c r="L88" i="1"/>
  <c r="J291" i="1"/>
  <c r="P151" i="1"/>
  <c r="P161" i="1"/>
  <c r="P165" i="1"/>
  <c r="P185" i="1"/>
  <c r="P195" i="1"/>
  <c r="M283" i="1"/>
  <c r="AB39" i="2"/>
  <c r="AA52" i="2"/>
  <c r="AB108" i="2"/>
  <c r="AB139" i="2"/>
  <c r="AB171" i="2"/>
  <c r="AB253" i="2"/>
  <c r="AB284" i="2"/>
  <c r="BG350" i="2"/>
  <c r="AB416" i="2"/>
  <c r="BG471" i="2"/>
  <c r="AB476" i="2"/>
  <c r="AX612" i="2"/>
  <c r="AX639" i="2"/>
  <c r="AX717" i="2"/>
  <c r="AX797" i="2"/>
  <c r="AX825" i="2"/>
  <c r="AX910" i="2"/>
  <c r="AX927" i="2"/>
  <c r="AX1000" i="2"/>
  <c r="AX1057" i="2"/>
  <c r="AX1101" i="2"/>
  <c r="J287" i="1"/>
  <c r="P146" i="1"/>
  <c r="M250" i="1"/>
  <c r="P187" i="1"/>
  <c r="P204" i="1"/>
  <c r="P218" i="1"/>
  <c r="AX19" i="2"/>
  <c r="BG76" i="2"/>
  <c r="BG126" i="2"/>
  <c r="BG178" i="2"/>
  <c r="BG290" i="2"/>
  <c r="BG488" i="2"/>
  <c r="BG1157" i="2"/>
  <c r="AX126" i="2"/>
  <c r="AX178" i="2"/>
  <c r="AA181" i="2"/>
  <c r="AX290" i="2"/>
  <c r="AX488" i="2"/>
  <c r="P177" i="1"/>
  <c r="P222" i="1"/>
  <c r="P246" i="1"/>
  <c r="J283" i="1"/>
  <c r="AX76" i="2"/>
  <c r="K169" i="1"/>
  <c r="P143" i="1"/>
  <c r="P145" i="1"/>
  <c r="P149" i="1"/>
  <c r="P174" i="1"/>
  <c r="P186" i="1"/>
  <c r="P196" i="1"/>
  <c r="P203" i="1"/>
  <c r="P217" i="1"/>
  <c r="K283" i="1"/>
  <c r="BG108" i="2"/>
  <c r="BG139" i="2"/>
  <c r="BG171" i="2"/>
  <c r="BG253" i="2"/>
  <c r="BG284" i="2"/>
  <c r="AX308" i="2"/>
  <c r="AX362" i="2"/>
  <c r="AX392" i="2"/>
  <c r="AX422" i="2"/>
  <c r="AX445" i="2"/>
  <c r="P71" i="1"/>
  <c r="P79" i="1"/>
  <c r="P92" i="1"/>
  <c r="P96" i="1"/>
  <c r="P100" i="1"/>
  <c r="P104" i="1"/>
  <c r="P108" i="1"/>
  <c r="P112" i="1"/>
  <c r="P116" i="1"/>
  <c r="P120" i="1"/>
  <c r="P124" i="1"/>
  <c r="P128" i="1"/>
  <c r="P132" i="1"/>
  <c r="P136" i="1"/>
  <c r="P140" i="1"/>
  <c r="P142" i="1"/>
  <c r="P173" i="1"/>
  <c r="P176" i="1"/>
  <c r="P213" i="1"/>
  <c r="P229" i="1"/>
  <c r="P235" i="1"/>
  <c r="P245" i="1"/>
  <c r="L283" i="1"/>
  <c r="L284" i="1" s="1"/>
  <c r="J297" i="1"/>
  <c r="J298" i="1"/>
  <c r="M169" i="1"/>
  <c r="K294" i="1"/>
  <c r="K285" i="1"/>
  <c r="K288" i="1"/>
  <c r="K290" i="1"/>
  <c r="K292" i="1"/>
  <c r="K297" i="1"/>
  <c r="K298" i="1"/>
  <c r="K296" i="1"/>
  <c r="P78" i="1"/>
  <c r="K88" i="1"/>
  <c r="N169" i="1"/>
  <c r="P91" i="1"/>
  <c r="P287" i="1" s="1"/>
  <c r="P95" i="1"/>
  <c r="P99" i="1"/>
  <c r="P103" i="1"/>
  <c r="P107" i="1"/>
  <c r="P111" i="1"/>
  <c r="P115" i="1"/>
  <c r="P119" i="1"/>
  <c r="P123" i="1"/>
  <c r="P127" i="1"/>
  <c r="P131" i="1"/>
  <c r="P135" i="1"/>
  <c r="P139" i="1"/>
  <c r="P171" i="1"/>
  <c r="J286" i="1"/>
  <c r="J290" i="1"/>
  <c r="J296" i="1"/>
  <c r="K286" i="1"/>
  <c r="K291" i="1"/>
  <c r="L286" i="1"/>
  <c r="L289" i="1"/>
  <c r="L290" i="1"/>
  <c r="L291" i="1"/>
  <c r="L297" i="1"/>
  <c r="L298" i="1"/>
  <c r="L296" i="1"/>
  <c r="P77" i="1"/>
  <c r="P83" i="1"/>
  <c r="P87" i="1"/>
  <c r="O169" i="1"/>
  <c r="P148" i="1"/>
  <c r="P163" i="1"/>
  <c r="P292" i="1"/>
  <c r="K287" i="1"/>
  <c r="K289" i="1"/>
  <c r="K295" i="1"/>
  <c r="L294" i="1"/>
  <c r="L285" i="1"/>
  <c r="L287" i="1"/>
  <c r="L288" i="1"/>
  <c r="L295" i="1"/>
  <c r="M294" i="1"/>
  <c r="M285" i="1"/>
  <c r="M286" i="1"/>
  <c r="M287" i="1"/>
  <c r="M288" i="1"/>
  <c r="M289" i="1"/>
  <c r="M290" i="1"/>
  <c r="M291" i="1"/>
  <c r="M292" i="1"/>
  <c r="M295" i="1"/>
  <c r="M297" i="1"/>
  <c r="M298" i="1"/>
  <c r="M296" i="1"/>
  <c r="P76" i="1"/>
  <c r="M88" i="1"/>
  <c r="M284" i="1" s="1"/>
  <c r="P90" i="1"/>
  <c r="P94" i="1"/>
  <c r="P98" i="1"/>
  <c r="P102" i="1"/>
  <c r="P106" i="1"/>
  <c r="P110" i="1"/>
  <c r="P114" i="1"/>
  <c r="P118" i="1"/>
  <c r="P122" i="1"/>
  <c r="P126" i="1"/>
  <c r="P130" i="1"/>
  <c r="P134" i="1"/>
  <c r="P138" i="1"/>
  <c r="P153" i="1"/>
  <c r="P157" i="1"/>
  <c r="P170" i="1"/>
  <c r="P180" i="1"/>
  <c r="J294" i="1"/>
  <c r="J285" i="1"/>
  <c r="J288" i="1"/>
  <c r="J292" i="1"/>
  <c r="N294" i="1"/>
  <c r="N285" i="1"/>
  <c r="N287" i="1"/>
  <c r="N289" i="1"/>
  <c r="N291" i="1"/>
  <c r="N292" i="1"/>
  <c r="N297" i="1"/>
  <c r="N296" i="1"/>
  <c r="P75" i="1"/>
  <c r="P82" i="1"/>
  <c r="P86" i="1"/>
  <c r="P291" i="1" s="1"/>
  <c r="N88" i="1"/>
  <c r="P147" i="1"/>
  <c r="P162" i="1"/>
  <c r="K250" i="1"/>
  <c r="L169" i="1"/>
  <c r="J295" i="1"/>
  <c r="J88" i="1"/>
  <c r="N286" i="1"/>
  <c r="N288" i="1"/>
  <c r="N290" i="1"/>
  <c r="N295" i="1"/>
  <c r="N298" i="1"/>
  <c r="O294" i="1"/>
  <c r="O285" i="1"/>
  <c r="O88" i="1"/>
  <c r="P74" i="1"/>
  <c r="P89" i="1"/>
  <c r="P93" i="1"/>
  <c r="P97" i="1"/>
  <c r="P101" i="1"/>
  <c r="P105" i="1"/>
  <c r="P109" i="1"/>
  <c r="P113" i="1"/>
  <c r="P117" i="1"/>
  <c r="P121" i="1"/>
  <c r="P125" i="1"/>
  <c r="P129" i="1"/>
  <c r="P133" i="1"/>
  <c r="P137" i="1"/>
  <c r="P141" i="1"/>
  <c r="P156" i="1"/>
  <c r="P179" i="1"/>
  <c r="O287" i="1"/>
  <c r="O288" i="1"/>
  <c r="O289" i="1"/>
  <c r="O290" i="1"/>
  <c r="O291" i="1"/>
  <c r="O292" i="1"/>
  <c r="O295" i="1"/>
  <c r="O297" i="1"/>
  <c r="O298" i="1"/>
  <c r="O296" i="1"/>
  <c r="N250" i="1"/>
  <c r="O250" i="1"/>
  <c r="O284" i="1" s="1"/>
  <c r="P221" i="1"/>
  <c r="C313" i="1"/>
  <c r="J250" i="1"/>
  <c r="J284" i="1" s="1"/>
  <c r="P288" i="1" l="1"/>
  <c r="P295" i="1"/>
  <c r="P290" i="1"/>
  <c r="L293" i="1"/>
  <c r="K284" i="1"/>
  <c r="P88" i="1"/>
  <c r="M293" i="1"/>
  <c r="C316" i="1"/>
  <c r="P250" i="1"/>
  <c r="P297" i="1"/>
  <c r="O293" i="1"/>
  <c r="J293" i="1"/>
  <c r="P294" i="1"/>
  <c r="P169" i="1"/>
  <c r="N293" i="1"/>
  <c r="P289" i="1"/>
  <c r="C312" i="1"/>
  <c r="N284" i="1"/>
  <c r="P298" i="1"/>
  <c r="K293" i="1"/>
  <c r="P296" i="1"/>
  <c r="P293" i="1" l="1"/>
  <c r="P284" i="1"/>
  <c r="Q296" i="1" s="1"/>
  <c r="Q298" i="1" l="1"/>
  <c r="Q297" i="1"/>
  <c r="Q293" i="1"/>
  <c r="C310" i="1"/>
  <c r="Q294" i="1"/>
  <c r="C309" i="1"/>
  <c r="Q79" i="1"/>
  <c r="Q71" i="1"/>
  <c r="Q151" i="1"/>
  <c r="Q54" i="1"/>
  <c r="Q213" i="1"/>
  <c r="Q34" i="1"/>
  <c r="Q190" i="1"/>
  <c r="Q21" i="1"/>
  <c r="Q60" i="1"/>
  <c r="Q17" i="1"/>
  <c r="Q189" i="1"/>
  <c r="Q154" i="1"/>
  <c r="Q204" i="1"/>
  <c r="Q96" i="1"/>
  <c r="Q212" i="1"/>
  <c r="Q176" i="1"/>
  <c r="Q146" i="1"/>
  <c r="Q15" i="1"/>
  <c r="Q251" i="1"/>
  <c r="Q161" i="1"/>
  <c r="Q16" i="1"/>
  <c r="Q246" i="1"/>
  <c r="Q223" i="1"/>
  <c r="Q240" i="1"/>
  <c r="Q270" i="1"/>
  <c r="Q237" i="1"/>
  <c r="Q271" i="1"/>
  <c r="Q234" i="1"/>
  <c r="Q24" i="1"/>
  <c r="Q215" i="1"/>
  <c r="Q39" i="1"/>
  <c r="Q62" i="1"/>
  <c r="Q44" i="1"/>
  <c r="Q42" i="1"/>
  <c r="Q205" i="1"/>
  <c r="Q37" i="1"/>
  <c r="Q68" i="1"/>
  <c r="Q25" i="1"/>
  <c r="Q8" i="1"/>
  <c r="Q100" i="1"/>
  <c r="Q159" i="1"/>
  <c r="Q211" i="1"/>
  <c r="Q104" i="1"/>
  <c r="Q40" i="1"/>
  <c r="Q165" i="1"/>
  <c r="Q248" i="1"/>
  <c r="Q224" i="1"/>
  <c r="Q245" i="1"/>
  <c r="Q201" i="1"/>
  <c r="Q278" i="1"/>
  <c r="Q243" i="1"/>
  <c r="Q279" i="1"/>
  <c r="Q242" i="1"/>
  <c r="Q194" i="1"/>
  <c r="Q47" i="1"/>
  <c r="Q70" i="1"/>
  <c r="Q52" i="1"/>
  <c r="Q50" i="1"/>
  <c r="Q23" i="1"/>
  <c r="Q45" i="1"/>
  <c r="Q19" i="1"/>
  <c r="Q33" i="1"/>
  <c r="Q48" i="1"/>
  <c r="Q136" i="1"/>
  <c r="Q175" i="1"/>
  <c r="Q108" i="1"/>
  <c r="Q112" i="1"/>
  <c r="Q198" i="1"/>
  <c r="Q184" i="1"/>
  <c r="Q92" i="1"/>
  <c r="Q183" i="1"/>
  <c r="Q259" i="1"/>
  <c r="Q181" i="1"/>
  <c r="Q182" i="1"/>
  <c r="Q258" i="1"/>
  <c r="Q247" i="1"/>
  <c r="Q202" i="1"/>
  <c r="Q209" i="1"/>
  <c r="Q256" i="1"/>
  <c r="Q252" i="1"/>
  <c r="Q29" i="1"/>
  <c r="Q43" i="1"/>
  <c r="Q55" i="1"/>
  <c r="Q51" i="1"/>
  <c r="Q64" i="1"/>
  <c r="Q164" i="1"/>
  <c r="Q192" i="1"/>
  <c r="Q85" i="1"/>
  <c r="Q128" i="1"/>
  <c r="Q217" i="1"/>
  <c r="Q191" i="1"/>
  <c r="Q265" i="1"/>
  <c r="Q219" i="1"/>
  <c r="Q239" i="1"/>
  <c r="Q208" i="1"/>
  <c r="Q272" i="1"/>
  <c r="Q261" i="1"/>
  <c r="Q53" i="1"/>
  <c r="Q59" i="1"/>
  <c r="Q22" i="1"/>
  <c r="Q152" i="1"/>
  <c r="Q11" i="1"/>
  <c r="Q220" i="1"/>
  <c r="Q132" i="1"/>
  <c r="Q269" i="1"/>
  <c r="Q63" i="1"/>
  <c r="Q174" i="1"/>
  <c r="Q27" i="1"/>
  <c r="Q58" i="1"/>
  <c r="Q31" i="1"/>
  <c r="Q69" i="1"/>
  <c r="Q35" i="1"/>
  <c r="Q41" i="1"/>
  <c r="Q56" i="1"/>
  <c r="Q144" i="1"/>
  <c r="Q145" i="1"/>
  <c r="Q177" i="1"/>
  <c r="Q120" i="1"/>
  <c r="Q244" i="1"/>
  <c r="Q195" i="1"/>
  <c r="Q172" i="1"/>
  <c r="Q185" i="1"/>
  <c r="Q267" i="1"/>
  <c r="Q188" i="1"/>
  <c r="Q116" i="1"/>
  <c r="Q222" i="1"/>
  <c r="Q266" i="1"/>
  <c r="Q257" i="1"/>
  <c r="Q210" i="1"/>
  <c r="Q228" i="1"/>
  <c r="Q200" i="1"/>
  <c r="Q264" i="1"/>
  <c r="Q253" i="1"/>
  <c r="Q260" i="1"/>
  <c r="Q72" i="1"/>
  <c r="Q66" i="1"/>
  <c r="Q173" i="1"/>
  <c r="Q49" i="1"/>
  <c r="Q155" i="1"/>
  <c r="Q196" i="1"/>
  <c r="Q275" i="1"/>
  <c r="Q124" i="1"/>
  <c r="Q230" i="1"/>
  <c r="Q274" i="1"/>
  <c r="Q268" i="1"/>
  <c r="Q80" i="1"/>
  <c r="Q158" i="1"/>
  <c r="Q20" i="1"/>
  <c r="Q57" i="1"/>
  <c r="Q193" i="1"/>
  <c r="Q168" i="1"/>
  <c r="Q140" i="1"/>
  <c r="Q231" i="1"/>
  <c r="Q225" i="1"/>
  <c r="Q197" i="1"/>
  <c r="Q232" i="1"/>
  <c r="Q282" i="1"/>
  <c r="Q273" i="1"/>
  <c r="Q254" i="1"/>
  <c r="Q216" i="1"/>
  <c r="Q280" i="1"/>
  <c r="Q276" i="1"/>
  <c r="Q30" i="1"/>
  <c r="Q61" i="1"/>
  <c r="Q67" i="1"/>
  <c r="Q160" i="1"/>
  <c r="Q38" i="1"/>
  <c r="Q28" i="1"/>
  <c r="Q167" i="1"/>
  <c r="Q65" i="1"/>
  <c r="Q229" i="1"/>
  <c r="Q187" i="1"/>
  <c r="Q206" i="1"/>
  <c r="Q84" i="1"/>
  <c r="Q186" i="1"/>
  <c r="Q14" i="1"/>
  <c r="Q178" i="1"/>
  <c r="Q9" i="1"/>
  <c r="Q203" i="1"/>
  <c r="Q10" i="1"/>
  <c r="Q214" i="1"/>
  <c r="Q236" i="1"/>
  <c r="Q281" i="1"/>
  <c r="Q227" i="1"/>
  <c r="Q262" i="1"/>
  <c r="Q218" i="1"/>
  <c r="Q255" i="1"/>
  <c r="Q277" i="1"/>
  <c r="Q46" i="1"/>
  <c r="Q142" i="1"/>
  <c r="Q26" i="1"/>
  <c r="Q166" i="1"/>
  <c r="Q143" i="1"/>
  <c r="Q36" i="1"/>
  <c r="Q18" i="1"/>
  <c r="Q73" i="1"/>
  <c r="Q235" i="1"/>
  <c r="Q207" i="1"/>
  <c r="Q199" i="1"/>
  <c r="Q32" i="1"/>
  <c r="Q149" i="1"/>
  <c r="Q12" i="1"/>
  <c r="Q150" i="1"/>
  <c r="Q81" i="1"/>
  <c r="Q249" i="1"/>
  <c r="Q13" i="1"/>
  <c r="Q241" i="1"/>
  <c r="Q238" i="1"/>
  <c r="Q233" i="1"/>
  <c r="Q263" i="1"/>
  <c r="Q226" i="1"/>
  <c r="Q290" i="1"/>
  <c r="Q105" i="1"/>
  <c r="Q103" i="1"/>
  <c r="Q129" i="1"/>
  <c r="Q82" i="1"/>
  <c r="Q131" i="1"/>
  <c r="Q75" i="1"/>
  <c r="Q117" i="1"/>
  <c r="Q171" i="1"/>
  <c r="Q77" i="1"/>
  <c r="Q114" i="1"/>
  <c r="Q163" i="1"/>
  <c r="Q133" i="1"/>
  <c r="Q119" i="1"/>
  <c r="Q122" i="1"/>
  <c r="Q137" i="1"/>
  <c r="Q89" i="1"/>
  <c r="Q295" i="1"/>
  <c r="Q118" i="1"/>
  <c r="Q221" i="1"/>
  <c r="Q97" i="1"/>
  <c r="Q134" i="1"/>
  <c r="Q286" i="1"/>
  <c r="Q74" i="1"/>
  <c r="Q115" i="1"/>
  <c r="Q110" i="1"/>
  <c r="Q291" i="1"/>
  <c r="Q141" i="1"/>
  <c r="Q147" i="1"/>
  <c r="Q101" i="1"/>
  <c r="Q86" i="1"/>
  <c r="Q102" i="1"/>
  <c r="Q148" i="1"/>
  <c r="Q130" i="1"/>
  <c r="Q283" i="1"/>
  <c r="Q111" i="1"/>
  <c r="Q127" i="1"/>
  <c r="Q156" i="1"/>
  <c r="Q107" i="1"/>
  <c r="Q91" i="1"/>
  <c r="Q121" i="1"/>
  <c r="Q126" i="1"/>
  <c r="Q162" i="1"/>
  <c r="Q94" i="1"/>
  <c r="Q135" i="1"/>
  <c r="Q99" i="1"/>
  <c r="Q285" i="1"/>
  <c r="Q83" i="1"/>
  <c r="Q288" i="1"/>
  <c r="Q109" i="1"/>
  <c r="Q287" i="1"/>
  <c r="Q292" i="1"/>
  <c r="Q98" i="1"/>
  <c r="Q78" i="1"/>
  <c r="Q87" i="1"/>
  <c r="Q170" i="1"/>
  <c r="Q93" i="1"/>
  <c r="Q179" i="1"/>
  <c r="Q90" i="1"/>
  <c r="Q88" i="1"/>
  <c r="Q139" i="1"/>
  <c r="Q157" i="1"/>
  <c r="Q153" i="1"/>
  <c r="Q138" i="1"/>
  <c r="Q123" i="1"/>
  <c r="Q95" i="1"/>
  <c r="Q180" i="1"/>
  <c r="Q113" i="1"/>
  <c r="Q106" i="1"/>
  <c r="Q76" i="1"/>
  <c r="Q125" i="1"/>
  <c r="Q289" i="1"/>
  <c r="Q250" i="1"/>
  <c r="Q169" i="1"/>
  <c r="Q284" i="1" l="1"/>
  <c r="C317" i="1"/>
  <c r="C318" i="1" s="1"/>
  <c r="C322" i="1"/>
  <c r="C323"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Andres Pedraza</author>
    <author>GCF Finance</author>
  </authors>
  <commentList>
    <comment ref="H7" authorId="0" shapeId="0" xr:uid="{68805E22-A9D4-469E-BCE0-FAB2B663A641}">
      <text>
        <r>
          <rPr>
            <b/>
            <sz val="9"/>
            <color indexed="81"/>
            <rFont val="Tahoma"/>
            <family val="2"/>
          </rPr>
          <t>Andres Pedraza:</t>
        </r>
        <r>
          <rPr>
            <sz val="9"/>
            <color indexed="81"/>
            <rFont val="Tahoma"/>
            <family val="2"/>
          </rPr>
          <t xml:space="preserve">
for internal uses</t>
        </r>
      </text>
    </comment>
    <comment ref="D32" authorId="1" shapeId="0" xr:uid="{139E7DBA-E56E-4AB9-82DE-0248D9344AC0}">
      <text>
        <r>
          <rPr>
            <b/>
            <sz val="12"/>
            <color indexed="81"/>
            <rFont val="Tahoma"/>
            <family val="2"/>
          </rPr>
          <t>GCF Finance:</t>
        </r>
        <r>
          <rPr>
            <sz val="12"/>
            <color indexed="81"/>
            <rFont val="Tahoma"/>
            <family val="2"/>
          </rPr>
          <t xml:space="preserve">
To clear unneccessary data in the budget sheet, please remove all activities with zero balances in the budget  i.e row from  32 to 39.
</t>
        </r>
      </text>
    </comment>
    <comment ref="E40" authorId="1" shapeId="0" xr:uid="{91BDB864-B9D5-48C1-A3EE-D068247DE7DE}">
      <text>
        <r>
          <rPr>
            <b/>
            <sz val="12"/>
            <color indexed="81"/>
            <rFont val="Tahoma"/>
            <family val="2"/>
          </rPr>
          <t>GCF Finance:</t>
        </r>
        <r>
          <rPr>
            <sz val="12"/>
            <color indexed="81"/>
            <rFont val="Tahoma"/>
            <family val="2"/>
          </rPr>
          <t xml:space="preserve">
Lets include the instrument type used by Country entities.
</t>
        </r>
        <r>
          <rPr>
            <b/>
            <sz val="12"/>
            <color indexed="81"/>
            <rFont val="Tahoma"/>
            <family val="2"/>
          </rPr>
          <t>Done</t>
        </r>
      </text>
    </comment>
    <comment ref="E121" authorId="1" shapeId="0" xr:uid="{9B6AE23B-2AA5-4C49-B9F4-A79999AFB586}">
      <text>
        <r>
          <rPr>
            <b/>
            <sz val="12"/>
            <color indexed="81"/>
            <rFont val="Tahoma"/>
            <family val="2"/>
          </rPr>
          <t>GCF Finance:</t>
        </r>
        <r>
          <rPr>
            <sz val="12"/>
            <color indexed="81"/>
            <rFont val="Tahoma"/>
            <family val="2"/>
          </rPr>
          <t xml:space="preserve">
Lets include the instrument type used by Country entities.
</t>
        </r>
        <r>
          <rPr>
            <b/>
            <sz val="12"/>
            <color indexed="81"/>
            <rFont val="Tahoma"/>
            <family val="2"/>
          </rPr>
          <t>Done</t>
        </r>
      </text>
    </comment>
    <comment ref="E161" authorId="1" shapeId="0" xr:uid="{FA16FD04-5D63-4FAB-AB24-AD87D7B1CCB7}">
      <text>
        <r>
          <rPr>
            <b/>
            <sz val="12"/>
            <color indexed="81"/>
            <rFont val="Tahoma"/>
            <family val="2"/>
          </rPr>
          <t>GCF Finance:</t>
        </r>
        <r>
          <rPr>
            <sz val="12"/>
            <color indexed="81"/>
            <rFont val="Tahoma"/>
            <family val="2"/>
          </rPr>
          <t xml:space="preserve">
Lets include the instrument type used by Country entities.
</t>
        </r>
        <r>
          <rPr>
            <b/>
            <sz val="12"/>
            <color indexed="81"/>
            <rFont val="Tahoma"/>
            <family val="2"/>
          </rPr>
          <t>Done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GCF Finance</author>
  </authors>
  <commentList>
    <comment ref="C3" authorId="0" shapeId="0" xr:uid="{8688BC34-F8E6-4BC9-AEA4-390EDEFA3496}">
      <text>
        <r>
          <rPr>
            <b/>
            <sz val="9"/>
            <color indexed="81"/>
            <rFont val="Tahoma"/>
            <family val="2"/>
          </rPr>
          <t xml:space="preserve">GCF Finance:23/11/2021
</t>
        </r>
        <r>
          <rPr>
            <sz val="9"/>
            <color indexed="81"/>
            <rFont val="Tahoma"/>
            <family val="2"/>
          </rPr>
          <t>Noted but please explain why we seem to be procuring the same budget item for different result areas- assuming that the activities for these result areas are different why do we need to install fences and other safety protection for Result 1.1 and Result 1.2
Also, we dont understand the logic of using all the financing sources to finance each budget item per result area e.g using GCF grant to finance the purchase  of A37 and A38 i.e purchase of 
0.5 drones for potato, 6.5 laboratory equiments, 2.4 special equipmenet, 15 w</t>
        </r>
        <r>
          <rPr>
            <sz val="9"/>
            <color indexed="81"/>
            <rFont val="Tahoma"/>
            <family val="2"/>
          </rPr>
          <t xml:space="preserve">eather stations, 2.35 hardware, 14.2 sensors and 2.4 software and licenses that can be fully financed by loan and use the grant for capacity building or procuring equipments that cannot be financed with private resources or government resources.
</t>
        </r>
      </text>
    </comment>
  </commentList>
</comments>
</file>

<file path=xl/sharedStrings.xml><?xml version="1.0" encoding="utf-8"?>
<sst xmlns="http://schemas.openxmlformats.org/spreadsheetml/2006/main" count="6594" uniqueCount="500">
  <si>
    <t>Component</t>
  </si>
  <si>
    <t>Result</t>
  </si>
  <si>
    <t>Financing Source</t>
  </si>
  <si>
    <t>Financing Instrument</t>
  </si>
  <si>
    <t xml:space="preserve">Budget Account Description </t>
  </si>
  <si>
    <t>Notes and Assumptions*</t>
  </si>
  <si>
    <t>Notes and Assumptions 2</t>
  </si>
  <si>
    <t>Budget Notes</t>
  </si>
  <si>
    <t>Amount Year 1 (USD)</t>
  </si>
  <si>
    <t>Amount Year 2 (USD)</t>
  </si>
  <si>
    <t>Amount Year 3 (USD)</t>
  </si>
  <si>
    <t>Amount Year 4 (USD)</t>
  </si>
  <si>
    <t>Amount Year 5 (USD)</t>
  </si>
  <si>
    <t>Amount Year 6 (USD)</t>
  </si>
  <si>
    <t>Total (USD)</t>
  </si>
  <si>
    <t>%</t>
  </si>
  <si>
    <t>Component 1. Digital agriculture and climate services for rural modernization with an emphasis on adaptation and mitigation.</t>
  </si>
  <si>
    <t>Result 1.1  Strengthening and modernizing the agricultural extension system</t>
  </si>
  <si>
    <t>GCF Loan</t>
  </si>
  <si>
    <t>Senior Loan</t>
  </si>
  <si>
    <t>Construction</t>
  </si>
  <si>
    <t>A1</t>
  </si>
  <si>
    <t>C1.1A</t>
  </si>
  <si>
    <t>Equipment</t>
  </si>
  <si>
    <t>A2</t>
  </si>
  <si>
    <t>C1.1B</t>
  </si>
  <si>
    <t>International consultant</t>
  </si>
  <si>
    <t>A3</t>
  </si>
  <si>
    <t>C1.1C</t>
  </si>
  <si>
    <t>Local Consultants</t>
  </si>
  <si>
    <t>A4</t>
  </si>
  <si>
    <t>C1.1D</t>
  </si>
  <si>
    <t xml:space="preserve">Professional/ Contractual Services </t>
  </si>
  <si>
    <t>A5</t>
  </si>
  <si>
    <t>C1.1E</t>
  </si>
  <si>
    <t>Staff</t>
  </si>
  <si>
    <t>A6</t>
  </si>
  <si>
    <t>C1.1F</t>
  </si>
  <si>
    <t>Training, workshops, and conference</t>
  </si>
  <si>
    <t>A7</t>
  </si>
  <si>
    <t>C1.1G</t>
  </si>
  <si>
    <t>Travel</t>
  </si>
  <si>
    <t>A8</t>
  </si>
  <si>
    <t>C1.1H</t>
  </si>
  <si>
    <t>GCF Grant</t>
  </si>
  <si>
    <t>Grant</t>
  </si>
  <si>
    <t>A9</t>
  </si>
  <si>
    <t>A10</t>
  </si>
  <si>
    <t>A11</t>
  </si>
  <si>
    <t>A12</t>
  </si>
  <si>
    <t>A13</t>
  </si>
  <si>
    <t>A14</t>
  </si>
  <si>
    <t>A15</t>
  </si>
  <si>
    <t>A16</t>
  </si>
  <si>
    <t>CAF Loan</t>
  </si>
  <si>
    <t>A17</t>
  </si>
  <si>
    <t>A18</t>
  </si>
  <si>
    <t>A19</t>
  </si>
  <si>
    <t>A20</t>
  </si>
  <si>
    <t>A21</t>
  </si>
  <si>
    <t>A22</t>
  </si>
  <si>
    <t>A23</t>
  </si>
  <si>
    <t>A24</t>
  </si>
  <si>
    <t>Commercial Loan</t>
  </si>
  <si>
    <t>Commercial debt</t>
  </si>
  <si>
    <t>A25</t>
  </si>
  <si>
    <t>A26</t>
  </si>
  <si>
    <t>A27</t>
  </si>
  <si>
    <t>A28</t>
  </si>
  <si>
    <t>A29</t>
  </si>
  <si>
    <t>A30</t>
  </si>
  <si>
    <t>A31</t>
  </si>
  <si>
    <t>A32</t>
  </si>
  <si>
    <t>GOC, AB-CIAT, Gremios, CYMMIT y CIPAV</t>
  </si>
  <si>
    <t>A33</t>
  </si>
  <si>
    <t>A35</t>
  </si>
  <si>
    <t>A39</t>
  </si>
  <si>
    <t>A40</t>
  </si>
  <si>
    <t xml:space="preserve">Result 1.2.Agroclimatic services in place and/or strengthened. </t>
  </si>
  <si>
    <t>B1</t>
  </si>
  <si>
    <t>C1.2A</t>
  </si>
  <si>
    <t>B2</t>
  </si>
  <si>
    <t>C1.2B</t>
  </si>
  <si>
    <t>B3</t>
  </si>
  <si>
    <t>C1.2C</t>
  </si>
  <si>
    <t>B4</t>
  </si>
  <si>
    <t>C1.2D</t>
  </si>
  <si>
    <t>B5</t>
  </si>
  <si>
    <t>C1.2E</t>
  </si>
  <si>
    <t>A34</t>
  </si>
  <si>
    <t>B6</t>
  </si>
  <si>
    <t>C1.2F</t>
  </si>
  <si>
    <t>B7</t>
  </si>
  <si>
    <t>C1.2G</t>
  </si>
  <si>
    <t>A36</t>
  </si>
  <si>
    <t>B8</t>
  </si>
  <si>
    <t>C1.2H</t>
  </si>
  <si>
    <t>A37</t>
  </si>
  <si>
    <t>A38</t>
  </si>
  <si>
    <t>A41</t>
  </si>
  <si>
    <t>A42</t>
  </si>
  <si>
    <t>A43</t>
  </si>
  <si>
    <t>A44</t>
  </si>
  <si>
    <t>A45</t>
  </si>
  <si>
    <t>A46</t>
  </si>
  <si>
    <t>A47</t>
  </si>
  <si>
    <t>A48</t>
  </si>
  <si>
    <t>A49</t>
  </si>
  <si>
    <t>A50</t>
  </si>
  <si>
    <t>A51</t>
  </si>
  <si>
    <t>A52</t>
  </si>
  <si>
    <t>A53</t>
  </si>
  <si>
    <t>A54</t>
  </si>
  <si>
    <t>A55</t>
  </si>
  <si>
    <t>A56</t>
  </si>
  <si>
    <t>TOTAL COMPONENT 1</t>
  </si>
  <si>
    <t>Component 2. Genetic improvement, crop management techniques and other technological options and their scaling-up to increase climate resilience and promote low-carbon agricultural development.</t>
  </si>
  <si>
    <t xml:space="preserve"> Result 2.1. Strengthening the germplasm bank, developing new varieties and supporting the massive multiplication of seeds for adaptation and mitigation.  </t>
  </si>
  <si>
    <t>C1</t>
  </si>
  <si>
    <t>C2.3A</t>
  </si>
  <si>
    <t>C2</t>
  </si>
  <si>
    <t>C2.3B</t>
  </si>
  <si>
    <t>C3</t>
  </si>
  <si>
    <t>C2.3C</t>
  </si>
  <si>
    <t>C4</t>
  </si>
  <si>
    <t>C2.3D</t>
  </si>
  <si>
    <t>C5</t>
  </si>
  <si>
    <t>C2.3E</t>
  </si>
  <si>
    <t>C6</t>
  </si>
  <si>
    <t>C2.3F</t>
  </si>
  <si>
    <t>C7</t>
  </si>
  <si>
    <t>C2.3G</t>
  </si>
  <si>
    <t>C8</t>
  </si>
  <si>
    <t>C2.3H</t>
  </si>
  <si>
    <t>B9</t>
  </si>
  <si>
    <t>B10</t>
  </si>
  <si>
    <t>B11</t>
  </si>
  <si>
    <t>B12</t>
  </si>
  <si>
    <t>B13</t>
  </si>
  <si>
    <t>B14</t>
  </si>
  <si>
    <t>B15</t>
  </si>
  <si>
    <t>B16</t>
  </si>
  <si>
    <t>B17</t>
  </si>
  <si>
    <t>B18</t>
  </si>
  <si>
    <t>B19</t>
  </si>
  <si>
    <t>B20</t>
  </si>
  <si>
    <t>B21</t>
  </si>
  <si>
    <t>B22</t>
  </si>
  <si>
    <t>B23</t>
  </si>
  <si>
    <t>B24</t>
  </si>
  <si>
    <t>B25</t>
  </si>
  <si>
    <t>B26</t>
  </si>
  <si>
    <t>B27</t>
  </si>
  <si>
    <t>B28</t>
  </si>
  <si>
    <t>B29</t>
  </si>
  <si>
    <t>B30</t>
  </si>
  <si>
    <t>B31</t>
  </si>
  <si>
    <t>Result 2.2. Crop management techniques and other technological options and their scaling-up to increase resilience and mitigation+C48</t>
  </si>
  <si>
    <t>B32</t>
  </si>
  <si>
    <t>D1</t>
  </si>
  <si>
    <t>C2.4A</t>
  </si>
  <si>
    <t>B33</t>
  </si>
  <si>
    <t>D2</t>
  </si>
  <si>
    <t>C2.4B</t>
  </si>
  <si>
    <t>B34</t>
  </si>
  <si>
    <t>D3</t>
  </si>
  <si>
    <t>C2.4C</t>
  </si>
  <si>
    <t>B35</t>
  </si>
  <si>
    <t>D4</t>
  </si>
  <si>
    <t>C2.4D</t>
  </si>
  <si>
    <t>B36</t>
  </si>
  <si>
    <t>D5</t>
  </si>
  <si>
    <t>C2.4E</t>
  </si>
  <si>
    <t>B37</t>
  </si>
  <si>
    <t>D6</t>
  </si>
  <si>
    <t>C2.4F</t>
  </si>
  <si>
    <t>B38</t>
  </si>
  <si>
    <t>D7</t>
  </si>
  <si>
    <t>C2.4G</t>
  </si>
  <si>
    <t>B39</t>
  </si>
  <si>
    <t>D8</t>
  </si>
  <si>
    <t>C2.4H</t>
  </si>
  <si>
    <t>B40</t>
  </si>
  <si>
    <t>B41</t>
  </si>
  <si>
    <t>B42</t>
  </si>
  <si>
    <t>B43</t>
  </si>
  <si>
    <t>B44</t>
  </si>
  <si>
    <t>B45</t>
  </si>
  <si>
    <t>B46</t>
  </si>
  <si>
    <t>B47</t>
  </si>
  <si>
    <t>B48</t>
  </si>
  <si>
    <t>B49</t>
  </si>
  <si>
    <t>B50</t>
  </si>
  <si>
    <t>B51</t>
  </si>
  <si>
    <t>B52</t>
  </si>
  <si>
    <t>B53</t>
  </si>
  <si>
    <t>B54</t>
  </si>
  <si>
    <t>B55</t>
  </si>
  <si>
    <t>B56</t>
  </si>
  <si>
    <t>B57</t>
  </si>
  <si>
    <t>B58</t>
  </si>
  <si>
    <t>B59</t>
  </si>
  <si>
    <t>TOTAL COMPONENT 2</t>
  </si>
  <si>
    <t xml:space="preserve">Component 3. Innovative and inclusive business models through modernized innovation systems and a more engaged financial sector.  </t>
  </si>
  <si>
    <t>Result 3.1. Improved business models that provide farmers with reasonable profits and improved GHG mitigation practices.</t>
  </si>
  <si>
    <t>GFC Loan</t>
  </si>
  <si>
    <t>Senior Debt - Foreign Debt</t>
  </si>
  <si>
    <t>C3.5A</t>
  </si>
  <si>
    <t>C3.5B</t>
  </si>
  <si>
    <t>C3.5C</t>
  </si>
  <si>
    <t>C3.5D</t>
  </si>
  <si>
    <t>C3.5E</t>
  </si>
  <si>
    <t>C3.5F</t>
  </si>
  <si>
    <t>C3.5G</t>
  </si>
  <si>
    <t>C3.5H</t>
  </si>
  <si>
    <t>E1</t>
  </si>
  <si>
    <t>E2</t>
  </si>
  <si>
    <t>E3</t>
  </si>
  <si>
    <t>E4</t>
  </si>
  <si>
    <t>E5</t>
  </si>
  <si>
    <t>E6</t>
  </si>
  <si>
    <t>E7</t>
  </si>
  <si>
    <t>E8</t>
  </si>
  <si>
    <t>C9</t>
  </si>
  <si>
    <t>C10</t>
  </si>
  <si>
    <t>C11</t>
  </si>
  <si>
    <t xml:space="preserve">Result 3.2. Modernized technical assistance and agricultural extension services with multi-tool strategies, differentiated and adapted to specific environmental, social, gender and productive contexts at the national level. </t>
  </si>
  <si>
    <t>C3.6A</t>
  </si>
  <si>
    <t>C3.6B</t>
  </si>
  <si>
    <t>C3.6C</t>
  </si>
  <si>
    <t>C3.6D</t>
  </si>
  <si>
    <t>C3.6E</t>
  </si>
  <si>
    <t>C3.6F</t>
  </si>
  <si>
    <t>C3.6G</t>
  </si>
  <si>
    <t>C3.6H</t>
  </si>
  <si>
    <t>C12</t>
  </si>
  <si>
    <t>F1</t>
  </si>
  <si>
    <t>C13</t>
  </si>
  <si>
    <t>F2</t>
  </si>
  <si>
    <t>C14</t>
  </si>
  <si>
    <t>F3</t>
  </si>
  <si>
    <t>C15</t>
  </si>
  <si>
    <t>F4</t>
  </si>
  <si>
    <t>C16</t>
  </si>
  <si>
    <t>F5</t>
  </si>
  <si>
    <t>C17</t>
  </si>
  <si>
    <t>F6</t>
  </si>
  <si>
    <t>C18</t>
  </si>
  <si>
    <t>F7</t>
  </si>
  <si>
    <t>C19</t>
  </si>
  <si>
    <t>F8</t>
  </si>
  <si>
    <t>C20</t>
  </si>
  <si>
    <t>C21</t>
  </si>
  <si>
    <t>TOTAL COMPONENT 3</t>
  </si>
  <si>
    <t>PMC</t>
  </si>
  <si>
    <t>Cordination 
Expenses</t>
  </si>
  <si>
    <t>C4.9A</t>
  </si>
  <si>
    <t>C4.9B</t>
  </si>
  <si>
    <t>C4.9C</t>
  </si>
  <si>
    <t>C4.9D</t>
  </si>
  <si>
    <t>C4.9E</t>
  </si>
  <si>
    <t>C4.9F</t>
  </si>
  <si>
    <t>C4.9G</t>
  </si>
  <si>
    <t>C4.9H</t>
  </si>
  <si>
    <t>PMC1</t>
  </si>
  <si>
    <t>G4</t>
  </si>
  <si>
    <t>G5</t>
  </si>
  <si>
    <t>PMC2</t>
  </si>
  <si>
    <t>G6</t>
  </si>
  <si>
    <t>G7</t>
  </si>
  <si>
    <t>G8</t>
  </si>
  <si>
    <t>G1</t>
  </si>
  <si>
    <t>G2</t>
  </si>
  <si>
    <t>G3</t>
  </si>
  <si>
    <t>PMC3</t>
  </si>
  <si>
    <t>PMC4</t>
  </si>
  <si>
    <t>TOTAL PMC</t>
  </si>
  <si>
    <t>Total Amount</t>
  </si>
  <si>
    <t>Inter. Consultant</t>
  </si>
  <si>
    <t>Total Amount GCF</t>
  </si>
  <si>
    <t>GCF - Loan</t>
  </si>
  <si>
    <t>GCF - Grant</t>
  </si>
  <si>
    <t>Total Amount Country</t>
  </si>
  <si>
    <t>Total Amount CAF</t>
  </si>
  <si>
    <t>Total Amount Commercial Institutions</t>
  </si>
  <si>
    <t>Main Objectives of the Programme:</t>
  </si>
  <si>
    <t xml:space="preserve">1.1 Implementation of digital agriculture systems and climate services </t>
  </si>
  <si>
    <t>1.2. Providing direct technical support to approximately 123,389 producers and indirect support to 104,000 users, who will receive recommendations through the climatic services platforms and 15 Agroclimatic Technical Working Groups to reduce crop losses</t>
  </si>
  <si>
    <r>
      <t xml:space="preserve">2. Develop, validate and implement at least </t>
    </r>
    <r>
      <rPr>
        <b/>
        <sz val="14"/>
        <color theme="1"/>
        <rFont val="Calibri"/>
        <family val="2"/>
        <scheme val="minor"/>
      </rPr>
      <t>30 new low-emission and resilient technologies</t>
    </r>
    <r>
      <rPr>
        <sz val="14"/>
        <color theme="1"/>
        <rFont val="Calibri"/>
        <family val="2"/>
        <scheme val="minor"/>
      </rPr>
      <t xml:space="preserve"> and s</t>
    </r>
    <r>
      <rPr>
        <b/>
        <sz val="14"/>
        <color theme="1"/>
        <rFont val="Calibri"/>
        <family val="2"/>
        <scheme val="minor"/>
      </rPr>
      <t>cale-up 70 existing technologies</t>
    </r>
  </si>
  <si>
    <t xml:space="preserve">3. Strengthen capacities on climate resilience and low-carbon technologies in at least 60 entities of the agricultural sector </t>
  </si>
  <si>
    <t>GCF Policy Compliance</t>
  </si>
  <si>
    <t>TOTAL PROJECT COST</t>
  </si>
  <si>
    <t>GCF FINANCING</t>
  </si>
  <si>
    <t>GCF PMC</t>
  </si>
  <si>
    <t>RATIO 1.  GCF PMC/Total PMC ≤ GCF Financing/Total Project Cost</t>
  </si>
  <si>
    <t>GCF PMC/Total PMC</t>
  </si>
  <si>
    <t>GCF Financing/Total Project Cost</t>
  </si>
  <si>
    <t>Comply</t>
  </si>
  <si>
    <t>RATIO 2.  GCF PMC/ (GCF Financing- GCF PMC)  ≤ 5</t>
  </si>
  <si>
    <t>Comparison</t>
  </si>
  <si>
    <t>GCF PMC/ (GCF Financing- GCF PMC)</t>
  </si>
  <si>
    <t>CSICAP PROJECT - DETAIL BUDGET NOTES AND BREAKDOWN BUDGET PER YEAR</t>
  </si>
  <si>
    <t>Note:  each item considers all different finance sources (GCF: loan and grant, CAF loan and co-financing from producers´ associations/ gremios).  For this reason, each item is distributed between them and the quantities result with decimals.</t>
  </si>
  <si>
    <t xml:space="preserve">TOTAL Y1 - Y5 </t>
  </si>
  <si>
    <t>Difference</t>
  </si>
  <si>
    <t>Budget account description</t>
  </si>
  <si>
    <t>Detail description</t>
  </si>
  <si>
    <t>Unit</t>
  </si>
  <si>
    <t>Year 1</t>
  </si>
  <si>
    <t>Year 2</t>
  </si>
  <si>
    <t>Year 3</t>
  </si>
  <si>
    <t>Year 4</t>
  </si>
  <si>
    <t>Year 5</t>
  </si>
  <si>
    <t>Year 6</t>
  </si>
  <si>
    <t>TOTAL</t>
  </si>
  <si>
    <t>Unit Cost</t>
  </si>
  <si>
    <t>Quantity</t>
  </si>
  <si>
    <t>Cost</t>
  </si>
  <si>
    <t>Unit
 Cost</t>
  </si>
  <si>
    <t>Includes the adaptation of 18.29 plots (corn semi-commercials, potato experiments and technological showcase of sugar cane), the construction of 1.73 sites (stable type) for measurements of animal behavior (for livestock), 35% of the cost of the adaptation of the climate simulator, the adequacy of 2.9 laboratories for potato and sugar cane, and the cost of closing and securing-fixing 1.73 sites / equipment / sensors. The total quatity is agregated in the column Z.</t>
  </si>
  <si>
    <t>Lump sum</t>
  </si>
  <si>
    <t xml:space="preserve">Infraestrucutre and preparation: land preparation for experiments and semi-commercial plots.  Assembly of technological showcases. Digital agriculture. Crops: corn (1ha), potato (2500m2) and sugar cane (1 ha) </t>
  </si>
  <si>
    <t>Plots</t>
  </si>
  <si>
    <t xml:space="preserve">Infraestructure and preparation: Infraestructure  and maintenance for measuerements of aninal behavor. Livestock, digital agriculture. </t>
  </si>
  <si>
    <t>Infraestructure and preparation: preparation of sites for installation of climate simulator for sugar cane</t>
  </si>
  <si>
    <t>Infraestructure and preparation: preparation of laboratories for sugar cane and potato.  Digital agriculture</t>
  </si>
  <si>
    <t>Closing (Cerramientos) and security systems for protetion of equipments in sugas cane. Digital agriculture.</t>
  </si>
  <si>
    <t>Sub Total</t>
  </si>
  <si>
    <t>average price</t>
  </si>
  <si>
    <t>Detail Description</t>
  </si>
  <si>
    <t>Includes the cost of acquiring 5.33 equipment for data collection and recording (between cameras and drones), 9.23 laboratory equipment (ovens, stoves, scales, balances, thermos, analyzers, 1.69 special equipment (simulator of weather, spectrophotometer, Chromatograph, Dopler ultrasound), 7.45 meteorological stations, 10.6 Hardware equipment, 6.1 software and licenses, and 15.1 sensors, and 23 miscellaneous equipment (geomatics laboratory equipment, airborne platform, solar panels, Pumping water)</t>
  </si>
  <si>
    <t>Drones and camaras</t>
  </si>
  <si>
    <t>Laboratory equipments (ovens, stoves,  scales, thermos, analyzers)</t>
  </si>
  <si>
    <t>Special equipments ( climate simulator, spectrophotometer, chromatograph, dopler ultrasound)</t>
  </si>
  <si>
    <t>Weather stations</t>
  </si>
  <si>
    <r>
      <t>Hardware (processor, servers, data storage (</t>
    </r>
    <r>
      <rPr>
        <i/>
        <sz val="9"/>
        <rFont val="Calibri Light"/>
        <family val="2"/>
        <scheme val="major"/>
      </rPr>
      <t>almacenadores</t>
    </r>
    <r>
      <rPr>
        <sz val="9"/>
        <rFont val="Calibri Light"/>
        <family val="2"/>
        <scheme val="major"/>
      </rPr>
      <t>), computers)</t>
    </r>
  </si>
  <si>
    <t>Sensors (humidity, temperature, optical sensors, LAI meters, gases exchange, body temperature)</t>
  </si>
  <si>
    <t>Software and licenses</t>
  </si>
  <si>
    <t>Others (satellite images, laboratory equipment for geomatic, plataforma aerotransportadora, batteries for equipments, solar panels, pumping water system)</t>
  </si>
  <si>
    <t>International consultants under the modality of short-term contracts or very low dedication of time to the project. 12 international experts, with an average monthly value of US $ 3,687</t>
  </si>
  <si>
    <t>Months</t>
  </si>
  <si>
    <t>It corresponds to the monthly time of 106 people who will be involved in the project as local consultants (some are positions shared with result 1.2). Average value month per person / year is the unit cost with a value of US $ 2,333</t>
  </si>
  <si>
    <t>This funds corresponds to services for laboratory analysis of 5,510 samples on carbon and nitrogen content, among others, more than 750 communication pieces designed and diagrammed, maintenance of equipment at 20 sites for the 5 years of the project, 1 assurance package of equipment for two unions, specialized services for 98 sites for electrical connections and adjustments and a package of various services, including brief, purchase of information and electronic certifications for the operation of equipment</t>
  </si>
  <si>
    <t>Laboratory analyses</t>
  </si>
  <si>
    <t>Communication services</t>
  </si>
  <si>
    <t>Installation and maintenance of equipments</t>
  </si>
  <si>
    <t>Insurance policies</t>
  </si>
  <si>
    <t>Specialized services</t>
  </si>
  <si>
    <t>Others (surveys, purchasing information, certifications)</t>
  </si>
  <si>
    <t>It correspond to a position of a leading international scientist who will serve as scientific advisor for Big DATA and a national senior scientist who will be responsible for leading the result 1.1</t>
  </si>
  <si>
    <t>The project will develop different types of events (workshops, field days, bootcamp, focus group, seminar, congress, symposium, practices). An event with an average of 50 participants is taken as a reference value with the following costs: for snacks, lunches, travel and accommodation costs a value of US $ 39.8 per person, while the general expenses of location, equipment, Communication materials and pieces have a total value (the whole group of 50 people) of 310 dollars. En este resultado se  desarrollarán 74 eventos en total</t>
  </si>
  <si>
    <t>Event</t>
  </si>
  <si>
    <t>A person trip for three days / two nights with the following characteristics is taken as a reference for the unit cost. A roundtrip plane ticket worth US $ 181, total taxis US $ 56, hotel US $ 69 per night, per diem US $ 28, local ground transportation US $ 167. To carry out this result, a total of 808 trips will be made. An average of 0.8 per month per institution</t>
  </si>
  <si>
    <t>Trip</t>
  </si>
  <si>
    <t>Includes the adaptation of 27 plots (corn semi-commercials, potato experiments and technological showcase of sugar cane), the construction of 2.5 sites (stable type) for measurements of animal behavior (for livestock), 50% of the cost of the adaptation of the climate simulator, the adequacy of 4.2 laboratories for potato and sugar cane, and the cost of closing and securing-fixing 2.5 sites / equipment / sensors.</t>
  </si>
  <si>
    <t>Includes the cost of acquiring 10 equipment for data collection and recording (between cameras and drones), 10 laboratory equipment (ovens, stoves, scales, balances, thermos, analyzers, 4.3 special equipment (simulator of weather, spectrophotometer, Chromatograph, Dopler ultrasound), 15 meteorological stations, 20 Hardware equipment,11.5 software and licenses, and 28.3 sensors, and 48 miscellaneous equipment (geomatics laboratory equipment, airborne platform, solar panels, Pumping water)</t>
  </si>
  <si>
    <t>This funds corresponds to services for laboratory analysis of 7,969 samples on carbon and nitrogen content, among others, more than 1.095 communication pieces designed and diagrammed, maintenance of equipment at 29 sites for the 5 years of the project, 2 assurance package of equipment for four  gremios, specialized services for 142 sites for electrical connections and adjustments and a package of various services, including brief, purchase of information and electronic certifications for the operation of equipment</t>
  </si>
  <si>
    <t>The project will develop different types of events (workshops, field days, bootcamp, focus group, seminar, congress, symposium, practices). An event with an average of 50 participants is taken as a reference value with the following costs: for snacks, lunches, travel and accommodation costs a value of US $ 39.8 per person, while the general expenses of location, equipment, Communication materials and pieces have a total value (the whole group of 50 people) of 310 dollars. En este resultado se  desarrollarán 101 eventos en total</t>
  </si>
  <si>
    <t xml:space="preserve">A person trip for three days / two nights with the following characteristics is taken as a reference for the unit cost. A roundtrip plane ticket worth US $ 181, total taxis US $ 56, hotel US $ 69 per night, per diem US $ 28, local ground transportation US $ 167. To carry out this result, a total of 1,140 trips will be made. </t>
  </si>
  <si>
    <t>Includes the adaptation of 7.5 plots (corn semi-commercials, potato experiments and technological showcase of sugar cane), the construction of 0.7 sites (stable type) for measurements of animal behavior (for livestock), 10% of the cost of the adaptation of the climate simulator, the adequacy of 1.2 laboratories for potato and sugar cane, and the cost of closing and securing-fixing 0.7 sites / equipment / sensors.</t>
  </si>
  <si>
    <t>The project will develop different types of events (workshops, field days, bootcamp, focus group, seminar, congress, symposium, practices). An event with an average of 50 participants is taken as a reference value with the following costs: for snacks, lunches, travel and accommodation costs a value of US $ 39.8 per person, while the general expenses of location, equipment, Communication materials and pieces have a total value (the whole group of 50 people) of 310 dollars. En este resultado se  desarrollarán 31 eventos en total</t>
  </si>
  <si>
    <t xml:space="preserve">A person trip for three days / two nights with the following characteristics is taken as a reference for the unit cost. A roundtrip plane ticket worth US $ 181, total taxis US $ 56, hotel US $ 69 per night, per diem US $ 28, local ground transportation US $ 167. To carry out this result, a total of 333 trips will be made. </t>
  </si>
  <si>
    <t>Includes the cost of acquiring 1.5 equipment for data collection and recording (between cameras and drones), 1.5 laboratory equipment (ovens, stoves, scales, balances, thermos, analyzers, 0.7 special equipment (simulator of weather, spectrophotometer, Chromatograph, Dopler ultrasound), 2.3 meteorological stations, 3 Hardware equipment,1.7 software and licenses, and 4.2 sensors, and 8 miscellaneous equipment (geomatics laboratory equipment, airborne platform, solar panels, Pumping water)</t>
  </si>
  <si>
    <t>This funds corresponds to services for laboratory analysis of 1,845 samples on carbon and nitrogen content, among others, more than 253 communication pieces designed and diagrammed, maintenance of equipment at 7 sites for the 5 years of the project, 0.4 assurance package of equipment for one  gremio, specialized services for 32 sites for electrical connections and adjustments and a package of various services, including brief, purchase of information and electronic certifications for the operation of equipment</t>
  </si>
  <si>
    <t>Result 1.2</t>
  </si>
  <si>
    <t xml:space="preserve">Includes the adaptation of 19.6 plots for musaceas, rice, coffee and cattle 45% of the cost of construction of greenhouse for coffee, the adequacy of 4.1 laboratories for musaceas and coffee , and the cost of closing and securing-fixing 3.2 sites / equipment / sensors. </t>
  </si>
  <si>
    <t>Fences and security systems for protetion of equipments for coffee and rice. Climate services</t>
  </si>
  <si>
    <t>Infraestructure and preparation: preparation of laboratories musaceaes and coffee. Climate services</t>
  </si>
  <si>
    <t xml:space="preserve">Infraestrucutre and preparation: land preparation for experiments and semi-commercial plots for mesaceas, rice, coffee and cattle.  Climate services </t>
  </si>
  <si>
    <t>Infraestructure and preparation:  Greenhouse construction for coffee. Climate services</t>
  </si>
  <si>
    <t>It consider 0.6 drones for potato, 7.3 laboratory equiments, 2.7 special equipmenet, 16.7 weather stations, 2.5 hardware, 15.8 sensors and 2.7 software and licenses</t>
  </si>
  <si>
    <t>Drones and camaras for potato</t>
  </si>
  <si>
    <t>Special equipments (foliar area meter, gas exchange meter, Handheld Photosynthesis System, fitotron, humidificador)</t>
  </si>
  <si>
    <t xml:space="preserve">Weather stations </t>
  </si>
  <si>
    <t>Sensors (humidity, temperature, optical sensors, LAI meters,datalogger)</t>
  </si>
  <si>
    <t>International consultants under the modality of short-term contracts or very low dedication of time to the project. 2 international experts, with an average monthly value of US $ 3,687</t>
  </si>
  <si>
    <t>It corresponds to the monthly time of 124 people who will be involved in the project as local consultants (some are positions shared with result 1.1). Average value month per person / year is the unit cost with a value of US $ 2,333</t>
  </si>
  <si>
    <t>Includes laboratoty analysis (including genomic), 3,4 communication pieces (videos), installtion and maintenance of 8 equipments, 206 specialized services (transport of reagents, materials and samples) y 3 others (surveys)</t>
  </si>
  <si>
    <t>Laboratory analyses (incluye análisis de genómica)</t>
  </si>
  <si>
    <t>Specialized services (advisory specialized services)</t>
  </si>
  <si>
    <t>It correspond to a position of a leading international scientist who will serve as scientific advisor on climate services and a national senior scientist who will be responsible for leading the result 1.2</t>
  </si>
  <si>
    <t>41 events X 50 people per event</t>
  </si>
  <si>
    <t xml:space="preserve">940 field trips </t>
  </si>
  <si>
    <t xml:space="preserve">Includes the adaptation of 15.3 plots for musaceas, rice, coffee and cattle, 36% of the cost of construction of greenhouse for coffee, the adequacy of 3.2 laboratories for musaceas and coffee , and the cost of closing and securing-fixing 2.5 sites / equipment / sensors. </t>
  </si>
  <si>
    <t>It consider 0.5 drones for potato, 6.5 laboratory equiments, 2.4 special equipmenet, 15 weather stations, 2.35 hardware, 14.2 sensors and 2.4 software and licenses</t>
  </si>
  <si>
    <t>Special equipments (medidor de área foliar, medidor de intercambio de gases, Handheld Photosynthesis System, fitotron, humidificador)</t>
  </si>
  <si>
    <t>Hardware (processor, servers, data storage (almacenadores), computers)</t>
  </si>
  <si>
    <t>Includes laboratoty analysis, 2 communication pieces (videos), installtion and maintenance of 6 equipments, 143 specialized services (transport of reagents, materials and samples) y 2 others (surveys)</t>
  </si>
  <si>
    <t>Specialized services (servicios de asesoria especializada)</t>
  </si>
  <si>
    <t>28 events X 50 people per event</t>
  </si>
  <si>
    <t xml:space="preserve">656 field trips </t>
  </si>
  <si>
    <t xml:space="preserve">Includes the adaptation of 8 plots for musaceas, rice, coffee and cattle, 20% of the cost of construction of greenhouse for coffee, the adequacy of 1.7 laboratories for musaceas and coffee , and the cost of closing and securing-fixing 1.3 sites / equipment / sensors. </t>
  </si>
  <si>
    <t>It consider 0.3 drones for potato, 3 laboratory equiments, 1.1 special equipmenet, 6.9 weather stations, 1.1 hardware, 6.5 sensors and 1.1 software and licenses</t>
  </si>
  <si>
    <t>Includes laboratoty analysis, 1.4 communication pieces (videos), installtion and maintenance of 3.3 equipments, 85 specialized services (transport of reagents, materials and samples) y 1.2 others (surveys)</t>
  </si>
  <si>
    <t>17 events X 50 people per event</t>
  </si>
  <si>
    <t xml:space="preserve">387 field trips </t>
  </si>
  <si>
    <t>It consider 0.6 drones for potato, 7.1 laboratory equiments, 2.7 special equipmenet, 16.3 weather stations, 2.5 hardware, 15.5 sensors and 2.7 software and licenses</t>
  </si>
  <si>
    <t>It includes laboratoty analysis, 0.9 piezas de comunicación (videos), instalación y mantenimiento de 2.1 equipos, 55 servicios especializados (transporte de reactivos, materiales y muestras) y 0.8 others (encuentas)</t>
  </si>
  <si>
    <t>It correspond to 0.6 "cuarto frio" for potato and sugarcane-panela, 7.86 greenhouses for rice, sugarcane-panela and potato, 14 plots to potato, sugarcane-panela and forages-cattle and 7.5 labs adapted for rice, potato, forages, maize, sugarcane and sugarcane-panela.</t>
  </si>
  <si>
    <t>Infraestructure and preparation: preparation of laboratories rice, potato, forages, maize, sugarcane and sugarcane-panela . Breeding</t>
  </si>
  <si>
    <t xml:space="preserve">Infraestrucutre and preparation: land preparation for experiments and semi-commercial plots for potato, sugarcane-panela, forages.  Breeding </t>
  </si>
  <si>
    <t>Infraestructure and preparation:  Greenhouse construction for rice, sugarcane-panela, potato. Breeding</t>
  </si>
  <si>
    <t>Infraestructure and preparation:  "cuarto frio" construction for potato and sugarcane. Breeding</t>
  </si>
  <si>
    <t>It consider 20% of a drone for maize, 22.4 laboratory equipments, 20% for a citometro de flujo for musacea, 0.3 weather station, 1.1 hardware, 3.2 sensors, 0.2 software and licenses, and 6.9 others</t>
  </si>
  <si>
    <t>Drones and camaras (Maize)</t>
  </si>
  <si>
    <t>Special equipments (flow cytometer (citómetro de flujo) for musacea) )</t>
  </si>
  <si>
    <t>Others (equipment for monitoring variables in greenhouses, batteries for equipments, solar panels, pumping water system)</t>
  </si>
  <si>
    <t>Machinery and field equipment (bioreactor, irrigation system equipment, tractor, field equipment for measurement of photosynthesis and other variables)</t>
  </si>
  <si>
    <t>International consultants under the modality of short-term contracts or very low dedication of time to the project. 15 international experts, with an average monthly value of US $ 3,687</t>
  </si>
  <si>
    <t>It corresponds to the monthly time of 101 people who will be involved in the project as local consultants. Average value month per person / year is the unit cost with a value of US $ 2,333</t>
  </si>
  <si>
    <t>Includes laboratory analysis, different communication pieces  (3), 49 specialized services (genomic sequencing and diagnostics in specialized laboratories) y others (includes surveys, correspondence, labor for installation of equipment)</t>
  </si>
  <si>
    <t>lump sum</t>
  </si>
  <si>
    <t>It correspond to a position of a leading international scientist who will serve as scientific advisor on breeding and a national senior scientist who will be responsible for leading the result 2.1</t>
  </si>
  <si>
    <t>89 events X 50 people per event</t>
  </si>
  <si>
    <t>521 field trips</t>
  </si>
  <si>
    <t>It correspond to one "cuarto frio" for potato and sugarcane-panela, 12.9 greenhouses for rice, sugarcane-panela and potato, 23.1 plots to potato, sugarcane-panela and forages-cattle and 12.3 labs adapted for rice, potato, forages, maize, sugarcane and sugarcane-panela.</t>
  </si>
  <si>
    <t>It consider 30% of a drone for maize, 42.2 laboratory equipments, 30% for a citometro de flujo for musacea, 0.6 weather station, 2.1 hardware, 6.1 sensors, 0.3 software and licenses, and 6.9 others</t>
  </si>
  <si>
    <t>Special equipments ( citometro de flujo for musacea) )</t>
  </si>
  <si>
    <t>Others (equipamento para monitero de variables en invernaderos, batteries for equipments, solar panels, pumping water system)</t>
  </si>
  <si>
    <t>Machinery and field equipment (bioreactor, equipamento sistema de riego, tractor, equipos de campo para medición de fotosistesis y otras variables)</t>
  </si>
  <si>
    <t>Includes laboratory analysis, different communication pieces  (6), 89 specialized services (genomic sequencing and diagnostics in specialized laboratories) y others (includes surveys, correspondence, labor for installation of equipment)</t>
  </si>
  <si>
    <t>143 events X 50 people per event</t>
  </si>
  <si>
    <t>857 field trips</t>
  </si>
  <si>
    <t>It correspond to 0.3 "cuarto frio" for potato and sugarcane-panela, 3.2 greenhouses for rice, sugarcane-panela and potato, 5.8 plots to potato, sugarcane-panela and forages-cattle and 3.1 labs adapted for rice, potato, forages, maize, sugarcane and sugarcane-panela.</t>
  </si>
  <si>
    <t xml:space="preserve">Infraestrucutre and preparation: land preparation for experiments and semi-commercial plots.  Breeding </t>
  </si>
  <si>
    <t>Infraestructure and preparation:  Greenhouse construction. Breeding</t>
  </si>
  <si>
    <t>Infraestructure and preparation:  "cuarto frio" construction. Breeding</t>
  </si>
  <si>
    <t>It consider 10% of a drone for maize, 9.2 laboratory equipments, 10% for a citometro de flujo for musacea, 0.1 weather station, 0.5 hardware, 1.3 sensors, 0.1 software and licenses, and 2.9 others</t>
  </si>
  <si>
    <t>Includes laboratory analysis, different communication pieces  (1), 20 specialized services (genomic sequencing and diagnostics in specialized laboratories) y others (includes surveys, correspondence, labor for installation of equipment)</t>
  </si>
  <si>
    <t>37 events X 50 people per event</t>
  </si>
  <si>
    <t xml:space="preserve">215 field trips </t>
  </si>
  <si>
    <t>It consider 50% of a drone for maize, 65.1 laboratory equipments, 50% for a citometro de flujo for musacea, 0.9 weather station, 3.3 hardware, 1.3 sensors, 9.4 software and licenses, 20.1 others and 10.3 machinary and field equipments</t>
  </si>
  <si>
    <t>Includes laboratory analysis, different communication pieces  (0.6), 8.8 specialized services (genomic sequencing and diagnostics in specialized laboratories) y others (includes surveys, correspondence, labor for installation of equipment)</t>
  </si>
  <si>
    <t xml:space="preserve">121 field trips </t>
  </si>
  <si>
    <t>Implementation of technologies in 1.451 ha in forages-cattle, musaceas (banana and platain), coffeee, rice, sugarcane,potato, maize, 2.1 more efficient burners (hornillas) for sugarcane-panela trasnformation process, 12.1 labs adapted for coffee, sugarcane and riceand 0.5 infraestructure for cattle meassurement emissions.</t>
  </si>
  <si>
    <t xml:space="preserve">Infraestructure and preparation: Infraestructure  and maintenance for livestock.  </t>
  </si>
  <si>
    <t>Infraestructure and preparation: preparation of laboratories for coffeee, sugarcane and rice.  Implementation of sustainable crop management practices</t>
  </si>
  <si>
    <t>Infraestrucutre and preparation: land preparation for implementation of commercial plots for forages-cattle, musaceas (banana and platain), coffeee, rice, sugarcane,potato, maize.  Implementation of sustainable crop management practices</t>
  </si>
  <si>
    <t>Ha</t>
  </si>
  <si>
    <t>Infraestrucutre and preparation: Infraestructure  and maintenance for more efficient burners (hornillas) for the production of panela.  Implementation of sustainable crop management practices</t>
  </si>
  <si>
    <t>It includes 28 laboratory equipments, 2,7 special equipments 26.3 weather stations, 3.3 hardware, 37 sensors, 1.3 sotfware licenses, 5 others (cameras, macro lenses, greenhouse equipment) and   1 machinary and field equipments</t>
  </si>
  <si>
    <t>Laboratory equipments (GHG measurement chambers, ovens, stoves,  scales, thermos, analyzers)</t>
  </si>
  <si>
    <t>Special equipments (spectrophotometer,centrifuge, hammer mill, densitometer, steriomicroscope, infrared thermometer, infrared thermometer, etc, chromatograph, dopler ultrasound)</t>
  </si>
  <si>
    <t>Sensors (flowmeters, GHG measurement equipment, humidity, temperature, etc)</t>
  </si>
  <si>
    <t>Others (cameras, macro lenses, greenhouse equipment)</t>
  </si>
  <si>
    <r>
      <t xml:space="preserve">Machinery and field equipment (pumping water system, </t>
    </r>
    <r>
      <rPr>
        <i/>
        <sz val="9"/>
        <rFont val="Calibri Light"/>
        <family val="2"/>
        <scheme val="major"/>
      </rPr>
      <t>picadora ensiladora (silage gringer)</t>
    </r>
    <r>
      <rPr>
        <sz val="9"/>
        <rFont val="Calibri Light"/>
        <family val="2"/>
        <scheme val="major"/>
      </rPr>
      <t>)</t>
    </r>
  </si>
  <si>
    <t>International consultants under the modality of short-term contracts or very low dedication of time to the project. Two international experts, with an average monthly value of US $ 3,687</t>
  </si>
  <si>
    <t>It corresponds to the monthly time of 90 people who will be involved in the project as local consultants. Average value month per person / year is the unit cost with a value of US $ 2,333</t>
  </si>
  <si>
    <t>It includes 183 laboratory analysis (includes GHG measurement, bromatological analysis, physicochemical analysis of water and soil, mineral nitrogen), 19 packages of communication pieces, installation of 2 equipments, 5 specialized services, and 170 others (technology installation service packages).</t>
  </si>
  <si>
    <t>Laboratory analyses (incluye medición de GEI, análisis bromatologicos, análisis fisicoquimicos de agua y suelos, nitrógeno mineral)</t>
  </si>
  <si>
    <t>Others (paquetes de servicios de instalación de tecnologías, toma de muestras y mensajeria)</t>
  </si>
  <si>
    <t xml:space="preserve">It correspond to positions of two leading international scientist who will serve as scientific advisors on GHG emmisions (1) and water management (1) and two national senior scientist who will be responsible for leading the result 2.2 on GHG emmisions (1) and water management (1). Four people in total </t>
  </si>
  <si>
    <t xml:space="preserve">1107 field trips </t>
  </si>
  <si>
    <t>Implementation of technologies in 3.819 ha in forages-cattle, musaceas (banana and platain), coffeee, rice, sugarcane,potato, maize, 5.4 more efficient burners (hornillas) for sugarcane-panela trasnformation process, labs adapted for coffee, sugarcane and riceand 1.3 infraestructure for cattle meassurement emissions.</t>
  </si>
  <si>
    <t>Includes 28 laboratory equipments, 2,7 special equipments 26.3 weather stations, 3.3 hardware, 37 sensors, 1.3 sotfware licenses, 5 others (cameras, macro lenses, greenhouse equipment) and   1 machinary and field equipments</t>
  </si>
  <si>
    <t>Laboratory equipments (camaras para medición de GEI, ovens, stoves,  scales, thermos, analyzers)</t>
  </si>
  <si>
    <t>Special equipments (spectrophotometer,centrifuga, molino de martillos, densitometro, esteriomicroscopio, termometro infrarrojo, chromatograph, dopler ultrasound)</t>
  </si>
  <si>
    <t>Sensors (aforadores de caudal, equipo medición de GEI, humidity, temperature)</t>
  </si>
  <si>
    <t>Others (camaras fotograficas, lente macro, implementos invernadero)</t>
  </si>
  <si>
    <t>Machinery and field equipment ( pumping water system, picadora ensiladora)</t>
  </si>
  <si>
    <t>Includes 378 laboratory analysis (includes GHG measurement, bromatological analysis, physicochemical analysis of water and soil, mineral nitrogen), 39 packages of communication pieces, 5 equipment installation, 11 specialized services, and 352 others (technology installation service packages)</t>
  </si>
  <si>
    <t>218 events X 50 people per event (~1 per municipality during whole project)</t>
  </si>
  <si>
    <t>2505 field trips (2 field trips by municipality per year)</t>
  </si>
  <si>
    <t>Implementation of technologies in 368 ha in forages-cattle, musaceas (banana and platain), coffeee, rice, sugarcane,potato, maize, 0.5 more efficient burners (hornillas) for sugarcane-panela trasnformation process, 3 labs adapted for coffee, sugarcane and riceand 0.1 infraestructure for cattle meassurement emissions.</t>
  </si>
  <si>
    <t>It includes 7 laboratory equipments, 0,7 special equipments 6.7 weather stations, 0.9 hardware, 9.4 sensors, 0.3 sotfware licenses, 1.3 others (cameras, macro lenses, greenhouse equipment) and  0.3 machinary and field equipments</t>
  </si>
  <si>
    <t>Includes: 46.4 laboratory analysis ( (measures of GHG análisis bromatologicos, bromatological analysis, physicochemical analysis of water and soils, mineral nitrogen), 4.7 packages of cummnication pieces, installation of 0.6 equipments, 1.4 specializaed services and, 43.2 others (technologu installation services packages)</t>
  </si>
  <si>
    <t>23 events X 50 people per event</t>
  </si>
  <si>
    <t>281 field trip</t>
  </si>
  <si>
    <t>It includes 0.4 laboratory equipments, 0.4 weather stations, 0.5 sensors</t>
  </si>
  <si>
    <t>Establishment of technological showcases in 19 different places for sugarcane-panela</t>
  </si>
  <si>
    <t>International consultants under the modality of short-term contracts or very low dedication of time to the project. Three international experts, with an average monthly value of US $ 3,687</t>
  </si>
  <si>
    <t>It corresponds to the monthly time of 12 people who will be involved in the project as local consultants. Average value month per person / year is the unit cost with a value of US $ 2,333</t>
  </si>
  <si>
    <t>10 packages of cummnication pieces, 2 specialized services to improve communication and 10 related to the develipment of demostration modules</t>
  </si>
  <si>
    <t>It correspond to a position of leading international scientist who will serve as scientific advisors on business model and knowledge management (results 3.1 and 3.2) and a national senior scientist who will be responsible for leading the results 3.1 and 3.2.</t>
  </si>
  <si>
    <t>29 events X 50 people per event</t>
  </si>
  <si>
    <t>288 field trip</t>
  </si>
  <si>
    <t>Establishment of technological showcases for maize 17 places</t>
  </si>
  <si>
    <t>International consultant under the modality of short-term contracts or very low dedication of time to the project. One international expert, with an average monthly value of US $ 3,687</t>
  </si>
  <si>
    <t>It corresponds to the monthly time of 38 people who will be involved in the project as local consultants. Average value month per person / year is the unit cost with a value of US $ 2,333</t>
  </si>
  <si>
    <t>22 packages of cummnication including massive media of communication</t>
  </si>
  <si>
    <t>302 events X 50 people per event</t>
  </si>
  <si>
    <t>406 field trip</t>
  </si>
  <si>
    <t>It correspont to two national consultants who provide support to MADR for project supervision and carry out all administrative procedures required by funders</t>
  </si>
  <si>
    <t>Financial specialist to support MADR</t>
  </si>
  <si>
    <t>Procurement specialist to support MADR</t>
  </si>
  <si>
    <t>It correspont to six positions related with the project management. A project manager, a legal advisor, a financial manager, a contract manager, a leader on logistic and an procurement leader.</t>
  </si>
  <si>
    <t>Project manager - CIAT</t>
  </si>
  <si>
    <t>Leader on logistic- CIAT</t>
  </si>
  <si>
    <t>Legal advisor - CIAT</t>
  </si>
  <si>
    <t>Financial manager - CIAT</t>
  </si>
  <si>
    <t>Contract manager - CIAT</t>
  </si>
  <si>
    <t>Procurement leader - CIAT</t>
  </si>
  <si>
    <t>Total</t>
  </si>
  <si>
    <t>Total Financing</t>
  </si>
  <si>
    <t xml:space="preserve">1. </t>
  </si>
  <si>
    <t xml:space="preserve">2. </t>
  </si>
  <si>
    <t>CSICAP BUDGET</t>
  </si>
  <si>
    <t>Detail Budget Plan</t>
  </si>
  <si>
    <t>Detailed Budget Note</t>
  </si>
  <si>
    <t>GCF Summaries -  Detailed Budget Plan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</si>
</sst>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164" formatCode="0.0%"/>
    <numFmt numFmtId="165" formatCode="_(* #,##0.00_);_(* \(#,##0.00\);_(* &quot;-&quot;??_);_(@_)"/>
    <numFmt numFmtId="166" formatCode="_(* #,##0.0_);_(* \(#,##0.0\);_(* &quot;-&quot;??_);_(@_)"/>
    <numFmt numFmtId="167" formatCode="_(* #,##0.0_);_(* \(#,##0.0\);_(* &quot;-&quot;?_);_(@_)"/>
    <numFmt numFmtId="168" formatCode="_(* #,##0_);_(* \(#,##0\);_(* &quot;-&quot;??_);_(@_)"/>
  </numFmts>
  <fonts count="39"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Arial Narrow"/>
      <family val="2"/>
    </font>
    <font>
      <sz val="11"/>
      <color theme="1"/>
      <name val="Calibri Light"/>
      <family val="2"/>
      <scheme val="major"/>
    </font>
    <font>
      <sz val="10"/>
      <name val="Arial"/>
      <family val="2"/>
    </font>
    <font>
      <b/>
      <i/>
      <sz val="12"/>
      <color theme="0"/>
      <name val="Arial Narrow"/>
      <family val="2"/>
    </font>
    <font>
      <sz val="12"/>
      <color rgb="FF3E4E57"/>
      <name val="Arial Narrow"/>
      <family val="2"/>
    </font>
    <font>
      <b/>
      <sz val="12"/>
      <color rgb="FF3E4E57"/>
      <name val="Arial Narrow"/>
      <family val="2"/>
    </font>
    <font>
      <b/>
      <sz val="11"/>
      <color rgb="FF3E4E57"/>
      <name val="Calibri Light"/>
      <family val="2"/>
      <scheme val="major"/>
    </font>
    <font>
      <b/>
      <sz val="11"/>
      <name val="Calibri"/>
      <family val="2"/>
      <scheme val="minor"/>
    </font>
    <font>
      <b/>
      <sz val="11"/>
      <color theme="1"/>
      <name val="Calibri Light"/>
      <family val="2"/>
      <scheme val="major"/>
    </font>
    <font>
      <sz val="11"/>
      <name val="Calibri Light"/>
      <family val="2"/>
      <scheme val="major"/>
    </font>
    <font>
      <b/>
      <sz val="14"/>
      <color theme="1"/>
      <name val="Calibri"/>
      <family val="2"/>
      <scheme val="minor"/>
    </font>
    <font>
      <sz val="14"/>
      <color theme="1"/>
      <name val="Calibri"/>
      <family val="2"/>
      <scheme val="minor"/>
    </font>
    <font>
      <sz val="18"/>
      <color theme="1"/>
      <name val="Arial Narrow"/>
      <family val="2"/>
    </font>
    <font>
      <sz val="18"/>
      <color theme="1"/>
      <name val="Calibri Light"/>
      <family val="2"/>
      <scheme val="major"/>
    </font>
    <font>
      <b/>
      <u/>
      <sz val="11"/>
      <color theme="0"/>
      <name val="Arial Narrow"/>
      <family val="2"/>
    </font>
    <font>
      <sz val="11"/>
      <color theme="0"/>
      <name val="Arial Narrow"/>
      <family val="2"/>
    </font>
    <font>
      <b/>
      <u/>
      <sz val="11"/>
      <color theme="1"/>
      <name val="Arial Narrow"/>
      <family val="2"/>
    </font>
    <font>
      <b/>
      <sz val="9"/>
      <color indexed="81"/>
      <name val="Tahoma"/>
      <family val="2"/>
    </font>
    <font>
      <sz val="9"/>
      <color indexed="81"/>
      <name val="Tahoma"/>
      <family val="2"/>
    </font>
    <font>
      <b/>
      <sz val="12"/>
      <color indexed="81"/>
      <name val="Tahoma"/>
      <family val="2"/>
    </font>
    <font>
      <sz val="12"/>
      <color indexed="81"/>
      <name val="Tahoma"/>
      <family val="2"/>
    </font>
    <font>
      <sz val="11"/>
      <color theme="1"/>
      <name val="Calibri"/>
      <family val="2"/>
      <charset val="204"/>
      <scheme val="minor"/>
    </font>
    <font>
      <b/>
      <sz val="24"/>
      <color theme="9" tint="-0.249977111117893"/>
      <name val="Calibri Light"/>
      <family val="2"/>
      <scheme val="major"/>
    </font>
    <font>
      <b/>
      <sz val="10"/>
      <name val="Calibri Light"/>
      <family val="2"/>
      <scheme val="major"/>
    </font>
    <font>
      <b/>
      <sz val="11"/>
      <name val="Calibri Light"/>
      <family val="2"/>
      <scheme val="major"/>
    </font>
    <font>
      <sz val="12"/>
      <name val="Calibri Light"/>
      <family val="2"/>
      <scheme val="major"/>
    </font>
    <font>
      <sz val="9"/>
      <name val="Calibri Light"/>
      <family val="2"/>
      <scheme val="major"/>
    </font>
    <font>
      <b/>
      <sz val="9"/>
      <name val="Calibri Light"/>
      <family val="2"/>
      <scheme val="major"/>
    </font>
    <font>
      <i/>
      <sz val="9"/>
      <name val="Calibri Light"/>
      <family val="2"/>
      <scheme val="major"/>
    </font>
    <font>
      <sz val="10"/>
      <name val="Calibri Light"/>
      <family val="2"/>
      <scheme val="major"/>
    </font>
    <font>
      <sz val="11"/>
      <name val="Calibri"/>
      <family val="2"/>
      <scheme val="minor"/>
    </font>
    <font>
      <b/>
      <sz val="11"/>
      <color rgb="FFFF0000"/>
      <name val="Calibri Light"/>
      <family val="2"/>
      <scheme val="major"/>
    </font>
    <font>
      <u/>
      <sz val="11"/>
      <color theme="10"/>
      <name val="Calibri"/>
      <family val="2"/>
      <scheme val="minor"/>
    </font>
    <font>
      <b/>
      <sz val="16"/>
      <color theme="0"/>
      <name val="Calibri"/>
      <family val="2"/>
      <scheme val="minor"/>
    </font>
    <font>
      <b/>
      <sz val="15"/>
      <color theme="1"/>
      <name val="Calibri"/>
      <family val="2"/>
      <scheme val="minor"/>
    </font>
    <font>
      <b/>
      <u/>
      <sz val="16"/>
      <color theme="10"/>
      <name val="Calibri"/>
      <family val="2"/>
      <scheme val="minor"/>
    </font>
  </fonts>
  <fills count="18">
    <fill>
      <patternFill patternType="none"/>
    </fill>
    <fill>
      <patternFill patternType="gray125"/>
    </fill>
    <fill>
      <patternFill patternType="solid">
        <fgColor theme="3" tint="-0.249977111117893"/>
        <bgColor indexed="64"/>
      </patternFill>
    </fill>
    <fill>
      <patternFill patternType="solid">
        <fgColor theme="4" tint="0.399975585192419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rgb="FFEDEDED"/>
        <bgColor indexed="64"/>
      </patternFill>
    </fill>
    <fill>
      <patternFill patternType="solid">
        <fgColor theme="2" tint="-0.749992370372631"/>
        <bgColor indexed="64"/>
      </patternFill>
    </fill>
    <fill>
      <patternFill patternType="solid">
        <fgColor theme="8" tint="-0.249977111117893"/>
        <bgColor indexed="64"/>
      </patternFill>
    </fill>
    <fill>
      <patternFill patternType="solid">
        <fgColor theme="9" tint="0.79998168889431442"/>
        <bgColor indexed="64"/>
      </patternFill>
    </fill>
  </fills>
  <borders count="74">
    <border>
      <left/>
      <right/>
      <top/>
      <bottom/>
      <diagonal/>
    </border>
    <border>
      <left/>
      <right/>
      <top style="medium">
        <color rgb="FF3E4E57"/>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
      <left/>
      <right/>
      <top/>
      <bottom style="medium">
        <color indexed="64"/>
      </bottom>
      <diagonal/>
    </border>
    <border>
      <left style="medium">
        <color indexed="64"/>
      </left>
      <right style="thin">
        <color theme="0" tint="-0.249977111117893"/>
      </right>
      <top style="medium">
        <color indexed="64"/>
      </top>
      <bottom/>
      <diagonal/>
    </border>
    <border>
      <left style="thin">
        <color indexed="64"/>
      </left>
      <right/>
      <top/>
      <bottom/>
      <diagonal/>
    </border>
    <border>
      <left style="thin">
        <color theme="0" tint="-0.249977111117893"/>
      </left>
      <right style="thin">
        <color theme="0" tint="-0.249977111117893"/>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theme="0" tint="-0.249977111117893"/>
      </left>
      <right style="thin">
        <color theme="0" tint="-0.249977111117893"/>
      </right>
      <top style="thin">
        <color theme="0" tint="-0.249977111117893"/>
      </top>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theme="0" tint="-0.249977111117893"/>
      </left>
      <right/>
      <top style="thin">
        <color theme="0" tint="-0.249977111117893"/>
      </top>
      <bottom/>
      <diagonal/>
    </border>
    <border>
      <left style="thin">
        <color indexed="64"/>
      </left>
      <right/>
      <top style="thin">
        <color indexed="64"/>
      </top>
      <bottom/>
      <diagonal/>
    </border>
    <border>
      <left style="medium">
        <color indexed="64"/>
      </left>
      <right style="thin">
        <color theme="0" tint="-0.249977111117893"/>
      </right>
      <top style="medium">
        <color indexed="64"/>
      </top>
      <bottom style="thin">
        <color indexed="64"/>
      </bottom>
      <diagonal/>
    </border>
    <border>
      <left style="medium">
        <color indexed="64"/>
      </left>
      <right style="thin">
        <color theme="0" tint="-0.249977111117893"/>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s>
  <cellStyleXfs count="9">
    <xf numFmtId="0" fontId="0" fillId="0" borderId="0"/>
    <xf numFmtId="41" fontId="1" fillId="0" borderId="0" applyFont="0" applyFill="0" applyBorder="0" applyAlignment="0" applyProtection="0"/>
    <xf numFmtId="9" fontId="1" fillId="0" borderId="0" applyFont="0" applyFill="0" applyBorder="0" applyAlignment="0" applyProtection="0"/>
    <xf numFmtId="0" fontId="5" fillId="0" borderId="0"/>
    <xf numFmtId="0" fontId="5" fillId="0" borderId="0" applyFont="0" applyFill="0" applyBorder="0" applyAlignment="0" applyProtection="0"/>
    <xf numFmtId="0" fontId="24" fillId="0" borderId="0"/>
    <xf numFmtId="165" fontId="1" fillId="0" borderId="0" applyFont="0" applyFill="0" applyBorder="0" applyAlignment="0" applyProtection="0"/>
    <xf numFmtId="0" fontId="1" fillId="0" borderId="0"/>
    <xf numFmtId="0" fontId="35" fillId="0" borderId="0" applyNumberFormat="0" applyFill="0" applyBorder="0" applyAlignment="0" applyProtection="0"/>
  </cellStyleXfs>
  <cellXfs count="621">
    <xf numFmtId="0" fontId="0" fillId="0" borderId="0" xfId="0"/>
    <xf numFmtId="0" fontId="3" fillId="0" borderId="0" xfId="0" applyFont="1"/>
    <xf numFmtId="3" fontId="4" fillId="0" borderId="0" xfId="0" applyNumberFormat="1" applyFont="1"/>
    <xf numFmtId="0" fontId="6" fillId="2" borderId="1" xfId="3" applyFont="1" applyFill="1" applyBorder="1" applyAlignment="1">
      <alignment horizontal="left" vertical="center"/>
    </xf>
    <xf numFmtId="0" fontId="7" fillId="2" borderId="1" xfId="4" applyFont="1" applyFill="1" applyBorder="1" applyAlignment="1" applyProtection="1">
      <alignment horizontal="center" vertical="center"/>
      <protection locked="0"/>
    </xf>
    <xf numFmtId="1" fontId="8" fillId="2" borderId="1" xfId="4" applyNumberFormat="1" applyFont="1" applyFill="1" applyBorder="1" applyAlignment="1" applyProtection="1">
      <alignment horizontal="center" vertical="center"/>
      <protection locked="0"/>
    </xf>
    <xf numFmtId="1" fontId="7" fillId="2" borderId="1" xfId="4" applyNumberFormat="1" applyFont="1" applyFill="1" applyBorder="1" applyAlignment="1" applyProtection="1">
      <alignment horizontal="center" vertical="center"/>
      <protection locked="0"/>
    </xf>
    <xf numFmtId="3" fontId="9" fillId="2" borderId="1" xfId="4" applyNumberFormat="1" applyFont="1" applyFill="1" applyBorder="1" applyAlignment="1" applyProtection="1">
      <alignment horizontal="center" vertical="center"/>
      <protection locked="0"/>
    </xf>
    <xf numFmtId="0" fontId="4" fillId="0" borderId="0" xfId="0" applyFont="1"/>
    <xf numFmtId="0" fontId="2" fillId="3" borderId="2"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2" fillId="4" borderId="2" xfId="0" applyFont="1" applyFill="1" applyBorder="1" applyAlignment="1">
      <alignment horizontal="center" vertical="center" wrapText="1"/>
    </xf>
    <xf numFmtId="3" fontId="11" fillId="3" borderId="2" xfId="0" applyNumberFormat="1" applyFont="1" applyFill="1" applyBorder="1" applyAlignment="1">
      <alignment horizontal="center" vertical="center" wrapText="1"/>
    </xf>
    <xf numFmtId="3" fontId="11" fillId="3" borderId="3" xfId="0" applyNumberFormat="1" applyFont="1" applyFill="1" applyBorder="1" applyAlignment="1">
      <alignment horizontal="center" vertical="center" wrapText="1"/>
    </xf>
    <xf numFmtId="3" fontId="4" fillId="0" borderId="0" xfId="0" applyNumberFormat="1" applyFont="1" applyAlignment="1">
      <alignment horizontal="center" vertical="center" wrapText="1"/>
    </xf>
    <xf numFmtId="0" fontId="4" fillId="0" borderId="0" xfId="0" applyFont="1" applyAlignment="1">
      <alignment horizontal="center" vertical="center" wrapText="1"/>
    </xf>
    <xf numFmtId="1" fontId="0" fillId="5" borderId="2" xfId="4" applyNumberFormat="1" applyFont="1" applyFill="1" applyBorder="1" applyAlignment="1" applyProtection="1">
      <alignment horizontal="left" vertical="center"/>
      <protection locked="0"/>
    </xf>
    <xf numFmtId="1" fontId="2" fillId="5" borderId="2" xfId="4" applyNumberFormat="1" applyFont="1" applyFill="1" applyBorder="1" applyAlignment="1" applyProtection="1">
      <alignment horizontal="center" vertical="center"/>
      <protection locked="0"/>
    </xf>
    <xf numFmtId="1" fontId="1" fillId="5" borderId="2" xfId="4" applyNumberFormat="1" applyFont="1" applyFill="1" applyBorder="1" applyAlignment="1" applyProtection="1">
      <alignment horizontal="center" vertical="center"/>
      <protection locked="0"/>
    </xf>
    <xf numFmtId="3" fontId="4" fillId="5" borderId="2" xfId="4" applyNumberFormat="1" applyFont="1" applyFill="1" applyBorder="1" applyAlignment="1" applyProtection="1">
      <alignment horizontal="center" vertical="center"/>
      <protection locked="0"/>
    </xf>
    <xf numFmtId="3" fontId="4" fillId="5" borderId="3" xfId="4" applyNumberFormat="1" applyFont="1" applyFill="1" applyBorder="1" applyAlignment="1" applyProtection="1">
      <alignment horizontal="center" vertical="center"/>
      <protection locked="0"/>
    </xf>
    <xf numFmtId="10" fontId="4" fillId="5" borderId="2" xfId="2" applyNumberFormat="1" applyFont="1" applyFill="1" applyBorder="1" applyAlignment="1" applyProtection="1">
      <alignment horizontal="center" vertical="center"/>
      <protection locked="0"/>
    </xf>
    <xf numFmtId="10" fontId="4" fillId="6" borderId="0" xfId="2" applyNumberFormat="1" applyFont="1" applyFill="1" applyBorder="1" applyAlignment="1" applyProtection="1">
      <alignment horizontal="center" vertical="center"/>
      <protection locked="0"/>
    </xf>
    <xf numFmtId="0" fontId="4" fillId="6" borderId="0" xfId="2" applyNumberFormat="1" applyFont="1" applyFill="1" applyBorder="1" applyAlignment="1" applyProtection="1">
      <alignment horizontal="center" vertical="center"/>
      <protection locked="0"/>
    </xf>
    <xf numFmtId="0" fontId="4" fillId="0" borderId="0" xfId="2" applyNumberFormat="1" applyFont="1" applyFill="1" applyBorder="1" applyAlignment="1" applyProtection="1">
      <alignment horizontal="center" vertical="center"/>
      <protection locked="0"/>
    </xf>
    <xf numFmtId="10" fontId="4" fillId="0" borderId="0" xfId="2" applyNumberFormat="1" applyFont="1" applyFill="1" applyBorder="1" applyAlignment="1" applyProtection="1">
      <alignment horizontal="center" vertical="center"/>
      <protection locked="0"/>
    </xf>
    <xf numFmtId="1" fontId="0" fillId="0" borderId="2" xfId="4" applyNumberFormat="1" applyFont="1" applyFill="1" applyBorder="1" applyAlignment="1" applyProtection="1">
      <alignment horizontal="left" vertical="center"/>
      <protection locked="0"/>
    </xf>
    <xf numFmtId="1" fontId="2" fillId="0" borderId="2" xfId="4" applyNumberFormat="1" applyFont="1" applyFill="1" applyBorder="1" applyAlignment="1" applyProtection="1">
      <alignment horizontal="center" vertical="center"/>
      <protection locked="0"/>
    </xf>
    <xf numFmtId="1" fontId="1" fillId="0" borderId="2" xfId="4" applyNumberFormat="1" applyFont="1" applyFill="1" applyBorder="1" applyAlignment="1" applyProtection="1">
      <alignment horizontal="center" vertical="center"/>
      <protection locked="0"/>
    </xf>
    <xf numFmtId="3" fontId="4" fillId="0" borderId="2" xfId="4" applyNumberFormat="1" applyFont="1" applyFill="1" applyBorder="1" applyAlignment="1" applyProtection="1">
      <alignment horizontal="center" vertical="center"/>
      <protection locked="0"/>
    </xf>
    <xf numFmtId="3" fontId="4" fillId="0" borderId="3" xfId="4" applyNumberFormat="1" applyFont="1" applyFill="1" applyBorder="1" applyAlignment="1" applyProtection="1">
      <alignment horizontal="center" vertical="center"/>
      <protection locked="0"/>
    </xf>
    <xf numFmtId="10" fontId="4" fillId="0" borderId="2" xfId="2" applyNumberFormat="1" applyFont="1" applyFill="1" applyBorder="1" applyAlignment="1" applyProtection="1">
      <alignment horizontal="center" vertical="center"/>
      <protection locked="0"/>
    </xf>
    <xf numFmtId="3" fontId="12" fillId="0" borderId="2" xfId="4" applyNumberFormat="1" applyFont="1" applyFill="1" applyBorder="1" applyAlignment="1" applyProtection="1">
      <alignment horizontal="center" vertical="center"/>
      <protection locked="0"/>
    </xf>
    <xf numFmtId="3" fontId="12" fillId="0" borderId="3" xfId="4" applyNumberFormat="1" applyFont="1" applyFill="1" applyBorder="1" applyAlignment="1" applyProtection="1">
      <alignment horizontal="center" vertical="center"/>
      <protection locked="0"/>
    </xf>
    <xf numFmtId="10" fontId="12" fillId="0" borderId="2" xfId="2" applyNumberFormat="1" applyFont="1" applyFill="1" applyBorder="1" applyAlignment="1" applyProtection="1">
      <alignment horizontal="center" vertical="center"/>
      <protection locked="0"/>
    </xf>
    <xf numFmtId="1" fontId="2" fillId="6" borderId="2" xfId="4" applyNumberFormat="1" applyFont="1" applyFill="1" applyBorder="1" applyAlignment="1" applyProtection="1">
      <alignment horizontal="center" vertical="center"/>
      <protection locked="0"/>
    </xf>
    <xf numFmtId="0" fontId="2" fillId="7" borderId="8" xfId="4" applyFont="1" applyFill="1" applyBorder="1" applyAlignment="1" applyProtection="1">
      <alignment horizontal="left" vertical="center"/>
      <protection locked="0"/>
    </xf>
    <xf numFmtId="1" fontId="2" fillId="7" borderId="2" xfId="4" applyNumberFormat="1" applyFont="1" applyFill="1" applyBorder="1" applyAlignment="1" applyProtection="1">
      <alignment horizontal="center" vertical="center"/>
      <protection locked="0"/>
    </xf>
    <xf numFmtId="1" fontId="1" fillId="7" borderId="2" xfId="4" applyNumberFormat="1" applyFont="1" applyFill="1" applyBorder="1" applyAlignment="1" applyProtection="1">
      <alignment horizontal="center" vertical="center"/>
      <protection locked="0"/>
    </xf>
    <xf numFmtId="3" fontId="11" fillId="7" borderId="2" xfId="4" applyNumberFormat="1" applyFont="1" applyFill="1" applyBorder="1" applyAlignment="1" applyProtection="1">
      <alignment horizontal="center" vertical="center"/>
      <protection locked="0"/>
    </xf>
    <xf numFmtId="3" fontId="11" fillId="7" borderId="3" xfId="4" applyNumberFormat="1" applyFont="1" applyFill="1" applyBorder="1" applyAlignment="1" applyProtection="1">
      <alignment horizontal="center" vertical="center"/>
      <protection locked="0"/>
    </xf>
    <xf numFmtId="3" fontId="11" fillId="6" borderId="0" xfId="4" applyNumberFormat="1" applyFont="1" applyFill="1" applyBorder="1" applyAlignment="1" applyProtection="1">
      <alignment horizontal="center" vertical="center"/>
      <protection locked="0"/>
    </xf>
    <xf numFmtId="0" fontId="11" fillId="6" borderId="0" xfId="4" applyFont="1" applyFill="1" applyBorder="1" applyAlignment="1" applyProtection="1">
      <alignment horizontal="center" vertical="center"/>
      <protection locked="0"/>
    </xf>
    <xf numFmtId="3" fontId="4" fillId="0" borderId="0" xfId="2" applyNumberFormat="1" applyFont="1" applyFill="1" applyBorder="1" applyAlignment="1" applyProtection="1">
      <alignment horizontal="center" vertical="center"/>
      <protection locked="0"/>
    </xf>
    <xf numFmtId="0" fontId="2" fillId="0" borderId="5" xfId="0" applyFont="1" applyBorder="1" applyAlignment="1">
      <alignment vertical="center" wrapText="1"/>
    </xf>
    <xf numFmtId="0" fontId="2" fillId="7" borderId="3" xfId="4" applyFont="1" applyFill="1" applyBorder="1" applyAlignment="1" applyProtection="1">
      <alignment vertical="center"/>
      <protection locked="0"/>
    </xf>
    <xf numFmtId="0" fontId="2" fillId="7" borderId="7" xfId="4" applyFont="1" applyFill="1" applyBorder="1" applyAlignment="1" applyProtection="1">
      <alignment vertical="center"/>
      <protection locked="0"/>
    </xf>
    <xf numFmtId="0" fontId="2" fillId="7" borderId="8" xfId="4" applyFont="1" applyFill="1" applyBorder="1" applyAlignment="1" applyProtection="1">
      <alignment vertical="center"/>
      <protection locked="0"/>
    </xf>
    <xf numFmtId="1" fontId="1" fillId="7" borderId="3" xfId="4" applyNumberFormat="1" applyFont="1" applyFill="1" applyBorder="1" applyAlignment="1" applyProtection="1">
      <alignment horizontal="center" vertical="center"/>
      <protection locked="0"/>
    </xf>
    <xf numFmtId="164" fontId="11" fillId="7" borderId="2" xfId="2" applyNumberFormat="1" applyFont="1" applyFill="1" applyBorder="1" applyAlignment="1" applyProtection="1">
      <alignment horizontal="center" vertical="center"/>
      <protection locked="0"/>
    </xf>
    <xf numFmtId="164" fontId="11" fillId="6" borderId="0" xfId="2" applyNumberFormat="1" applyFont="1" applyFill="1" applyBorder="1" applyAlignment="1" applyProtection="1">
      <alignment horizontal="center" vertical="center"/>
      <protection locked="0"/>
    </xf>
    <xf numFmtId="0" fontId="11" fillId="6" borderId="0" xfId="2" applyNumberFormat="1" applyFont="1" applyFill="1" applyBorder="1" applyAlignment="1" applyProtection="1">
      <alignment horizontal="center" vertical="center"/>
      <protection locked="0"/>
    </xf>
    <xf numFmtId="1" fontId="0" fillId="8" borderId="2" xfId="4" applyNumberFormat="1" applyFont="1" applyFill="1" applyBorder="1" applyAlignment="1" applyProtection="1">
      <alignment horizontal="left" vertical="center"/>
      <protection locked="0"/>
    </xf>
    <xf numFmtId="1" fontId="1" fillId="8" borderId="2" xfId="4" applyNumberFormat="1" applyFont="1" applyFill="1" applyBorder="1" applyAlignment="1" applyProtection="1">
      <alignment horizontal="center" vertical="center"/>
      <protection locked="0"/>
    </xf>
    <xf numFmtId="3" fontId="4" fillId="8" borderId="2" xfId="4" applyNumberFormat="1" applyFont="1" applyFill="1" applyBorder="1" applyAlignment="1" applyProtection="1">
      <alignment horizontal="center" vertical="center"/>
      <protection locked="0"/>
    </xf>
    <xf numFmtId="3" fontId="4" fillId="8" borderId="3" xfId="4" applyNumberFormat="1" applyFont="1" applyFill="1" applyBorder="1" applyAlignment="1" applyProtection="1">
      <alignment horizontal="center" vertical="center"/>
      <protection locked="0"/>
    </xf>
    <xf numFmtId="10" fontId="4" fillId="8" borderId="2" xfId="2" applyNumberFormat="1" applyFont="1" applyFill="1" applyBorder="1" applyAlignment="1" applyProtection="1">
      <alignment horizontal="center" vertical="center"/>
      <protection locked="0"/>
    </xf>
    <xf numFmtId="1" fontId="2" fillId="8" borderId="2" xfId="4" applyNumberFormat="1" applyFont="1" applyFill="1" applyBorder="1" applyAlignment="1" applyProtection="1">
      <alignment horizontal="center" vertical="center"/>
      <protection locked="0"/>
    </xf>
    <xf numFmtId="3" fontId="12" fillId="8" borderId="2" xfId="4" applyNumberFormat="1" applyFont="1" applyFill="1" applyBorder="1" applyAlignment="1" applyProtection="1">
      <alignment horizontal="center" vertical="center"/>
      <protection locked="0"/>
    </xf>
    <xf numFmtId="3" fontId="12" fillId="8" borderId="3" xfId="4" applyNumberFormat="1" applyFont="1" applyFill="1" applyBorder="1" applyAlignment="1" applyProtection="1">
      <alignment horizontal="center" vertical="center"/>
      <protection locked="0"/>
    </xf>
    <xf numFmtId="10" fontId="12" fillId="8" borderId="2" xfId="2" applyNumberFormat="1" applyFont="1" applyFill="1" applyBorder="1" applyAlignment="1" applyProtection="1">
      <alignment horizontal="center" vertical="center"/>
      <protection locked="0"/>
    </xf>
    <xf numFmtId="0" fontId="2" fillId="8" borderId="8" xfId="4" applyFont="1" applyFill="1" applyBorder="1" applyAlignment="1" applyProtection="1">
      <alignment horizontal="left" vertical="center"/>
      <protection locked="0"/>
    </xf>
    <xf numFmtId="3" fontId="11" fillId="8" borderId="2" xfId="4" applyNumberFormat="1" applyFont="1" applyFill="1" applyBorder="1" applyAlignment="1" applyProtection="1">
      <alignment horizontal="center" vertical="center"/>
      <protection locked="0"/>
    </xf>
    <xf numFmtId="164" fontId="11" fillId="8" borderId="2" xfId="2" applyNumberFormat="1" applyFont="1" applyFill="1" applyBorder="1" applyAlignment="1" applyProtection="1">
      <alignment horizontal="center" vertical="center"/>
      <protection locked="0"/>
    </xf>
    <xf numFmtId="0" fontId="2" fillId="3" borderId="8" xfId="0" applyFont="1" applyFill="1" applyBorder="1" applyAlignment="1">
      <alignment horizontal="left"/>
    </xf>
    <xf numFmtId="0" fontId="0" fillId="3" borderId="2" xfId="0" applyFill="1" applyBorder="1"/>
    <xf numFmtId="3" fontId="11" fillId="3" borderId="2" xfId="0" applyNumberFormat="1" applyFont="1" applyFill="1" applyBorder="1" applyAlignment="1">
      <alignment horizontal="center"/>
    </xf>
    <xf numFmtId="164" fontId="11" fillId="3" borderId="2" xfId="2" applyNumberFormat="1" applyFont="1" applyFill="1" applyBorder="1" applyAlignment="1">
      <alignment horizontal="center"/>
    </xf>
    <xf numFmtId="164" fontId="11" fillId="6" borderId="0" xfId="2" applyNumberFormat="1" applyFont="1" applyFill="1" applyBorder="1" applyAlignment="1">
      <alignment horizontal="center"/>
    </xf>
    <xf numFmtId="0" fontId="11" fillId="6" borderId="0" xfId="2" applyNumberFormat="1" applyFont="1" applyFill="1" applyBorder="1" applyAlignment="1">
      <alignment horizontal="center"/>
    </xf>
    <xf numFmtId="164" fontId="11" fillId="0" borderId="0" xfId="2" applyNumberFormat="1" applyFont="1" applyFill="1" applyBorder="1" applyAlignment="1">
      <alignment horizontal="center"/>
    </xf>
    <xf numFmtId="1" fontId="0" fillId="0" borderId="8" xfId="4" applyNumberFormat="1" applyFont="1" applyFill="1" applyBorder="1" applyAlignment="1" applyProtection="1">
      <alignment horizontal="left" vertical="center"/>
      <protection locked="0"/>
    </xf>
    <xf numFmtId="0" fontId="0" fillId="0" borderId="2" xfId="0" applyBorder="1"/>
    <xf numFmtId="3" fontId="4" fillId="0" borderId="2" xfId="0" applyNumberFormat="1" applyFont="1" applyBorder="1" applyAlignment="1">
      <alignment horizontal="center"/>
    </xf>
    <xf numFmtId="164" fontId="12" fillId="0" borderId="2" xfId="2" applyNumberFormat="1" applyFont="1" applyFill="1" applyBorder="1" applyAlignment="1">
      <alignment horizontal="center"/>
    </xf>
    <xf numFmtId="164" fontId="4" fillId="6" borderId="0" xfId="2" applyNumberFormat="1" applyFont="1" applyFill="1" applyBorder="1" applyAlignment="1">
      <alignment horizontal="center"/>
    </xf>
    <xf numFmtId="0" fontId="4" fillId="6" borderId="0" xfId="2" applyNumberFormat="1" applyFont="1" applyFill="1" applyBorder="1" applyAlignment="1">
      <alignment horizontal="center"/>
    </xf>
    <xf numFmtId="164" fontId="4" fillId="0" borderId="0" xfId="2" applyNumberFormat="1" applyFont="1" applyFill="1" applyBorder="1" applyAlignment="1">
      <alignment horizontal="center"/>
    </xf>
    <xf numFmtId="41" fontId="4" fillId="6" borderId="0" xfId="1" applyFont="1" applyFill="1" applyBorder="1" applyAlignment="1">
      <alignment horizontal="center"/>
    </xf>
    <xf numFmtId="3" fontId="11" fillId="3" borderId="3" xfId="0" applyNumberFormat="1" applyFont="1" applyFill="1" applyBorder="1" applyAlignment="1">
      <alignment horizontal="center"/>
    </xf>
    <xf numFmtId="10" fontId="11" fillId="6" borderId="0" xfId="2" applyNumberFormat="1" applyFont="1" applyFill="1" applyBorder="1" applyAlignment="1">
      <alignment horizontal="center"/>
    </xf>
    <xf numFmtId="0" fontId="0" fillId="9" borderId="3" xfId="0" applyFill="1" applyBorder="1" applyAlignment="1">
      <alignment horizontal="left" indent="1"/>
    </xf>
    <xf numFmtId="0" fontId="0" fillId="9" borderId="7" xfId="0" applyFill="1" applyBorder="1" applyAlignment="1">
      <alignment horizontal="left"/>
    </xf>
    <xf numFmtId="0" fontId="0" fillId="9" borderId="8" xfId="0" applyFill="1" applyBorder="1" applyAlignment="1">
      <alignment horizontal="left"/>
    </xf>
    <xf numFmtId="0" fontId="0" fillId="9" borderId="2" xfId="0" applyFill="1" applyBorder="1"/>
    <xf numFmtId="3" fontId="4" fillId="9" borderId="2" xfId="0" applyNumberFormat="1" applyFont="1" applyFill="1" applyBorder="1" applyAlignment="1">
      <alignment horizontal="center"/>
    </xf>
    <xf numFmtId="164" fontId="4" fillId="9" borderId="2" xfId="2" applyNumberFormat="1" applyFont="1" applyFill="1" applyBorder="1" applyAlignment="1">
      <alignment horizontal="center"/>
    </xf>
    <xf numFmtId="0" fontId="13" fillId="0" borderId="0" xfId="0" applyFont="1"/>
    <xf numFmtId="3" fontId="3" fillId="0" borderId="0" xfId="0" applyNumberFormat="1" applyFont="1"/>
    <xf numFmtId="0" fontId="14" fillId="0" borderId="0" xfId="0" applyFont="1"/>
    <xf numFmtId="0" fontId="15" fillId="0" borderId="0" xfId="0" applyFont="1"/>
    <xf numFmtId="3" fontId="16" fillId="0" borderId="0" xfId="0" applyNumberFormat="1" applyFont="1"/>
    <xf numFmtId="0" fontId="17" fillId="2" borderId="0" xfId="0" applyFont="1" applyFill="1"/>
    <xf numFmtId="0" fontId="18" fillId="2" borderId="0" xfId="0" applyFont="1" applyFill="1"/>
    <xf numFmtId="0" fontId="3" fillId="0" borderId="2" xfId="0" applyFont="1" applyBorder="1"/>
    <xf numFmtId="3" fontId="3" fillId="0" borderId="2" xfId="0" applyNumberFormat="1" applyFont="1" applyBorder="1" applyAlignment="1">
      <alignment horizontal="center"/>
    </xf>
    <xf numFmtId="0" fontId="3" fillId="0" borderId="0" xfId="0" applyFont="1" applyAlignment="1">
      <alignment horizontal="center"/>
    </xf>
    <xf numFmtId="0" fontId="19" fillId="10" borderId="0" xfId="0" applyFont="1" applyFill="1"/>
    <xf numFmtId="0" fontId="3" fillId="10" borderId="0" xfId="0" applyFont="1" applyFill="1"/>
    <xf numFmtId="2" fontId="3" fillId="0" borderId="2" xfId="0" applyNumberFormat="1" applyFont="1" applyBorder="1" applyAlignment="1">
      <alignment horizontal="center"/>
    </xf>
    <xf numFmtId="0" fontId="3" fillId="0" borderId="2" xfId="0" applyFont="1" applyBorder="1" applyAlignment="1">
      <alignment horizontal="center"/>
    </xf>
    <xf numFmtId="10" fontId="3" fillId="0" borderId="2" xfId="2" applyNumberFormat="1" applyFont="1" applyBorder="1" applyAlignment="1">
      <alignment horizontal="center"/>
    </xf>
    <xf numFmtId="0" fontId="2" fillId="3" borderId="3" xfId="0" applyFont="1" applyFill="1" applyBorder="1" applyAlignment="1">
      <alignment horizontal="left"/>
    </xf>
    <xf numFmtId="0" fontId="2" fillId="3" borderId="7" xfId="0" applyFont="1" applyFill="1" applyBorder="1" applyAlignment="1">
      <alignment horizontal="left"/>
    </xf>
    <xf numFmtId="0" fontId="2" fillId="3" borderId="8" xfId="0" applyFont="1" applyFill="1" applyBorder="1" applyAlignment="1">
      <alignment horizontal="left"/>
    </xf>
    <xf numFmtId="1" fontId="0" fillId="0" borderId="3" xfId="4" applyNumberFormat="1" applyFont="1" applyFill="1" applyBorder="1" applyAlignment="1" applyProtection="1">
      <alignment horizontal="left" vertical="center"/>
      <protection locked="0"/>
    </xf>
    <xf numFmtId="1" fontId="0" fillId="0" borderId="7" xfId="4" applyNumberFormat="1" applyFont="1" applyFill="1" applyBorder="1" applyAlignment="1" applyProtection="1">
      <alignment horizontal="left" vertical="center"/>
      <protection locked="0"/>
    </xf>
    <xf numFmtId="1" fontId="0" fillId="0" borderId="8" xfId="4" applyNumberFormat="1" applyFont="1" applyFill="1" applyBorder="1" applyAlignment="1" applyProtection="1">
      <alignment horizontal="left" vertical="center"/>
      <protection locked="0"/>
    </xf>
    <xf numFmtId="1" fontId="2" fillId="8" borderId="4" xfId="4" applyNumberFormat="1" applyFont="1" applyFill="1" applyBorder="1" applyAlignment="1" applyProtection="1">
      <alignment horizontal="center" vertical="center"/>
      <protection locked="0"/>
    </xf>
    <xf numFmtId="1" fontId="2" fillId="8" borderId="5" xfId="4" applyNumberFormat="1" applyFont="1" applyFill="1" applyBorder="1" applyAlignment="1" applyProtection="1">
      <alignment horizontal="center" vertical="center"/>
      <protection locked="0"/>
    </xf>
    <xf numFmtId="1" fontId="2" fillId="8" borderId="6" xfId="4" applyNumberFormat="1" applyFont="1" applyFill="1" applyBorder="1" applyAlignment="1" applyProtection="1">
      <alignment horizontal="center" vertical="center"/>
      <protection locked="0"/>
    </xf>
    <xf numFmtId="1" fontId="2" fillId="8" borderId="4" xfId="4" applyNumberFormat="1" applyFont="1" applyFill="1" applyBorder="1" applyAlignment="1" applyProtection="1">
      <alignment horizontal="center" vertical="center" wrapText="1"/>
      <protection locked="0"/>
    </xf>
    <xf numFmtId="1" fontId="2" fillId="8" borderId="5" xfId="4" applyNumberFormat="1" applyFont="1" applyFill="1" applyBorder="1" applyAlignment="1" applyProtection="1">
      <alignment horizontal="center" vertical="center" wrapText="1"/>
      <protection locked="0"/>
    </xf>
    <xf numFmtId="1" fontId="2" fillId="8" borderId="6" xfId="4" applyNumberFormat="1" applyFont="1" applyFill="1" applyBorder="1" applyAlignment="1" applyProtection="1">
      <alignment horizontal="center" vertical="center" wrapText="1"/>
      <protection locked="0"/>
    </xf>
    <xf numFmtId="0" fontId="2" fillId="8" borderId="3" xfId="4" applyFont="1" applyFill="1" applyBorder="1" applyAlignment="1" applyProtection="1">
      <alignment horizontal="left" vertical="center"/>
      <protection locked="0"/>
    </xf>
    <xf numFmtId="0" fontId="2" fillId="8" borderId="7" xfId="4" applyFont="1" applyFill="1" applyBorder="1" applyAlignment="1" applyProtection="1">
      <alignment horizontal="left" vertical="center"/>
      <protection locked="0"/>
    </xf>
    <xf numFmtId="0" fontId="2" fillId="8" borderId="8" xfId="4" applyFont="1" applyFill="1" applyBorder="1" applyAlignment="1" applyProtection="1">
      <alignment horizontal="left" vertical="center"/>
      <protection locked="0"/>
    </xf>
    <xf numFmtId="1" fontId="2" fillId="5" borderId="4" xfId="4" applyNumberFormat="1" applyFont="1" applyFill="1" applyBorder="1" applyAlignment="1" applyProtection="1">
      <alignment horizontal="center" vertical="center" wrapText="1"/>
      <protection locked="0"/>
    </xf>
    <xf numFmtId="1" fontId="2" fillId="5" borderId="5" xfId="4" applyNumberFormat="1" applyFont="1" applyFill="1" applyBorder="1" applyAlignment="1" applyProtection="1">
      <alignment horizontal="center" vertical="center" wrapText="1"/>
      <protection locked="0"/>
    </xf>
    <xf numFmtId="1" fontId="2" fillId="5" borderId="6" xfId="4" applyNumberFormat="1" applyFont="1" applyFill="1" applyBorder="1" applyAlignment="1" applyProtection="1">
      <alignment horizontal="center" vertical="center" wrapText="1"/>
      <protection locked="0"/>
    </xf>
    <xf numFmtId="1" fontId="2" fillId="0" borderId="4" xfId="4" applyNumberFormat="1" applyFont="1" applyFill="1" applyBorder="1" applyAlignment="1" applyProtection="1">
      <alignment horizontal="center" vertical="center" wrapText="1"/>
      <protection locked="0"/>
    </xf>
    <xf numFmtId="1" fontId="2" fillId="0" borderId="5" xfId="4" applyNumberFormat="1" applyFont="1" applyFill="1" applyBorder="1" applyAlignment="1" applyProtection="1">
      <alignment horizontal="center" vertical="center" wrapText="1"/>
      <protection locked="0"/>
    </xf>
    <xf numFmtId="1" fontId="2" fillId="0" borderId="6" xfId="4" applyNumberFormat="1" applyFont="1" applyFill="1" applyBorder="1" applyAlignment="1" applyProtection="1">
      <alignment horizontal="center" vertical="center" wrapText="1"/>
      <protection locked="0"/>
    </xf>
    <xf numFmtId="1" fontId="10" fillId="5" borderId="4" xfId="4" applyNumberFormat="1" applyFont="1" applyFill="1" applyBorder="1" applyAlignment="1" applyProtection="1">
      <alignment horizontal="center" vertical="center" wrapText="1"/>
      <protection locked="0"/>
    </xf>
    <xf numFmtId="1" fontId="10" fillId="5" borderId="5" xfId="4" applyNumberFormat="1" applyFont="1" applyFill="1" applyBorder="1" applyAlignment="1" applyProtection="1">
      <alignment horizontal="center" vertical="center" wrapText="1"/>
      <protection locked="0"/>
    </xf>
    <xf numFmtId="1" fontId="10" fillId="5" borderId="6" xfId="4" applyNumberFormat="1" applyFont="1" applyFill="1" applyBorder="1" applyAlignment="1" applyProtection="1">
      <alignment horizontal="center" vertical="center" wrapText="1"/>
      <protection locked="0"/>
    </xf>
    <xf numFmtId="0" fontId="2" fillId="8" borderId="2" xfId="0" applyFont="1" applyFill="1" applyBorder="1" applyAlignment="1">
      <alignment horizontal="center" vertical="center" wrapText="1"/>
    </xf>
    <xf numFmtId="0" fontId="2" fillId="8" borderId="4" xfId="0" applyFont="1" applyFill="1" applyBorder="1" applyAlignment="1">
      <alignment horizontal="center" vertical="center" wrapText="1"/>
    </xf>
    <xf numFmtId="0" fontId="2" fillId="8" borderId="5" xfId="0" applyFont="1" applyFill="1" applyBorder="1" applyAlignment="1">
      <alignment horizontal="center" vertical="center" wrapText="1"/>
    </xf>
    <xf numFmtId="0" fontId="2" fillId="8" borderId="6" xfId="0" applyFont="1" applyFill="1" applyBorder="1" applyAlignment="1">
      <alignment horizontal="center" vertical="center" wrapText="1"/>
    </xf>
    <xf numFmtId="1" fontId="2" fillId="0" borderId="2" xfId="4" applyNumberFormat="1" applyFont="1" applyFill="1" applyBorder="1" applyAlignment="1" applyProtection="1">
      <alignment horizontal="center" vertical="center" wrapText="1"/>
      <protection locked="0"/>
    </xf>
    <xf numFmtId="1" fontId="2" fillId="5" borderId="2" xfId="4" applyNumberFormat="1" applyFont="1" applyFill="1" applyBorder="1" applyAlignment="1" applyProtection="1">
      <alignment horizontal="center" vertical="center" wrapText="1"/>
      <protection locked="0"/>
    </xf>
    <xf numFmtId="0" fontId="2" fillId="0" borderId="2" xfId="4" applyFont="1" applyFill="1" applyBorder="1" applyAlignment="1" applyProtection="1">
      <alignment horizontal="center" vertical="center" wrapText="1"/>
      <protection locked="0"/>
    </xf>
    <xf numFmtId="1" fontId="2" fillId="5" borderId="4" xfId="4" applyNumberFormat="1" applyFont="1" applyFill="1" applyBorder="1" applyAlignment="1" applyProtection="1">
      <alignment horizontal="center" vertical="center"/>
      <protection locked="0"/>
    </xf>
    <xf numFmtId="1" fontId="2" fillId="5" borderId="5" xfId="4" applyNumberFormat="1" applyFont="1" applyFill="1" applyBorder="1" applyAlignment="1" applyProtection="1">
      <alignment horizontal="center" vertical="center"/>
      <protection locked="0"/>
    </xf>
    <xf numFmtId="1" fontId="2" fillId="5" borderId="6" xfId="4" applyNumberFormat="1" applyFont="1" applyFill="1" applyBorder="1" applyAlignment="1" applyProtection="1">
      <alignment horizontal="center" vertical="center"/>
      <protection locked="0"/>
    </xf>
    <xf numFmtId="1" fontId="2" fillId="0" borderId="4" xfId="4" applyNumberFormat="1" applyFont="1" applyFill="1" applyBorder="1" applyAlignment="1" applyProtection="1">
      <alignment horizontal="center" vertical="center"/>
      <protection locked="0"/>
    </xf>
    <xf numFmtId="1" fontId="2" fillId="0" borderId="5" xfId="4" applyNumberFormat="1" applyFont="1" applyFill="1" applyBorder="1" applyAlignment="1" applyProtection="1">
      <alignment horizontal="center" vertical="center"/>
      <protection locked="0"/>
    </xf>
    <xf numFmtId="1" fontId="2" fillId="0" borderId="6" xfId="4" applyNumberFormat="1" applyFont="1" applyFill="1" applyBorder="1" applyAlignment="1" applyProtection="1">
      <alignment horizontal="center" vertical="center"/>
      <protection locked="0"/>
    </xf>
    <xf numFmtId="1" fontId="10" fillId="0" borderId="4" xfId="4" applyNumberFormat="1" applyFont="1" applyFill="1" applyBorder="1" applyAlignment="1" applyProtection="1">
      <alignment horizontal="center" vertical="center" wrapText="1"/>
      <protection locked="0"/>
    </xf>
    <xf numFmtId="1" fontId="10" fillId="0" borderId="5" xfId="4" applyNumberFormat="1" applyFont="1" applyFill="1" applyBorder="1" applyAlignment="1" applyProtection="1">
      <alignment horizontal="center" vertical="center" wrapText="1"/>
      <protection locked="0"/>
    </xf>
    <xf numFmtId="1" fontId="10" fillId="0" borderId="6" xfId="4" applyNumberFormat="1" applyFont="1" applyFill="1" applyBorder="1" applyAlignment="1" applyProtection="1">
      <alignment horizontal="center" vertical="center" wrapText="1"/>
      <protection locked="0"/>
    </xf>
    <xf numFmtId="0" fontId="2" fillId="7" borderId="3" xfId="4" applyFont="1" applyFill="1" applyBorder="1" applyAlignment="1" applyProtection="1">
      <alignment horizontal="left" vertical="center"/>
      <protection locked="0"/>
    </xf>
    <xf numFmtId="0" fontId="2" fillId="7" borderId="7" xfId="4" applyFont="1" applyFill="1" applyBorder="1" applyAlignment="1" applyProtection="1">
      <alignment horizontal="left" vertical="center"/>
      <protection locked="0"/>
    </xf>
    <xf numFmtId="0" fontId="2" fillId="7" borderId="8" xfId="4" applyFont="1" applyFill="1" applyBorder="1" applyAlignment="1" applyProtection="1">
      <alignment horizontal="left" vertical="center"/>
      <protection locked="0"/>
    </xf>
    <xf numFmtId="0" fontId="2" fillId="0" borderId="2" xfId="0" applyFont="1" applyBorder="1" applyAlignment="1">
      <alignment horizontal="center" vertical="center" wrapText="1"/>
    </xf>
    <xf numFmtId="1" fontId="2" fillId="0" borderId="2" xfId="4" applyNumberFormat="1" applyFont="1" applyFill="1" applyBorder="1" applyAlignment="1" applyProtection="1">
      <alignment horizontal="center" vertical="center"/>
      <protection locked="0"/>
    </xf>
    <xf numFmtId="1" fontId="2" fillId="5" borderId="2" xfId="4" applyNumberFormat="1" applyFont="1" applyFill="1" applyBorder="1" applyAlignment="1" applyProtection="1">
      <alignment horizontal="center" vertical="center"/>
      <protection locked="0"/>
    </xf>
    <xf numFmtId="0" fontId="2" fillId="0" borderId="4" xfId="4" applyFont="1" applyFill="1" applyBorder="1" applyAlignment="1" applyProtection="1">
      <alignment horizontal="center" vertical="center" wrapText="1"/>
      <protection locked="0"/>
    </xf>
    <xf numFmtId="0" fontId="2" fillId="0" borderId="5" xfId="4" applyFont="1" applyFill="1" applyBorder="1" applyAlignment="1" applyProtection="1">
      <alignment horizontal="center" vertical="center" wrapText="1"/>
      <protection locked="0"/>
    </xf>
    <xf numFmtId="0" fontId="2" fillId="0" borderId="6" xfId="4" applyFont="1" applyFill="1" applyBorder="1" applyAlignment="1" applyProtection="1">
      <alignment horizontal="center" vertical="center" wrapText="1"/>
      <protection locked="0"/>
    </xf>
    <xf numFmtId="0" fontId="2" fillId="0" borderId="2" xfId="3" applyFont="1" applyBorder="1" applyAlignment="1">
      <alignment horizontal="center" vertical="center" wrapText="1"/>
    </xf>
    <xf numFmtId="0" fontId="10" fillId="0" borderId="2" xfId="4" applyFont="1" applyFill="1" applyBorder="1" applyAlignment="1" applyProtection="1">
      <alignment horizontal="center" vertical="center" wrapText="1"/>
      <protection locked="0"/>
    </xf>
    <xf numFmtId="0" fontId="2" fillId="0" borderId="4" xfId="3" applyFont="1" applyBorder="1" applyAlignment="1">
      <alignment horizontal="center" vertical="center" wrapText="1"/>
    </xf>
    <xf numFmtId="0" fontId="2" fillId="0" borderId="5" xfId="3" applyFont="1" applyBorder="1" applyAlignment="1">
      <alignment horizontal="center" vertical="center" wrapText="1"/>
    </xf>
    <xf numFmtId="0" fontId="2" fillId="0" borderId="6" xfId="3" applyFont="1" applyBorder="1" applyAlignment="1">
      <alignment horizontal="center" vertical="center" wrapText="1"/>
    </xf>
    <xf numFmtId="0" fontId="12" fillId="0" borderId="0" xfId="5" applyFont="1" applyAlignment="1">
      <alignment wrapText="1"/>
    </xf>
    <xf numFmtId="0" fontId="25" fillId="0" borderId="0" xfId="5" applyFont="1" applyAlignment="1">
      <alignment horizontal="center" vertical="center" wrapText="1"/>
    </xf>
    <xf numFmtId="0" fontId="12" fillId="6" borderId="0" xfId="5" applyFont="1" applyFill="1" applyAlignment="1">
      <alignment horizontal="center" wrapText="1"/>
    </xf>
    <xf numFmtId="0" fontId="26" fillId="0" borderId="0" xfId="5" applyFont="1" applyAlignment="1">
      <alignment horizontal="center" vertical="top" wrapText="1"/>
    </xf>
    <xf numFmtId="0" fontId="27" fillId="0" borderId="0" xfId="5" applyFont="1" applyAlignment="1">
      <alignment wrapText="1"/>
    </xf>
    <xf numFmtId="166" fontId="27" fillId="0" borderId="0" xfId="6" applyNumberFormat="1" applyFont="1" applyAlignment="1">
      <alignment wrapText="1"/>
    </xf>
    <xf numFmtId="0" fontId="27" fillId="11" borderId="9" xfId="5" applyFont="1" applyFill="1" applyBorder="1" applyAlignment="1">
      <alignment horizontal="center" wrapText="1"/>
    </xf>
    <xf numFmtId="0" fontId="27" fillId="11" borderId="10" xfId="5" applyFont="1" applyFill="1" applyBorder="1" applyAlignment="1">
      <alignment horizontal="center" wrapText="1"/>
    </xf>
    <xf numFmtId="0" fontId="27" fillId="11" borderId="11" xfId="5" applyFont="1" applyFill="1" applyBorder="1" applyAlignment="1">
      <alignment horizontal="center" wrapText="1"/>
    </xf>
    <xf numFmtId="0" fontId="27" fillId="6" borderId="0" xfId="5" applyFont="1" applyFill="1" applyAlignment="1">
      <alignment horizontal="center" wrapText="1"/>
    </xf>
    <xf numFmtId="0" fontId="12" fillId="0" borderId="0" xfId="5" applyFont="1" applyAlignment="1">
      <alignment vertical="center" wrapText="1"/>
    </xf>
    <xf numFmtId="0" fontId="27" fillId="0" borderId="12" xfId="5" applyFont="1" applyBorder="1" applyAlignment="1">
      <alignment horizontal="center" wrapText="1"/>
    </xf>
    <xf numFmtId="0" fontId="27" fillId="0" borderId="13" xfId="5" applyFont="1" applyBorder="1" applyAlignment="1">
      <alignment horizontal="center" vertical="center" wrapText="1"/>
    </xf>
    <xf numFmtId="0" fontId="27" fillId="0" borderId="14" xfId="5" applyFont="1" applyBorder="1" applyAlignment="1">
      <alignment horizontal="center" vertical="center" wrapText="1"/>
    </xf>
    <xf numFmtId="0" fontId="27" fillId="12" borderId="15" xfId="5" applyFont="1" applyFill="1" applyBorder="1" applyAlignment="1">
      <alignment horizontal="center" vertical="center" wrapText="1"/>
    </xf>
    <xf numFmtId="0" fontId="27" fillId="12" borderId="16" xfId="5" applyFont="1" applyFill="1" applyBorder="1" applyAlignment="1">
      <alignment horizontal="center" vertical="center" wrapText="1"/>
    </xf>
    <xf numFmtId="0" fontId="27" fillId="12" borderId="17" xfId="5" applyFont="1" applyFill="1" applyBorder="1" applyAlignment="1">
      <alignment horizontal="center" vertical="center" wrapText="1"/>
    </xf>
    <xf numFmtId="0" fontId="27" fillId="12" borderId="14" xfId="5" applyFont="1" applyFill="1" applyBorder="1" applyAlignment="1">
      <alignment horizontal="center" vertical="center" wrapText="1"/>
    </xf>
    <xf numFmtId="0" fontId="27" fillId="0" borderId="18" xfId="5" applyFont="1" applyBorder="1" applyAlignment="1">
      <alignment horizontal="center" wrapText="1"/>
    </xf>
    <xf numFmtId="0" fontId="27" fillId="0" borderId="19" xfId="5" applyFont="1" applyBorder="1" applyAlignment="1">
      <alignment horizontal="center" vertical="center" wrapText="1"/>
    </xf>
    <xf numFmtId="0" fontId="27" fillId="0" borderId="20" xfId="5" applyFont="1" applyBorder="1" applyAlignment="1">
      <alignment horizontal="center" vertical="center" wrapText="1"/>
    </xf>
    <xf numFmtId="0" fontId="27" fillId="12" borderId="21" xfId="5" applyFont="1" applyFill="1" applyBorder="1" applyAlignment="1">
      <alignment horizontal="center" vertical="center" wrapText="1"/>
    </xf>
    <xf numFmtId="0" fontId="27" fillId="12" borderId="22" xfId="5" applyFont="1" applyFill="1" applyBorder="1" applyAlignment="1">
      <alignment horizontal="center" vertical="center" wrapText="1"/>
    </xf>
    <xf numFmtId="0" fontId="27" fillId="12" borderId="23" xfId="5" applyFont="1" applyFill="1" applyBorder="1" applyAlignment="1">
      <alignment horizontal="center" vertical="center" wrapText="1"/>
    </xf>
    <xf numFmtId="0" fontId="27" fillId="12" borderId="0" xfId="5" applyFont="1" applyFill="1" applyAlignment="1">
      <alignment horizontal="center" vertical="center" wrapText="1"/>
    </xf>
    <xf numFmtId="0" fontId="27" fillId="6" borderId="0" xfId="5" applyFont="1" applyFill="1" applyAlignment="1">
      <alignment horizontal="center" vertical="center" wrapText="1"/>
    </xf>
    <xf numFmtId="1" fontId="27" fillId="0" borderId="0" xfId="5" applyNumberFormat="1" applyFont="1" applyAlignment="1">
      <alignment vertical="center" wrapText="1"/>
    </xf>
    <xf numFmtId="1" fontId="27" fillId="0" borderId="21" xfId="5" applyNumberFormat="1" applyFont="1" applyBorder="1" applyAlignment="1">
      <alignment vertical="center" wrapText="1"/>
    </xf>
    <xf numFmtId="0" fontId="27" fillId="0" borderId="6" xfId="5" applyFont="1" applyBorder="1" applyAlignment="1">
      <alignment horizontal="center" vertical="center" wrapText="1"/>
    </xf>
    <xf numFmtId="0" fontId="27" fillId="0" borderId="23" xfId="5" applyFont="1" applyBorder="1" applyAlignment="1">
      <alignment horizontal="center" vertical="center" wrapText="1"/>
    </xf>
    <xf numFmtId="0" fontId="27" fillId="0" borderId="24" xfId="5" applyFont="1" applyBorder="1" applyAlignment="1">
      <alignment horizontal="center" vertical="center" wrapText="1"/>
    </xf>
    <xf numFmtId="166" fontId="27" fillId="0" borderId="2" xfId="6" applyNumberFormat="1" applyFont="1" applyBorder="1" applyAlignment="1">
      <alignment horizontal="center" vertical="center" wrapText="1"/>
    </xf>
    <xf numFmtId="0" fontId="27" fillId="0" borderId="25" xfId="5" applyFont="1" applyBorder="1" applyAlignment="1">
      <alignment horizontal="center" vertical="center" wrapText="1"/>
    </xf>
    <xf numFmtId="0" fontId="27" fillId="6" borderId="24" xfId="5" applyFont="1" applyFill="1" applyBorder="1" applyAlignment="1">
      <alignment horizontal="center" vertical="center" wrapText="1"/>
    </xf>
    <xf numFmtId="166" fontId="27" fillId="6" borderId="2" xfId="6" applyNumberFormat="1" applyFont="1" applyFill="1" applyBorder="1" applyAlignment="1">
      <alignment horizontal="center" vertical="center" wrapText="1"/>
    </xf>
    <xf numFmtId="0" fontId="27" fillId="6" borderId="25" xfId="5" applyFont="1" applyFill="1" applyBorder="1" applyAlignment="1">
      <alignment horizontal="center" vertical="center" wrapText="1"/>
    </xf>
    <xf numFmtId="0" fontId="27" fillId="0" borderId="3" xfId="5" applyFont="1" applyBorder="1" applyAlignment="1">
      <alignment horizontal="center" vertical="center" wrapText="1"/>
    </xf>
    <xf numFmtId="3" fontId="28" fillId="0" borderId="26" xfId="5" applyNumberFormat="1" applyFont="1" applyBorder="1" applyAlignment="1" applyProtection="1">
      <alignment horizontal="left" vertical="center" wrapText="1"/>
      <protection locked="0"/>
    </xf>
    <xf numFmtId="3" fontId="28" fillId="0" borderId="27" xfId="5" applyNumberFormat="1" applyFont="1" applyBorder="1" applyAlignment="1" applyProtection="1">
      <alignment horizontal="right" vertical="center" wrapText="1"/>
      <protection locked="0"/>
    </xf>
    <xf numFmtId="3" fontId="12" fillId="0" borderId="28" xfId="5" applyNumberFormat="1" applyFont="1" applyBorder="1" applyAlignment="1" applyProtection="1">
      <alignment horizontal="left" vertical="center" wrapText="1"/>
      <protection locked="0"/>
    </xf>
    <xf numFmtId="3" fontId="12" fillId="0" borderId="29" xfId="5" applyNumberFormat="1" applyFont="1" applyBorder="1" applyAlignment="1">
      <alignment horizontal="center" vertical="center" wrapText="1"/>
    </xf>
    <xf numFmtId="166" fontId="12" fillId="0" borderId="30" xfId="6" applyNumberFormat="1" applyFont="1" applyBorder="1" applyAlignment="1">
      <alignment horizontal="center" vertical="center" wrapText="1"/>
    </xf>
    <xf numFmtId="3" fontId="12" fillId="0" borderId="28" xfId="5" applyNumberFormat="1" applyFont="1" applyBorder="1" applyAlignment="1">
      <alignment horizontal="center" vertical="center" wrapText="1"/>
    </xf>
    <xf numFmtId="3" fontId="12" fillId="0" borderId="0" xfId="5" applyNumberFormat="1" applyFont="1" applyAlignment="1">
      <alignment horizontal="center" vertical="center" wrapText="1"/>
    </xf>
    <xf numFmtId="166" fontId="12" fillId="0" borderId="4" xfId="6" applyNumberFormat="1" applyFont="1" applyBorder="1" applyAlignment="1">
      <alignment horizontal="center" vertical="center" wrapText="1"/>
    </xf>
    <xf numFmtId="3" fontId="12" fillId="0" borderId="31" xfId="5" applyNumberFormat="1" applyFont="1" applyBorder="1" applyAlignment="1">
      <alignment horizontal="center" vertical="center" wrapText="1"/>
    </xf>
    <xf numFmtId="3" fontId="27" fillId="0" borderId="32" xfId="5" applyNumberFormat="1" applyFont="1" applyBorder="1" applyAlignment="1">
      <alignment horizontal="center" vertical="center" wrapText="1"/>
    </xf>
    <xf numFmtId="166" fontId="27" fillId="6" borderId="33" xfId="6" applyNumberFormat="1" applyFont="1" applyFill="1" applyBorder="1" applyAlignment="1">
      <alignment horizontal="center" vertical="center" wrapText="1"/>
    </xf>
    <xf numFmtId="3" fontId="27" fillId="4" borderId="33" xfId="5" applyNumberFormat="1" applyFont="1" applyFill="1" applyBorder="1" applyAlignment="1">
      <alignment horizontal="center" vertical="center" wrapText="1"/>
    </xf>
    <xf numFmtId="3" fontId="27" fillId="6" borderId="0" xfId="5" applyNumberFormat="1" applyFont="1" applyFill="1" applyAlignment="1">
      <alignment horizontal="center" vertical="center" wrapText="1"/>
    </xf>
    <xf numFmtId="0" fontId="12" fillId="0" borderId="2" xfId="5" applyFont="1" applyBorder="1" applyAlignment="1">
      <alignment wrapText="1"/>
    </xf>
    <xf numFmtId="167" fontId="12" fillId="0" borderId="2" xfId="5" applyNumberFormat="1" applyFont="1" applyBorder="1" applyAlignment="1">
      <alignment wrapText="1"/>
    </xf>
    <xf numFmtId="3" fontId="12" fillId="0" borderId="2" xfId="5" applyNumberFormat="1" applyFont="1" applyBorder="1" applyAlignment="1">
      <alignment wrapText="1"/>
    </xf>
    <xf numFmtId="3" fontId="29" fillId="13" borderId="34" xfId="5" applyNumberFormat="1" applyFont="1" applyFill="1" applyBorder="1" applyAlignment="1" applyProtection="1">
      <alignment vertical="center" wrapText="1"/>
      <protection locked="0"/>
    </xf>
    <xf numFmtId="3" fontId="29" fillId="13" borderId="0" xfId="5" applyNumberFormat="1" applyFont="1" applyFill="1" applyAlignment="1" applyProtection="1">
      <alignment vertical="center" wrapText="1"/>
      <protection locked="0"/>
    </xf>
    <xf numFmtId="166" fontId="29" fillId="13" borderId="0" xfId="6" applyNumberFormat="1" applyFont="1" applyFill="1" applyBorder="1" applyAlignment="1" applyProtection="1">
      <alignment vertical="center" wrapText="1"/>
      <protection locked="0"/>
    </xf>
    <xf numFmtId="0" fontId="29" fillId="14" borderId="3" xfId="0" applyFont="1" applyFill="1" applyBorder="1" applyAlignment="1">
      <alignment horizontal="right" vertical="center" wrapText="1"/>
    </xf>
    <xf numFmtId="0" fontId="29" fillId="14" borderId="7" xfId="0" applyFont="1" applyFill="1" applyBorder="1" applyAlignment="1">
      <alignment horizontal="right" vertical="center" wrapText="1"/>
    </xf>
    <xf numFmtId="0" fontId="29" fillId="14" borderId="8" xfId="0" applyFont="1" applyFill="1" applyBorder="1" applyAlignment="1">
      <alignment horizontal="right" vertical="center" wrapText="1"/>
    </xf>
    <xf numFmtId="3" fontId="30" fillId="13" borderId="2" xfId="5" applyNumberFormat="1" applyFont="1" applyFill="1" applyBorder="1" applyAlignment="1" applyProtection="1">
      <alignment horizontal="center" vertical="center" wrapText="1"/>
      <protection locked="0"/>
    </xf>
    <xf numFmtId="3" fontId="30" fillId="13" borderId="2" xfId="5" applyNumberFormat="1" applyFont="1" applyFill="1" applyBorder="1" applyAlignment="1">
      <alignment horizontal="center" vertical="center" wrapText="1"/>
    </xf>
    <xf numFmtId="166" fontId="30" fillId="13" borderId="2" xfId="6" applyNumberFormat="1" applyFont="1" applyFill="1" applyBorder="1" applyAlignment="1">
      <alignment horizontal="center" vertical="center" wrapText="1"/>
    </xf>
    <xf numFmtId="3" fontId="30" fillId="13" borderId="25" xfId="5" applyNumberFormat="1" applyFont="1" applyFill="1" applyBorder="1" applyAlignment="1">
      <alignment horizontal="center" vertical="center" wrapText="1"/>
    </xf>
    <xf numFmtId="3" fontId="30" fillId="6" borderId="0" xfId="5" applyNumberFormat="1" applyFont="1" applyFill="1" applyAlignment="1">
      <alignment horizontal="center" vertical="center" wrapText="1"/>
    </xf>
    <xf numFmtId="0" fontId="27" fillId="0" borderId="24" xfId="5" applyFont="1" applyBorder="1" applyAlignment="1">
      <alignment horizontal="right" wrapText="1"/>
    </xf>
    <xf numFmtId="0" fontId="27" fillId="0" borderId="3" xfId="5" applyFont="1" applyBorder="1" applyAlignment="1">
      <alignment horizontal="center" wrapText="1"/>
    </xf>
    <xf numFmtId="0" fontId="27" fillId="0" borderId="7" xfId="5" applyFont="1" applyBorder="1" applyAlignment="1">
      <alignment horizontal="center" wrapText="1"/>
    </xf>
    <xf numFmtId="0" fontId="27" fillId="0" borderId="8" xfId="5" applyFont="1" applyBorder="1" applyAlignment="1">
      <alignment horizontal="center" wrapText="1"/>
    </xf>
    <xf numFmtId="3" fontId="27" fillId="0" borderId="25" xfId="5" applyNumberFormat="1" applyFont="1" applyBorder="1" applyAlignment="1">
      <alignment wrapText="1"/>
    </xf>
    <xf numFmtId="3" fontId="27" fillId="6" borderId="0" xfId="5" applyNumberFormat="1" applyFont="1" applyFill="1" applyAlignment="1">
      <alignment wrapText="1"/>
    </xf>
    <xf numFmtId="0" fontId="12" fillId="0" borderId="26" xfId="5" applyFont="1" applyBorder="1" applyAlignment="1">
      <alignment horizontal="right" wrapText="1"/>
    </xf>
    <xf numFmtId="0" fontId="12" fillId="0" borderId="35" xfId="5" applyFont="1" applyBorder="1" applyAlignment="1">
      <alignment horizontal="center" wrapText="1"/>
    </xf>
    <xf numFmtId="0" fontId="12" fillId="0" borderId="36" xfId="5" applyFont="1" applyBorder="1" applyAlignment="1">
      <alignment horizontal="center" wrapText="1"/>
    </xf>
    <xf numFmtId="0" fontId="12" fillId="0" borderId="37" xfId="5" applyFont="1" applyBorder="1" applyAlignment="1">
      <alignment horizontal="center" wrapText="1"/>
    </xf>
    <xf numFmtId="166" fontId="12" fillId="0" borderId="0" xfId="6" applyNumberFormat="1" applyFont="1" applyAlignment="1">
      <alignment wrapText="1"/>
    </xf>
    <xf numFmtId="168" fontId="12" fillId="0" borderId="0" xfId="6" applyNumberFormat="1" applyFont="1" applyAlignment="1">
      <alignment wrapText="1"/>
    </xf>
    <xf numFmtId="0" fontId="27" fillId="6" borderId="0" xfId="5" applyFont="1" applyFill="1" applyAlignment="1">
      <alignment wrapText="1"/>
    </xf>
    <xf numFmtId="1" fontId="27" fillId="6" borderId="38" xfId="5" applyNumberFormat="1" applyFont="1" applyFill="1" applyBorder="1" applyAlignment="1">
      <alignment vertical="center" wrapText="1"/>
    </xf>
    <xf numFmtId="1" fontId="27" fillId="6" borderId="39" xfId="5" applyNumberFormat="1" applyFont="1" applyFill="1" applyBorder="1" applyAlignment="1">
      <alignment horizontal="center" vertical="center" wrapText="1"/>
    </xf>
    <xf numFmtId="0" fontId="27" fillId="0" borderId="40" xfId="5" applyFont="1" applyBorder="1" applyAlignment="1">
      <alignment horizontal="center" vertical="center" wrapText="1"/>
    </xf>
    <xf numFmtId="0" fontId="28" fillId="0" borderId="30" xfId="5" applyFont="1" applyBorder="1" applyAlignment="1">
      <alignment horizontal="right" wrapText="1"/>
    </xf>
    <xf numFmtId="168" fontId="12" fillId="0" borderId="26" xfId="6" applyNumberFormat="1" applyFont="1" applyBorder="1" applyAlignment="1">
      <alignment vertical="center" wrapText="1"/>
    </xf>
    <xf numFmtId="168" fontId="12" fillId="0" borderId="30" xfId="6" applyNumberFormat="1" applyFont="1" applyBorder="1" applyAlignment="1">
      <alignment vertical="center" wrapText="1"/>
    </xf>
    <xf numFmtId="166" fontId="27" fillId="6" borderId="41" xfId="6" applyNumberFormat="1" applyFont="1" applyFill="1" applyBorder="1" applyAlignment="1">
      <alignment horizontal="center" vertical="center" wrapText="1"/>
    </xf>
    <xf numFmtId="3" fontId="27" fillId="4" borderId="41" xfId="5" applyNumberFormat="1" applyFont="1" applyFill="1" applyBorder="1" applyAlignment="1">
      <alignment horizontal="center" vertical="center" wrapText="1"/>
    </xf>
    <xf numFmtId="0" fontId="29" fillId="14" borderId="42" xfId="0" applyFont="1" applyFill="1" applyBorder="1" applyAlignment="1">
      <alignment horizontal="right" vertical="center" wrapText="1"/>
    </xf>
    <xf numFmtId="0" fontId="29" fillId="14" borderId="22" xfId="0" applyFont="1" applyFill="1" applyBorder="1" applyAlignment="1">
      <alignment horizontal="right" vertical="center" wrapText="1"/>
    </xf>
    <xf numFmtId="3" fontId="30" fillId="13" borderId="38" xfId="5" applyNumberFormat="1" applyFont="1" applyFill="1" applyBorder="1" applyAlignment="1" applyProtection="1">
      <alignment horizontal="left" vertical="center" wrapText="1"/>
      <protection locked="0"/>
    </xf>
    <xf numFmtId="3" fontId="30" fillId="13" borderId="39" xfId="5" applyNumberFormat="1" applyFont="1" applyFill="1" applyBorder="1" applyAlignment="1">
      <alignment horizontal="center" vertical="center" wrapText="1"/>
    </xf>
    <xf numFmtId="166" fontId="30" fillId="13" borderId="39" xfId="6" applyNumberFormat="1" applyFont="1" applyFill="1" applyBorder="1" applyAlignment="1">
      <alignment horizontal="center" vertical="center" wrapText="1"/>
    </xf>
    <xf numFmtId="3" fontId="30" fillId="13" borderId="40" xfId="5" applyNumberFormat="1" applyFont="1" applyFill="1" applyBorder="1" applyAlignment="1">
      <alignment horizontal="center" vertical="center" wrapText="1"/>
    </xf>
    <xf numFmtId="3" fontId="30" fillId="13" borderId="24" xfId="5" applyNumberFormat="1" applyFont="1" applyFill="1" applyBorder="1" applyAlignment="1" applyProtection="1">
      <alignment horizontal="left" vertical="center" wrapText="1"/>
      <protection locked="0"/>
    </xf>
    <xf numFmtId="3" fontId="30" fillId="13" borderId="2" xfId="7" applyNumberFormat="1" applyFont="1" applyFill="1" applyBorder="1" applyAlignment="1">
      <alignment horizontal="center" vertical="center" wrapText="1"/>
    </xf>
    <xf numFmtId="3" fontId="29" fillId="13" borderId="22" xfId="5" applyNumberFormat="1" applyFont="1" applyFill="1" applyBorder="1" applyAlignment="1" applyProtection="1">
      <alignment vertical="center" wrapText="1"/>
      <protection locked="0"/>
    </xf>
    <xf numFmtId="166" fontId="29" fillId="13" borderId="22" xfId="6" applyNumberFormat="1" applyFont="1" applyFill="1" applyBorder="1" applyAlignment="1" applyProtection="1">
      <alignment vertical="center" wrapText="1"/>
      <protection locked="0"/>
    </xf>
    <xf numFmtId="3" fontId="29" fillId="13" borderId="43" xfId="5" applyNumberFormat="1" applyFont="1" applyFill="1" applyBorder="1" applyAlignment="1" applyProtection="1">
      <alignment vertical="center" wrapText="1"/>
      <protection locked="0"/>
    </xf>
    <xf numFmtId="3" fontId="30" fillId="13" borderId="26" xfId="5" applyNumberFormat="1" applyFont="1" applyFill="1" applyBorder="1" applyAlignment="1" applyProtection="1">
      <alignment horizontal="left" vertical="center" wrapText="1"/>
      <protection locked="0"/>
    </xf>
    <xf numFmtId="3" fontId="30" fillId="13" borderId="30" xfId="7" applyNumberFormat="1" applyFont="1" applyFill="1" applyBorder="1" applyAlignment="1">
      <alignment horizontal="center" vertical="center" wrapText="1"/>
    </xf>
    <xf numFmtId="166" fontId="30" fillId="13" borderId="30" xfId="6" applyNumberFormat="1" applyFont="1" applyFill="1" applyBorder="1" applyAlignment="1">
      <alignment horizontal="center" vertical="center" wrapText="1"/>
    </xf>
    <xf numFmtId="3" fontId="30" fillId="13" borderId="28" xfId="5" applyNumberFormat="1" applyFont="1" applyFill="1" applyBorder="1" applyAlignment="1">
      <alignment horizontal="center" vertical="center" wrapText="1"/>
    </xf>
    <xf numFmtId="0" fontId="27" fillId="0" borderId="2" xfId="5" applyFont="1" applyBorder="1" applyAlignment="1">
      <alignment horizontal="right" wrapText="1"/>
    </xf>
    <xf numFmtId="0" fontId="27" fillId="0" borderId="42" xfId="5" applyFont="1" applyBorder="1" applyAlignment="1">
      <alignment horizontal="center" wrapText="1"/>
    </xf>
    <xf numFmtId="0" fontId="27" fillId="0" borderId="22" xfId="5" applyFont="1" applyBorder="1" applyAlignment="1">
      <alignment horizontal="center" wrapText="1"/>
    </xf>
    <xf numFmtId="0" fontId="27" fillId="0" borderId="43" xfId="5" applyFont="1" applyBorder="1" applyAlignment="1">
      <alignment horizontal="center" wrapText="1"/>
    </xf>
    <xf numFmtId="3" fontId="27" fillId="0" borderId="6" xfId="5" applyNumberFormat="1" applyFont="1" applyBorder="1" applyAlignment="1">
      <alignment wrapText="1"/>
    </xf>
    <xf numFmtId="0" fontId="12" fillId="0" borderId="2" xfId="5" applyFont="1" applyBorder="1" applyAlignment="1">
      <alignment horizontal="right" wrapText="1"/>
    </xf>
    <xf numFmtId="0" fontId="12" fillId="0" borderId="3" xfId="5" applyFont="1" applyBorder="1" applyAlignment="1">
      <alignment horizontal="center" wrapText="1"/>
    </xf>
    <xf numFmtId="0" fontId="12" fillId="0" borderId="7" xfId="5" applyFont="1" applyBorder="1" applyAlignment="1">
      <alignment horizontal="center" wrapText="1"/>
    </xf>
    <xf numFmtId="0" fontId="12" fillId="0" borderId="8" xfId="5" applyFont="1" applyBorder="1" applyAlignment="1">
      <alignment horizontal="center" wrapText="1"/>
    </xf>
    <xf numFmtId="0" fontId="27" fillId="0" borderId="2" xfId="5" applyFont="1" applyBorder="1" applyAlignment="1">
      <alignment wrapText="1"/>
    </xf>
    <xf numFmtId="0" fontId="12" fillId="0" borderId="0" xfId="5" applyFont="1" applyAlignment="1">
      <alignment horizontal="left" vertical="center" wrapText="1"/>
    </xf>
    <xf numFmtId="3" fontId="12" fillId="0" borderId="0" xfId="7" applyNumberFormat="1" applyFont="1" applyAlignment="1">
      <alignment horizontal="center" vertical="center" wrapText="1"/>
    </xf>
    <xf numFmtId="166" fontId="12" fillId="0" borderId="0" xfId="6" applyNumberFormat="1" applyFont="1" applyAlignment="1">
      <alignment horizontal="center" vertical="center" wrapText="1"/>
    </xf>
    <xf numFmtId="3" fontId="27" fillId="0" borderId="0" xfId="5" applyNumberFormat="1" applyFont="1" applyAlignment="1">
      <alignment horizontal="center" vertical="center" wrapText="1"/>
    </xf>
    <xf numFmtId="166" fontId="27" fillId="0" borderId="0" xfId="6" applyNumberFormat="1" applyFont="1" applyAlignment="1">
      <alignment horizontal="center" vertical="center" wrapText="1"/>
    </xf>
    <xf numFmtId="0" fontId="12" fillId="0" borderId="12" xfId="5" applyFont="1" applyBorder="1" applyAlignment="1">
      <alignment wrapText="1"/>
    </xf>
    <xf numFmtId="0" fontId="12" fillId="0" borderId="44" xfId="5" applyFont="1" applyBorder="1" applyAlignment="1">
      <alignment wrapText="1"/>
    </xf>
    <xf numFmtId="0" fontId="27" fillId="12" borderId="38" xfId="5" applyFont="1" applyFill="1" applyBorder="1" applyAlignment="1">
      <alignment horizontal="center" vertical="center" wrapText="1"/>
    </xf>
    <xf numFmtId="0" fontId="27" fillId="12" borderId="39" xfId="5" applyFont="1" applyFill="1" applyBorder="1" applyAlignment="1">
      <alignment horizontal="center" vertical="center" wrapText="1"/>
    </xf>
    <xf numFmtId="0" fontId="27" fillId="12" borderId="40" xfId="5" applyFont="1" applyFill="1" applyBorder="1" applyAlignment="1">
      <alignment horizontal="center" vertical="center" wrapText="1"/>
    </xf>
    <xf numFmtId="1" fontId="27" fillId="0" borderId="0" xfId="5" applyNumberFormat="1" applyFont="1" applyAlignment="1">
      <alignment wrapText="1"/>
    </xf>
    <xf numFmtId="1" fontId="27" fillId="6" borderId="15" xfId="5" applyNumberFormat="1" applyFont="1" applyFill="1" applyBorder="1" applyAlignment="1">
      <alignment vertical="center" wrapText="1"/>
    </xf>
    <xf numFmtId="1" fontId="27" fillId="6" borderId="38" xfId="5" applyNumberFormat="1" applyFont="1" applyFill="1" applyBorder="1" applyAlignment="1">
      <alignment horizontal="center" vertical="center" wrapText="1"/>
    </xf>
    <xf numFmtId="0" fontId="27" fillId="0" borderId="8" xfId="5" applyFont="1" applyBorder="1" applyAlignment="1">
      <alignment horizontal="center" vertical="center" wrapText="1"/>
    </xf>
    <xf numFmtId="3" fontId="12" fillId="0" borderId="45" xfId="5" applyNumberFormat="1" applyFont="1" applyBorder="1" applyAlignment="1" applyProtection="1">
      <alignment horizontal="left" vertical="center" wrapText="1"/>
      <protection locked="0"/>
    </xf>
    <xf numFmtId="3" fontId="29" fillId="0" borderId="26" xfId="5" applyNumberFormat="1" applyFont="1" applyBorder="1" applyAlignment="1" applyProtection="1">
      <alignment horizontal="right" vertical="center" wrapText="1"/>
      <protection locked="0"/>
    </xf>
    <xf numFmtId="3" fontId="12" fillId="0" borderId="37" xfId="5" applyNumberFormat="1" applyFont="1" applyBorder="1" applyAlignment="1">
      <alignment horizontal="center" vertical="center" wrapText="1"/>
    </xf>
    <xf numFmtId="3" fontId="27" fillId="0" borderId="37" xfId="5" applyNumberFormat="1" applyFont="1" applyBorder="1" applyAlignment="1">
      <alignment horizontal="center" vertical="center" wrapText="1"/>
    </xf>
    <xf numFmtId="166" fontId="27" fillId="6" borderId="46" xfId="6" applyNumberFormat="1" applyFont="1" applyFill="1" applyBorder="1" applyAlignment="1">
      <alignment horizontal="center" vertical="center" wrapText="1"/>
    </xf>
    <xf numFmtId="3" fontId="27" fillId="4" borderId="46" xfId="5" applyNumberFormat="1" applyFont="1" applyFill="1" applyBorder="1" applyAlignment="1">
      <alignment horizontal="center" vertical="center" wrapText="1"/>
    </xf>
    <xf numFmtId="0" fontId="27" fillId="0" borderId="6" xfId="5" applyFont="1" applyBorder="1" applyAlignment="1">
      <alignment horizontal="right" wrapText="1"/>
    </xf>
    <xf numFmtId="3" fontId="29" fillId="0" borderId="42" xfId="5" applyNumberFormat="1" applyFont="1" applyBorder="1" applyAlignment="1" applyProtection="1">
      <alignment horizontal="center" vertical="center" wrapText="1"/>
      <protection locked="0"/>
    </xf>
    <xf numFmtId="3" fontId="29" fillId="0" borderId="22" xfId="5" applyNumberFormat="1" applyFont="1" applyBorder="1" applyAlignment="1" applyProtection="1">
      <alignment horizontal="center" vertical="center" wrapText="1"/>
      <protection locked="0"/>
    </xf>
    <xf numFmtId="3" fontId="27" fillId="6" borderId="22" xfId="5" applyNumberFormat="1" applyFont="1" applyFill="1" applyBorder="1" applyAlignment="1">
      <alignment horizontal="center" vertical="center" wrapText="1"/>
    </xf>
    <xf numFmtId="3" fontId="12" fillId="0" borderId="2" xfId="5" applyNumberFormat="1" applyFont="1" applyBorder="1" applyAlignment="1" applyProtection="1">
      <alignment horizontal="center" vertical="center" wrapText="1"/>
      <protection locked="0"/>
    </xf>
    <xf numFmtId="3" fontId="12" fillId="6" borderId="0" xfId="7" applyNumberFormat="1" applyFont="1" applyFill="1" applyAlignment="1">
      <alignment horizontal="center" vertical="center" wrapText="1"/>
    </xf>
    <xf numFmtId="166" fontId="12" fillId="6" borderId="0" xfId="6" applyNumberFormat="1" applyFont="1" applyFill="1" applyAlignment="1">
      <alignment horizontal="center" vertical="center" wrapText="1"/>
    </xf>
    <xf numFmtId="3" fontId="12" fillId="6" borderId="0" xfId="5" applyNumberFormat="1" applyFont="1" applyFill="1" applyAlignment="1">
      <alignment horizontal="center" vertical="center" wrapText="1"/>
    </xf>
    <xf numFmtId="0" fontId="27" fillId="12" borderId="47" xfId="5" applyFont="1" applyFill="1" applyBorder="1" applyAlignment="1">
      <alignment horizontal="center" vertical="center" wrapText="1"/>
    </xf>
    <xf numFmtId="0" fontId="27" fillId="12" borderId="13" xfId="5" applyFont="1" applyFill="1" applyBorder="1" applyAlignment="1">
      <alignment horizontal="center" vertical="center" wrapText="1"/>
    </xf>
    <xf numFmtId="0" fontId="27" fillId="12" borderId="48" xfId="5" applyFont="1" applyFill="1" applyBorder="1" applyAlignment="1">
      <alignment horizontal="center" vertical="center" wrapText="1"/>
    </xf>
    <xf numFmtId="0" fontId="27" fillId="0" borderId="49" xfId="5" applyFont="1" applyBorder="1" applyAlignment="1">
      <alignment horizontal="center" vertical="center" wrapText="1"/>
    </xf>
    <xf numFmtId="166" fontId="27" fillId="0" borderId="39" xfId="6" applyNumberFormat="1" applyFont="1" applyBorder="1" applyAlignment="1">
      <alignment horizontal="center" vertical="center" wrapText="1"/>
    </xf>
    <xf numFmtId="0" fontId="27" fillId="6" borderId="38" xfId="5" applyFont="1" applyFill="1" applyBorder="1" applyAlignment="1">
      <alignment horizontal="center" vertical="center" wrapText="1"/>
    </xf>
    <xf numFmtId="166" fontId="27" fillId="6" borderId="39" xfId="6" applyNumberFormat="1" applyFont="1" applyFill="1" applyBorder="1" applyAlignment="1">
      <alignment horizontal="center" vertical="center" wrapText="1"/>
    </xf>
    <xf numFmtId="0" fontId="27" fillId="6" borderId="40" xfId="5" applyFont="1" applyFill="1" applyBorder="1" applyAlignment="1">
      <alignment horizontal="center" vertical="center" wrapText="1"/>
    </xf>
    <xf numFmtId="0" fontId="27" fillId="0" borderId="38" xfId="5" applyFont="1" applyBorder="1" applyAlignment="1">
      <alignment horizontal="center" vertical="center" wrapText="1"/>
    </xf>
    <xf numFmtId="3" fontId="12" fillId="0" borderId="26" xfId="5" applyNumberFormat="1" applyFont="1" applyBorder="1" applyAlignment="1" applyProtection="1">
      <alignment horizontal="left" vertical="center" wrapText="1"/>
      <protection locked="0"/>
    </xf>
    <xf numFmtId="3" fontId="29" fillId="0" borderId="30" xfId="5" applyNumberFormat="1" applyFont="1" applyBorder="1" applyAlignment="1" applyProtection="1">
      <alignment horizontal="right" vertical="center" wrapText="1"/>
      <protection locked="0"/>
    </xf>
    <xf numFmtId="3" fontId="32" fillId="0" borderId="50" xfId="0" applyNumberFormat="1" applyFont="1" applyBorder="1" applyAlignment="1">
      <alignment horizontal="center" vertical="center"/>
    </xf>
    <xf numFmtId="3" fontId="12" fillId="0" borderId="6" xfId="5" applyNumberFormat="1" applyFont="1" applyBorder="1" applyAlignment="1" applyProtection="1">
      <alignment horizontal="left" vertical="center" wrapText="1"/>
      <protection locked="0"/>
    </xf>
    <xf numFmtId="3" fontId="12" fillId="0" borderId="6" xfId="7" applyNumberFormat="1" applyFont="1" applyBorder="1" applyAlignment="1">
      <alignment horizontal="center" vertical="center" wrapText="1"/>
    </xf>
    <xf numFmtId="166" fontId="12" fillId="0" borderId="6" xfId="6" applyNumberFormat="1" applyFont="1" applyBorder="1" applyAlignment="1">
      <alignment horizontal="center" vertical="center" wrapText="1"/>
    </xf>
    <xf numFmtId="0" fontId="12" fillId="0" borderId="6" xfId="5" applyFont="1" applyBorder="1" applyAlignment="1">
      <alignment wrapText="1"/>
    </xf>
    <xf numFmtId="166" fontId="12" fillId="0" borderId="6" xfId="6" applyNumberFormat="1" applyFont="1" applyBorder="1" applyAlignment="1">
      <alignment wrapText="1"/>
    </xf>
    <xf numFmtId="0" fontId="27" fillId="0" borderId="6" xfId="5" applyFont="1" applyBorder="1" applyAlignment="1">
      <alignment wrapText="1"/>
    </xf>
    <xf numFmtId="166" fontId="27" fillId="0" borderId="6" xfId="6" applyNumberFormat="1" applyFont="1" applyBorder="1" applyAlignment="1">
      <alignment wrapText="1"/>
    </xf>
    <xf numFmtId="3" fontId="29" fillId="13" borderId="4" xfId="5" applyNumberFormat="1" applyFont="1" applyFill="1" applyBorder="1" applyAlignment="1" applyProtection="1">
      <alignment horizontal="right" vertical="center" wrapText="1"/>
      <protection locked="0"/>
    </xf>
    <xf numFmtId="3" fontId="12" fillId="0" borderId="2" xfId="5" applyNumberFormat="1" applyFont="1" applyBorder="1" applyAlignment="1" applyProtection="1">
      <alignment horizontal="left" vertical="center" wrapText="1"/>
      <protection locked="0"/>
    </xf>
    <xf numFmtId="3" fontId="12" fillId="0" borderId="2" xfId="7" applyNumberFormat="1" applyFont="1" applyBorder="1" applyAlignment="1">
      <alignment horizontal="center" vertical="center" wrapText="1"/>
    </xf>
    <xf numFmtId="166" fontId="12" fillId="0" borderId="2" xfId="6" applyNumberFormat="1" applyFont="1" applyBorder="1" applyAlignment="1">
      <alignment horizontal="center" vertical="center" wrapText="1"/>
    </xf>
    <xf numFmtId="166" fontId="12" fillId="0" borderId="2" xfId="6" applyNumberFormat="1" applyFont="1" applyBorder="1" applyAlignment="1">
      <alignment wrapText="1"/>
    </xf>
    <xf numFmtId="166" fontId="27" fillId="0" borderId="2" xfId="6" applyNumberFormat="1" applyFont="1" applyBorder="1" applyAlignment="1">
      <alignment wrapText="1"/>
    </xf>
    <xf numFmtId="3" fontId="12" fillId="0" borderId="0" xfId="5" applyNumberFormat="1" applyFont="1" applyAlignment="1">
      <alignment wrapText="1"/>
    </xf>
    <xf numFmtId="0" fontId="12" fillId="6" borderId="0" xfId="5" applyFont="1" applyFill="1" applyAlignment="1">
      <alignment wrapText="1"/>
    </xf>
    <xf numFmtId="166" fontId="12" fillId="6" borderId="0" xfId="6" applyNumberFormat="1" applyFont="1" applyFill="1" applyAlignment="1">
      <alignment wrapText="1"/>
    </xf>
    <xf numFmtId="1" fontId="27" fillId="6" borderId="51" xfId="5" applyNumberFormat="1" applyFont="1" applyFill="1" applyBorder="1" applyAlignment="1">
      <alignment vertical="center" wrapText="1"/>
    </xf>
    <xf numFmtId="168" fontId="12" fillId="0" borderId="50" xfId="6" applyNumberFormat="1" applyFont="1" applyBorder="1" applyAlignment="1">
      <alignment horizontal="center" vertical="center"/>
    </xf>
    <xf numFmtId="166" fontId="12" fillId="6" borderId="30" xfId="6" applyNumberFormat="1" applyFont="1" applyFill="1" applyBorder="1" applyAlignment="1">
      <alignment vertical="center" wrapText="1"/>
    </xf>
    <xf numFmtId="3" fontId="12" fillId="6" borderId="26" xfId="7" applyNumberFormat="1" applyFont="1" applyFill="1" applyBorder="1" applyAlignment="1">
      <alignment vertical="center" wrapText="1"/>
    </xf>
    <xf numFmtId="3" fontId="27" fillId="6" borderId="45" xfId="7" applyNumberFormat="1" applyFont="1" applyFill="1" applyBorder="1" applyAlignment="1">
      <alignment vertical="center" wrapText="1"/>
    </xf>
    <xf numFmtId="3" fontId="29" fillId="13" borderId="52" xfId="5" applyNumberFormat="1" applyFont="1" applyFill="1" applyBorder="1" applyAlignment="1" applyProtection="1">
      <alignment horizontal="center" vertical="center" wrapText="1"/>
      <protection locked="0"/>
    </xf>
    <xf numFmtId="3" fontId="29" fillId="13" borderId="0" xfId="5" applyNumberFormat="1" applyFont="1" applyFill="1" applyAlignment="1" applyProtection="1">
      <alignment horizontal="center" vertical="center" wrapText="1"/>
      <protection locked="0"/>
    </xf>
    <xf numFmtId="3" fontId="29" fillId="13" borderId="19" xfId="5" applyNumberFormat="1" applyFont="1" applyFill="1" applyBorder="1" applyAlignment="1" applyProtection="1">
      <alignment horizontal="center" vertical="center" wrapText="1"/>
      <protection locked="0"/>
    </xf>
    <xf numFmtId="0" fontId="29" fillId="14" borderId="43" xfId="0" applyFont="1" applyFill="1" applyBorder="1" applyAlignment="1">
      <alignment horizontal="right" vertical="center" wrapText="1"/>
    </xf>
    <xf numFmtId="3" fontId="30" fillId="13" borderId="5" xfId="5" applyNumberFormat="1" applyFont="1" applyFill="1" applyBorder="1" applyAlignment="1" applyProtection="1">
      <alignment horizontal="right" vertical="center" wrapText="1"/>
      <protection locked="0"/>
    </xf>
    <xf numFmtId="166" fontId="30" fillId="13" borderId="5" xfId="6" applyNumberFormat="1" applyFont="1" applyFill="1" applyBorder="1" applyAlignment="1" applyProtection="1">
      <alignment horizontal="right" vertical="center" wrapText="1"/>
      <protection locked="0"/>
    </xf>
    <xf numFmtId="3" fontId="30" fillId="6" borderId="0" xfId="5" applyNumberFormat="1" applyFont="1" applyFill="1" applyAlignment="1" applyProtection="1">
      <alignment horizontal="right" vertical="center" wrapText="1"/>
      <protection locked="0"/>
    </xf>
    <xf numFmtId="3" fontId="30" fillId="13" borderId="4" xfId="5" applyNumberFormat="1" applyFont="1" applyFill="1" applyBorder="1" applyAlignment="1" applyProtection="1">
      <alignment horizontal="right" vertical="center" wrapText="1"/>
      <protection locked="0"/>
    </xf>
    <xf numFmtId="166" fontId="30" fillId="13" borderId="4" xfId="6" applyNumberFormat="1" applyFont="1" applyFill="1" applyBorder="1" applyAlignment="1" applyProtection="1">
      <alignment horizontal="right" vertical="center" wrapText="1"/>
      <protection locked="0"/>
    </xf>
    <xf numFmtId="3" fontId="29" fillId="13" borderId="3" xfId="5" applyNumberFormat="1" applyFont="1" applyFill="1" applyBorder="1" applyAlignment="1" applyProtection="1">
      <alignment horizontal="right" vertical="center" wrapText="1"/>
      <protection locked="0"/>
    </xf>
    <xf numFmtId="3" fontId="29" fillId="13" borderId="7" xfId="5" applyNumberFormat="1" applyFont="1" applyFill="1" applyBorder="1" applyAlignment="1" applyProtection="1">
      <alignment horizontal="right" vertical="center" wrapText="1"/>
      <protection locked="0"/>
    </xf>
    <xf numFmtId="3" fontId="29" fillId="13" borderId="8" xfId="5" applyNumberFormat="1" applyFont="1" applyFill="1" applyBorder="1" applyAlignment="1" applyProtection="1">
      <alignment horizontal="right" vertical="center" wrapText="1"/>
      <protection locked="0"/>
    </xf>
    <xf numFmtId="3" fontId="29" fillId="13" borderId="42" xfId="5" applyNumberFormat="1" applyFont="1" applyFill="1" applyBorder="1" applyAlignment="1" applyProtection="1">
      <alignment horizontal="center" vertical="center" wrapText="1"/>
      <protection locked="0"/>
    </xf>
    <xf numFmtId="3" fontId="29" fillId="13" borderId="22" xfId="5" applyNumberFormat="1" applyFont="1" applyFill="1" applyBorder="1" applyAlignment="1" applyProtection="1">
      <alignment horizontal="center" vertical="center" wrapText="1"/>
      <protection locked="0"/>
    </xf>
    <xf numFmtId="3" fontId="29" fillId="13" borderId="43" xfId="5" applyNumberFormat="1" applyFont="1" applyFill="1" applyBorder="1" applyAlignment="1" applyProtection="1">
      <alignment horizontal="center" vertical="center" wrapText="1"/>
      <protection locked="0"/>
    </xf>
    <xf numFmtId="168" fontId="27" fillId="0" borderId="2" xfId="6" applyNumberFormat="1" applyFont="1" applyBorder="1" applyAlignment="1">
      <alignment wrapText="1"/>
    </xf>
    <xf numFmtId="3" fontId="27" fillId="0" borderId="2" xfId="5" applyNumberFormat="1" applyFont="1" applyBorder="1" applyAlignment="1">
      <alignment wrapText="1"/>
    </xf>
    <xf numFmtId="1" fontId="27" fillId="0" borderId="12" xfId="5" applyNumberFormat="1" applyFont="1" applyBorder="1" applyAlignment="1">
      <alignment vertical="center" wrapText="1"/>
    </xf>
    <xf numFmtId="3" fontId="12" fillId="6" borderId="26" xfId="5" applyNumberFormat="1" applyFont="1" applyFill="1" applyBorder="1" applyAlignment="1" applyProtection="1">
      <alignment horizontal="left" vertical="center" wrapText="1"/>
      <protection locked="0"/>
    </xf>
    <xf numFmtId="3" fontId="12" fillId="6" borderId="30" xfId="5" applyNumberFormat="1" applyFont="1" applyFill="1" applyBorder="1" applyAlignment="1" applyProtection="1">
      <alignment horizontal="right" vertical="center" wrapText="1"/>
      <protection locked="0"/>
    </xf>
    <xf numFmtId="166" fontId="27" fillId="0" borderId="37" xfId="6" applyNumberFormat="1" applyFont="1" applyBorder="1" applyAlignment="1">
      <alignment horizontal="center" vertical="center" wrapText="1"/>
    </xf>
    <xf numFmtId="3" fontId="29" fillId="13" borderId="5" xfId="5" applyNumberFormat="1" applyFont="1" applyFill="1" applyBorder="1" applyAlignment="1" applyProtection="1">
      <alignment horizontal="right" vertical="center" wrapText="1"/>
      <protection locked="0"/>
    </xf>
    <xf numFmtId="3" fontId="12" fillId="0" borderId="0" xfId="5" applyNumberFormat="1" applyFont="1" applyAlignment="1" applyProtection="1">
      <alignment horizontal="left" vertical="center" wrapText="1"/>
      <protection locked="0"/>
    </xf>
    <xf numFmtId="166" fontId="27" fillId="6" borderId="0" xfId="6" applyNumberFormat="1" applyFont="1" applyFill="1" applyAlignment="1">
      <alignment horizontal="center" vertical="center" wrapText="1"/>
    </xf>
    <xf numFmtId="3" fontId="12" fillId="0" borderId="28" xfId="5" applyNumberFormat="1" applyFont="1" applyBorder="1" applyAlignment="1" applyProtection="1">
      <alignment horizontal="center" vertical="center" wrapText="1"/>
      <protection locked="0"/>
    </xf>
    <xf numFmtId="3" fontId="12" fillId="0" borderId="26" xfId="7" applyNumberFormat="1" applyFont="1" applyBorder="1" applyAlignment="1">
      <alignment horizontal="center" vertical="center" wrapText="1"/>
    </xf>
    <xf numFmtId="0" fontId="12" fillId="0" borderId="53" xfId="5" applyFont="1" applyBorder="1" applyAlignment="1">
      <alignment vertical="center" wrapText="1"/>
    </xf>
    <xf numFmtId="3" fontId="12" fillId="0" borderId="54" xfId="7" applyNumberFormat="1" applyFont="1" applyBorder="1" applyAlignment="1">
      <alignment horizontal="center" vertical="center" wrapText="1"/>
    </xf>
    <xf numFmtId="166" fontId="12" fillId="0" borderId="27" xfId="6" applyNumberFormat="1" applyFont="1" applyBorder="1" applyAlignment="1">
      <alignment horizontal="center" vertical="center" wrapText="1"/>
    </xf>
    <xf numFmtId="3" fontId="12" fillId="0" borderId="55" xfId="5" applyNumberFormat="1" applyFont="1" applyBorder="1" applyAlignment="1">
      <alignment horizontal="center" vertical="center" wrapText="1"/>
    </xf>
    <xf numFmtId="3" fontId="27" fillId="0" borderId="56" xfId="5" applyNumberFormat="1" applyFont="1" applyBorder="1" applyAlignment="1">
      <alignment horizontal="center" vertical="center" wrapText="1"/>
    </xf>
    <xf numFmtId="166" fontId="27" fillId="0" borderId="56" xfId="6" applyNumberFormat="1" applyFont="1" applyBorder="1" applyAlignment="1">
      <alignment horizontal="center" vertical="center" wrapText="1"/>
    </xf>
    <xf numFmtId="3" fontId="12" fillId="0" borderId="19" xfId="7" applyNumberFormat="1" applyFont="1" applyBorder="1" applyAlignment="1">
      <alignment horizontal="center" vertical="center" wrapText="1"/>
    </xf>
    <xf numFmtId="166" fontId="12" fillId="0" borderId="5" xfId="6" applyNumberFormat="1" applyFont="1" applyBorder="1" applyAlignment="1">
      <alignment horizontal="center" vertical="center" wrapText="1"/>
    </xf>
    <xf numFmtId="3" fontId="12" fillId="0" borderId="52" xfId="5" applyNumberFormat="1" applyFont="1" applyBorder="1" applyAlignment="1">
      <alignment horizontal="center" vertical="center" wrapText="1"/>
    </xf>
    <xf numFmtId="166" fontId="27" fillId="0" borderId="0" xfId="6" applyNumberFormat="1" applyFont="1" applyBorder="1" applyAlignment="1">
      <alignment horizontal="center" vertical="center" wrapText="1"/>
    </xf>
    <xf numFmtId="3" fontId="12" fillId="0" borderId="50" xfId="5" applyNumberFormat="1" applyFont="1" applyBorder="1" applyAlignment="1">
      <alignment horizontal="center" vertical="center" wrapText="1"/>
    </xf>
    <xf numFmtId="3" fontId="27" fillId="0" borderId="2" xfId="5" applyNumberFormat="1" applyFont="1" applyBorder="1" applyAlignment="1" applyProtection="1">
      <alignment horizontal="left" vertical="center" wrapText="1"/>
      <protection locked="0"/>
    </xf>
    <xf numFmtId="3" fontId="27" fillId="0" borderId="57" xfId="5" applyNumberFormat="1" applyFont="1" applyBorder="1" applyAlignment="1">
      <alignment horizontal="center" vertical="center" wrapText="1"/>
    </xf>
    <xf numFmtId="166" fontId="29" fillId="13" borderId="4" xfId="6" applyNumberFormat="1" applyFont="1" applyFill="1" applyBorder="1" applyAlignment="1" applyProtection="1">
      <alignment horizontal="right" vertical="center" wrapText="1"/>
      <protection locked="0"/>
    </xf>
    <xf numFmtId="0" fontId="29" fillId="0" borderId="30" xfId="5" applyFont="1" applyBorder="1" applyAlignment="1">
      <alignment wrapText="1"/>
    </xf>
    <xf numFmtId="3" fontId="30" fillId="13" borderId="6" xfId="5" applyNumberFormat="1" applyFont="1" applyFill="1" applyBorder="1" applyAlignment="1" applyProtection="1">
      <alignment horizontal="left" vertical="center" wrapText="1"/>
      <protection locked="0"/>
    </xf>
    <xf numFmtId="3" fontId="30" fillId="13" borderId="6" xfId="5" applyNumberFormat="1" applyFont="1" applyFill="1" applyBorder="1" applyAlignment="1">
      <alignment horizontal="center" vertical="center" wrapText="1"/>
    </xf>
    <xf numFmtId="3" fontId="30" fillId="13" borderId="2" xfId="5" applyNumberFormat="1" applyFont="1" applyFill="1" applyBorder="1" applyAlignment="1" applyProtection="1">
      <alignment horizontal="left" vertical="center" wrapText="1"/>
      <protection locked="0"/>
    </xf>
    <xf numFmtId="3" fontId="30" fillId="13" borderId="24" xfId="7" applyNumberFormat="1" applyFont="1" applyFill="1" applyBorder="1" applyAlignment="1">
      <alignment horizontal="center" vertical="center" wrapText="1"/>
    </xf>
    <xf numFmtId="3" fontId="30" fillId="13" borderId="58" xfId="7" applyNumberFormat="1" applyFont="1" applyFill="1" applyBorder="1" applyAlignment="1">
      <alignment horizontal="center" vertical="center" wrapText="1"/>
    </xf>
    <xf numFmtId="3" fontId="12" fillId="0" borderId="46" xfId="5" applyNumberFormat="1" applyFont="1" applyBorder="1" applyAlignment="1">
      <alignment horizontal="center" vertical="center" wrapText="1"/>
    </xf>
    <xf numFmtId="3" fontId="12" fillId="0" borderId="5" xfId="5" applyNumberFormat="1" applyFont="1" applyBorder="1" applyAlignment="1" applyProtection="1">
      <alignment horizontal="left" vertical="center" wrapText="1"/>
      <protection locked="0"/>
    </xf>
    <xf numFmtId="3" fontId="27" fillId="0" borderId="0" xfId="5" applyNumberFormat="1" applyFont="1" applyAlignment="1">
      <alignment wrapText="1"/>
    </xf>
    <xf numFmtId="0" fontId="12" fillId="0" borderId="59" xfId="5" applyFont="1" applyBorder="1" applyAlignment="1">
      <alignment vertical="center" wrapText="1"/>
    </xf>
    <xf numFmtId="3" fontId="29" fillId="0" borderId="5" xfId="5" applyNumberFormat="1" applyFont="1" applyBorder="1" applyAlignment="1" applyProtection="1">
      <alignment horizontal="right" vertical="center" wrapText="1"/>
      <protection locked="0"/>
    </xf>
    <xf numFmtId="3" fontId="12" fillId="0" borderId="42" xfId="5" applyNumberFormat="1" applyFont="1" applyBorder="1" applyAlignment="1">
      <alignment horizontal="center" vertical="center" wrapText="1"/>
    </xf>
    <xf numFmtId="3" fontId="27" fillId="0" borderId="22" xfId="5" applyNumberFormat="1" applyFont="1" applyBorder="1" applyAlignment="1">
      <alignment horizontal="center" vertical="center" wrapText="1"/>
    </xf>
    <xf numFmtId="166" fontId="27" fillId="0" borderId="22" xfId="6" applyNumberFormat="1" applyFont="1" applyBorder="1" applyAlignment="1">
      <alignment horizontal="center" vertical="center" wrapText="1"/>
    </xf>
    <xf numFmtId="1" fontId="27" fillId="6" borderId="40" xfId="5" applyNumberFormat="1" applyFont="1" applyFill="1" applyBorder="1" applyAlignment="1">
      <alignment horizontal="center" vertical="center" wrapText="1"/>
    </xf>
    <xf numFmtId="0" fontId="27" fillId="0" borderId="60" xfId="5" applyFont="1" applyBorder="1" applyAlignment="1">
      <alignment horizontal="center" vertical="center" wrapText="1"/>
    </xf>
    <xf numFmtId="3" fontId="29" fillId="0" borderId="28" xfId="5" applyNumberFormat="1" applyFont="1" applyBorder="1" applyAlignment="1" applyProtection="1">
      <alignment vertical="center" wrapText="1"/>
      <protection locked="0"/>
    </xf>
    <xf numFmtId="3" fontId="12" fillId="0" borderId="46" xfId="5" applyNumberFormat="1" applyFont="1" applyBorder="1" applyAlignment="1" applyProtection="1">
      <alignment horizontal="left" vertical="center" wrapText="1"/>
      <protection locked="0"/>
    </xf>
    <xf numFmtId="168" fontId="12" fillId="0" borderId="29" xfId="6" applyNumberFormat="1" applyFont="1" applyBorder="1" applyAlignment="1">
      <alignment horizontal="center" vertical="center"/>
    </xf>
    <xf numFmtId="3" fontId="12" fillId="0" borderId="61" xfId="5" applyNumberFormat="1" applyFont="1" applyBorder="1" applyAlignment="1" applyProtection="1">
      <alignment horizontal="left" vertical="center" wrapText="1"/>
      <protection locked="0"/>
    </xf>
    <xf numFmtId="0" fontId="27" fillId="12" borderId="12" xfId="5" applyFont="1" applyFill="1" applyBorder="1" applyAlignment="1">
      <alignment horizontal="center" vertical="center" wrapText="1"/>
    </xf>
    <xf numFmtId="0" fontId="27" fillId="12" borderId="44" xfId="5" applyFont="1" applyFill="1" applyBorder="1" applyAlignment="1">
      <alignment horizontal="center" vertical="center" wrapText="1"/>
    </xf>
    <xf numFmtId="0" fontId="27" fillId="12" borderId="14" xfId="5" applyFont="1" applyFill="1" applyBorder="1" applyAlignment="1">
      <alignment horizontal="center" vertical="center" wrapText="1"/>
    </xf>
    <xf numFmtId="0" fontId="27" fillId="0" borderId="62" xfId="5" applyFont="1" applyBorder="1" applyAlignment="1">
      <alignment horizontal="center" vertical="center" wrapText="1"/>
    </xf>
    <xf numFmtId="3" fontId="12" fillId="6" borderId="30" xfId="5" applyNumberFormat="1" applyFont="1" applyFill="1" applyBorder="1" applyAlignment="1" applyProtection="1">
      <alignment horizontal="left" vertical="center" wrapText="1"/>
      <protection locked="0"/>
    </xf>
    <xf numFmtId="3" fontId="12" fillId="0" borderId="30" xfId="5" applyNumberFormat="1" applyFont="1" applyBorder="1" applyAlignment="1" applyProtection="1">
      <alignment horizontal="left" vertical="center" wrapText="1"/>
      <protection locked="0"/>
    </xf>
    <xf numFmtId="3" fontId="12" fillId="0" borderId="30" xfId="5" applyNumberFormat="1" applyFont="1" applyBorder="1" applyAlignment="1" applyProtection="1">
      <alignment horizontal="center" vertical="center" wrapText="1"/>
      <protection locked="0"/>
    </xf>
    <xf numFmtId="3" fontId="29" fillId="0" borderId="30" xfId="5" applyNumberFormat="1" applyFont="1" applyBorder="1" applyAlignment="1" applyProtection="1">
      <alignment horizontal="left" vertical="center" wrapText="1"/>
      <protection locked="0"/>
    </xf>
    <xf numFmtId="3" fontId="12" fillId="0" borderId="30" xfId="5" applyNumberFormat="1" applyFont="1" applyBorder="1" applyAlignment="1">
      <alignment horizontal="center" vertical="center" wrapText="1"/>
    </xf>
    <xf numFmtId="3" fontId="12" fillId="0" borderId="36" xfId="5" applyNumberFormat="1" applyFont="1" applyBorder="1" applyAlignment="1">
      <alignment horizontal="center" vertical="center" wrapText="1"/>
    </xf>
    <xf numFmtId="3" fontId="27" fillId="0" borderId="36" xfId="5" applyNumberFormat="1" applyFont="1" applyBorder="1" applyAlignment="1">
      <alignment horizontal="center" vertical="center" wrapText="1"/>
    </xf>
    <xf numFmtId="3" fontId="12" fillId="0" borderId="45" xfId="5" applyNumberFormat="1" applyFont="1" applyBorder="1" applyAlignment="1">
      <alignment horizontal="center" vertical="center" wrapText="1"/>
    </xf>
    <xf numFmtId="3" fontId="30" fillId="13" borderId="6" xfId="5" applyNumberFormat="1" applyFont="1" applyFill="1" applyBorder="1" applyAlignment="1" applyProtection="1">
      <alignment horizontal="center" vertical="center" wrapText="1"/>
      <protection locked="0"/>
    </xf>
    <xf numFmtId="1" fontId="27" fillId="6" borderId="63" xfId="5" applyNumberFormat="1" applyFont="1" applyFill="1" applyBorder="1" applyAlignment="1">
      <alignment vertical="center" wrapText="1"/>
    </xf>
    <xf numFmtId="3" fontId="12" fillId="0" borderId="64" xfId="5" applyNumberFormat="1" applyFont="1" applyBorder="1" applyAlignment="1" applyProtection="1">
      <alignment horizontal="left" vertical="center" wrapText="1"/>
      <protection locked="0"/>
    </xf>
    <xf numFmtId="3" fontId="12" fillId="0" borderId="52" xfId="5" applyNumberFormat="1" applyFont="1" applyBorder="1" applyAlignment="1" applyProtection="1">
      <alignment horizontal="left" vertical="center" wrapText="1"/>
      <protection locked="0"/>
    </xf>
    <xf numFmtId="3" fontId="29" fillId="0" borderId="30" xfId="5" applyNumberFormat="1" applyFont="1" applyBorder="1" applyAlignment="1" applyProtection="1">
      <alignment vertical="center" wrapText="1"/>
      <protection locked="0"/>
    </xf>
    <xf numFmtId="168" fontId="12" fillId="0" borderId="45" xfId="6" applyNumberFormat="1" applyFont="1" applyBorder="1" applyAlignment="1">
      <alignment horizontal="center" vertical="center"/>
    </xf>
    <xf numFmtId="168" fontId="12" fillId="0" borderId="36" xfId="6" applyNumberFormat="1" applyFont="1" applyBorder="1" applyAlignment="1">
      <alignment horizontal="center" vertical="center"/>
    </xf>
    <xf numFmtId="1" fontId="27" fillId="0" borderId="15" xfId="5" applyNumberFormat="1" applyFont="1" applyBorder="1" applyAlignment="1">
      <alignment vertical="center" wrapText="1"/>
    </xf>
    <xf numFmtId="0" fontId="27" fillId="0" borderId="16" xfId="5" applyFont="1" applyBorder="1" applyAlignment="1">
      <alignment horizontal="center" vertical="center" wrapText="1"/>
    </xf>
    <xf numFmtId="0" fontId="12" fillId="0" borderId="65" xfId="5" applyFont="1" applyBorder="1" applyAlignment="1">
      <alignment vertical="center" wrapText="1"/>
    </xf>
    <xf numFmtId="0" fontId="12" fillId="0" borderId="16" xfId="5" applyFont="1" applyBorder="1" applyAlignment="1">
      <alignment vertical="center" wrapText="1"/>
    </xf>
    <xf numFmtId="1" fontId="27" fillId="6" borderId="66" xfId="5" applyNumberFormat="1" applyFont="1" applyFill="1" applyBorder="1" applyAlignment="1">
      <alignment vertical="center" wrapText="1"/>
    </xf>
    <xf numFmtId="1" fontId="27" fillId="6" borderId="25" xfId="5" applyNumberFormat="1" applyFont="1" applyFill="1" applyBorder="1" applyAlignment="1">
      <alignment horizontal="center" vertical="center" wrapText="1"/>
    </xf>
    <xf numFmtId="0" fontId="27" fillId="0" borderId="7" xfId="5" applyFont="1" applyBorder="1" applyAlignment="1">
      <alignment horizontal="center" vertical="center" wrapText="1"/>
    </xf>
    <xf numFmtId="3" fontId="29" fillId="0" borderId="28" xfId="5" applyNumberFormat="1" applyFont="1" applyBorder="1" applyAlignment="1" applyProtection="1">
      <alignment horizontal="right" vertical="center" wrapText="1"/>
      <protection locked="0"/>
    </xf>
    <xf numFmtId="3" fontId="27" fillId="0" borderId="30" xfId="5" applyNumberFormat="1" applyFont="1" applyBorder="1" applyAlignment="1" applyProtection="1">
      <alignment horizontal="left" vertical="center" wrapText="1"/>
      <protection locked="0"/>
    </xf>
    <xf numFmtId="3" fontId="12" fillId="0" borderId="43" xfId="7" applyNumberFormat="1" applyFont="1" applyBorder="1" applyAlignment="1">
      <alignment horizontal="center" vertical="center" wrapText="1"/>
    </xf>
    <xf numFmtId="3" fontId="29" fillId="0" borderId="28" xfId="5" applyNumberFormat="1" applyFont="1" applyBorder="1" applyAlignment="1" applyProtection="1">
      <alignment horizontal="left" vertical="center" wrapText="1"/>
      <protection locked="0"/>
    </xf>
    <xf numFmtId="3" fontId="12" fillId="0" borderId="67" xfId="5" applyNumberFormat="1" applyFont="1" applyBorder="1" applyAlignment="1" applyProtection="1">
      <alignment horizontal="left" vertical="center" wrapText="1"/>
      <protection locked="0"/>
    </xf>
    <xf numFmtId="3" fontId="12" fillId="0" borderId="58" xfId="7" applyNumberFormat="1" applyFont="1" applyBorder="1" applyAlignment="1">
      <alignment horizontal="center" vertical="center" wrapText="1"/>
    </xf>
    <xf numFmtId="3" fontId="12" fillId="0" borderId="18" xfId="7" applyNumberFormat="1" applyFont="1" applyBorder="1" applyAlignment="1">
      <alignment horizontal="center" vertical="center" wrapText="1"/>
    </xf>
    <xf numFmtId="3" fontId="12" fillId="0" borderId="34" xfId="7" applyNumberFormat="1" applyFont="1" applyBorder="1" applyAlignment="1">
      <alignment horizontal="center" vertical="center" wrapText="1"/>
    </xf>
    <xf numFmtId="0" fontId="27" fillId="0" borderId="3" xfId="5" applyFont="1" applyBorder="1" applyAlignment="1">
      <alignment horizontal="right" wrapText="1"/>
    </xf>
    <xf numFmtId="0" fontId="12" fillId="0" borderId="3" xfId="5" applyFont="1" applyBorder="1" applyAlignment="1">
      <alignment horizontal="right" wrapText="1"/>
    </xf>
    <xf numFmtId="1" fontId="27" fillId="6" borderId="65" xfId="5" applyNumberFormat="1" applyFont="1" applyFill="1" applyBorder="1" applyAlignment="1">
      <alignment vertical="center" wrapText="1"/>
    </xf>
    <xf numFmtId="0" fontId="29" fillId="0" borderId="28" xfId="5" applyFont="1" applyBorder="1" applyAlignment="1">
      <alignment wrapText="1"/>
    </xf>
    <xf numFmtId="0" fontId="12" fillId="0" borderId="0" xfId="7" applyFont="1" applyAlignment="1">
      <alignment vertical="center" wrapText="1"/>
    </xf>
    <xf numFmtId="166" fontId="12" fillId="0" borderId="0" xfId="6" applyNumberFormat="1" applyFont="1" applyFill="1" applyAlignment="1">
      <alignment horizontal="center" vertical="center" wrapText="1"/>
    </xf>
    <xf numFmtId="166" fontId="27" fillId="0" borderId="0" xfId="6" applyNumberFormat="1" applyFont="1" applyFill="1" applyAlignment="1">
      <alignment horizontal="center" vertical="center" wrapText="1"/>
    </xf>
    <xf numFmtId="0" fontId="12" fillId="0" borderId="15" xfId="5" applyFont="1" applyBorder="1" applyAlignment="1">
      <alignment wrapText="1"/>
    </xf>
    <xf numFmtId="0" fontId="12" fillId="0" borderId="16" xfId="5" applyFont="1" applyBorder="1" applyAlignment="1">
      <alignment wrapText="1"/>
    </xf>
    <xf numFmtId="3" fontId="12" fillId="0" borderId="58" xfId="5" applyNumberFormat="1" applyFont="1" applyBorder="1" applyAlignment="1" applyProtection="1">
      <alignment horizontal="left" vertical="center" wrapText="1"/>
      <protection locked="0"/>
    </xf>
    <xf numFmtId="3" fontId="12" fillId="0" borderId="4" xfId="5" applyNumberFormat="1" applyFont="1" applyBorder="1" applyAlignment="1" applyProtection="1">
      <alignment horizontal="left" vertical="center" wrapText="1"/>
      <protection locked="0"/>
    </xf>
    <xf numFmtId="3" fontId="12" fillId="0" borderId="31" xfId="5" applyNumberFormat="1" applyFont="1" applyBorder="1" applyAlignment="1" applyProtection="1">
      <alignment horizontal="left" vertical="center" wrapText="1"/>
      <protection locked="0"/>
    </xf>
    <xf numFmtId="3" fontId="27" fillId="6" borderId="37" xfId="5" applyNumberFormat="1" applyFont="1" applyFill="1" applyBorder="1" applyAlignment="1">
      <alignment horizontal="center" vertical="center" wrapText="1"/>
    </xf>
    <xf numFmtId="3" fontId="12" fillId="12" borderId="64" xfId="5" applyNumberFormat="1" applyFont="1" applyFill="1" applyBorder="1" applyAlignment="1" applyProtection="1">
      <alignment horizontal="center" vertical="center" wrapText="1"/>
      <protection locked="0"/>
    </xf>
    <xf numFmtId="3" fontId="12" fillId="12" borderId="68" xfId="5" applyNumberFormat="1" applyFont="1" applyFill="1" applyBorder="1" applyAlignment="1" applyProtection="1">
      <alignment horizontal="center" vertical="center" wrapText="1"/>
      <protection locked="0"/>
    </xf>
    <xf numFmtId="3" fontId="12" fillId="12" borderId="67" xfId="5" applyNumberFormat="1" applyFont="1" applyFill="1" applyBorder="1" applyAlignment="1" applyProtection="1">
      <alignment horizontal="center" vertical="center" wrapText="1"/>
      <protection locked="0"/>
    </xf>
    <xf numFmtId="0" fontId="29" fillId="14" borderId="2" xfId="0" applyFont="1" applyFill="1" applyBorder="1" applyAlignment="1">
      <alignment horizontal="right" vertical="center" wrapText="1"/>
    </xf>
    <xf numFmtId="0" fontId="27" fillId="0" borderId="43" xfId="5" applyFont="1" applyBorder="1" applyAlignment="1">
      <alignment horizontal="center" wrapText="1"/>
    </xf>
    <xf numFmtId="3" fontId="27" fillId="6" borderId="6" xfId="5" applyNumberFormat="1" applyFont="1" applyFill="1" applyBorder="1" applyAlignment="1">
      <alignment horizontal="center" vertical="center" wrapText="1"/>
    </xf>
    <xf numFmtId="166" fontId="27" fillId="6" borderId="6" xfId="6" applyNumberFormat="1" applyFont="1" applyFill="1" applyBorder="1" applyAlignment="1">
      <alignment horizontal="center" vertical="center" wrapText="1"/>
    </xf>
    <xf numFmtId="3" fontId="27" fillId="0" borderId="6" xfId="5" applyNumberFormat="1" applyFont="1" applyBorder="1" applyAlignment="1">
      <alignment horizontal="center" vertical="center" wrapText="1"/>
    </xf>
    <xf numFmtId="3" fontId="12" fillId="12" borderId="52" xfId="5" applyNumberFormat="1" applyFont="1" applyFill="1" applyBorder="1" applyAlignment="1" applyProtection="1">
      <alignment horizontal="center" vertical="center" wrapText="1"/>
      <protection locked="0"/>
    </xf>
    <xf numFmtId="3" fontId="12" fillId="12" borderId="0" xfId="5" applyNumberFormat="1" applyFont="1" applyFill="1" applyAlignment="1" applyProtection="1">
      <alignment horizontal="center" vertical="center" wrapText="1"/>
      <protection locked="0"/>
    </xf>
    <xf numFmtId="3" fontId="12" fillId="12" borderId="19" xfId="5" applyNumberFormat="1" applyFont="1" applyFill="1" applyBorder="1" applyAlignment="1" applyProtection="1">
      <alignment horizontal="center" vertical="center" wrapText="1"/>
      <protection locked="0"/>
    </xf>
    <xf numFmtId="0" fontId="27" fillId="0" borderId="8" xfId="5" applyFont="1" applyBorder="1" applyAlignment="1">
      <alignment horizontal="center" wrapText="1"/>
    </xf>
    <xf numFmtId="3" fontId="27" fillId="6" borderId="2" xfId="5" applyNumberFormat="1" applyFont="1" applyFill="1" applyBorder="1" applyAlignment="1">
      <alignment horizontal="center" vertical="center" wrapText="1"/>
    </xf>
    <xf numFmtId="3" fontId="27" fillId="0" borderId="2" xfId="5" applyNumberFormat="1" applyFont="1" applyBorder="1" applyAlignment="1">
      <alignment horizontal="center" vertical="center" wrapText="1"/>
    </xf>
    <xf numFmtId="0" fontId="12" fillId="0" borderId="4" xfId="5" applyFont="1" applyBorder="1" applyAlignment="1">
      <alignment horizontal="right" wrapText="1"/>
    </xf>
    <xf numFmtId="0" fontId="12" fillId="0" borderId="0" xfId="5" applyFont="1" applyAlignment="1">
      <alignment horizontal="right" wrapText="1"/>
    </xf>
    <xf numFmtId="166" fontId="12" fillId="0" borderId="0" xfId="6" applyNumberFormat="1" applyFont="1" applyBorder="1" applyAlignment="1">
      <alignment horizontal="center" vertical="center" wrapText="1"/>
    </xf>
    <xf numFmtId="166" fontId="12" fillId="0" borderId="0" xfId="6" applyNumberFormat="1" applyFont="1" applyBorder="1" applyAlignment="1">
      <alignment wrapText="1"/>
    </xf>
    <xf numFmtId="166" fontId="27" fillId="0" borderId="0" xfId="6" applyNumberFormat="1" applyFont="1" applyBorder="1" applyAlignment="1">
      <alignment wrapText="1"/>
    </xf>
    <xf numFmtId="1" fontId="27" fillId="6" borderId="38" xfId="5" applyNumberFormat="1" applyFont="1" applyFill="1" applyBorder="1" applyAlignment="1">
      <alignment horizontal="left" vertical="center" wrapText="1"/>
    </xf>
    <xf numFmtId="0" fontId="27" fillId="0" borderId="39" xfId="5" applyFont="1" applyBorder="1" applyAlignment="1">
      <alignment horizontal="center" vertical="center" wrapText="1"/>
    </xf>
    <xf numFmtId="0" fontId="27" fillId="12" borderId="49" xfId="5" applyFont="1" applyFill="1" applyBorder="1" applyAlignment="1">
      <alignment horizontal="center" vertical="center" wrapText="1"/>
    </xf>
    <xf numFmtId="1" fontId="27" fillId="6" borderId="24" xfId="5" applyNumberFormat="1" applyFont="1" applyFill="1" applyBorder="1" applyAlignment="1">
      <alignment horizontal="left" vertical="center" wrapText="1"/>
    </xf>
    <xf numFmtId="0" fontId="27" fillId="0" borderId="2" xfId="5" applyFont="1" applyBorder="1" applyAlignment="1">
      <alignment horizontal="center" vertical="center" wrapText="1"/>
    </xf>
    <xf numFmtId="166" fontId="27" fillId="6" borderId="22" xfId="6" applyNumberFormat="1" applyFont="1" applyFill="1" applyBorder="1" applyAlignment="1">
      <alignment horizontal="center" vertical="center" wrapText="1"/>
    </xf>
    <xf numFmtId="3" fontId="27" fillId="6" borderId="7" xfId="5" applyNumberFormat="1" applyFont="1" applyFill="1" applyBorder="1" applyAlignment="1">
      <alignment horizontal="center" vertical="center" wrapText="1"/>
    </xf>
    <xf numFmtId="166" fontId="27" fillId="6" borderId="7" xfId="6" applyNumberFormat="1" applyFont="1" applyFill="1" applyBorder="1" applyAlignment="1">
      <alignment horizontal="center" vertical="center" wrapText="1"/>
    </xf>
    <xf numFmtId="3" fontId="12" fillId="0" borderId="3" xfId="5" applyNumberFormat="1" applyFont="1" applyBorder="1" applyAlignment="1">
      <alignment horizontal="center" vertical="center" wrapText="1"/>
    </xf>
    <xf numFmtId="3" fontId="12" fillId="12" borderId="42" xfId="5" applyNumberFormat="1" applyFont="1" applyFill="1" applyBorder="1" applyAlignment="1" applyProtection="1">
      <alignment horizontal="center" vertical="center" wrapText="1"/>
      <protection locked="0"/>
    </xf>
    <xf numFmtId="3" fontId="12" fillId="12" borderId="22" xfId="5" applyNumberFormat="1" applyFont="1" applyFill="1" applyBorder="1" applyAlignment="1" applyProtection="1">
      <alignment horizontal="center" vertical="center" wrapText="1"/>
      <protection locked="0"/>
    </xf>
    <xf numFmtId="3" fontId="12" fillId="12" borderId="43" xfId="5" applyNumberFormat="1" applyFont="1" applyFill="1" applyBorder="1" applyAlignment="1" applyProtection="1">
      <alignment horizontal="center" vertical="center" wrapText="1"/>
      <protection locked="0"/>
    </xf>
    <xf numFmtId="165" fontId="27" fillId="6" borderId="7" xfId="6" applyFont="1" applyFill="1" applyBorder="1" applyAlignment="1">
      <alignment horizontal="center" vertical="center" wrapText="1"/>
    </xf>
    <xf numFmtId="165" fontId="12" fillId="0" borderId="3" xfId="6" applyFont="1" applyBorder="1" applyAlignment="1">
      <alignment horizontal="center" vertical="center" wrapText="1"/>
    </xf>
    <xf numFmtId="165" fontId="12" fillId="6" borderId="0" xfId="6" applyFont="1" applyFill="1" applyBorder="1" applyAlignment="1">
      <alignment horizontal="center" vertical="center" wrapText="1"/>
    </xf>
    <xf numFmtId="0" fontId="12" fillId="0" borderId="26" xfId="7" applyFont="1" applyBorder="1" applyAlignment="1">
      <alignment vertical="center" wrapText="1"/>
    </xf>
    <xf numFmtId="3" fontId="12" fillId="0" borderId="35" xfId="5" applyNumberFormat="1" applyFont="1" applyBorder="1" applyAlignment="1" applyProtection="1">
      <alignment horizontal="left" vertical="center" wrapText="1"/>
      <protection locked="0"/>
    </xf>
    <xf numFmtId="0" fontId="12" fillId="0" borderId="35" xfId="5" applyFont="1" applyBorder="1" applyAlignment="1">
      <alignment vertical="center" wrapText="1"/>
    </xf>
    <xf numFmtId="0" fontId="12" fillId="0" borderId="30" xfId="7" applyFont="1" applyBorder="1" applyAlignment="1">
      <alignment vertical="center" wrapText="1"/>
    </xf>
    <xf numFmtId="0" fontId="12" fillId="12" borderId="69" xfId="7" applyFont="1" applyFill="1" applyBorder="1" applyAlignment="1">
      <alignment horizontal="center" vertical="center" wrapText="1"/>
    </xf>
    <xf numFmtId="0" fontId="12" fillId="12" borderId="44" xfId="7" applyFont="1" applyFill="1" applyBorder="1" applyAlignment="1">
      <alignment horizontal="center" vertical="center" wrapText="1"/>
    </xf>
    <xf numFmtId="0" fontId="12" fillId="12" borderId="70" xfId="7" applyFont="1" applyFill="1" applyBorder="1" applyAlignment="1">
      <alignment horizontal="center" vertical="center" wrapText="1"/>
    </xf>
    <xf numFmtId="0" fontId="12" fillId="12" borderId="52" xfId="7" applyFont="1" applyFill="1" applyBorder="1" applyAlignment="1">
      <alignment horizontal="center" vertical="center" wrapText="1"/>
    </xf>
    <xf numFmtId="0" fontId="12" fillId="12" borderId="0" xfId="7" applyFont="1" applyFill="1" applyAlignment="1">
      <alignment horizontal="center" vertical="center" wrapText="1"/>
    </xf>
    <xf numFmtId="0" fontId="12" fillId="12" borderId="19" xfId="7" applyFont="1" applyFill="1" applyBorder="1" applyAlignment="1">
      <alignment horizontal="center" vertical="center" wrapText="1"/>
    </xf>
    <xf numFmtId="0" fontId="27" fillId="0" borderId="69" xfId="5" applyFont="1" applyBorder="1" applyAlignment="1">
      <alignment horizontal="center" vertical="center" wrapText="1"/>
    </xf>
    <xf numFmtId="3" fontId="27" fillId="0" borderId="71" xfId="5" applyNumberFormat="1" applyFont="1" applyBorder="1" applyAlignment="1">
      <alignment horizontal="center" vertical="center" wrapText="1"/>
    </xf>
    <xf numFmtId="3" fontId="12" fillId="6" borderId="19" xfId="7" applyNumberFormat="1" applyFont="1" applyFill="1" applyBorder="1" applyAlignment="1">
      <alignment horizontal="center" vertical="center" wrapText="1"/>
    </xf>
    <xf numFmtId="166" fontId="12" fillId="6" borderId="5" xfId="6" applyNumberFormat="1" applyFont="1" applyFill="1" applyBorder="1" applyAlignment="1">
      <alignment horizontal="center" vertical="center" wrapText="1"/>
    </xf>
    <xf numFmtId="3" fontId="12" fillId="6" borderId="52" xfId="5" applyNumberFormat="1" applyFont="1" applyFill="1" applyBorder="1" applyAlignment="1">
      <alignment horizontal="center" vertical="center" wrapText="1"/>
    </xf>
    <xf numFmtId="166" fontId="27" fillId="6" borderId="0" xfId="6" applyNumberFormat="1" applyFont="1" applyFill="1" applyBorder="1" applyAlignment="1">
      <alignment horizontal="center" vertical="center" wrapText="1"/>
    </xf>
    <xf numFmtId="3" fontId="12" fillId="12" borderId="69" xfId="5" applyNumberFormat="1" applyFont="1" applyFill="1" applyBorder="1" applyAlignment="1" applyProtection="1">
      <alignment horizontal="center" vertical="center" wrapText="1"/>
      <protection locked="0"/>
    </xf>
    <xf numFmtId="3" fontId="12" fillId="12" borderId="44" xfId="5" applyNumberFormat="1" applyFont="1" applyFill="1" applyBorder="1" applyAlignment="1" applyProtection="1">
      <alignment horizontal="center" vertical="center" wrapText="1"/>
      <protection locked="0"/>
    </xf>
    <xf numFmtId="3" fontId="12" fillId="12" borderId="70" xfId="5" applyNumberFormat="1" applyFont="1" applyFill="1" applyBorder="1" applyAlignment="1" applyProtection="1">
      <alignment horizontal="center" vertical="center" wrapText="1"/>
      <protection locked="0"/>
    </xf>
    <xf numFmtId="168" fontId="27" fillId="0" borderId="6" xfId="6" applyNumberFormat="1" applyFont="1" applyBorder="1" applyAlignment="1">
      <alignment horizontal="center" vertical="center" wrapText="1"/>
    </xf>
    <xf numFmtId="168" fontId="27" fillId="6" borderId="0" xfId="6" applyNumberFormat="1" applyFont="1" applyFill="1" applyBorder="1" applyAlignment="1">
      <alignment horizontal="center" vertical="center" wrapText="1"/>
    </xf>
    <xf numFmtId="168" fontId="27" fillId="0" borderId="2" xfId="6" applyNumberFormat="1" applyFont="1" applyBorder="1" applyAlignment="1">
      <alignment horizontal="center" vertical="center" wrapText="1"/>
    </xf>
    <xf numFmtId="1" fontId="12" fillId="0" borderId="26" xfId="7" applyNumberFormat="1" applyFont="1" applyBorder="1" applyAlignment="1">
      <alignment vertical="center" wrapText="1"/>
    </xf>
    <xf numFmtId="1" fontId="12" fillId="0" borderId="35" xfId="7" applyNumberFormat="1" applyFont="1" applyBorder="1" applyAlignment="1">
      <alignment vertical="center" wrapText="1"/>
    </xf>
    <xf numFmtId="0" fontId="12" fillId="0" borderId="35" xfId="7" applyFont="1" applyBorder="1" applyAlignment="1">
      <alignment vertical="center" wrapText="1"/>
    </xf>
    <xf numFmtId="0" fontId="27" fillId="0" borderId="64" xfId="5" applyFont="1" applyBorder="1" applyAlignment="1">
      <alignment horizontal="center" vertical="center" wrapText="1"/>
    </xf>
    <xf numFmtId="0" fontId="27" fillId="0" borderId="58" xfId="5" applyFont="1" applyBorder="1" applyAlignment="1">
      <alignment horizontal="center" vertical="center" wrapText="1"/>
    </xf>
    <xf numFmtId="166" fontId="27" fillId="0" borderId="4" xfId="6" applyNumberFormat="1" applyFont="1" applyBorder="1" applyAlignment="1">
      <alignment horizontal="center" vertical="center" wrapText="1"/>
    </xf>
    <xf numFmtId="0" fontId="27" fillId="0" borderId="31" xfId="5" applyFont="1" applyBorder="1" applyAlignment="1">
      <alignment horizontal="center" vertical="center" wrapText="1"/>
    </xf>
    <xf numFmtId="0" fontId="12" fillId="12" borderId="42" xfId="7" applyFont="1" applyFill="1" applyBorder="1" applyAlignment="1">
      <alignment horizontal="center" vertical="center" wrapText="1"/>
    </xf>
    <xf numFmtId="0" fontId="12" fillId="12" borderId="22" xfId="7" applyFont="1" applyFill="1" applyBorder="1" applyAlignment="1">
      <alignment horizontal="center" vertical="center" wrapText="1"/>
    </xf>
    <xf numFmtId="0" fontId="12" fillId="12" borderId="43" xfId="7" applyFont="1" applyFill="1" applyBorder="1" applyAlignment="1">
      <alignment horizontal="center" vertical="center" wrapText="1"/>
    </xf>
    <xf numFmtId="1" fontId="27" fillId="6" borderId="59" xfId="5" applyNumberFormat="1" applyFont="1" applyFill="1" applyBorder="1" applyAlignment="1">
      <alignment vertical="center" wrapText="1"/>
    </xf>
    <xf numFmtId="3" fontId="12" fillId="0" borderId="24" xfId="7" applyNumberFormat="1" applyFont="1" applyBorder="1" applyAlignment="1">
      <alignment horizontal="center" vertical="center" wrapText="1"/>
    </xf>
    <xf numFmtId="3" fontId="12" fillId="0" borderId="25" xfId="5" applyNumberFormat="1" applyFont="1" applyBorder="1" applyAlignment="1">
      <alignment horizontal="center" vertical="center" wrapText="1"/>
    </xf>
    <xf numFmtId="3" fontId="27" fillId="6" borderId="32" xfId="5" applyNumberFormat="1" applyFont="1" applyFill="1" applyBorder="1" applyAlignment="1">
      <alignment horizontal="center" vertical="center" wrapText="1"/>
    </xf>
    <xf numFmtId="3" fontId="12" fillId="0" borderId="67" xfId="7" applyNumberFormat="1" applyFont="1" applyBorder="1" applyAlignment="1">
      <alignment horizontal="center" vertical="center" wrapText="1"/>
    </xf>
    <xf numFmtId="166" fontId="12" fillId="6" borderId="4" xfId="6" applyNumberFormat="1" applyFont="1" applyFill="1" applyBorder="1" applyAlignment="1">
      <alignment horizontal="center" vertical="center" wrapText="1"/>
    </xf>
    <xf numFmtId="3" fontId="12" fillId="0" borderId="8" xfId="5" applyNumberFormat="1" applyFont="1" applyBorder="1" applyAlignment="1" applyProtection="1">
      <alignment horizontal="left" vertical="center" wrapText="1"/>
      <protection locked="0"/>
    </xf>
    <xf numFmtId="3" fontId="12" fillId="12" borderId="2" xfId="5" applyNumberFormat="1" applyFont="1" applyFill="1" applyBorder="1" applyAlignment="1" applyProtection="1">
      <alignment horizontal="center" vertical="center" wrapText="1"/>
      <protection locked="0"/>
    </xf>
    <xf numFmtId="3" fontId="12" fillId="0" borderId="32" xfId="5" applyNumberFormat="1" applyFont="1" applyBorder="1" applyAlignment="1">
      <alignment horizontal="center" vertical="center" wrapText="1"/>
    </xf>
    <xf numFmtId="0" fontId="12" fillId="0" borderId="64" xfId="5" applyFont="1" applyBorder="1" applyAlignment="1">
      <alignment vertical="center" wrapText="1"/>
    </xf>
    <xf numFmtId="1" fontId="27" fillId="0" borderId="51" xfId="5" applyNumberFormat="1" applyFont="1" applyBorder="1" applyAlignment="1">
      <alignment vertical="center" wrapText="1"/>
    </xf>
    <xf numFmtId="166" fontId="27" fillId="0" borderId="39" xfId="6" applyNumberFormat="1" applyFont="1" applyFill="1" applyBorder="1" applyAlignment="1">
      <alignment horizontal="center" vertical="center" wrapText="1"/>
    </xf>
    <xf numFmtId="166" fontId="12" fillId="0" borderId="30" xfId="6" applyNumberFormat="1" applyFont="1" applyFill="1" applyBorder="1" applyAlignment="1">
      <alignment horizontal="center" vertical="center" wrapText="1"/>
    </xf>
    <xf numFmtId="166" fontId="27" fillId="0" borderId="0" xfId="6" applyNumberFormat="1" applyFont="1" applyFill="1" applyBorder="1" applyAlignment="1">
      <alignment horizontal="center" vertical="center" wrapText="1"/>
    </xf>
    <xf numFmtId="166" fontId="27" fillId="0" borderId="68" xfId="6" applyNumberFormat="1" applyFont="1" applyFill="1" applyBorder="1" applyAlignment="1">
      <alignment horizontal="center" vertical="center" wrapText="1"/>
    </xf>
    <xf numFmtId="166" fontId="12" fillId="0" borderId="2" xfId="6" applyNumberFormat="1" applyFont="1" applyFill="1" applyBorder="1" applyAlignment="1">
      <alignment horizontal="center" vertical="center" wrapText="1"/>
    </xf>
    <xf numFmtId="166" fontId="12" fillId="0" borderId="2" xfId="6" applyNumberFormat="1" applyFont="1" applyFill="1" applyBorder="1" applyAlignment="1">
      <alignment wrapText="1"/>
    </xf>
    <xf numFmtId="166" fontId="27" fillId="0" borderId="2" xfId="6" applyNumberFormat="1" applyFont="1" applyFill="1" applyBorder="1" applyAlignment="1">
      <alignment wrapText="1"/>
    </xf>
    <xf numFmtId="165" fontId="12" fillId="0" borderId="0" xfId="5" applyNumberFormat="1" applyFont="1" applyAlignment="1">
      <alignment wrapText="1"/>
    </xf>
    <xf numFmtId="3" fontId="12" fillId="0" borderId="22" xfId="7" applyNumberFormat="1" applyFont="1" applyBorder="1" applyAlignment="1">
      <alignment horizontal="center" vertical="center" wrapText="1"/>
    </xf>
    <xf numFmtId="166" fontId="12" fillId="0" borderId="22" xfId="6" applyNumberFormat="1" applyFont="1" applyFill="1" applyBorder="1" applyAlignment="1">
      <alignment horizontal="center" vertical="center" wrapText="1"/>
    </xf>
    <xf numFmtId="0" fontId="12" fillId="0" borderId="22" xfId="5" applyFont="1" applyBorder="1" applyAlignment="1">
      <alignment wrapText="1"/>
    </xf>
    <xf numFmtId="166" fontId="12" fillId="0" borderId="22" xfId="6" applyNumberFormat="1" applyFont="1" applyFill="1" applyBorder="1" applyAlignment="1">
      <alignment wrapText="1"/>
    </xf>
    <xf numFmtId="166" fontId="27" fillId="0" borderId="0" xfId="6" applyNumberFormat="1" applyFont="1" applyFill="1" applyBorder="1" applyAlignment="1">
      <alignment wrapText="1"/>
    </xf>
    <xf numFmtId="3" fontId="12" fillId="0" borderId="26" xfId="5" applyNumberFormat="1" applyFont="1" applyBorder="1" applyAlignment="1">
      <alignment horizontal="center" vertical="center" wrapText="1"/>
    </xf>
    <xf numFmtId="3" fontId="27" fillId="6" borderId="68" xfId="5" applyNumberFormat="1" applyFont="1" applyFill="1" applyBorder="1" applyAlignment="1">
      <alignment horizontal="center" vertical="center" wrapText="1"/>
    </xf>
    <xf numFmtId="166" fontId="27" fillId="6" borderId="68" xfId="6" applyNumberFormat="1" applyFont="1" applyFill="1" applyBorder="1" applyAlignment="1">
      <alignment horizontal="center" vertical="center" wrapText="1"/>
    </xf>
    <xf numFmtId="3" fontId="12" fillId="0" borderId="64" xfId="5" applyNumberFormat="1" applyFont="1" applyBorder="1" applyAlignment="1">
      <alignment horizontal="center" vertical="center" wrapText="1"/>
    </xf>
    <xf numFmtId="0" fontId="12" fillId="0" borderId="0" xfId="5" applyFont="1" applyAlignment="1">
      <alignment horizontal="center" wrapText="1"/>
    </xf>
    <xf numFmtId="0" fontId="27" fillId="0" borderId="0" xfId="5" applyFont="1" applyAlignment="1">
      <alignment horizontal="center" vertical="center" wrapText="1"/>
    </xf>
    <xf numFmtId="0" fontId="27" fillId="0" borderId="0" xfId="5" applyFont="1" applyAlignment="1">
      <alignment horizontal="center" vertical="center" wrapText="1"/>
    </xf>
    <xf numFmtId="3" fontId="12" fillId="6" borderId="0" xfId="5" applyNumberFormat="1" applyFont="1" applyFill="1" applyAlignment="1" applyProtection="1">
      <alignment horizontal="right" vertical="center" wrapText="1"/>
      <protection locked="0"/>
    </xf>
    <xf numFmtId="166" fontId="12" fillId="6" borderId="6" xfId="6" applyNumberFormat="1" applyFont="1" applyFill="1" applyBorder="1" applyAlignment="1">
      <alignment horizontal="center" vertical="center" wrapText="1"/>
    </xf>
    <xf numFmtId="166" fontId="12" fillId="6" borderId="0" xfId="6" applyNumberFormat="1" applyFont="1" applyFill="1" applyBorder="1" applyAlignment="1">
      <alignment horizontal="center" vertical="center" wrapText="1"/>
    </xf>
    <xf numFmtId="3" fontId="12" fillId="6" borderId="0" xfId="5" applyNumberFormat="1" applyFont="1" applyFill="1" applyAlignment="1">
      <alignment horizontal="center" wrapText="1"/>
    </xf>
    <xf numFmtId="3" fontId="12" fillId="12" borderId="14" xfId="5" applyNumberFormat="1" applyFont="1" applyFill="1" applyBorder="1" applyAlignment="1" applyProtection="1">
      <alignment horizontal="center" vertical="center" wrapText="1"/>
      <protection locked="0"/>
    </xf>
    <xf numFmtId="3" fontId="27" fillId="6" borderId="23" xfId="5" applyNumberFormat="1" applyFont="1" applyFill="1" applyBorder="1" applyAlignment="1">
      <alignment horizontal="center" vertical="center" wrapText="1"/>
    </xf>
    <xf numFmtId="166" fontId="27" fillId="6" borderId="23" xfId="6" applyNumberFormat="1" applyFont="1" applyFill="1" applyBorder="1" applyAlignment="1">
      <alignment horizontal="center" vertical="center" wrapText="1"/>
    </xf>
    <xf numFmtId="3" fontId="12" fillId="0" borderId="20" xfId="5" applyNumberFormat="1" applyFont="1" applyBorder="1" applyAlignment="1">
      <alignment horizontal="center" vertical="center" wrapText="1"/>
    </xf>
    <xf numFmtId="3" fontId="12" fillId="12" borderId="20" xfId="5" applyNumberFormat="1" applyFont="1" applyFill="1" applyBorder="1" applyAlignment="1" applyProtection="1">
      <alignment horizontal="center" vertical="center" wrapText="1"/>
      <protection locked="0"/>
    </xf>
    <xf numFmtId="3" fontId="27" fillId="6" borderId="57" xfId="5" applyNumberFormat="1" applyFont="1" applyFill="1" applyBorder="1" applyAlignment="1">
      <alignment horizontal="center" vertical="center" wrapText="1"/>
    </xf>
    <xf numFmtId="166" fontId="27" fillId="6" borderId="57" xfId="6" applyNumberFormat="1" applyFont="1" applyFill="1" applyBorder="1" applyAlignment="1">
      <alignment horizontal="center" vertical="center" wrapText="1"/>
    </xf>
    <xf numFmtId="3" fontId="12" fillId="12" borderId="23" xfId="5" applyNumberFormat="1" applyFont="1" applyFill="1" applyBorder="1" applyAlignment="1" applyProtection="1">
      <alignment horizontal="center" vertical="center" wrapText="1"/>
      <protection locked="0"/>
    </xf>
    <xf numFmtId="3" fontId="12" fillId="0" borderId="24" xfId="5" applyNumberFormat="1" applyFont="1" applyBorder="1" applyAlignment="1" applyProtection="1">
      <alignment horizontal="left" vertical="center" wrapText="1"/>
      <protection locked="0"/>
    </xf>
    <xf numFmtId="0" fontId="12" fillId="0" borderId="50" xfId="5" applyFont="1" applyBorder="1" applyAlignment="1">
      <alignment wrapText="1"/>
    </xf>
    <xf numFmtId="3" fontId="12" fillId="6" borderId="26" xfId="7" applyNumberFormat="1" applyFont="1" applyFill="1" applyBorder="1" applyAlignment="1">
      <alignment horizontal="center" vertical="center" wrapText="1"/>
    </xf>
    <xf numFmtId="166" fontId="12" fillId="6" borderId="30" xfId="6" applyNumberFormat="1" applyFont="1" applyFill="1" applyBorder="1" applyAlignment="1">
      <alignment horizontal="center" vertical="center" wrapText="1"/>
    </xf>
    <xf numFmtId="3" fontId="12" fillId="6" borderId="28" xfId="5" applyNumberFormat="1" applyFont="1" applyFill="1" applyBorder="1" applyAlignment="1">
      <alignment horizontal="center" vertical="center" wrapText="1"/>
    </xf>
    <xf numFmtId="166" fontId="27" fillId="6" borderId="37" xfId="6" applyNumberFormat="1" applyFont="1" applyFill="1" applyBorder="1" applyAlignment="1">
      <alignment horizontal="center" vertical="center" wrapText="1"/>
    </xf>
    <xf numFmtId="0" fontId="29" fillId="14" borderId="6" xfId="0" applyFont="1" applyFill="1" applyBorder="1" applyAlignment="1">
      <alignment horizontal="right" vertical="center" wrapText="1"/>
    </xf>
    <xf numFmtId="3" fontId="12" fillId="0" borderId="6" xfId="5" applyNumberFormat="1" applyFont="1" applyBorder="1" applyAlignment="1">
      <alignment horizontal="center" vertical="center" wrapText="1"/>
    </xf>
    <xf numFmtId="3" fontId="12" fillId="0" borderId="2" xfId="5" applyNumberFormat="1" applyFont="1" applyBorder="1" applyAlignment="1">
      <alignment horizontal="center" vertical="center" wrapText="1"/>
    </xf>
    <xf numFmtId="166" fontId="27" fillId="6" borderId="20" xfId="6" applyNumberFormat="1" applyFont="1" applyFill="1" applyBorder="1" applyAlignment="1">
      <alignment horizontal="center" vertical="center" wrapText="1"/>
    </xf>
    <xf numFmtId="166" fontId="27" fillId="6" borderId="32" xfId="6" applyNumberFormat="1" applyFont="1" applyFill="1" applyBorder="1" applyAlignment="1">
      <alignment horizontal="center" vertical="center" wrapText="1"/>
    </xf>
    <xf numFmtId="3" fontId="12" fillId="6" borderId="2" xfId="7" applyNumberFormat="1" applyFont="1" applyFill="1" applyBorder="1" applyAlignment="1">
      <alignment horizontal="center" vertical="center" wrapText="1"/>
    </xf>
    <xf numFmtId="166" fontId="12" fillId="6" borderId="2" xfId="6" applyNumberFormat="1" applyFont="1" applyFill="1" applyBorder="1" applyAlignment="1">
      <alignment horizontal="center" vertical="center" wrapText="1"/>
    </xf>
    <xf numFmtId="3" fontId="12" fillId="6" borderId="2" xfId="5" applyNumberFormat="1" applyFont="1" applyFill="1" applyBorder="1" applyAlignment="1">
      <alignment horizontal="center" vertical="center" wrapText="1"/>
    </xf>
    <xf numFmtId="3" fontId="12" fillId="6" borderId="67" xfId="7" applyNumberFormat="1" applyFont="1" applyFill="1" applyBorder="1" applyAlignment="1">
      <alignment horizontal="center" vertical="center" wrapText="1"/>
    </xf>
    <xf numFmtId="3" fontId="12" fillId="6" borderId="31" xfId="5" applyNumberFormat="1" applyFont="1" applyFill="1" applyBorder="1" applyAlignment="1">
      <alignment horizontal="center" vertical="center" wrapText="1"/>
    </xf>
    <xf numFmtId="3" fontId="12" fillId="6" borderId="4" xfId="7" applyNumberFormat="1" applyFont="1" applyFill="1" applyBorder="1" applyAlignment="1">
      <alignment horizontal="center" vertical="center" wrapText="1"/>
    </xf>
    <xf numFmtId="3" fontId="12" fillId="0" borderId="3" xfId="5" applyNumberFormat="1" applyFont="1" applyBorder="1" applyAlignment="1" applyProtection="1">
      <alignment horizontal="left" vertical="center" wrapText="1"/>
      <protection locked="0"/>
    </xf>
    <xf numFmtId="0" fontId="12" fillId="0" borderId="8" xfId="5" applyFont="1" applyBorder="1" applyAlignment="1">
      <alignment wrapText="1"/>
    </xf>
    <xf numFmtId="168" fontId="12" fillId="0" borderId="28" xfId="6" applyNumberFormat="1" applyFont="1" applyFill="1" applyBorder="1" applyAlignment="1">
      <alignment horizontal="center" vertical="center" wrapText="1"/>
    </xf>
    <xf numFmtId="168" fontId="12" fillId="0" borderId="30" xfId="6" applyNumberFormat="1" applyFont="1" applyFill="1" applyBorder="1" applyAlignment="1">
      <alignment horizontal="center" vertical="center" wrapText="1"/>
    </xf>
    <xf numFmtId="168" fontId="27" fillId="6" borderId="46" xfId="6" applyNumberFormat="1" applyFont="1" applyFill="1" applyBorder="1" applyAlignment="1">
      <alignment horizontal="center" vertical="center" wrapText="1"/>
    </xf>
    <xf numFmtId="3" fontId="12" fillId="4" borderId="28" xfId="5" applyNumberFormat="1" applyFont="1" applyFill="1" applyBorder="1" applyAlignment="1">
      <alignment horizontal="center" vertical="center" wrapText="1"/>
    </xf>
    <xf numFmtId="0" fontId="12" fillId="0" borderId="51" xfId="5" applyFont="1" applyBorder="1" applyAlignment="1">
      <alignment vertical="center" wrapText="1"/>
    </xf>
    <xf numFmtId="0" fontId="12" fillId="0" borderId="44" xfId="5" applyFont="1" applyBorder="1" applyAlignment="1">
      <alignment vertical="center" wrapText="1"/>
    </xf>
    <xf numFmtId="0" fontId="27" fillId="6" borderId="2" xfId="5" applyFont="1" applyFill="1" applyBorder="1" applyAlignment="1">
      <alignment wrapText="1"/>
    </xf>
    <xf numFmtId="3" fontId="27" fillId="6" borderId="0" xfId="5" applyNumberFormat="1" applyFont="1" applyFill="1" applyAlignment="1" applyProtection="1">
      <alignment horizontal="right" vertical="center" wrapText="1"/>
      <protection locked="0"/>
    </xf>
    <xf numFmtId="166" fontId="27" fillId="12" borderId="14" xfId="6" applyNumberFormat="1" applyFont="1" applyFill="1" applyBorder="1" applyAlignment="1">
      <alignment horizontal="center" vertical="center" wrapText="1"/>
    </xf>
    <xf numFmtId="0" fontId="27" fillId="0" borderId="17" xfId="5" applyFont="1" applyBorder="1" applyAlignment="1">
      <alignment horizontal="center" vertical="center" wrapText="1"/>
    </xf>
    <xf numFmtId="166" fontId="27" fillId="0" borderId="17" xfId="6" applyNumberFormat="1" applyFont="1" applyBorder="1" applyAlignment="1">
      <alignment horizontal="center" vertical="center" wrapText="1"/>
    </xf>
    <xf numFmtId="166" fontId="12" fillId="0" borderId="0" xfId="6" applyNumberFormat="1" applyFont="1" applyFill="1" applyAlignment="1">
      <alignment wrapText="1"/>
    </xf>
    <xf numFmtId="166" fontId="27" fillId="0" borderId="0" xfId="6" applyNumberFormat="1" applyFont="1" applyFill="1" applyAlignment="1">
      <alignment wrapText="1"/>
    </xf>
    <xf numFmtId="168" fontId="33" fillId="0" borderId="26" xfId="6" applyNumberFormat="1" applyFont="1" applyBorder="1" applyAlignment="1">
      <alignment vertical="center"/>
    </xf>
    <xf numFmtId="0" fontId="27" fillId="0" borderId="0" xfId="5" applyFont="1" applyAlignment="1">
      <alignment vertical="center" wrapText="1"/>
    </xf>
    <xf numFmtId="3" fontId="12" fillId="0" borderId="35" xfId="7" applyNumberFormat="1" applyFont="1" applyBorder="1" applyAlignment="1">
      <alignment vertical="center" wrapText="1"/>
    </xf>
    <xf numFmtId="1" fontId="27" fillId="6" borderId="44" xfId="5" applyNumberFormat="1" applyFont="1" applyFill="1" applyBorder="1" applyAlignment="1">
      <alignment vertical="center" wrapText="1"/>
    </xf>
    <xf numFmtId="168" fontId="12" fillId="0" borderId="2" xfId="6" applyNumberFormat="1" applyFont="1" applyBorder="1" applyAlignment="1">
      <alignment horizontal="right" wrapText="1"/>
    </xf>
    <xf numFmtId="166" fontId="12" fillId="0" borderId="22" xfId="6" applyNumberFormat="1" applyFont="1" applyBorder="1" applyAlignment="1">
      <alignment horizontal="center" vertical="center" wrapText="1"/>
    </xf>
    <xf numFmtId="166" fontId="12" fillId="0" borderId="22" xfId="6" applyNumberFormat="1" applyFont="1" applyBorder="1" applyAlignment="1">
      <alignment wrapText="1"/>
    </xf>
    <xf numFmtId="0" fontId="12" fillId="3" borderId="0" xfId="5" applyFont="1" applyFill="1" applyAlignment="1">
      <alignment wrapText="1"/>
    </xf>
    <xf numFmtId="3" fontId="27" fillId="6" borderId="20" xfId="5" applyNumberFormat="1" applyFont="1" applyFill="1" applyBorder="1" applyAlignment="1">
      <alignment horizontal="center" vertical="center" wrapText="1"/>
    </xf>
    <xf numFmtId="0" fontId="29" fillId="0" borderId="3" xfId="0" applyFont="1" applyBorder="1" applyAlignment="1">
      <alignment horizontal="right" vertical="center" wrapText="1"/>
    </xf>
    <xf numFmtId="0" fontId="29" fillId="0" borderId="7" xfId="0" applyFont="1" applyBorder="1" applyAlignment="1">
      <alignment horizontal="right" vertical="center" wrapText="1"/>
    </xf>
    <xf numFmtId="0" fontId="29" fillId="0" borderId="8" xfId="0" applyFont="1" applyBorder="1" applyAlignment="1">
      <alignment horizontal="right" vertical="center" wrapText="1"/>
    </xf>
    <xf numFmtId="3" fontId="12" fillId="12" borderId="72" xfId="5" applyNumberFormat="1" applyFont="1" applyFill="1" applyBorder="1" applyAlignment="1" applyProtection="1">
      <alignment horizontal="center" vertical="center" wrapText="1"/>
      <protection locked="0"/>
    </xf>
    <xf numFmtId="3" fontId="12" fillId="12" borderId="50" xfId="5" applyNumberFormat="1" applyFont="1" applyFill="1" applyBorder="1" applyAlignment="1" applyProtection="1">
      <alignment horizontal="center" vertical="center" wrapText="1"/>
      <protection locked="0"/>
    </xf>
    <xf numFmtId="3" fontId="12" fillId="12" borderId="73" xfId="5" applyNumberFormat="1" applyFont="1" applyFill="1" applyBorder="1" applyAlignment="1" applyProtection="1">
      <alignment horizontal="center" vertical="center" wrapText="1"/>
      <protection locked="0"/>
    </xf>
    <xf numFmtId="0" fontId="12" fillId="15" borderId="0" xfId="5" applyFont="1" applyFill="1" applyAlignment="1">
      <alignment wrapText="1"/>
    </xf>
    <xf numFmtId="166" fontId="12" fillId="15" borderId="0" xfId="6" applyNumberFormat="1" applyFont="1" applyFill="1" applyAlignment="1">
      <alignment wrapText="1"/>
    </xf>
    <xf numFmtId="0" fontId="27" fillId="15" borderId="0" xfId="5" applyFont="1" applyFill="1" applyAlignment="1">
      <alignment wrapText="1"/>
    </xf>
    <xf numFmtId="166" fontId="27" fillId="15" borderId="0" xfId="6" applyNumberFormat="1" applyFont="1" applyFill="1" applyAlignment="1">
      <alignment wrapText="1"/>
    </xf>
    <xf numFmtId="1" fontId="27" fillId="0" borderId="44" xfId="5" applyNumberFormat="1" applyFont="1" applyBorder="1" applyAlignment="1">
      <alignment vertical="center" wrapText="1"/>
    </xf>
    <xf numFmtId="0" fontId="29" fillId="0" borderId="42" xfId="0" applyFont="1" applyBorder="1" applyAlignment="1">
      <alignment horizontal="right" vertical="center" wrapText="1"/>
    </xf>
    <xf numFmtId="0" fontId="29" fillId="0" borderId="22" xfId="0" applyFont="1" applyBorder="1" applyAlignment="1">
      <alignment horizontal="right" vertical="center" wrapText="1"/>
    </xf>
    <xf numFmtId="0" fontId="29" fillId="0" borderId="43" xfId="0" applyFont="1" applyBorder="1" applyAlignment="1">
      <alignment horizontal="right" vertical="center" wrapText="1"/>
    </xf>
    <xf numFmtId="166" fontId="12" fillId="0" borderId="6" xfId="6" applyNumberFormat="1" applyFont="1" applyFill="1" applyBorder="1" applyAlignment="1">
      <alignment horizontal="center" vertical="center" wrapText="1"/>
    </xf>
    <xf numFmtId="166" fontId="12" fillId="0" borderId="6" xfId="6" applyNumberFormat="1" applyFont="1" applyFill="1" applyBorder="1" applyAlignment="1">
      <alignment wrapText="1"/>
    </xf>
    <xf numFmtId="166" fontId="27" fillId="0" borderId="6" xfId="6" applyNumberFormat="1" applyFont="1" applyFill="1" applyBorder="1" applyAlignment="1">
      <alignment wrapText="1"/>
    </xf>
    <xf numFmtId="1" fontId="27" fillId="0" borderId="59" xfId="5" applyNumberFormat="1" applyFont="1" applyBorder="1" applyAlignment="1">
      <alignment vertical="center" wrapText="1"/>
    </xf>
    <xf numFmtId="166" fontId="12" fillId="0" borderId="5" xfId="6" applyNumberFormat="1" applyFont="1" applyFill="1" applyBorder="1" applyAlignment="1">
      <alignment horizontal="center" vertical="center" wrapText="1"/>
    </xf>
    <xf numFmtId="3" fontId="12" fillId="11" borderId="3" xfId="5" applyNumberFormat="1" applyFont="1" applyFill="1" applyBorder="1" applyAlignment="1">
      <alignment horizontal="left" vertical="center" wrapText="1"/>
    </xf>
    <xf numFmtId="3" fontId="12" fillId="11" borderId="7" xfId="5" applyNumberFormat="1" applyFont="1" applyFill="1" applyBorder="1" applyAlignment="1">
      <alignment horizontal="left" vertical="center" wrapText="1"/>
    </xf>
    <xf numFmtId="3" fontId="12" fillId="11" borderId="8" xfId="5" applyNumberFormat="1" applyFont="1" applyFill="1" applyBorder="1" applyAlignment="1">
      <alignment horizontal="left" vertical="center" wrapText="1"/>
    </xf>
    <xf numFmtId="3" fontId="27" fillId="11" borderId="2" xfId="5" applyNumberFormat="1" applyFont="1" applyFill="1" applyBorder="1" applyAlignment="1">
      <alignment horizontal="center" vertical="center" wrapText="1"/>
    </xf>
    <xf numFmtId="166" fontId="27" fillId="11" borderId="2" xfId="6" applyNumberFormat="1" applyFont="1" applyFill="1" applyBorder="1" applyAlignment="1">
      <alignment horizontal="center" vertical="center" wrapText="1"/>
    </xf>
    <xf numFmtId="168" fontId="27" fillId="11" borderId="2" xfId="6" applyNumberFormat="1" applyFont="1" applyFill="1" applyBorder="1" applyAlignment="1">
      <alignment horizontal="center" vertical="center" wrapText="1"/>
    </xf>
    <xf numFmtId="167" fontId="12" fillId="0" borderId="0" xfId="5" applyNumberFormat="1" applyFont="1" applyAlignment="1">
      <alignment wrapText="1"/>
    </xf>
    <xf numFmtId="3" fontId="12" fillId="0" borderId="3" xfId="5" applyNumberFormat="1" applyFont="1" applyBorder="1" applyAlignment="1">
      <alignment horizontal="center" vertical="center" wrapText="1"/>
    </xf>
    <xf numFmtId="3" fontId="12" fillId="0" borderId="7" xfId="5" applyNumberFormat="1" applyFont="1" applyBorder="1" applyAlignment="1">
      <alignment horizontal="center" vertical="center" wrapText="1"/>
    </xf>
    <xf numFmtId="3" fontId="12" fillId="0" borderId="8" xfId="5" applyNumberFormat="1" applyFont="1" applyBorder="1" applyAlignment="1">
      <alignment horizontal="center" vertical="center" wrapText="1"/>
    </xf>
    <xf numFmtId="3" fontId="12" fillId="11" borderId="2" xfId="5" applyNumberFormat="1" applyFont="1" applyFill="1" applyBorder="1" applyAlignment="1">
      <alignment horizontal="center" vertical="center" wrapText="1"/>
    </xf>
    <xf numFmtId="166" fontId="12" fillId="11" borderId="2" xfId="6" applyNumberFormat="1" applyFont="1" applyFill="1" applyBorder="1" applyAlignment="1">
      <alignment horizontal="center" vertical="center" wrapText="1"/>
    </xf>
    <xf numFmtId="3" fontId="27" fillId="11" borderId="32" xfId="5" applyNumberFormat="1" applyFont="1" applyFill="1" applyBorder="1" applyAlignment="1">
      <alignment horizontal="center" vertical="center" wrapText="1"/>
    </xf>
    <xf numFmtId="3" fontId="34" fillId="0" borderId="0" xfId="5" applyNumberFormat="1" applyFont="1" applyAlignment="1">
      <alignment wrapText="1"/>
    </xf>
    <xf numFmtId="3" fontId="34" fillId="6" borderId="0" xfId="5" applyNumberFormat="1" applyFont="1" applyFill="1" applyAlignment="1">
      <alignment wrapText="1"/>
    </xf>
    <xf numFmtId="0" fontId="36" fillId="16" borderId="0" xfId="0" applyFont="1" applyFill="1" applyAlignment="1">
      <alignment horizontal="center" vertical="center"/>
    </xf>
    <xf numFmtId="0" fontId="37" fillId="17" borderId="0" xfId="0" applyFont="1" applyFill="1" applyAlignment="1">
      <alignment horizontal="left" vertical="center" indent="2"/>
    </xf>
    <xf numFmtId="0" fontId="38" fillId="17" borderId="0" xfId="8" applyFont="1" applyFill="1" applyAlignment="1">
      <alignment horizontal="left" vertical="center"/>
    </xf>
  </cellXfs>
  <cellStyles count="9">
    <cellStyle name="=C:\WINNT35\SYSTEM32\COMMAND.COM" xfId="3" xr:uid="{32A4B6DF-AC0C-4141-86BB-9C74578087FC}"/>
    <cellStyle name="Hipervínculo" xfId="8" builtinId="8"/>
    <cellStyle name="Millares [0]" xfId="1" builtinId="6"/>
    <cellStyle name="Millares 2" xfId="6" xr:uid="{5949DF2C-5329-4F94-B15B-C870B743C0E2}"/>
    <cellStyle name="Millares_Modelo150708" xfId="4" xr:uid="{037F583F-E4A6-4C01-84A5-EC3FB4673139}"/>
    <cellStyle name="Normal" xfId="0" builtinId="0"/>
    <cellStyle name="Normal 2 3" xfId="5" xr:uid="{961B9358-92B4-4F3F-BEC4-E4A308E7C8A0}"/>
    <cellStyle name="Normal 5" xfId="7" xr:uid="{8C340297-25FA-4FED-A614-86E386FE096A}"/>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Contab1\c\CONTABIL\publico\MValle-1999%20-%20VerLeasing%2020%20OK.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GCF%20PPF%20READINESS/Colombia/PPF%20Agro%20Agricultura%20-%20LECRA/00%20FUNDING%20PROPOSAL/CSICAP%2018%20Envio%2012-01-2022%20FULL%20PACKAGE/3and4%20Annex%20-%20Economic%20and%20Financial%20Analysis%20CONFIDENTIAL/211130%20Lecra%20Model%20Base%20Case%20v3%20ENG.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pcas\AppData\Local\Microsoft\Windows\INetCache\Content.Outlook\S7TG0FN9\CSICAP%20Budget%20resubmision_Finance%20Comments_26.11.2021%20inputs%20J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greenclimate-my.sharepoint.com/Contab1/c/CONTABIL/publico/MValle-1999%20-%20VerLeasing%2020%20OK.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GCF%20PPF%20READINESS/Colombia/PPF%20Agro%20Agricultura%20-%20LECRA/00%20FUNDING%20PROPOSAL/CSICAP%2018%20Envio%2012-01-2022%20FULL%20PACKAGE/10%20Annex%20-%20Procurement%20plan/Procurement%20Plan%20Non-consulting%20and%20Consult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SOSTMT"/>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 Cover"/>
      <sheetName val="1.1. Guild Structure"/>
      <sheetName val="1. Assumptions"/>
      <sheetName val="1.2. Model Structure"/>
      <sheetName val="1.3. Main Assumptions"/>
      <sheetName val="1.4. Macro"/>
      <sheetName val="1.5. Capex - Construction"/>
      <sheetName val="1.6. Capex - Equipment"/>
      <sheetName val="1.7. Opex - Staff"/>
      <sheetName val="1.8. Opex - Nal. Consultant"/>
      <sheetName val="1.9. Opex - Inter. Consultan"/>
      <sheetName val="1.10. Opex - Training"/>
      <sheetName val="1.11. Opex - Travel"/>
      <sheetName val="1.12. Opex - Services"/>
      <sheetName val="1.13. Cordination"/>
      <sheetName val="1.14. Benefits"/>
      <sheetName val="1.15. CO2 Emisions"/>
      <sheetName val="2. Calculations"/>
      <sheetName val="2.1. Data Base COP"/>
      <sheetName val="2.2. Data Base USD"/>
      <sheetName val="2.3. Financing"/>
      <sheetName val="2.4. Economic Flow"/>
      <sheetName val="2.5.CO2 Emisions Flow"/>
      <sheetName val="2.6. Total Economic Flow"/>
      <sheetName val="2.7. Procurement P"/>
      <sheetName val="2.8. Financial FLow"/>
      <sheetName val="3. Summaries"/>
      <sheetName val="3.1. Dash Board Total"/>
      <sheetName val="3.2. S&amp;U"/>
      <sheetName val="3.3a. Counterpart"/>
      <sheetName val="3.3b. Counterpart +CIAT"/>
      <sheetName val="3.4a. financing by guild"/>
      <sheetName val="3.4b. financing + CIAT"/>
      <sheetName val="3.5a. Fedearroz Summary"/>
      <sheetName val="3.5b. Fenalce Summary"/>
      <sheetName val="3.5c. Fedepapa Summary"/>
      <sheetName val="3.5d. Fedepanela Summary"/>
      <sheetName val="3.5e. Fedegan Summary"/>
      <sheetName val="3.5f. Fedecafe Summary"/>
      <sheetName val="3.5g. Musaceas Summary"/>
      <sheetName val="3.5h. Asocaña Summary"/>
      <sheetName val="3.6. Dinamic Table"/>
      <sheetName val="3.7. Sensivities"/>
      <sheetName val="4.1.Financing Info Table C.1 FP"/>
      <sheetName val="4.2 Financing Info Table C.2 FP"/>
      <sheetName val="4.3. Loan Information"/>
      <sheetName val="4.4. Detailed Budget Plan"/>
      <sheetName val="4.4.a Detailed Budget Notes"/>
      <sheetName val="4.4.a GCF Detailed Budget Note"/>
      <sheetName val="Do not use or change"/>
      <sheetName val="4.4.b Detailed Budget Notes"/>
      <sheetName val="4.5.  Time Table"/>
      <sheetName val="4.6. Procurement Plan - NC"/>
      <sheetName val="4.7. Procurement Plan - C"/>
      <sheetName val="5.1. Switches"/>
      <sheetName val="5.2. Dinamic Tables"/>
      <sheetName val="Inde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1281">
          <cell r="J1281">
            <v>17025.376573967285</v>
          </cell>
          <cell r="K1281">
            <v>42493.076305008915</v>
          </cell>
          <cell r="L1281">
            <v>55849.0251380794</v>
          </cell>
          <cell r="M1281">
            <v>41244.181940044582</v>
          </cell>
          <cell r="N1281">
            <v>20405.663231556275</v>
          </cell>
          <cell r="O1281">
            <v>8570.2779130814797</v>
          </cell>
        </row>
        <row r="1282">
          <cell r="J1282">
            <v>298345.85751592508</v>
          </cell>
          <cell r="K1282">
            <v>343024.768295997</v>
          </cell>
          <cell r="L1282">
            <v>45169.30606554672</v>
          </cell>
          <cell r="M1282">
            <v>62213.03771040569</v>
          </cell>
          <cell r="N1282">
            <v>35099.140003755529</v>
          </cell>
          <cell r="O1282">
            <v>3109.9367409501383</v>
          </cell>
        </row>
        <row r="1283">
          <cell r="J1283">
            <v>17925.975875996024</v>
          </cell>
          <cell r="K1283">
            <v>40469.906261648146</v>
          </cell>
          <cell r="L1283">
            <v>35666.047834550744</v>
          </cell>
          <cell r="M1283">
            <v>24113.4690029433</v>
          </cell>
          <cell r="N1283">
            <v>24433.551229212506</v>
          </cell>
          <cell r="O1283">
            <v>11984.551850406728</v>
          </cell>
        </row>
        <row r="1284">
          <cell r="J1284">
            <v>243170.18371930005</v>
          </cell>
          <cell r="K1284">
            <v>541461.93237368471</v>
          </cell>
          <cell r="L1284">
            <v>653166.68934108096</v>
          </cell>
          <cell r="M1284">
            <v>700912.19050239446</v>
          </cell>
          <cell r="N1284">
            <v>707050.7497046889</v>
          </cell>
          <cell r="O1284">
            <v>343774.810635334</v>
          </cell>
        </row>
        <row r="1285">
          <cell r="J1285">
            <v>86618.957069335767</v>
          </cell>
          <cell r="K1285">
            <v>200858.19287036592</v>
          </cell>
          <cell r="L1285">
            <v>243002.54793188217</v>
          </cell>
          <cell r="M1285">
            <v>211676.90502298452</v>
          </cell>
          <cell r="N1285">
            <v>148358.9700843521</v>
          </cell>
          <cell r="O1285">
            <v>60497.519342640408</v>
          </cell>
        </row>
        <row r="1286">
          <cell r="J1286">
            <v>22800.372487468438</v>
          </cell>
          <cell r="K1286">
            <v>50370.989743718223</v>
          </cell>
          <cell r="L1286">
            <v>61305.640618710037</v>
          </cell>
          <cell r="M1286">
            <v>67716.549394948088</v>
          </cell>
          <cell r="N1286">
            <v>69772.259083105717</v>
          </cell>
          <cell r="O1286">
            <v>34188.005467416035</v>
          </cell>
        </row>
        <row r="1287">
          <cell r="J1287">
            <v>13740.903830708896</v>
          </cell>
          <cell r="K1287">
            <v>25256.455010392805</v>
          </cell>
          <cell r="L1287">
            <v>31241.144063349388</v>
          </cell>
          <cell r="M1287">
            <v>38189.562836860852</v>
          </cell>
          <cell r="N1287">
            <v>40221.287965487856</v>
          </cell>
          <cell r="O1287">
            <v>21713.656120583233</v>
          </cell>
        </row>
        <row r="1288">
          <cell r="J1288">
            <v>41262.495443365136</v>
          </cell>
          <cell r="K1288">
            <v>95056.535745521091</v>
          </cell>
          <cell r="L1288">
            <v>115563.99771888602</v>
          </cell>
          <cell r="M1288">
            <v>117473.89923393368</v>
          </cell>
          <cell r="N1288">
            <v>97526.45371677239</v>
          </cell>
          <cell r="O1288">
            <v>38906.993431653551</v>
          </cell>
        </row>
        <row r="1291">
          <cell r="J1291">
            <v>49583.825451986762</v>
          </cell>
          <cell r="K1291">
            <v>76880.715387706368</v>
          </cell>
          <cell r="L1291">
            <v>68799.355770505281</v>
          </cell>
          <cell r="M1291">
            <v>68119.71210151432</v>
          </cell>
          <cell r="N1291">
            <v>28383.557392469931</v>
          </cell>
          <cell r="O1291">
            <v>1475.3873668092654</v>
          </cell>
        </row>
        <row r="1292">
          <cell r="J1292">
            <v>171267.12758183677</v>
          </cell>
          <cell r="K1292">
            <v>190634.19787179434</v>
          </cell>
          <cell r="L1292">
            <v>26425.579102316002</v>
          </cell>
          <cell r="M1292">
            <v>17106.341266931184</v>
          </cell>
          <cell r="N1292">
            <v>16581.224189172135</v>
          </cell>
          <cell r="O1292">
            <v>8911.2874124240188</v>
          </cell>
        </row>
        <row r="1293">
          <cell r="J1293">
            <v>10577.987583456834</v>
          </cell>
          <cell r="K1293">
            <v>19868.822384791707</v>
          </cell>
          <cell r="L1293">
            <v>9654.9338316493522</v>
          </cell>
          <cell r="M1293">
            <v>1072.1387694508658</v>
          </cell>
          <cell r="N1293">
            <v>1161.1713539390994</v>
          </cell>
          <cell r="O1293">
            <v>0</v>
          </cell>
        </row>
        <row r="1294">
          <cell r="J1294">
            <v>312436.06167797523</v>
          </cell>
          <cell r="K1294">
            <v>633198.50679919624</v>
          </cell>
          <cell r="L1294">
            <v>672469.20102487656</v>
          </cell>
          <cell r="M1294">
            <v>713163.14498528675</v>
          </cell>
          <cell r="N1294">
            <v>682876.47679857293</v>
          </cell>
          <cell r="O1294">
            <v>320903.28788186738</v>
          </cell>
        </row>
        <row r="1295">
          <cell r="J1295">
            <v>106403.0283637277</v>
          </cell>
          <cell r="K1295">
            <v>229203.99909053426</v>
          </cell>
          <cell r="L1295">
            <v>268545.50971414795</v>
          </cell>
          <cell r="M1295">
            <v>265807.06538922689</v>
          </cell>
          <cell r="N1295">
            <v>221552.89063177351</v>
          </cell>
          <cell r="O1295">
            <v>101794.65391468674</v>
          </cell>
        </row>
        <row r="1296">
          <cell r="J1296">
            <v>23523.635361205754</v>
          </cell>
          <cell r="K1296">
            <v>47827.696436167942</v>
          </cell>
          <cell r="L1296">
            <v>51676.470706664913</v>
          </cell>
          <cell r="M1296">
            <v>55825.440949359239</v>
          </cell>
          <cell r="N1296">
            <v>60461.299132589047</v>
          </cell>
          <cell r="O1296">
            <v>32493.862199323208</v>
          </cell>
        </row>
        <row r="1297">
          <cell r="J1297">
            <v>9690.8464603735629</v>
          </cell>
          <cell r="K1297">
            <v>20835.38754734043</v>
          </cell>
          <cell r="L1297">
            <v>17738.524184175563</v>
          </cell>
          <cell r="M1297">
            <v>16211.428042098883</v>
          </cell>
          <cell r="N1297">
            <v>20175.741407183119</v>
          </cell>
          <cell r="O1297">
            <v>10342.852754566966</v>
          </cell>
        </row>
        <row r="1298">
          <cell r="J1298">
            <v>57407.610035504193</v>
          </cell>
          <cell r="K1298">
            <v>120542.53108880566</v>
          </cell>
          <cell r="L1298">
            <v>125654.82437774967</v>
          </cell>
          <cell r="M1298">
            <v>126234.52414064737</v>
          </cell>
          <cell r="N1298">
            <v>111675.71411323159</v>
          </cell>
          <cell r="O1298">
            <v>46824.419972388059</v>
          </cell>
        </row>
        <row r="1301">
          <cell r="J1301">
            <v>86603.931856069947</v>
          </cell>
          <cell r="K1301">
            <v>138303.8547497062</v>
          </cell>
          <cell r="L1301">
            <v>118870.17881064546</v>
          </cell>
          <cell r="M1301">
            <v>183279.46085992377</v>
          </cell>
          <cell r="N1301">
            <v>211384.06076277466</v>
          </cell>
          <cell r="O1301">
            <v>98394.610937223275</v>
          </cell>
        </row>
        <row r="1302">
          <cell r="J1302">
            <v>147727.43798482293</v>
          </cell>
          <cell r="K1302">
            <v>158265.78441380375</v>
          </cell>
          <cell r="L1302">
            <v>10079.241042430564</v>
          </cell>
          <cell r="M1302">
            <v>1241.8122062487614</v>
          </cell>
          <cell r="N1302">
            <v>1145.35100389267</v>
          </cell>
          <cell r="O1302">
            <v>106.65092051611909</v>
          </cell>
        </row>
        <row r="1303">
          <cell r="J1303">
            <v>37632.988221292806</v>
          </cell>
          <cell r="K1303">
            <v>69753.733225987031</v>
          </cell>
          <cell r="L1303">
            <v>77082.058525307075</v>
          </cell>
          <cell r="M1303">
            <v>89657.8336562646</v>
          </cell>
          <cell r="N1303">
            <v>84784.150672809832</v>
          </cell>
          <cell r="O1303">
            <v>40816.306097180786</v>
          </cell>
        </row>
        <row r="1304">
          <cell r="J1304">
            <v>238524.85776796774</v>
          </cell>
          <cell r="K1304">
            <v>483878.71125531866</v>
          </cell>
          <cell r="L1304">
            <v>545957.67743235896</v>
          </cell>
          <cell r="M1304">
            <v>579067.59855104715</v>
          </cell>
          <cell r="N1304">
            <v>525138.50180968805</v>
          </cell>
          <cell r="O1304">
            <v>248028.57654994781</v>
          </cell>
        </row>
        <row r="1305">
          <cell r="J1305">
            <v>177039.11114965778</v>
          </cell>
          <cell r="K1305">
            <v>379516.21657915012</v>
          </cell>
          <cell r="L1305">
            <v>356965.43469446746</v>
          </cell>
          <cell r="M1305">
            <v>264952.50659364049</v>
          </cell>
          <cell r="N1305">
            <v>194862.10745131335</v>
          </cell>
          <cell r="O1305">
            <v>78059.085235069302</v>
          </cell>
        </row>
        <row r="1306">
          <cell r="J1306">
            <v>8281.869741137567</v>
          </cell>
          <cell r="K1306">
            <v>17027.379563668754</v>
          </cell>
          <cell r="L1306">
            <v>19067.172464323568</v>
          </cell>
          <cell r="M1306">
            <v>19939.398341044365</v>
          </cell>
          <cell r="N1306">
            <v>18390.550352148934</v>
          </cell>
          <cell r="O1306">
            <v>8781.0314364216265</v>
          </cell>
        </row>
        <row r="1307">
          <cell r="J1307">
            <v>10366.028684772969</v>
          </cell>
          <cell r="K1307">
            <v>27229.710331977705</v>
          </cell>
          <cell r="L1307">
            <v>44891.716681685699</v>
          </cell>
          <cell r="M1307">
            <v>55131.08865094978</v>
          </cell>
          <cell r="N1307">
            <v>46931.171022133523</v>
          </cell>
          <cell r="O1307">
            <v>20617.812066809991</v>
          </cell>
        </row>
        <row r="1308">
          <cell r="J1308">
            <v>34713.897110344929</v>
          </cell>
          <cell r="K1308">
            <v>65016.466486724501</v>
          </cell>
          <cell r="L1308">
            <v>68050.919060866596</v>
          </cell>
          <cell r="M1308">
            <v>70270.096785396308</v>
          </cell>
          <cell r="N1308">
            <v>60232.181944170297</v>
          </cell>
          <cell r="O1308">
            <v>27941.678258896773</v>
          </cell>
        </row>
        <row r="1311">
          <cell r="J1311">
            <v>37993.863656567613</v>
          </cell>
          <cell r="K1311">
            <v>72169.595241749863</v>
          </cell>
          <cell r="L1311">
            <v>279153.21007940243</v>
          </cell>
          <cell r="M1311">
            <v>473977.24882124696</v>
          </cell>
          <cell r="N1311">
            <v>477049.54505838465</v>
          </cell>
          <cell r="O1311">
            <v>230588.54799501816</v>
          </cell>
        </row>
        <row r="1312">
          <cell r="J1312">
            <v>122502.93326023061</v>
          </cell>
          <cell r="K1312">
            <v>130808.67169706238</v>
          </cell>
          <cell r="L1312">
            <v>21169.176221057449</v>
          </cell>
          <cell r="M1312">
            <v>5042.2594643284237</v>
          </cell>
          <cell r="N1312">
            <v>0</v>
          </cell>
          <cell r="O1312">
            <v>0</v>
          </cell>
        </row>
        <row r="1313">
          <cell r="J1313">
            <v>2641.4613387890122</v>
          </cell>
          <cell r="K1313">
            <v>4452.911030374129</v>
          </cell>
          <cell r="L1313">
            <v>6377.9810595397821</v>
          </cell>
          <cell r="M1313">
            <v>8962.5580811860182</v>
          </cell>
          <cell r="N1313">
            <v>7283.789662337309</v>
          </cell>
          <cell r="O1313">
            <v>2725.1960254331957</v>
          </cell>
        </row>
        <row r="1314">
          <cell r="J1314">
            <v>241567.44321311498</v>
          </cell>
          <cell r="K1314">
            <v>479240.24036329536</v>
          </cell>
          <cell r="L1314">
            <v>453746.48374093854</v>
          </cell>
          <cell r="M1314">
            <v>434388.72859491745</v>
          </cell>
          <cell r="N1314">
            <v>388992.61291173624</v>
          </cell>
          <cell r="O1314">
            <v>177578.71527573103</v>
          </cell>
        </row>
        <row r="1315">
          <cell r="J1315">
            <v>213486.46114486369</v>
          </cell>
          <cell r="K1315">
            <v>385926.74446935725</v>
          </cell>
          <cell r="L1315">
            <v>237077.09521653753</v>
          </cell>
          <cell r="M1315">
            <v>132212.80118317963</v>
          </cell>
          <cell r="N1315">
            <v>89565.111336417889</v>
          </cell>
          <cell r="O1315">
            <v>32599.557581513614</v>
          </cell>
        </row>
        <row r="1316">
          <cell r="J1316">
            <v>24855.370190125639</v>
          </cell>
          <cell r="K1316">
            <v>56631.405039496218</v>
          </cell>
          <cell r="L1316">
            <v>45532.965404464616</v>
          </cell>
          <cell r="M1316">
            <v>32774.81794721965</v>
          </cell>
          <cell r="N1316">
            <v>29902.459776453557</v>
          </cell>
          <cell r="O1316">
            <v>13505.885216303433</v>
          </cell>
        </row>
        <row r="1317">
          <cell r="J1317">
            <v>6722.5984565679755</v>
          </cell>
          <cell r="K1317">
            <v>37020.283768009867</v>
          </cell>
          <cell r="L1317">
            <v>50546.075387475605</v>
          </cell>
          <cell r="M1317">
            <v>47176.084590811013</v>
          </cell>
          <cell r="N1317">
            <v>43376.328302924994</v>
          </cell>
          <cell r="O1317">
            <v>19541.418140639566</v>
          </cell>
        </row>
        <row r="1318">
          <cell r="J1318">
            <v>91119.991255807239</v>
          </cell>
          <cell r="K1318">
            <v>172742.00499699166</v>
          </cell>
          <cell r="L1318">
            <v>147361.41160266937</v>
          </cell>
          <cell r="M1318">
            <v>129005.29696162602</v>
          </cell>
          <cell r="N1318">
            <v>106698.22797067693</v>
          </cell>
          <cell r="O1318">
            <v>46206.431267426691</v>
          </cell>
        </row>
        <row r="1321">
          <cell r="J1321">
            <v>0</v>
          </cell>
          <cell r="K1321">
            <v>0</v>
          </cell>
          <cell r="L1321">
            <v>0</v>
          </cell>
          <cell r="M1321">
            <v>0</v>
          </cell>
          <cell r="N1321">
            <v>0</v>
          </cell>
          <cell r="O1321">
            <v>0</v>
          </cell>
        </row>
        <row r="1322">
          <cell r="J1322">
            <v>0</v>
          </cell>
          <cell r="K1322">
            <v>0</v>
          </cell>
          <cell r="L1322">
            <v>0</v>
          </cell>
          <cell r="M1322">
            <v>0</v>
          </cell>
          <cell r="N1322">
            <v>0</v>
          </cell>
          <cell r="O1322">
            <v>0</v>
          </cell>
        </row>
        <row r="1323">
          <cell r="J1323">
            <v>0</v>
          </cell>
          <cell r="K1323">
            <v>0</v>
          </cell>
          <cell r="L1323">
            <v>0</v>
          </cell>
          <cell r="M1323">
            <v>0</v>
          </cell>
          <cell r="N1323">
            <v>0</v>
          </cell>
          <cell r="O1323">
            <v>0</v>
          </cell>
        </row>
        <row r="1324">
          <cell r="J1324">
            <v>0</v>
          </cell>
          <cell r="K1324">
            <v>0</v>
          </cell>
          <cell r="L1324">
            <v>0</v>
          </cell>
          <cell r="M1324">
            <v>0</v>
          </cell>
          <cell r="N1324">
            <v>0</v>
          </cell>
          <cell r="O1324">
            <v>0</v>
          </cell>
        </row>
        <row r="1325">
          <cell r="J1325">
            <v>0</v>
          </cell>
          <cell r="K1325">
            <v>0</v>
          </cell>
          <cell r="L1325">
            <v>0</v>
          </cell>
          <cell r="M1325">
            <v>0</v>
          </cell>
          <cell r="N1325">
            <v>0</v>
          </cell>
          <cell r="O1325">
            <v>0</v>
          </cell>
        </row>
        <row r="1326">
          <cell r="J1326">
            <v>0</v>
          </cell>
          <cell r="K1326">
            <v>0</v>
          </cell>
          <cell r="L1326">
            <v>0</v>
          </cell>
          <cell r="M1326">
            <v>0</v>
          </cell>
          <cell r="N1326">
            <v>0</v>
          </cell>
          <cell r="O1326">
            <v>0</v>
          </cell>
        </row>
        <row r="1327">
          <cell r="J1327">
            <v>0</v>
          </cell>
          <cell r="K1327">
            <v>0</v>
          </cell>
          <cell r="L1327">
            <v>0</v>
          </cell>
          <cell r="M1327">
            <v>0</v>
          </cell>
          <cell r="N1327">
            <v>0</v>
          </cell>
          <cell r="O1327">
            <v>0</v>
          </cell>
        </row>
        <row r="1328">
          <cell r="J1328">
            <v>0</v>
          </cell>
          <cell r="K1328">
            <v>0</v>
          </cell>
          <cell r="L1328">
            <v>0</v>
          </cell>
          <cell r="M1328">
            <v>0</v>
          </cell>
          <cell r="N1328">
            <v>0</v>
          </cell>
          <cell r="O1328">
            <v>0</v>
          </cell>
        </row>
        <row r="1331">
          <cell r="J1331">
            <v>0</v>
          </cell>
          <cell r="K1331">
            <v>0</v>
          </cell>
          <cell r="L1331">
            <v>0</v>
          </cell>
          <cell r="M1331">
            <v>0</v>
          </cell>
          <cell r="N1331">
            <v>0</v>
          </cell>
          <cell r="O1331">
            <v>0</v>
          </cell>
        </row>
        <row r="1332">
          <cell r="J1332">
            <v>0</v>
          </cell>
          <cell r="K1332">
            <v>0</v>
          </cell>
          <cell r="L1332">
            <v>0</v>
          </cell>
          <cell r="M1332">
            <v>0</v>
          </cell>
          <cell r="N1332">
            <v>0</v>
          </cell>
          <cell r="O1332">
            <v>0</v>
          </cell>
        </row>
        <row r="1333">
          <cell r="J1333">
            <v>0</v>
          </cell>
          <cell r="K1333">
            <v>0</v>
          </cell>
          <cell r="L1333">
            <v>0</v>
          </cell>
          <cell r="M1333">
            <v>0</v>
          </cell>
          <cell r="N1333">
            <v>0</v>
          </cell>
          <cell r="O1333">
            <v>0</v>
          </cell>
        </row>
        <row r="1334">
          <cell r="J1334">
            <v>0</v>
          </cell>
          <cell r="K1334">
            <v>0</v>
          </cell>
          <cell r="L1334">
            <v>0</v>
          </cell>
          <cell r="M1334">
            <v>0</v>
          </cell>
          <cell r="N1334">
            <v>0</v>
          </cell>
          <cell r="O1334">
            <v>0</v>
          </cell>
        </row>
        <row r="1335">
          <cell r="J1335">
            <v>0</v>
          </cell>
          <cell r="K1335">
            <v>0</v>
          </cell>
          <cell r="L1335">
            <v>0</v>
          </cell>
          <cell r="M1335">
            <v>0</v>
          </cell>
          <cell r="N1335">
            <v>0</v>
          </cell>
          <cell r="O1335">
            <v>0</v>
          </cell>
        </row>
        <row r="1336">
          <cell r="J1336">
            <v>0</v>
          </cell>
          <cell r="K1336">
            <v>0</v>
          </cell>
          <cell r="L1336">
            <v>0</v>
          </cell>
          <cell r="M1336">
            <v>0</v>
          </cell>
          <cell r="N1336">
            <v>0</v>
          </cell>
          <cell r="O1336">
            <v>0</v>
          </cell>
        </row>
        <row r="1337">
          <cell r="J1337">
            <v>0</v>
          </cell>
          <cell r="K1337">
            <v>0</v>
          </cell>
          <cell r="L1337">
            <v>0</v>
          </cell>
          <cell r="M1337">
            <v>0</v>
          </cell>
          <cell r="N1337">
            <v>0</v>
          </cell>
          <cell r="O1337">
            <v>0</v>
          </cell>
        </row>
        <row r="1338">
          <cell r="J1338">
            <v>0</v>
          </cell>
          <cell r="K1338">
            <v>0</v>
          </cell>
          <cell r="L1338">
            <v>0</v>
          </cell>
          <cell r="M1338">
            <v>0</v>
          </cell>
          <cell r="N1338">
            <v>0</v>
          </cell>
          <cell r="O1338">
            <v>0</v>
          </cell>
        </row>
        <row r="1362">
          <cell r="J1362">
            <v>0</v>
          </cell>
          <cell r="K1362">
            <v>0</v>
          </cell>
          <cell r="L1362">
            <v>0</v>
          </cell>
          <cell r="M1362">
            <v>0</v>
          </cell>
          <cell r="N1362">
            <v>0</v>
          </cell>
          <cell r="O1362">
            <v>0</v>
          </cell>
        </row>
        <row r="1363">
          <cell r="J1363">
            <v>0</v>
          </cell>
          <cell r="K1363">
            <v>0</v>
          </cell>
          <cell r="L1363">
            <v>0</v>
          </cell>
          <cell r="M1363">
            <v>0</v>
          </cell>
          <cell r="N1363">
            <v>0</v>
          </cell>
          <cell r="O1363">
            <v>0</v>
          </cell>
        </row>
        <row r="1364">
          <cell r="J1364">
            <v>0</v>
          </cell>
          <cell r="K1364">
            <v>0</v>
          </cell>
          <cell r="L1364">
            <v>0</v>
          </cell>
          <cell r="M1364">
            <v>0</v>
          </cell>
          <cell r="N1364">
            <v>0</v>
          </cell>
          <cell r="O1364">
            <v>0</v>
          </cell>
        </row>
        <row r="1365">
          <cell r="J1365">
            <v>0</v>
          </cell>
          <cell r="K1365">
            <v>0</v>
          </cell>
          <cell r="L1365">
            <v>0</v>
          </cell>
          <cell r="M1365">
            <v>0</v>
          </cell>
          <cell r="N1365">
            <v>0</v>
          </cell>
          <cell r="O1365">
            <v>0</v>
          </cell>
        </row>
        <row r="1366">
          <cell r="J1366">
            <v>0</v>
          </cell>
          <cell r="K1366">
            <v>0</v>
          </cell>
          <cell r="L1366">
            <v>0</v>
          </cell>
          <cell r="M1366">
            <v>0</v>
          </cell>
          <cell r="N1366">
            <v>0</v>
          </cell>
          <cell r="O1366">
            <v>0</v>
          </cell>
        </row>
        <row r="1367">
          <cell r="J1367">
            <v>0</v>
          </cell>
          <cell r="K1367">
            <v>0</v>
          </cell>
          <cell r="L1367">
            <v>0</v>
          </cell>
          <cell r="M1367">
            <v>0</v>
          </cell>
          <cell r="N1367">
            <v>0</v>
          </cell>
          <cell r="O1367">
            <v>0</v>
          </cell>
        </row>
        <row r="1368">
          <cell r="J1368">
            <v>0</v>
          </cell>
          <cell r="K1368">
            <v>0</v>
          </cell>
          <cell r="L1368">
            <v>0</v>
          </cell>
          <cell r="M1368">
            <v>0</v>
          </cell>
          <cell r="N1368">
            <v>0</v>
          </cell>
          <cell r="O1368">
            <v>0</v>
          </cell>
        </row>
        <row r="1369">
          <cell r="J1369">
            <v>0</v>
          </cell>
          <cell r="K1369">
            <v>0</v>
          </cell>
          <cell r="L1369">
            <v>0</v>
          </cell>
          <cell r="M1369">
            <v>0</v>
          </cell>
          <cell r="N1369">
            <v>0</v>
          </cell>
          <cell r="O1369">
            <v>0</v>
          </cell>
        </row>
        <row r="1376">
          <cell r="J1376">
            <v>7014.4551484745225</v>
          </cell>
          <cell r="K1376">
            <v>17507.147437663672</v>
          </cell>
          <cell r="L1376">
            <v>23009.79835688871</v>
          </cell>
          <cell r="M1376">
            <v>16992.602959298369</v>
          </cell>
          <cell r="N1376">
            <v>8407.1332514011865</v>
          </cell>
          <cell r="O1376">
            <v>3530.954500189569</v>
          </cell>
        </row>
        <row r="1377">
          <cell r="J1377">
            <v>122918.49329656115</v>
          </cell>
          <cell r="K1377">
            <v>141326.20453795075</v>
          </cell>
          <cell r="L1377">
            <v>18609.754099005248</v>
          </cell>
          <cell r="M1377">
            <v>25631.771536687145</v>
          </cell>
          <cell r="N1377">
            <v>14460.845681547278</v>
          </cell>
          <cell r="O1377">
            <v>1281.2939372714568</v>
          </cell>
        </row>
        <row r="1378">
          <cell r="J1378">
            <v>7385.502060910364</v>
          </cell>
          <cell r="K1378">
            <v>16673.601379799034</v>
          </cell>
          <cell r="L1378">
            <v>14694.411707834906</v>
          </cell>
          <cell r="M1378">
            <v>9934.7492292126408</v>
          </cell>
          <cell r="N1378">
            <v>10066.623106435552</v>
          </cell>
          <cell r="O1378">
            <v>4937.6353623675714</v>
          </cell>
        </row>
        <row r="1379">
          <cell r="J1379">
            <v>100186.11569235162</v>
          </cell>
          <cell r="K1379">
            <v>223082.31613795809</v>
          </cell>
          <cell r="L1379">
            <v>269104.6760085253</v>
          </cell>
          <cell r="M1379">
            <v>288775.82248698652</v>
          </cell>
          <cell r="N1379">
            <v>291304.90887833183</v>
          </cell>
          <cell r="O1379">
            <v>141635.22198175758</v>
          </cell>
        </row>
        <row r="1380">
          <cell r="J1380">
            <v>35687.010312566337</v>
          </cell>
          <cell r="K1380">
            <v>82753.575462590758</v>
          </cell>
          <cell r="L1380">
            <v>100117.04974793545</v>
          </cell>
          <cell r="M1380">
            <v>87210.884869469621</v>
          </cell>
          <cell r="N1380">
            <v>61123.895674753076</v>
          </cell>
          <cell r="O1380">
            <v>24924.977969167849</v>
          </cell>
        </row>
        <row r="1381">
          <cell r="J1381">
            <v>9393.7534648369983</v>
          </cell>
          <cell r="K1381">
            <v>20752.847774411908</v>
          </cell>
          <cell r="L1381">
            <v>25257.923934908533</v>
          </cell>
          <cell r="M1381">
            <v>27899.218350718613</v>
          </cell>
          <cell r="N1381">
            <v>28746.170742239559</v>
          </cell>
          <cell r="O1381">
            <v>14085.458252575405</v>
          </cell>
        </row>
        <row r="1382">
          <cell r="J1382">
            <v>5661.2523782520666</v>
          </cell>
          <cell r="K1382">
            <v>10405.659464281836</v>
          </cell>
          <cell r="L1382">
            <v>12871.351354099947</v>
          </cell>
          <cell r="M1382">
            <v>15734.099888786672</v>
          </cell>
          <cell r="N1382">
            <v>16571.170641780998</v>
          </cell>
          <cell r="O1382">
            <v>8946.0263216802923</v>
          </cell>
        </row>
        <row r="1383">
          <cell r="J1383">
            <v>17000.148122666436</v>
          </cell>
          <cell r="K1383">
            <v>39163.292727154687</v>
          </cell>
          <cell r="L1383">
            <v>47612.367060181037</v>
          </cell>
          <cell r="M1383">
            <v>48399.246484380674</v>
          </cell>
          <cell r="N1383">
            <v>40180.898931310228</v>
          </cell>
          <cell r="O1383">
            <v>16029.68129384126</v>
          </cell>
        </row>
        <row r="1386">
          <cell r="J1386">
            <v>20428.536086218548</v>
          </cell>
          <cell r="K1386">
            <v>31674.854739735023</v>
          </cell>
          <cell r="L1386">
            <v>28345.334577448175</v>
          </cell>
          <cell r="M1386">
            <v>28065.3213858239</v>
          </cell>
          <cell r="N1386">
            <v>11694.025645697611</v>
          </cell>
          <cell r="O1386">
            <v>607.85959512541729</v>
          </cell>
        </row>
        <row r="1387">
          <cell r="J1387">
            <v>70562.05656371676</v>
          </cell>
          <cell r="K1387">
            <v>78541.289523179265</v>
          </cell>
          <cell r="L1387">
            <v>10887.338590154191</v>
          </cell>
          <cell r="M1387">
            <v>7047.8126019756473</v>
          </cell>
          <cell r="N1387">
            <v>6831.4643659389203</v>
          </cell>
          <cell r="O1387">
            <v>3671.4504139186961</v>
          </cell>
        </row>
        <row r="1388">
          <cell r="J1388">
            <v>4358.1308843842162</v>
          </cell>
          <cell r="K1388">
            <v>8185.9548225341823</v>
          </cell>
          <cell r="L1388">
            <v>3977.8327386395331</v>
          </cell>
          <cell r="M1388">
            <v>441.7211730137567</v>
          </cell>
          <cell r="N1388">
            <v>478.40259782290894</v>
          </cell>
          <cell r="O1388">
            <v>0</v>
          </cell>
        </row>
        <row r="1389">
          <cell r="J1389">
            <v>128723.6574113258</v>
          </cell>
          <cell r="K1389">
            <v>260877.7848012688</v>
          </cell>
          <cell r="L1389">
            <v>277057.31082224916</v>
          </cell>
          <cell r="M1389">
            <v>293823.21573393815</v>
          </cell>
          <cell r="N1389">
            <v>281345.10844101204</v>
          </cell>
          <cell r="O1389">
            <v>132212.15460732934</v>
          </cell>
        </row>
        <row r="1390">
          <cell r="J1390">
            <v>43838.047685855818</v>
          </cell>
          <cell r="K1390">
            <v>94432.047625300111</v>
          </cell>
          <cell r="L1390">
            <v>110640.75000222896</v>
          </cell>
          <cell r="M1390">
            <v>109512.51094036148</v>
          </cell>
          <cell r="N1390">
            <v>91279.790940290695</v>
          </cell>
          <cell r="O1390">
            <v>41939.397412850936</v>
          </cell>
        </row>
        <row r="1391">
          <cell r="J1391">
            <v>9691.7377688167726</v>
          </cell>
          <cell r="K1391">
            <v>19705.010931701192</v>
          </cell>
          <cell r="L1391">
            <v>21290.705931145942</v>
          </cell>
          <cell r="M1391">
            <v>23000.081671136006</v>
          </cell>
          <cell r="N1391">
            <v>24910.055242626688</v>
          </cell>
          <cell r="O1391">
            <v>13387.471226121161</v>
          </cell>
        </row>
        <row r="1392">
          <cell r="J1392">
            <v>3992.6287416739087</v>
          </cell>
          <cell r="K1392">
            <v>8584.1796695042576</v>
          </cell>
          <cell r="L1392">
            <v>7308.2719638803319</v>
          </cell>
          <cell r="M1392">
            <v>6679.10835334474</v>
          </cell>
          <cell r="N1392">
            <v>8312.4054597594441</v>
          </cell>
          <cell r="O1392">
            <v>4261.25533488159</v>
          </cell>
        </row>
        <row r="1393">
          <cell r="J1393">
            <v>23651.935334627731</v>
          </cell>
          <cell r="K1393">
            <v>49663.522808587928</v>
          </cell>
          <cell r="L1393">
            <v>51769.787643632859</v>
          </cell>
          <cell r="M1393">
            <v>52008.623945946711</v>
          </cell>
          <cell r="N1393">
            <v>46010.394214651416</v>
          </cell>
          <cell r="O1393">
            <v>19291.661028623879</v>
          </cell>
        </row>
        <row r="1396">
          <cell r="J1396">
            <v>35680.819924700823</v>
          </cell>
          <cell r="K1396">
            <v>56981.188156878947</v>
          </cell>
          <cell r="L1396">
            <v>48974.513669985929</v>
          </cell>
          <cell r="M1396">
            <v>75511.137874288601</v>
          </cell>
          <cell r="N1396">
            <v>87090.233034263176</v>
          </cell>
          <cell r="O1396">
            <v>40538.579706135984</v>
          </cell>
        </row>
        <row r="1397">
          <cell r="J1397">
            <v>60863.704449747063</v>
          </cell>
          <cell r="K1397">
            <v>65205.503178487146</v>
          </cell>
          <cell r="L1397">
            <v>4152.6473094813919</v>
          </cell>
          <cell r="M1397">
            <v>511.62662897448973</v>
          </cell>
          <cell r="N1397">
            <v>471.88461360378005</v>
          </cell>
          <cell r="O1397">
            <v>43.940179252641059</v>
          </cell>
        </row>
        <row r="1398">
          <cell r="J1398">
            <v>15504.791147172638</v>
          </cell>
          <cell r="K1398">
            <v>28738.538089106652</v>
          </cell>
          <cell r="L1398">
            <v>31757.808112426515</v>
          </cell>
          <cell r="M1398">
            <v>36939.027466381012</v>
          </cell>
          <cell r="N1398">
            <v>34931.070077197655</v>
          </cell>
          <cell r="O1398">
            <v>16816.318112038483</v>
          </cell>
        </row>
        <row r="1399">
          <cell r="J1399">
            <v>98272.241400402723</v>
          </cell>
          <cell r="K1399">
            <v>199358.02903719127</v>
          </cell>
          <cell r="L1399">
            <v>224934.56310213188</v>
          </cell>
          <cell r="M1399">
            <v>238575.85060303143</v>
          </cell>
          <cell r="N1399">
            <v>216357.06274559148</v>
          </cell>
          <cell r="O1399">
            <v>102187.77353857849</v>
          </cell>
        </row>
        <row r="1400">
          <cell r="J1400">
            <v>72940.113793659009</v>
          </cell>
          <cell r="K1400">
            <v>156360.68123060986</v>
          </cell>
          <cell r="L1400">
            <v>147069.75909412056</v>
          </cell>
          <cell r="M1400">
            <v>109160.43271657989</v>
          </cell>
          <cell r="N1400">
            <v>80283.188269941107</v>
          </cell>
          <cell r="O1400">
            <v>32160.343116848551</v>
          </cell>
        </row>
        <row r="1401">
          <cell r="J1401">
            <v>3412.1303333486781</v>
          </cell>
          <cell r="K1401">
            <v>7015.2803802315266</v>
          </cell>
          <cell r="L1401">
            <v>7855.6750553013089</v>
          </cell>
          <cell r="M1401">
            <v>8215.0321165102778</v>
          </cell>
          <cell r="N1401">
            <v>7576.9067450853609</v>
          </cell>
          <cell r="O1401">
            <v>3617.7849518057101</v>
          </cell>
        </row>
        <row r="1402">
          <cell r="J1402">
            <v>4270.8038181264637</v>
          </cell>
          <cell r="K1402">
            <v>11218.640656774813</v>
          </cell>
          <cell r="L1402">
            <v>18495.387272854507</v>
          </cell>
          <cell r="M1402">
            <v>22714.008524191308</v>
          </cell>
          <cell r="N1402">
            <v>19335.642461119012</v>
          </cell>
          <cell r="O1402">
            <v>8494.5385715257162</v>
          </cell>
        </row>
        <row r="1403">
          <cell r="J1403">
            <v>14302.125609462111</v>
          </cell>
          <cell r="K1403">
            <v>26786.784192530493</v>
          </cell>
          <cell r="L1403">
            <v>28036.978653077033</v>
          </cell>
          <cell r="M1403">
            <v>28951.279875583277</v>
          </cell>
          <cell r="N1403">
            <v>24815.658960998164</v>
          </cell>
          <cell r="O1403">
            <v>11511.97144266547</v>
          </cell>
        </row>
        <row r="1406">
          <cell r="J1406">
            <v>9642.5386451276081</v>
          </cell>
          <cell r="K1406">
            <v>18316.065915594183</v>
          </cell>
          <cell r="L1406">
            <v>70846.851492471702</v>
          </cell>
          <cell r="M1406">
            <v>120291.63393284191</v>
          </cell>
          <cell r="N1406">
            <v>121071.35813945756</v>
          </cell>
          <cell r="O1406">
            <v>58521.528772751648</v>
          </cell>
        </row>
        <row r="1407">
          <cell r="J1407">
            <v>31090.264437980448</v>
          </cell>
          <cell r="K1407">
            <v>33198.194407340859</v>
          </cell>
          <cell r="L1407">
            <v>5372.5675714946119</v>
          </cell>
          <cell r="M1407">
            <v>1279.6851139708394</v>
          </cell>
          <cell r="N1407">
            <v>0</v>
          </cell>
          <cell r="O1407">
            <v>0</v>
          </cell>
        </row>
        <row r="1408">
          <cell r="J1408">
            <v>670.38175609394091</v>
          </cell>
          <cell r="K1408">
            <v>1130.113196220711</v>
          </cell>
          <cell r="L1408">
            <v>1618.6805690627205</v>
          </cell>
          <cell r="M1408">
            <v>2274.6255405403622</v>
          </cell>
          <cell r="N1408">
            <v>1848.5675459839101</v>
          </cell>
          <cell r="O1408">
            <v>691.63294968674154</v>
          </cell>
        </row>
        <row r="1409">
          <cell r="J1409">
            <v>61307.884547942878</v>
          </cell>
          <cell r="K1409">
            <v>121627.33908228147</v>
          </cell>
          <cell r="L1409">
            <v>115157.22760158026</v>
          </cell>
          <cell r="M1409">
            <v>110244.38420756129</v>
          </cell>
          <cell r="N1409">
            <v>98723.213216095348</v>
          </cell>
          <cell r="O1409">
            <v>45068.057307258321</v>
          </cell>
        </row>
        <row r="1410">
          <cell r="J1410">
            <v>54181.155946877239</v>
          </cell>
          <cell r="K1410">
            <v>97945.120332367122</v>
          </cell>
          <cell r="L1410">
            <v>60168.270149195487</v>
          </cell>
          <cell r="M1410">
            <v>33554.551237881526</v>
          </cell>
          <cell r="N1410">
            <v>22730.908736292167</v>
          </cell>
          <cell r="O1410">
            <v>8273.5069177275018</v>
          </cell>
        </row>
        <row r="1411">
          <cell r="J1411">
            <v>6308.0941112923665</v>
          </cell>
          <cell r="K1411">
            <v>14372.597547783826</v>
          </cell>
          <cell r="L1411">
            <v>11555.902355929882</v>
          </cell>
          <cell r="M1411">
            <v>8317.9865964607707</v>
          </cell>
          <cell r="N1411">
            <v>7589.0050715857005</v>
          </cell>
          <cell r="O1411">
            <v>3427.6856208160807</v>
          </cell>
        </row>
        <row r="1412">
          <cell r="J1412">
            <v>1706.1417074892995</v>
          </cell>
          <cell r="K1412">
            <v>9395.4518580507611</v>
          </cell>
          <cell r="L1412">
            <v>12828.189564738208</v>
          </cell>
          <cell r="M1412">
            <v>11972.91286047111</v>
          </cell>
          <cell r="N1412">
            <v>11008.565112655939</v>
          </cell>
          <cell r="O1412">
            <v>4959.4555927491956</v>
          </cell>
        </row>
        <row r="1413">
          <cell r="J1413">
            <v>23125.524820793831</v>
          </cell>
          <cell r="K1413">
            <v>43840.538932196512</v>
          </cell>
          <cell r="L1413">
            <v>37399.147373464664</v>
          </cell>
          <cell r="M1413">
            <v>32740.512326484994</v>
          </cell>
          <cell r="N1413">
            <v>27079.156673134035</v>
          </cell>
          <cell r="O1413">
            <v>11726.822604222754</v>
          </cell>
        </row>
        <row r="1416">
          <cell r="J1416">
            <v>0</v>
          </cell>
          <cell r="K1416">
            <v>0</v>
          </cell>
          <cell r="L1416">
            <v>0</v>
          </cell>
          <cell r="M1416">
            <v>0</v>
          </cell>
          <cell r="N1416">
            <v>0</v>
          </cell>
          <cell r="O1416">
            <v>0</v>
          </cell>
        </row>
        <row r="1417">
          <cell r="J1417">
            <v>0</v>
          </cell>
          <cell r="K1417">
            <v>0</v>
          </cell>
          <cell r="L1417">
            <v>0</v>
          </cell>
          <cell r="M1417">
            <v>0</v>
          </cell>
          <cell r="N1417">
            <v>0</v>
          </cell>
          <cell r="O1417">
            <v>0</v>
          </cell>
        </row>
        <row r="1418">
          <cell r="J1418">
            <v>0</v>
          </cell>
          <cell r="K1418">
            <v>0</v>
          </cell>
          <cell r="L1418">
            <v>0</v>
          </cell>
          <cell r="M1418">
            <v>0</v>
          </cell>
          <cell r="N1418">
            <v>0</v>
          </cell>
          <cell r="O1418">
            <v>0</v>
          </cell>
        </row>
        <row r="1419">
          <cell r="J1419">
            <v>0</v>
          </cell>
          <cell r="K1419">
            <v>0</v>
          </cell>
          <cell r="L1419">
            <v>0</v>
          </cell>
          <cell r="M1419">
            <v>0</v>
          </cell>
          <cell r="N1419">
            <v>0</v>
          </cell>
          <cell r="O1419">
            <v>0</v>
          </cell>
        </row>
        <row r="1420">
          <cell r="J1420">
            <v>0</v>
          </cell>
          <cell r="K1420">
            <v>0</v>
          </cell>
          <cell r="L1420">
            <v>0</v>
          </cell>
          <cell r="M1420">
            <v>0</v>
          </cell>
          <cell r="N1420">
            <v>0</v>
          </cell>
          <cell r="O1420">
            <v>0</v>
          </cell>
        </row>
        <row r="1421">
          <cell r="J1421">
            <v>0</v>
          </cell>
          <cell r="K1421">
            <v>0</v>
          </cell>
          <cell r="L1421">
            <v>0</v>
          </cell>
          <cell r="M1421">
            <v>0</v>
          </cell>
          <cell r="N1421">
            <v>0</v>
          </cell>
          <cell r="O1421">
            <v>0</v>
          </cell>
        </row>
        <row r="1422">
          <cell r="J1422">
            <v>0</v>
          </cell>
          <cell r="K1422">
            <v>0</v>
          </cell>
          <cell r="L1422">
            <v>0</v>
          </cell>
          <cell r="M1422">
            <v>0</v>
          </cell>
          <cell r="N1422">
            <v>0</v>
          </cell>
          <cell r="O1422">
            <v>0</v>
          </cell>
        </row>
        <row r="1423">
          <cell r="J1423">
            <v>0</v>
          </cell>
          <cell r="K1423">
            <v>0</v>
          </cell>
          <cell r="L1423">
            <v>0</v>
          </cell>
          <cell r="M1423">
            <v>0</v>
          </cell>
          <cell r="N1423">
            <v>0</v>
          </cell>
          <cell r="O1423">
            <v>0</v>
          </cell>
        </row>
        <row r="1426">
          <cell r="J1426">
            <v>0</v>
          </cell>
          <cell r="K1426">
            <v>0</v>
          </cell>
          <cell r="L1426">
            <v>0</v>
          </cell>
          <cell r="M1426">
            <v>0</v>
          </cell>
          <cell r="N1426">
            <v>0</v>
          </cell>
          <cell r="O1426">
            <v>0</v>
          </cell>
        </row>
        <row r="1427">
          <cell r="J1427">
            <v>0</v>
          </cell>
          <cell r="K1427">
            <v>0</v>
          </cell>
          <cell r="L1427">
            <v>0</v>
          </cell>
          <cell r="M1427">
            <v>0</v>
          </cell>
          <cell r="N1427">
            <v>0</v>
          </cell>
          <cell r="O1427">
            <v>0</v>
          </cell>
        </row>
        <row r="1428">
          <cell r="J1428">
            <v>0</v>
          </cell>
          <cell r="K1428">
            <v>0</v>
          </cell>
          <cell r="L1428">
            <v>0</v>
          </cell>
          <cell r="M1428">
            <v>0</v>
          </cell>
          <cell r="N1428">
            <v>0</v>
          </cell>
          <cell r="O1428">
            <v>0</v>
          </cell>
        </row>
        <row r="1429">
          <cell r="J1429">
            <v>0</v>
          </cell>
          <cell r="K1429">
            <v>0</v>
          </cell>
          <cell r="L1429">
            <v>0</v>
          </cell>
          <cell r="M1429">
            <v>0</v>
          </cell>
          <cell r="N1429">
            <v>0</v>
          </cell>
          <cell r="O1429">
            <v>0</v>
          </cell>
        </row>
        <row r="1430">
          <cell r="J1430">
            <v>0</v>
          </cell>
          <cell r="K1430">
            <v>0</v>
          </cell>
          <cell r="L1430">
            <v>0</v>
          </cell>
          <cell r="M1430">
            <v>0</v>
          </cell>
          <cell r="N1430">
            <v>0</v>
          </cell>
          <cell r="O1430">
            <v>0</v>
          </cell>
        </row>
        <row r="1431">
          <cell r="J1431">
            <v>0</v>
          </cell>
          <cell r="K1431">
            <v>0</v>
          </cell>
          <cell r="L1431">
            <v>0</v>
          </cell>
          <cell r="M1431">
            <v>0</v>
          </cell>
          <cell r="N1431">
            <v>0</v>
          </cell>
          <cell r="O1431">
            <v>0</v>
          </cell>
        </row>
        <row r="1432">
          <cell r="J1432">
            <v>0</v>
          </cell>
          <cell r="K1432">
            <v>0</v>
          </cell>
          <cell r="L1432">
            <v>0</v>
          </cell>
          <cell r="M1432">
            <v>0</v>
          </cell>
          <cell r="N1432">
            <v>0</v>
          </cell>
          <cell r="O1432">
            <v>0</v>
          </cell>
        </row>
        <row r="1433">
          <cell r="J1433">
            <v>0</v>
          </cell>
          <cell r="K1433">
            <v>0</v>
          </cell>
          <cell r="L1433">
            <v>0</v>
          </cell>
          <cell r="M1433">
            <v>0</v>
          </cell>
          <cell r="N1433">
            <v>0</v>
          </cell>
          <cell r="O1433">
            <v>0</v>
          </cell>
        </row>
        <row r="1457">
          <cell r="J1457">
            <v>0</v>
          </cell>
          <cell r="K1457">
            <v>0</v>
          </cell>
          <cell r="L1457">
            <v>0</v>
          </cell>
          <cell r="M1457">
            <v>0</v>
          </cell>
          <cell r="N1457">
            <v>0</v>
          </cell>
          <cell r="O1457">
            <v>0</v>
          </cell>
        </row>
        <row r="1458">
          <cell r="J1458">
            <v>0</v>
          </cell>
          <cell r="K1458">
            <v>0</v>
          </cell>
          <cell r="L1458">
            <v>0</v>
          </cell>
          <cell r="M1458">
            <v>0</v>
          </cell>
          <cell r="N1458">
            <v>0</v>
          </cell>
          <cell r="O1458">
            <v>0</v>
          </cell>
        </row>
        <row r="1459">
          <cell r="J1459">
            <v>0</v>
          </cell>
          <cell r="K1459">
            <v>0</v>
          </cell>
          <cell r="L1459">
            <v>0</v>
          </cell>
          <cell r="M1459">
            <v>0</v>
          </cell>
          <cell r="N1459">
            <v>0</v>
          </cell>
          <cell r="O1459">
            <v>0</v>
          </cell>
        </row>
        <row r="1460">
          <cell r="J1460">
            <v>7867.8412863659069</v>
          </cell>
          <cell r="K1460">
            <v>14219.3492548372</v>
          </cell>
          <cell r="L1460">
            <v>13178.352139369295</v>
          </cell>
          <cell r="M1460">
            <v>13418.09030653216</v>
          </cell>
          <cell r="N1460">
            <v>12136.623707395265</v>
          </cell>
          <cell r="O1460">
            <v>5551.2693190900718</v>
          </cell>
        </row>
        <row r="1461">
          <cell r="J1461">
            <v>0</v>
          </cell>
          <cell r="K1461">
            <v>0</v>
          </cell>
          <cell r="L1461">
            <v>0</v>
          </cell>
          <cell r="M1461">
            <v>0</v>
          </cell>
          <cell r="N1461">
            <v>0</v>
          </cell>
          <cell r="O1461">
            <v>0</v>
          </cell>
        </row>
        <row r="1462">
          <cell r="J1462">
            <v>109346.90321665596</v>
          </cell>
          <cell r="K1462">
            <v>197619.87439513812</v>
          </cell>
          <cell r="L1462">
            <v>183152.14345207228</v>
          </cell>
          <cell r="M1462">
            <v>186484.01368279528</v>
          </cell>
          <cell r="N1462">
            <v>168674.24870519986</v>
          </cell>
          <cell r="O1462">
            <v>77151.290534548723</v>
          </cell>
        </row>
        <row r="1463">
          <cell r="J1463">
            <v>0</v>
          </cell>
          <cell r="K1463">
            <v>0</v>
          </cell>
          <cell r="L1463">
            <v>0</v>
          </cell>
          <cell r="M1463">
            <v>0</v>
          </cell>
          <cell r="N1463">
            <v>0</v>
          </cell>
          <cell r="O1463">
            <v>0</v>
          </cell>
        </row>
        <row r="1464">
          <cell r="J1464">
            <v>0</v>
          </cell>
          <cell r="K1464">
            <v>0</v>
          </cell>
          <cell r="L1464">
            <v>0</v>
          </cell>
          <cell r="M1464">
            <v>0</v>
          </cell>
          <cell r="N1464">
            <v>0</v>
          </cell>
          <cell r="O1464">
            <v>0</v>
          </cell>
        </row>
        <row r="1471">
          <cell r="J1471">
            <v>0</v>
          </cell>
          <cell r="K1471">
            <v>0</v>
          </cell>
          <cell r="L1471">
            <v>0</v>
          </cell>
          <cell r="M1471">
            <v>0</v>
          </cell>
          <cell r="N1471">
            <v>0</v>
          </cell>
          <cell r="O1471">
            <v>0</v>
          </cell>
        </row>
        <row r="1472">
          <cell r="J1472">
            <v>0</v>
          </cell>
          <cell r="K1472">
            <v>0</v>
          </cell>
          <cell r="L1472">
            <v>0</v>
          </cell>
          <cell r="M1472">
            <v>0</v>
          </cell>
          <cell r="N1472">
            <v>0</v>
          </cell>
          <cell r="O1472">
            <v>0</v>
          </cell>
        </row>
        <row r="1473">
          <cell r="J1473">
            <v>0</v>
          </cell>
          <cell r="K1473">
            <v>0</v>
          </cell>
          <cell r="L1473">
            <v>0</v>
          </cell>
          <cell r="M1473">
            <v>0</v>
          </cell>
          <cell r="N1473">
            <v>0</v>
          </cell>
          <cell r="O1473">
            <v>0</v>
          </cell>
        </row>
        <row r="1474">
          <cell r="J1474">
            <v>0</v>
          </cell>
          <cell r="K1474">
            <v>0</v>
          </cell>
          <cell r="L1474">
            <v>0</v>
          </cell>
          <cell r="M1474">
            <v>0</v>
          </cell>
          <cell r="N1474">
            <v>0</v>
          </cell>
          <cell r="O1474">
            <v>0</v>
          </cell>
        </row>
        <row r="1475">
          <cell r="J1475">
            <v>0</v>
          </cell>
          <cell r="K1475">
            <v>0</v>
          </cell>
          <cell r="L1475">
            <v>0</v>
          </cell>
          <cell r="M1475">
            <v>0</v>
          </cell>
          <cell r="N1475">
            <v>0</v>
          </cell>
          <cell r="O1475">
            <v>0</v>
          </cell>
        </row>
        <row r="1476">
          <cell r="J1476">
            <v>0</v>
          </cell>
          <cell r="K1476">
            <v>0</v>
          </cell>
          <cell r="L1476">
            <v>0</v>
          </cell>
          <cell r="M1476">
            <v>0</v>
          </cell>
          <cell r="N1476">
            <v>0</v>
          </cell>
          <cell r="O1476">
            <v>0</v>
          </cell>
        </row>
        <row r="1477">
          <cell r="J1477">
            <v>0</v>
          </cell>
          <cell r="K1477">
            <v>0</v>
          </cell>
          <cell r="L1477">
            <v>0</v>
          </cell>
          <cell r="M1477">
            <v>0</v>
          </cell>
          <cell r="N1477">
            <v>0</v>
          </cell>
          <cell r="O1477">
            <v>0</v>
          </cell>
        </row>
        <row r="1478">
          <cell r="J1478">
            <v>0</v>
          </cell>
          <cell r="K1478">
            <v>0</v>
          </cell>
          <cell r="L1478">
            <v>0</v>
          </cell>
          <cell r="M1478">
            <v>0</v>
          </cell>
          <cell r="N1478">
            <v>0</v>
          </cell>
          <cell r="O1478">
            <v>0</v>
          </cell>
        </row>
        <row r="1481">
          <cell r="J1481">
            <v>0</v>
          </cell>
          <cell r="K1481">
            <v>0</v>
          </cell>
          <cell r="L1481">
            <v>0</v>
          </cell>
          <cell r="M1481">
            <v>0</v>
          </cell>
          <cell r="N1481">
            <v>0</v>
          </cell>
          <cell r="O1481">
            <v>0</v>
          </cell>
        </row>
        <row r="1482">
          <cell r="J1482">
            <v>0</v>
          </cell>
          <cell r="K1482">
            <v>0</v>
          </cell>
          <cell r="L1482">
            <v>0</v>
          </cell>
          <cell r="M1482">
            <v>0</v>
          </cell>
          <cell r="N1482">
            <v>0</v>
          </cell>
          <cell r="O1482">
            <v>0</v>
          </cell>
        </row>
        <row r="1483">
          <cell r="J1483">
            <v>0</v>
          </cell>
          <cell r="K1483">
            <v>0</v>
          </cell>
          <cell r="L1483">
            <v>0</v>
          </cell>
          <cell r="M1483">
            <v>0</v>
          </cell>
          <cell r="N1483">
            <v>0</v>
          </cell>
          <cell r="O1483">
            <v>0</v>
          </cell>
        </row>
        <row r="1484">
          <cell r="J1484">
            <v>0</v>
          </cell>
          <cell r="K1484">
            <v>0</v>
          </cell>
          <cell r="L1484">
            <v>0</v>
          </cell>
          <cell r="M1484">
            <v>0</v>
          </cell>
          <cell r="N1484">
            <v>0</v>
          </cell>
          <cell r="O1484">
            <v>0</v>
          </cell>
        </row>
        <row r="1485">
          <cell r="J1485">
            <v>0</v>
          </cell>
          <cell r="K1485">
            <v>0</v>
          </cell>
          <cell r="L1485">
            <v>0</v>
          </cell>
          <cell r="M1485">
            <v>0</v>
          </cell>
          <cell r="N1485">
            <v>0</v>
          </cell>
          <cell r="O1485">
            <v>0</v>
          </cell>
        </row>
        <row r="1486">
          <cell r="J1486">
            <v>0</v>
          </cell>
          <cell r="K1486">
            <v>0</v>
          </cell>
          <cell r="L1486">
            <v>0</v>
          </cell>
          <cell r="M1486">
            <v>0</v>
          </cell>
          <cell r="N1486">
            <v>0</v>
          </cell>
          <cell r="O1486">
            <v>0</v>
          </cell>
        </row>
        <row r="1487">
          <cell r="J1487">
            <v>0</v>
          </cell>
          <cell r="K1487">
            <v>0</v>
          </cell>
          <cell r="L1487">
            <v>0</v>
          </cell>
          <cell r="M1487">
            <v>0</v>
          </cell>
          <cell r="N1487">
            <v>0</v>
          </cell>
          <cell r="O1487">
            <v>0</v>
          </cell>
        </row>
        <row r="1488">
          <cell r="J1488">
            <v>0</v>
          </cell>
          <cell r="K1488">
            <v>0</v>
          </cell>
          <cell r="L1488">
            <v>0</v>
          </cell>
          <cell r="M1488">
            <v>0</v>
          </cell>
          <cell r="N1488">
            <v>0</v>
          </cell>
          <cell r="O1488">
            <v>0</v>
          </cell>
        </row>
        <row r="1491">
          <cell r="J1491">
            <v>0</v>
          </cell>
          <cell r="K1491">
            <v>0</v>
          </cell>
          <cell r="L1491">
            <v>0</v>
          </cell>
          <cell r="M1491">
            <v>0</v>
          </cell>
          <cell r="N1491">
            <v>0</v>
          </cell>
          <cell r="O1491">
            <v>0</v>
          </cell>
        </row>
        <row r="1492">
          <cell r="J1492">
            <v>0</v>
          </cell>
          <cell r="K1492">
            <v>0</v>
          </cell>
          <cell r="L1492">
            <v>0</v>
          </cell>
          <cell r="M1492">
            <v>0</v>
          </cell>
          <cell r="N1492">
            <v>0</v>
          </cell>
          <cell r="O1492">
            <v>0</v>
          </cell>
        </row>
        <row r="1493">
          <cell r="J1493">
            <v>0</v>
          </cell>
          <cell r="K1493">
            <v>0</v>
          </cell>
          <cell r="L1493">
            <v>0</v>
          </cell>
          <cell r="M1493">
            <v>0</v>
          </cell>
          <cell r="N1493">
            <v>0</v>
          </cell>
          <cell r="O1493">
            <v>0</v>
          </cell>
        </row>
        <row r="1494">
          <cell r="J1494">
            <v>0</v>
          </cell>
          <cell r="K1494">
            <v>0</v>
          </cell>
          <cell r="L1494">
            <v>0</v>
          </cell>
          <cell r="M1494">
            <v>0</v>
          </cell>
          <cell r="N1494">
            <v>0</v>
          </cell>
          <cell r="O1494">
            <v>0</v>
          </cell>
        </row>
        <row r="1495">
          <cell r="J1495">
            <v>0</v>
          </cell>
          <cell r="K1495">
            <v>0</v>
          </cell>
          <cell r="L1495">
            <v>0</v>
          </cell>
          <cell r="M1495">
            <v>0</v>
          </cell>
          <cell r="N1495">
            <v>0</v>
          </cell>
          <cell r="O1495">
            <v>0</v>
          </cell>
        </row>
        <row r="1496">
          <cell r="J1496">
            <v>0</v>
          </cell>
          <cell r="K1496">
            <v>0</v>
          </cell>
          <cell r="L1496">
            <v>0</v>
          </cell>
          <cell r="M1496">
            <v>0</v>
          </cell>
          <cell r="N1496">
            <v>0</v>
          </cell>
          <cell r="O1496">
            <v>0</v>
          </cell>
        </row>
        <row r="1497">
          <cell r="J1497">
            <v>0</v>
          </cell>
          <cell r="K1497">
            <v>0</v>
          </cell>
          <cell r="L1497">
            <v>0</v>
          </cell>
          <cell r="M1497">
            <v>0</v>
          </cell>
          <cell r="N1497">
            <v>0</v>
          </cell>
          <cell r="O1497">
            <v>0</v>
          </cell>
        </row>
        <row r="1498">
          <cell r="J1498">
            <v>0</v>
          </cell>
          <cell r="K1498">
            <v>0</v>
          </cell>
          <cell r="L1498">
            <v>0</v>
          </cell>
          <cell r="M1498">
            <v>0</v>
          </cell>
          <cell r="N1498">
            <v>0</v>
          </cell>
          <cell r="O1498">
            <v>0</v>
          </cell>
        </row>
        <row r="1501">
          <cell r="J1501">
            <v>0</v>
          </cell>
          <cell r="K1501">
            <v>0</v>
          </cell>
          <cell r="L1501">
            <v>0</v>
          </cell>
          <cell r="M1501">
            <v>0</v>
          </cell>
          <cell r="N1501">
            <v>0</v>
          </cell>
          <cell r="O1501">
            <v>0</v>
          </cell>
        </row>
        <row r="1502">
          <cell r="J1502">
            <v>0</v>
          </cell>
          <cell r="K1502">
            <v>0</v>
          </cell>
          <cell r="L1502">
            <v>0</v>
          </cell>
          <cell r="M1502">
            <v>0</v>
          </cell>
          <cell r="N1502">
            <v>0</v>
          </cell>
          <cell r="O1502">
            <v>0</v>
          </cell>
        </row>
        <row r="1503">
          <cell r="J1503">
            <v>0</v>
          </cell>
          <cell r="K1503">
            <v>0</v>
          </cell>
          <cell r="L1503">
            <v>0</v>
          </cell>
          <cell r="M1503">
            <v>0</v>
          </cell>
          <cell r="N1503">
            <v>0</v>
          </cell>
          <cell r="O1503">
            <v>0</v>
          </cell>
        </row>
        <row r="1504">
          <cell r="J1504">
            <v>0</v>
          </cell>
          <cell r="K1504">
            <v>0</v>
          </cell>
          <cell r="L1504">
            <v>0</v>
          </cell>
          <cell r="M1504">
            <v>0</v>
          </cell>
          <cell r="N1504">
            <v>0</v>
          </cell>
          <cell r="O1504">
            <v>0</v>
          </cell>
        </row>
        <row r="1505">
          <cell r="J1505">
            <v>0</v>
          </cell>
          <cell r="K1505">
            <v>0</v>
          </cell>
          <cell r="L1505">
            <v>0</v>
          </cell>
          <cell r="M1505">
            <v>0</v>
          </cell>
          <cell r="N1505">
            <v>0</v>
          </cell>
          <cell r="O1505">
            <v>0</v>
          </cell>
        </row>
        <row r="1506">
          <cell r="J1506">
            <v>0</v>
          </cell>
          <cell r="K1506">
            <v>0</v>
          </cell>
          <cell r="L1506">
            <v>0</v>
          </cell>
          <cell r="M1506">
            <v>0</v>
          </cell>
          <cell r="N1506">
            <v>0</v>
          </cell>
          <cell r="O1506">
            <v>0</v>
          </cell>
        </row>
        <row r="1507">
          <cell r="J1507">
            <v>0</v>
          </cell>
          <cell r="K1507">
            <v>0</v>
          </cell>
          <cell r="L1507">
            <v>0</v>
          </cell>
          <cell r="M1507">
            <v>0</v>
          </cell>
          <cell r="N1507">
            <v>0</v>
          </cell>
          <cell r="O1507">
            <v>0</v>
          </cell>
        </row>
        <row r="1508">
          <cell r="J1508">
            <v>0</v>
          </cell>
          <cell r="K1508">
            <v>0</v>
          </cell>
          <cell r="L1508">
            <v>0</v>
          </cell>
          <cell r="M1508">
            <v>0</v>
          </cell>
          <cell r="N1508">
            <v>0</v>
          </cell>
          <cell r="O1508">
            <v>0</v>
          </cell>
        </row>
        <row r="1511">
          <cell r="J1511">
            <v>0</v>
          </cell>
          <cell r="K1511">
            <v>0</v>
          </cell>
          <cell r="L1511">
            <v>0</v>
          </cell>
          <cell r="M1511">
            <v>0</v>
          </cell>
          <cell r="N1511">
            <v>0</v>
          </cell>
          <cell r="O1511">
            <v>0</v>
          </cell>
        </row>
        <row r="1512">
          <cell r="J1512">
            <v>0</v>
          </cell>
          <cell r="K1512">
            <v>0</v>
          </cell>
          <cell r="L1512">
            <v>0</v>
          </cell>
          <cell r="M1512">
            <v>0</v>
          </cell>
          <cell r="N1512">
            <v>0</v>
          </cell>
          <cell r="O1512">
            <v>0</v>
          </cell>
        </row>
        <row r="1513">
          <cell r="J1513">
            <v>0</v>
          </cell>
          <cell r="K1513">
            <v>0</v>
          </cell>
          <cell r="L1513">
            <v>0</v>
          </cell>
          <cell r="M1513">
            <v>0</v>
          </cell>
          <cell r="N1513">
            <v>0</v>
          </cell>
          <cell r="O1513">
            <v>0</v>
          </cell>
        </row>
        <row r="1514">
          <cell r="J1514">
            <v>0</v>
          </cell>
          <cell r="K1514">
            <v>0</v>
          </cell>
          <cell r="L1514">
            <v>0</v>
          </cell>
          <cell r="M1514">
            <v>0</v>
          </cell>
          <cell r="N1514">
            <v>0</v>
          </cell>
          <cell r="O1514">
            <v>0</v>
          </cell>
        </row>
        <row r="1515">
          <cell r="J1515">
            <v>0</v>
          </cell>
          <cell r="K1515">
            <v>0</v>
          </cell>
          <cell r="L1515">
            <v>0</v>
          </cell>
          <cell r="M1515">
            <v>0</v>
          </cell>
          <cell r="N1515">
            <v>0</v>
          </cell>
          <cell r="O1515">
            <v>0</v>
          </cell>
        </row>
        <row r="1516">
          <cell r="J1516">
            <v>0</v>
          </cell>
          <cell r="K1516">
            <v>0</v>
          </cell>
          <cell r="L1516">
            <v>0</v>
          </cell>
          <cell r="M1516">
            <v>0</v>
          </cell>
          <cell r="N1516">
            <v>0</v>
          </cell>
          <cell r="O1516">
            <v>0</v>
          </cell>
        </row>
        <row r="1517">
          <cell r="J1517">
            <v>0</v>
          </cell>
          <cell r="K1517">
            <v>0</v>
          </cell>
          <cell r="L1517">
            <v>0</v>
          </cell>
          <cell r="M1517">
            <v>0</v>
          </cell>
          <cell r="N1517">
            <v>0</v>
          </cell>
          <cell r="O1517">
            <v>0</v>
          </cell>
        </row>
        <row r="1518">
          <cell r="J1518">
            <v>0</v>
          </cell>
          <cell r="K1518">
            <v>0</v>
          </cell>
          <cell r="L1518">
            <v>0</v>
          </cell>
          <cell r="M1518">
            <v>0</v>
          </cell>
          <cell r="N1518">
            <v>0</v>
          </cell>
          <cell r="O1518">
            <v>0</v>
          </cell>
        </row>
        <row r="1521">
          <cell r="J1521">
            <v>0</v>
          </cell>
          <cell r="K1521">
            <v>0</v>
          </cell>
          <cell r="L1521">
            <v>0</v>
          </cell>
          <cell r="M1521">
            <v>0</v>
          </cell>
          <cell r="N1521">
            <v>0</v>
          </cell>
          <cell r="O1521">
            <v>0</v>
          </cell>
        </row>
        <row r="1522">
          <cell r="J1522">
            <v>0</v>
          </cell>
          <cell r="K1522">
            <v>0</v>
          </cell>
          <cell r="L1522">
            <v>0</v>
          </cell>
          <cell r="M1522">
            <v>0</v>
          </cell>
          <cell r="N1522">
            <v>0</v>
          </cell>
          <cell r="O1522">
            <v>0</v>
          </cell>
        </row>
        <row r="1523">
          <cell r="J1523">
            <v>0</v>
          </cell>
          <cell r="K1523">
            <v>0</v>
          </cell>
          <cell r="L1523">
            <v>0</v>
          </cell>
          <cell r="M1523">
            <v>0</v>
          </cell>
          <cell r="N1523">
            <v>0</v>
          </cell>
          <cell r="O1523">
            <v>0</v>
          </cell>
        </row>
        <row r="1524">
          <cell r="J1524">
            <v>0</v>
          </cell>
          <cell r="K1524">
            <v>0</v>
          </cell>
          <cell r="L1524">
            <v>0</v>
          </cell>
          <cell r="M1524">
            <v>0</v>
          </cell>
          <cell r="N1524">
            <v>0</v>
          </cell>
          <cell r="O1524">
            <v>0</v>
          </cell>
        </row>
        <row r="1525">
          <cell r="J1525">
            <v>0</v>
          </cell>
          <cell r="K1525">
            <v>0</v>
          </cell>
          <cell r="L1525">
            <v>0</v>
          </cell>
          <cell r="M1525">
            <v>0</v>
          </cell>
          <cell r="N1525">
            <v>0</v>
          </cell>
          <cell r="O1525">
            <v>0</v>
          </cell>
        </row>
        <row r="1526">
          <cell r="J1526">
            <v>0</v>
          </cell>
          <cell r="K1526">
            <v>0</v>
          </cell>
          <cell r="L1526">
            <v>0</v>
          </cell>
          <cell r="M1526">
            <v>0</v>
          </cell>
          <cell r="N1526">
            <v>0</v>
          </cell>
          <cell r="O1526">
            <v>0</v>
          </cell>
        </row>
        <row r="1527">
          <cell r="J1527">
            <v>0</v>
          </cell>
          <cell r="K1527">
            <v>0</v>
          </cell>
          <cell r="L1527">
            <v>0</v>
          </cell>
          <cell r="M1527">
            <v>0</v>
          </cell>
          <cell r="N1527">
            <v>0</v>
          </cell>
          <cell r="O1527">
            <v>0</v>
          </cell>
        </row>
        <row r="1528">
          <cell r="J1528">
            <v>0</v>
          </cell>
          <cell r="K1528">
            <v>0</v>
          </cell>
          <cell r="L1528">
            <v>0</v>
          </cell>
          <cell r="M1528">
            <v>0</v>
          </cell>
          <cell r="N1528">
            <v>0</v>
          </cell>
          <cell r="O1528">
            <v>0</v>
          </cell>
        </row>
        <row r="1552">
          <cell r="J1552">
            <v>0</v>
          </cell>
          <cell r="K1552">
            <v>0</v>
          </cell>
          <cell r="L1552">
            <v>0</v>
          </cell>
          <cell r="M1552">
            <v>0</v>
          </cell>
          <cell r="N1552">
            <v>0</v>
          </cell>
          <cell r="O1552">
            <v>0</v>
          </cell>
        </row>
        <row r="1553">
          <cell r="J1553">
            <v>0</v>
          </cell>
          <cell r="K1553">
            <v>0</v>
          </cell>
          <cell r="L1553">
            <v>0</v>
          </cell>
          <cell r="M1553">
            <v>0</v>
          </cell>
          <cell r="N1553">
            <v>0</v>
          </cell>
          <cell r="O1553">
            <v>0</v>
          </cell>
        </row>
        <row r="1554">
          <cell r="J1554">
            <v>0</v>
          </cell>
          <cell r="K1554">
            <v>0</v>
          </cell>
          <cell r="L1554">
            <v>0</v>
          </cell>
          <cell r="M1554">
            <v>0</v>
          </cell>
          <cell r="N1554">
            <v>0</v>
          </cell>
          <cell r="O1554">
            <v>0</v>
          </cell>
        </row>
        <row r="1555">
          <cell r="J1555">
            <v>0</v>
          </cell>
          <cell r="K1555">
            <v>0</v>
          </cell>
          <cell r="L1555">
            <v>0</v>
          </cell>
          <cell r="M1555">
            <v>0</v>
          </cell>
          <cell r="N1555">
            <v>0</v>
          </cell>
          <cell r="O1555">
            <v>0</v>
          </cell>
        </row>
        <row r="1556">
          <cell r="J1556">
            <v>0</v>
          </cell>
          <cell r="K1556">
            <v>0</v>
          </cell>
          <cell r="L1556">
            <v>0</v>
          </cell>
          <cell r="M1556">
            <v>0</v>
          </cell>
          <cell r="N1556">
            <v>0</v>
          </cell>
          <cell r="O1556">
            <v>0</v>
          </cell>
        </row>
        <row r="1557">
          <cell r="J1557">
            <v>0</v>
          </cell>
          <cell r="K1557">
            <v>0</v>
          </cell>
          <cell r="L1557">
            <v>0</v>
          </cell>
          <cell r="M1557">
            <v>0</v>
          </cell>
          <cell r="N1557">
            <v>0</v>
          </cell>
          <cell r="O1557">
            <v>0</v>
          </cell>
        </row>
        <row r="1558">
          <cell r="J1558">
            <v>0</v>
          </cell>
          <cell r="K1558">
            <v>0</v>
          </cell>
          <cell r="L1558">
            <v>0</v>
          </cell>
          <cell r="M1558">
            <v>0</v>
          </cell>
          <cell r="N1558">
            <v>0</v>
          </cell>
          <cell r="O1558">
            <v>0</v>
          </cell>
        </row>
        <row r="1559">
          <cell r="J1559">
            <v>0</v>
          </cell>
          <cell r="K1559">
            <v>0</v>
          </cell>
          <cell r="L1559">
            <v>0</v>
          </cell>
          <cell r="M1559">
            <v>0</v>
          </cell>
          <cell r="N1559">
            <v>0</v>
          </cell>
          <cell r="O1559">
            <v>0</v>
          </cell>
        </row>
        <row r="1566">
          <cell r="J1566">
            <v>37465.900906333998</v>
          </cell>
          <cell r="K1566">
            <v>79011.582214916532</v>
          </cell>
          <cell r="L1566">
            <v>76385.613271046706</v>
          </cell>
          <cell r="M1566">
            <v>48893.203573377381</v>
          </cell>
          <cell r="N1566">
            <v>22127.880967167352</v>
          </cell>
          <cell r="O1566">
            <v>9519.1165558144348</v>
          </cell>
        </row>
        <row r="1567">
          <cell r="J1567">
            <v>656537.39198922284</v>
          </cell>
          <cell r="K1567">
            <v>637819.90005691978</v>
          </cell>
          <cell r="L1567">
            <v>61778.78908922791</v>
          </cell>
          <cell r="M1567">
            <v>73750.880114796179</v>
          </cell>
          <cell r="N1567">
            <v>38061.472603937014</v>
          </cell>
          <cell r="O1567">
            <v>3454.2462471523118</v>
          </cell>
        </row>
        <row r="1568">
          <cell r="J1568">
            <v>39447.752177554357</v>
          </cell>
          <cell r="K1568">
            <v>75249.701924858251</v>
          </cell>
          <cell r="L1568">
            <v>48781.029392384036</v>
          </cell>
          <cell r="M1568">
            <v>28585.480263254751</v>
          </cell>
          <cell r="N1568">
            <v>26495.718716414645</v>
          </cell>
          <cell r="O1568">
            <v>13311.393993313857</v>
          </cell>
        </row>
        <row r="1569">
          <cell r="J1569">
            <v>535118.26695997489</v>
          </cell>
          <cell r="K1569">
            <v>1006793.758091551</v>
          </cell>
          <cell r="L1569">
            <v>893346.62530249963</v>
          </cell>
          <cell r="M1569">
            <v>830901.25213569461</v>
          </cell>
          <cell r="N1569">
            <v>766725.13162996876</v>
          </cell>
          <cell r="O1569">
            <v>381835.0495257352</v>
          </cell>
        </row>
        <row r="1570">
          <cell r="J1570">
            <v>190612.95050189405</v>
          </cell>
          <cell r="K1570">
            <v>373475.51647245104</v>
          </cell>
          <cell r="L1570">
            <v>332358.50767872628</v>
          </cell>
          <cell r="M1570">
            <v>250933.86563263874</v>
          </cell>
          <cell r="N1570">
            <v>160880.31999672041</v>
          </cell>
          <cell r="O1570">
            <v>67195.363301021745</v>
          </cell>
        </row>
        <row r="1571">
          <cell r="J1571">
            <v>50174.308481914581</v>
          </cell>
          <cell r="K1571">
            <v>93659.766330294515</v>
          </cell>
          <cell r="L1571">
            <v>83848.71435189381</v>
          </cell>
          <cell r="M1571">
            <v>80275.056483525055</v>
          </cell>
          <cell r="N1571">
            <v>75660.968540034824</v>
          </cell>
          <cell r="O1571">
            <v>37973.052000847092</v>
          </cell>
        </row>
        <row r="1572">
          <cell r="J1572">
            <v>30238.117732560764</v>
          </cell>
          <cell r="K1572">
            <v>46961.826373482967</v>
          </cell>
          <cell r="L1572">
            <v>42729.017071794275</v>
          </cell>
          <cell r="M1572">
            <v>45272.084020850067</v>
          </cell>
          <cell r="N1572">
            <v>43615.924772791492</v>
          </cell>
          <cell r="O1572">
            <v>24117.633705811459</v>
          </cell>
        </row>
        <row r="1573">
          <cell r="J1573">
            <v>90801.901427131816</v>
          </cell>
          <cell r="K1573">
            <v>176748.0244360909</v>
          </cell>
          <cell r="L1573">
            <v>158058.74526880804</v>
          </cell>
          <cell r="M1573">
            <v>139260.25440758039</v>
          </cell>
          <cell r="N1573">
            <v>105757.58967037051</v>
          </cell>
          <cell r="O1573">
            <v>43214.491883268725</v>
          </cell>
        </row>
        <row r="1576">
          <cell r="J1576">
            <v>47953.367231028242</v>
          </cell>
          <cell r="K1576">
            <v>71419.106027569433</v>
          </cell>
          <cell r="L1576">
            <v>53425.55224529079</v>
          </cell>
          <cell r="M1576">
            <v>43141.456442541268</v>
          </cell>
          <cell r="N1576">
            <v>13003.039499240664</v>
          </cell>
          <cell r="O1576">
            <v>458.87366985038841</v>
          </cell>
        </row>
        <row r="1577">
          <cell r="J1577">
            <v>165635.37380728874</v>
          </cell>
          <cell r="K1577">
            <v>177091.53617557811</v>
          </cell>
          <cell r="L1577">
            <v>20520.557803654545</v>
          </cell>
          <cell r="M1577">
            <v>10833.758010585489</v>
          </cell>
          <cell r="N1577">
            <v>7596.1695039244678</v>
          </cell>
          <cell r="O1577">
            <v>2771.5807048517449</v>
          </cell>
        </row>
        <row r="1578">
          <cell r="J1578">
            <v>10230.153049525099</v>
          </cell>
          <cell r="K1578">
            <v>18457.340379656402</v>
          </cell>
          <cell r="L1578">
            <v>7497.4564234036543</v>
          </cell>
          <cell r="M1578">
            <v>679.00504267686279</v>
          </cell>
          <cell r="N1578">
            <v>531.95435554045503</v>
          </cell>
          <cell r="O1578">
            <v>0</v>
          </cell>
        </row>
        <row r="1579">
          <cell r="J1579">
            <v>302162.26895135239</v>
          </cell>
          <cell r="K1579">
            <v>588216.05737583642</v>
          </cell>
          <cell r="L1579">
            <v>522200.21583553322</v>
          </cell>
          <cell r="M1579">
            <v>451659.23059038492</v>
          </cell>
          <cell r="N1579">
            <v>312838.50992088258</v>
          </cell>
          <cell r="O1579">
            <v>99807.055889238196</v>
          </cell>
        </row>
        <row r="1580">
          <cell r="J1580">
            <v>102904.19198414034</v>
          </cell>
          <cell r="K1580">
            <v>212921.33704061981</v>
          </cell>
          <cell r="L1580">
            <v>208536.72245608713</v>
          </cell>
          <cell r="M1580">
            <v>168340.46386631945</v>
          </cell>
          <cell r="N1580">
            <v>101497.53070840161</v>
          </cell>
          <cell r="O1580">
            <v>31660.082947572933</v>
          </cell>
        </row>
        <row r="1581">
          <cell r="J1581">
            <v>22750.110843646136</v>
          </cell>
          <cell r="K1581">
            <v>44430.014804145409</v>
          </cell>
          <cell r="L1581">
            <v>40128.922061429475</v>
          </cell>
          <cell r="M1581">
            <v>35355.270226529668</v>
          </cell>
          <cell r="N1581">
            <v>27698.454070631466</v>
          </cell>
          <cell r="O1581">
            <v>10106.212192437641</v>
          </cell>
        </row>
        <row r="1582">
          <cell r="J1582">
            <v>9372.183667913896</v>
          </cell>
          <cell r="K1582">
            <v>19355.240711078925</v>
          </cell>
          <cell r="L1582">
            <v>13774.699485809811</v>
          </cell>
          <cell r="M1582">
            <v>10266.993138599211</v>
          </cell>
          <cell r="N1582">
            <v>9242.885196401312</v>
          </cell>
          <cell r="O1582">
            <v>3216.824887469641</v>
          </cell>
        </row>
        <row r="1583">
          <cell r="J1583">
            <v>55519.883365068017</v>
          </cell>
          <cell r="K1583">
            <v>111979.18444499315</v>
          </cell>
          <cell r="L1583">
            <v>97576.180902907305</v>
          </cell>
          <cell r="M1583">
            <v>79946.627147262945</v>
          </cell>
          <cell r="N1583">
            <v>51160.737240973947</v>
          </cell>
          <cell r="O1583">
            <v>14563.289556838987</v>
          </cell>
        </row>
        <row r="1586">
          <cell r="J1586">
            <v>165707.03178762115</v>
          </cell>
          <cell r="K1586">
            <v>260179.44122483322</v>
          </cell>
          <cell r="L1586">
            <v>184365.90961120982</v>
          </cell>
          <cell r="M1586">
            <v>255363.45832833974</v>
          </cell>
          <cell r="N1586">
            <v>338207.79242230573</v>
          </cell>
          <cell r="O1586">
            <v>168404.39402198471</v>
          </cell>
        </row>
        <row r="1587">
          <cell r="J1587">
            <v>282660.0910307187</v>
          </cell>
          <cell r="K1587">
            <v>297732.14512577321</v>
          </cell>
          <cell r="L1587">
            <v>15632.755511695512</v>
          </cell>
          <cell r="M1587">
            <v>1730.2182039066104</v>
          </cell>
          <cell r="N1587">
            <v>1832.5252773430875</v>
          </cell>
          <cell r="O1587">
            <v>182.535237146909</v>
          </cell>
        </row>
        <row r="1588">
          <cell r="J1588">
            <v>72006.554919617833</v>
          </cell>
          <cell r="K1588">
            <v>131221.84748160059</v>
          </cell>
          <cell r="L1588">
            <v>119553.14593545519</v>
          </cell>
          <cell r="M1588">
            <v>124920.35038333679</v>
          </cell>
          <cell r="N1588">
            <v>135651.95184527768</v>
          </cell>
          <cell r="O1588">
            <v>69857.944749606497</v>
          </cell>
        </row>
        <row r="1589">
          <cell r="J1589">
            <v>456390.89751701814</v>
          </cell>
          <cell r="K1589">
            <v>910280.43247846374</v>
          </cell>
          <cell r="L1589">
            <v>846772.37652162137</v>
          </cell>
          <cell r="M1589">
            <v>806815.47118308989</v>
          </cell>
          <cell r="N1589">
            <v>840204.94625812641</v>
          </cell>
          <cell r="O1589">
            <v>424505.99414106639</v>
          </cell>
        </row>
        <row r="1590">
          <cell r="J1590">
            <v>338744.73121710087</v>
          </cell>
          <cell r="K1590">
            <v>713952.02501061035</v>
          </cell>
          <cell r="L1590">
            <v>553648.17085067392</v>
          </cell>
          <cell r="M1590">
            <v>369158.59561713034</v>
          </cell>
          <cell r="N1590">
            <v>311773.19117654441</v>
          </cell>
          <cell r="O1590">
            <v>133599.72483969934</v>
          </cell>
        </row>
        <row r="1591">
          <cell r="J1591">
            <v>15846.440491136129</v>
          </cell>
          <cell r="K1591">
            <v>32032.180942577041</v>
          </cell>
          <cell r="L1591">
            <v>29572.905755434189</v>
          </cell>
          <cell r="M1591">
            <v>27781.583890881186</v>
          </cell>
          <cell r="N1591">
            <v>29424.297241653127</v>
          </cell>
          <cell r="O1591">
            <v>15028.915342549075</v>
          </cell>
        </row>
        <row r="1592">
          <cell r="J1592">
            <v>19834.247798746732</v>
          </cell>
          <cell r="K1592">
            <v>51224.970061097127</v>
          </cell>
          <cell r="L1592">
            <v>69626.396316032973</v>
          </cell>
          <cell r="M1592">
            <v>76814.201620074906</v>
          </cell>
          <cell r="N1592">
            <v>75088.385046223208</v>
          </cell>
          <cell r="O1592">
            <v>35287.808083163764</v>
          </cell>
        </row>
        <row r="1593">
          <cell r="J1593">
            <v>66421.197382771759</v>
          </cell>
          <cell r="K1593">
            <v>122310.02491971402</v>
          </cell>
          <cell r="L1593">
            <v>105545.98064936954</v>
          </cell>
          <cell r="M1593">
            <v>97907.396977233817</v>
          </cell>
          <cell r="N1593">
            <v>96369.580632561541</v>
          </cell>
          <cell r="O1593">
            <v>47822.755233504926</v>
          </cell>
        </row>
        <row r="1596">
          <cell r="J1596">
            <v>56265.339925423112</v>
          </cell>
          <cell r="K1596">
            <v>126237.21613949329</v>
          </cell>
          <cell r="L1596">
            <v>665652.77307024412</v>
          </cell>
          <cell r="M1596">
            <v>1255387.6022739732</v>
          </cell>
          <cell r="N1596">
            <v>1337594.1326918779</v>
          </cell>
          <cell r="O1596">
            <v>691655.90483879671</v>
          </cell>
        </row>
        <row r="1597">
          <cell r="J1597">
            <v>181415.32653936418</v>
          </cell>
          <cell r="K1597">
            <v>228807.19375836835</v>
          </cell>
          <cell r="L1597">
            <v>50478.806427307136</v>
          </cell>
          <cell r="M1597">
            <v>13355.05034199176</v>
          </cell>
          <cell r="N1597">
            <v>0</v>
          </cell>
          <cell r="O1597">
            <v>0</v>
          </cell>
        </row>
        <row r="1598">
          <cell r="J1598">
            <v>3911.7558948531955</v>
          </cell>
          <cell r="K1598">
            <v>7788.9184539320559</v>
          </cell>
          <cell r="L1598">
            <v>15208.568719895973</v>
          </cell>
          <cell r="M1598">
            <v>23738.448053705335</v>
          </cell>
          <cell r="N1598">
            <v>20422.940168429996</v>
          </cell>
          <cell r="O1598">
            <v>8174.2911312092256</v>
          </cell>
        </row>
        <row r="1599">
          <cell r="J1599">
            <v>357738.67143811181</v>
          </cell>
          <cell r="K1599">
            <v>838274.8109204605</v>
          </cell>
          <cell r="L1599">
            <v>1081977.9041305538</v>
          </cell>
          <cell r="M1599">
            <v>1150532.490329033</v>
          </cell>
          <cell r="N1599">
            <v>1090692.2395818271</v>
          </cell>
          <cell r="O1599">
            <v>532651.63453304011</v>
          </cell>
        </row>
        <row r="1600">
          <cell r="J1600">
            <v>316153.37714449607</v>
          </cell>
          <cell r="K1600">
            <v>675053.22279271798</v>
          </cell>
          <cell r="L1600">
            <v>565320.47694324807</v>
          </cell>
          <cell r="M1600">
            <v>350182.02219633025</v>
          </cell>
          <cell r="N1600">
            <v>251130.66065879003</v>
          </cell>
          <cell r="O1600">
            <v>97783.158324382166</v>
          </cell>
        </row>
        <row r="1601">
          <cell r="J1601">
            <v>36808.466371329509</v>
          </cell>
          <cell r="K1601">
            <v>99058.209960950524</v>
          </cell>
          <cell r="L1601">
            <v>108575.30414560597</v>
          </cell>
          <cell r="M1601">
            <v>86808.175329198741</v>
          </cell>
          <cell r="N1601">
            <v>83843.188122407708</v>
          </cell>
          <cell r="O1601">
            <v>40511.228077697509</v>
          </cell>
        </row>
        <row r="1602">
          <cell r="J1602">
            <v>9955.5362613282887</v>
          </cell>
          <cell r="K1602">
            <v>64754.936589475648</v>
          </cell>
          <cell r="L1602">
            <v>120529.27938718822</v>
          </cell>
          <cell r="M1602">
            <v>124951.71839243252</v>
          </cell>
          <cell r="N1602">
            <v>121622.42441423611</v>
          </cell>
          <cell r="O1602">
            <v>58614.954486765513</v>
          </cell>
        </row>
        <row r="1603">
          <cell r="J1603">
            <v>134940.14002767368</v>
          </cell>
          <cell r="K1603">
            <v>302155.91133812669</v>
          </cell>
          <cell r="L1603">
            <v>351389.59085930372</v>
          </cell>
          <cell r="M1603">
            <v>341686.54895580246</v>
          </cell>
          <cell r="N1603">
            <v>299170.02370211034</v>
          </cell>
          <cell r="O1603">
            <v>138597.30374959536</v>
          </cell>
        </row>
        <row r="1606">
          <cell r="J1606">
            <v>3297.0904162263178</v>
          </cell>
          <cell r="K1606">
            <v>9294.4362985901862</v>
          </cell>
          <cell r="L1606">
            <v>24701.349317357199</v>
          </cell>
          <cell r="M1606">
            <v>73781.382207843533</v>
          </cell>
          <cell r="N1606">
            <v>59032.967925058918</v>
          </cell>
          <cell r="O1606">
            <v>4324.0697938170979</v>
          </cell>
        </row>
        <row r="1607">
          <cell r="J1607">
            <v>20023.194129483385</v>
          </cell>
          <cell r="K1607">
            <v>26089.446711679604</v>
          </cell>
          <cell r="L1607">
            <v>14712.147404715368</v>
          </cell>
          <cell r="M1607">
            <v>16915.631157500255</v>
          </cell>
          <cell r="N1607">
            <v>16420.945693236805</v>
          </cell>
          <cell r="O1607">
            <v>8130.9808402936696</v>
          </cell>
        </row>
        <row r="1608">
          <cell r="J1608">
            <v>20438.773888763506</v>
          </cell>
          <cell r="K1608">
            <v>37576.695500482274</v>
          </cell>
          <cell r="L1608">
            <v>36354.517629577931</v>
          </cell>
          <cell r="M1608">
            <v>39833.082114728226</v>
          </cell>
          <cell r="N1608">
            <v>40620.44536650904</v>
          </cell>
          <cell r="O1608">
            <v>19990.384080164691</v>
          </cell>
        </row>
        <row r="1609">
          <cell r="J1609">
            <v>9629.9916365669833</v>
          </cell>
          <cell r="K1609">
            <v>64248.017211416765</v>
          </cell>
          <cell r="L1609">
            <v>345749.11459668679</v>
          </cell>
          <cell r="M1609">
            <v>561682.09694666089</v>
          </cell>
          <cell r="N1609">
            <v>279601.24661108555</v>
          </cell>
          <cell r="O1609">
            <v>9261.6672607269084</v>
          </cell>
        </row>
        <row r="1610">
          <cell r="J1610">
            <v>69766.433207348906</v>
          </cell>
          <cell r="K1610">
            <v>71345.292310081306</v>
          </cell>
          <cell r="L1610">
            <v>11424.374059277705</v>
          </cell>
          <cell r="M1610">
            <v>19888.638725827466</v>
          </cell>
          <cell r="N1610">
            <v>12208.297212904199</v>
          </cell>
          <cell r="O1610">
            <v>2179.3311760838169</v>
          </cell>
        </row>
        <row r="1611">
          <cell r="J1611">
            <v>6618.1237035842887</v>
          </cell>
          <cell r="K1611">
            <v>16118.279507983771</v>
          </cell>
          <cell r="L1611">
            <v>24511.267684100651</v>
          </cell>
          <cell r="M1611">
            <v>29912.253967882189</v>
          </cell>
          <cell r="N1611">
            <v>21237.826291420108</v>
          </cell>
          <cell r="O1611">
            <v>6364.9961439404169</v>
          </cell>
        </row>
        <row r="1612">
          <cell r="J1612">
            <v>2514.2892148960186</v>
          </cell>
          <cell r="K1612">
            <v>3982.0873003311758</v>
          </cell>
          <cell r="L1612">
            <v>14333.577137720265</v>
          </cell>
          <cell r="M1612">
            <v>23614.254841299349</v>
          </cell>
          <cell r="N1612">
            <v>16452.818605611301</v>
          </cell>
          <cell r="O1612">
            <v>5642.2884148810026</v>
          </cell>
        </row>
        <row r="1613">
          <cell r="J1613">
            <v>1897.3256667920541</v>
          </cell>
          <cell r="K1613">
            <v>2797.3255053498851</v>
          </cell>
          <cell r="L1613">
            <v>47030.749793631374</v>
          </cell>
          <cell r="M1613">
            <v>87222.420739145644</v>
          </cell>
          <cell r="N1613">
            <v>41135.302228971457</v>
          </cell>
          <cell r="O1613">
            <v>0</v>
          </cell>
        </row>
        <row r="1616">
          <cell r="J1616">
            <v>12933.586496378681</v>
          </cell>
          <cell r="K1616">
            <v>19878.100857952537</v>
          </cell>
          <cell r="L1616">
            <v>13746.06338213506</v>
          </cell>
          <cell r="M1616">
            <v>13609.872494912957</v>
          </cell>
          <cell r="N1616">
            <v>13477.447805375865</v>
          </cell>
          <cell r="O1616">
            <v>6673.4810484577129</v>
          </cell>
        </row>
        <row r="1617">
          <cell r="J1617">
            <v>16915.872248195319</v>
          </cell>
          <cell r="K1617">
            <v>34231.109067181897</v>
          </cell>
          <cell r="L1617">
            <v>26790.275925493315</v>
          </cell>
          <cell r="M1617">
            <v>19679.934417590139</v>
          </cell>
          <cell r="N1617">
            <v>20056.072436077713</v>
          </cell>
          <cell r="O1617">
            <v>9930.9469597999341</v>
          </cell>
        </row>
        <row r="1618">
          <cell r="J1618">
            <v>9948.8808898919888</v>
          </cell>
          <cell r="K1618">
            <v>24955.116863853411</v>
          </cell>
          <cell r="L1618">
            <v>17231.95684493348</v>
          </cell>
          <cell r="M1618">
            <v>4703.1956785876355</v>
          </cell>
          <cell r="N1618">
            <v>2328.716683434277</v>
          </cell>
          <cell r="O1618">
            <v>0</v>
          </cell>
        </row>
        <row r="1619">
          <cell r="J1619">
            <v>169325.07941173925</v>
          </cell>
          <cell r="K1619">
            <v>379060.4203560506</v>
          </cell>
          <cell r="L1619">
            <v>457251.84699899907</v>
          </cell>
          <cell r="M1619">
            <v>527350.82552501699</v>
          </cell>
          <cell r="N1619">
            <v>555638.03690896078</v>
          </cell>
          <cell r="O1619">
            <v>275460.80501819862</v>
          </cell>
        </row>
        <row r="1620">
          <cell r="J1620">
            <v>36034.920259611536</v>
          </cell>
          <cell r="K1620">
            <v>70907.674270680596</v>
          </cell>
          <cell r="L1620">
            <v>61677.962924082785</v>
          </cell>
          <cell r="M1620">
            <v>59073.901421440176</v>
          </cell>
          <cell r="N1620">
            <v>72261.825224478205</v>
          </cell>
          <cell r="O1620">
            <v>39997.069050168968</v>
          </cell>
        </row>
        <row r="1621">
          <cell r="J1621">
            <v>115888.58353002594</v>
          </cell>
          <cell r="K1621">
            <v>246298.55351074718</v>
          </cell>
          <cell r="L1621">
            <v>215748.08597926339</v>
          </cell>
          <cell r="M1621">
            <v>163205.44895732115</v>
          </cell>
          <cell r="N1621">
            <v>153331.59648154562</v>
          </cell>
          <cell r="O1621">
            <v>75923.536713027017</v>
          </cell>
        </row>
        <row r="1622">
          <cell r="J1622">
            <v>68604.80231190403</v>
          </cell>
          <cell r="K1622">
            <v>138529.0337477267</v>
          </cell>
          <cell r="L1622">
            <v>138085.32560154476</v>
          </cell>
          <cell r="M1622">
            <v>138617.38323842423</v>
          </cell>
          <cell r="N1622">
            <v>140417.36115461666</v>
          </cell>
          <cell r="O1622">
            <v>69982.412616177069</v>
          </cell>
        </row>
        <row r="1623">
          <cell r="J1623">
            <v>40149.569204865031</v>
          </cell>
          <cell r="K1623">
            <v>65570.716003667127</v>
          </cell>
          <cell r="L1623">
            <v>45921.468002874288</v>
          </cell>
          <cell r="M1623">
            <v>41084.523341775122</v>
          </cell>
          <cell r="N1623">
            <v>41102.506961216081</v>
          </cell>
          <cell r="O1623">
            <v>20570.921372849094</v>
          </cell>
        </row>
        <row r="1647">
          <cell r="J1647">
            <v>0</v>
          </cell>
          <cell r="K1647">
            <v>0</v>
          </cell>
          <cell r="L1647">
            <v>0</v>
          </cell>
          <cell r="M1647">
            <v>0</v>
          </cell>
          <cell r="N1647">
            <v>0</v>
          </cell>
          <cell r="O1647">
            <v>0</v>
          </cell>
        </row>
        <row r="1648">
          <cell r="J1648">
            <v>0</v>
          </cell>
          <cell r="K1648">
            <v>0</v>
          </cell>
          <cell r="L1648">
            <v>0</v>
          </cell>
          <cell r="M1648">
            <v>0</v>
          </cell>
          <cell r="N1648">
            <v>0</v>
          </cell>
          <cell r="O1648">
            <v>0</v>
          </cell>
        </row>
        <row r="1649">
          <cell r="J1649">
            <v>0</v>
          </cell>
          <cell r="K1649">
            <v>0</v>
          </cell>
          <cell r="L1649">
            <v>0</v>
          </cell>
          <cell r="M1649">
            <v>0</v>
          </cell>
          <cell r="N1649">
            <v>0</v>
          </cell>
          <cell r="O1649">
            <v>0</v>
          </cell>
        </row>
        <row r="1650">
          <cell r="J1650">
            <v>17309.940073907797</v>
          </cell>
          <cell r="K1650">
            <v>36150.499073006387</v>
          </cell>
          <cell r="L1650">
            <v>36699.372443755812</v>
          </cell>
          <cell r="M1650">
            <v>35965.464318638013</v>
          </cell>
          <cell r="N1650">
            <v>36766.426644724554</v>
          </cell>
          <cell r="O1650">
            <v>18663.521526285673</v>
          </cell>
        </row>
        <row r="1651">
          <cell r="J1651">
            <v>0</v>
          </cell>
          <cell r="K1651">
            <v>0</v>
          </cell>
          <cell r="L1651">
            <v>0</v>
          </cell>
          <cell r="M1651">
            <v>0</v>
          </cell>
          <cell r="N1651">
            <v>0</v>
          </cell>
          <cell r="O1651">
            <v>0</v>
          </cell>
        </row>
        <row r="1652">
          <cell r="J1652">
            <v>240572.76615730696</v>
          </cell>
          <cell r="K1652">
            <v>502418.00507845206</v>
          </cell>
          <cell r="L1652">
            <v>510046.22242105915</v>
          </cell>
          <cell r="M1652">
            <v>499846.40041063825</v>
          </cell>
          <cell r="N1652">
            <v>510978.1386807714</v>
          </cell>
          <cell r="O1652">
            <v>259384.78011156767</v>
          </cell>
        </row>
        <row r="1653">
          <cell r="J1653">
            <v>0</v>
          </cell>
          <cell r="K1653">
            <v>0</v>
          </cell>
          <cell r="L1653">
            <v>0</v>
          </cell>
          <cell r="M1653">
            <v>0</v>
          </cell>
          <cell r="N1653">
            <v>0</v>
          </cell>
          <cell r="O1653">
            <v>0</v>
          </cell>
        </row>
        <row r="1654">
          <cell r="J1654">
            <v>0</v>
          </cell>
          <cell r="K1654">
            <v>0</v>
          </cell>
          <cell r="L1654">
            <v>0</v>
          </cell>
          <cell r="M1654">
            <v>0</v>
          </cell>
          <cell r="N1654">
            <v>0</v>
          </cell>
          <cell r="O1654">
            <v>0</v>
          </cell>
        </row>
        <row r="1661">
          <cell r="J1661">
            <v>0</v>
          </cell>
          <cell r="K1661">
            <v>0</v>
          </cell>
          <cell r="L1661">
            <v>0</v>
          </cell>
          <cell r="M1661">
            <v>0</v>
          </cell>
          <cell r="N1661">
            <v>0</v>
          </cell>
          <cell r="O1661">
            <v>0</v>
          </cell>
        </row>
        <row r="1662">
          <cell r="J1662">
            <v>110788.26852001122</v>
          </cell>
          <cell r="K1662">
            <v>110819.6985668937</v>
          </cell>
          <cell r="L1662">
            <v>0</v>
          </cell>
          <cell r="M1662">
            <v>0</v>
          </cell>
          <cell r="N1662">
            <v>0</v>
          </cell>
          <cell r="O1662">
            <v>0</v>
          </cell>
        </row>
        <row r="1663">
          <cell r="J1663">
            <v>0</v>
          </cell>
          <cell r="K1663">
            <v>0</v>
          </cell>
          <cell r="L1663">
            <v>0</v>
          </cell>
          <cell r="M1663">
            <v>0</v>
          </cell>
          <cell r="N1663">
            <v>0</v>
          </cell>
          <cell r="O1663">
            <v>0</v>
          </cell>
        </row>
        <row r="1664">
          <cell r="J1664">
            <v>101782.47479902198</v>
          </cell>
          <cell r="K1664">
            <v>200374.34783887325</v>
          </cell>
          <cell r="L1664">
            <v>197093.37344852163</v>
          </cell>
          <cell r="M1664">
            <v>198529.74173664587</v>
          </cell>
          <cell r="N1664">
            <v>199115.55726509172</v>
          </cell>
          <cell r="O1664">
            <v>99097.825077106871</v>
          </cell>
        </row>
        <row r="1665">
          <cell r="J1665">
            <v>24871.025594401908</v>
          </cell>
          <cell r="K1665">
            <v>71459.863457347645</v>
          </cell>
          <cell r="L1665">
            <v>95247.52683942471</v>
          </cell>
          <cell r="M1665">
            <v>70235.997446487469</v>
          </cell>
          <cell r="N1665">
            <v>39122.810307681881</v>
          </cell>
          <cell r="O1665">
            <v>17559.51710474912</v>
          </cell>
        </row>
        <row r="1666">
          <cell r="J1666">
            <v>365055.99147459795</v>
          </cell>
          <cell r="K1666">
            <v>750798.49012243305</v>
          </cell>
          <cell r="L1666">
            <v>758595.99137131427</v>
          </cell>
          <cell r="M1666">
            <v>742844.08524341474</v>
          </cell>
          <cell r="N1666">
            <v>723262.13434074307</v>
          </cell>
          <cell r="O1666">
            <v>353552.61814329115</v>
          </cell>
        </row>
        <row r="1667">
          <cell r="J1667">
            <v>0</v>
          </cell>
          <cell r="K1667">
            <v>0</v>
          </cell>
          <cell r="L1667">
            <v>0</v>
          </cell>
          <cell r="M1667">
            <v>0</v>
          </cell>
          <cell r="N1667">
            <v>0</v>
          </cell>
          <cell r="O1667">
            <v>0</v>
          </cell>
        </row>
        <row r="1668">
          <cell r="J1668">
            <v>0</v>
          </cell>
          <cell r="K1668">
            <v>0</v>
          </cell>
          <cell r="L1668">
            <v>0</v>
          </cell>
          <cell r="M1668">
            <v>0</v>
          </cell>
          <cell r="N1668">
            <v>0</v>
          </cell>
          <cell r="O1668">
            <v>0</v>
          </cell>
        </row>
        <row r="1671">
          <cell r="J1671">
            <v>0</v>
          </cell>
          <cell r="K1671">
            <v>0</v>
          </cell>
          <cell r="L1671">
            <v>0</v>
          </cell>
          <cell r="M1671">
            <v>0</v>
          </cell>
          <cell r="N1671">
            <v>0</v>
          </cell>
          <cell r="O1671">
            <v>0</v>
          </cell>
        </row>
        <row r="1672">
          <cell r="J1672">
            <v>209844.69880165512</v>
          </cell>
          <cell r="K1672">
            <v>209904.23063484902</v>
          </cell>
          <cell r="L1672">
            <v>0</v>
          </cell>
          <cell r="M1672">
            <v>0</v>
          </cell>
          <cell r="N1672">
            <v>0</v>
          </cell>
          <cell r="O1672">
            <v>0</v>
          </cell>
        </row>
        <row r="1673">
          <cell r="J1673">
            <v>0</v>
          </cell>
          <cell r="K1673">
            <v>0</v>
          </cell>
          <cell r="L1673">
            <v>0</v>
          </cell>
          <cell r="M1673">
            <v>0</v>
          </cell>
          <cell r="N1673">
            <v>0</v>
          </cell>
          <cell r="O1673">
            <v>0</v>
          </cell>
        </row>
        <row r="1674">
          <cell r="J1674">
            <v>63027.720261701317</v>
          </cell>
          <cell r="K1674">
            <v>122887.02674614095</v>
          </cell>
          <cell r="L1674">
            <v>118829.915669883</v>
          </cell>
          <cell r="M1674">
            <v>117780.57922911385</v>
          </cell>
          <cell r="N1674">
            <v>116431.41075871742</v>
          </cell>
          <cell r="O1674">
            <v>57642.323163921326</v>
          </cell>
        </row>
        <row r="1675">
          <cell r="J1675">
            <v>24951.631752712397</v>
          </cell>
          <cell r="K1675">
            <v>71621.121509051765</v>
          </cell>
          <cell r="L1675">
            <v>95407.209366903422</v>
          </cell>
          <cell r="M1675">
            <v>70394.097898830427</v>
          </cell>
          <cell r="N1675">
            <v>39279.372435303208</v>
          </cell>
          <cell r="O1675">
            <v>17637.040268383291</v>
          </cell>
        </row>
        <row r="1676">
          <cell r="J1676">
            <v>193762.11510175568</v>
          </cell>
          <cell r="K1676">
            <v>392275.31293746043</v>
          </cell>
          <cell r="L1676">
            <v>386125.81996158365</v>
          </cell>
          <cell r="M1676">
            <v>374705.75856605411</v>
          </cell>
          <cell r="N1676">
            <v>347244.92940795899</v>
          </cell>
          <cell r="O1676">
            <v>160517.20446738522</v>
          </cell>
        </row>
        <row r="1677">
          <cell r="J1677">
            <v>0</v>
          </cell>
          <cell r="K1677">
            <v>0</v>
          </cell>
          <cell r="L1677">
            <v>0</v>
          </cell>
          <cell r="M1677">
            <v>0</v>
          </cell>
          <cell r="N1677">
            <v>0</v>
          </cell>
          <cell r="O1677">
            <v>0</v>
          </cell>
        </row>
        <row r="1678">
          <cell r="J1678">
            <v>0</v>
          </cell>
          <cell r="K1678">
            <v>0</v>
          </cell>
          <cell r="L1678">
            <v>0</v>
          </cell>
          <cell r="M1678">
            <v>0</v>
          </cell>
          <cell r="N1678">
            <v>0</v>
          </cell>
          <cell r="O1678">
            <v>0</v>
          </cell>
        </row>
        <row r="1681">
          <cell r="J1681">
            <v>0</v>
          </cell>
          <cell r="K1681">
            <v>0</v>
          </cell>
          <cell r="L1681">
            <v>0</v>
          </cell>
          <cell r="M1681">
            <v>0</v>
          </cell>
          <cell r="N1681">
            <v>0</v>
          </cell>
          <cell r="O1681">
            <v>0</v>
          </cell>
        </row>
        <row r="1682">
          <cell r="J1682">
            <v>126804.17035198022</v>
          </cell>
          <cell r="K1682">
            <v>201519.16990757521</v>
          </cell>
          <cell r="L1682">
            <v>159328.87125309018</v>
          </cell>
          <cell r="M1682">
            <v>174244.37888710725</v>
          </cell>
          <cell r="N1682">
            <v>175875.20402339511</v>
          </cell>
          <cell r="O1682">
            <v>86194.606181341311</v>
          </cell>
        </row>
        <row r="1683">
          <cell r="J1683">
            <v>32.768895456798091</v>
          </cell>
          <cell r="K1683">
            <v>64.632468532282971</v>
          </cell>
          <cell r="L1683">
            <v>84.980888485411214</v>
          </cell>
          <cell r="M1683">
            <v>112.12428317547685</v>
          </cell>
          <cell r="N1683">
            <v>119.38858401152761</v>
          </cell>
          <cell r="O1683">
            <v>60.160709308234964</v>
          </cell>
        </row>
        <row r="1684">
          <cell r="J1684">
            <v>60.203983564873468</v>
          </cell>
          <cell r="K1684">
            <v>142.65406931280609</v>
          </cell>
          <cell r="L1684">
            <v>163.25523765026742</v>
          </cell>
          <cell r="M1684">
            <v>161.63776542995586</v>
          </cell>
          <cell r="N1684">
            <v>160.06502248820297</v>
          </cell>
          <cell r="O1684">
            <v>79.257653935777199</v>
          </cell>
        </row>
        <row r="1685">
          <cell r="J1685">
            <v>21596.1780244765</v>
          </cell>
          <cell r="K1685">
            <v>57673.743299820766</v>
          </cell>
          <cell r="L1685">
            <v>73434.152936069004</v>
          </cell>
          <cell r="M1685">
            <v>56661.359776775855</v>
          </cell>
          <cell r="N1685">
            <v>35823.517034892779</v>
          </cell>
          <cell r="O1685">
            <v>16530.00825151449</v>
          </cell>
        </row>
        <row r="1686">
          <cell r="J1686">
            <v>250696.61243379844</v>
          </cell>
          <cell r="K1686">
            <v>528863.33042714139</v>
          </cell>
          <cell r="L1686">
            <v>574698.72627289523</v>
          </cell>
          <cell r="M1686">
            <v>587727.54541427025</v>
          </cell>
          <cell r="N1686">
            <v>547384.37049130781</v>
          </cell>
          <cell r="O1686">
            <v>256340.42896980839</v>
          </cell>
        </row>
        <row r="1687">
          <cell r="J1687">
            <v>0</v>
          </cell>
          <cell r="K1687">
            <v>0</v>
          </cell>
          <cell r="L1687">
            <v>295.70838421981779</v>
          </cell>
          <cell r="M1687">
            <v>292.77861544992754</v>
          </cell>
          <cell r="N1687">
            <v>0</v>
          </cell>
          <cell r="O1687">
            <v>0</v>
          </cell>
        </row>
        <row r="1688">
          <cell r="J1688">
            <v>8463.6466226019675</v>
          </cell>
          <cell r="K1688">
            <v>15931.698256322659</v>
          </cell>
          <cell r="L1688">
            <v>14785.419210990889</v>
          </cell>
          <cell r="M1688">
            <v>14638.930772496376</v>
          </cell>
          <cell r="N1688">
            <v>14496.493298271147</v>
          </cell>
          <cell r="O1688">
            <v>7178.0707068676911</v>
          </cell>
        </row>
        <row r="1691">
          <cell r="J1691">
            <v>0</v>
          </cell>
          <cell r="K1691">
            <v>0</v>
          </cell>
          <cell r="L1691">
            <v>0</v>
          </cell>
          <cell r="M1691">
            <v>0</v>
          </cell>
          <cell r="N1691">
            <v>0</v>
          </cell>
          <cell r="O1691">
            <v>0</v>
          </cell>
        </row>
        <row r="1692">
          <cell r="J1692">
            <v>985.18637935049355</v>
          </cell>
          <cell r="K1692">
            <v>2168.0249173552484</v>
          </cell>
          <cell r="L1692">
            <v>1171.0052015104784</v>
          </cell>
          <cell r="M1692">
            <v>0</v>
          </cell>
          <cell r="N1692">
            <v>0</v>
          </cell>
          <cell r="O1692">
            <v>0</v>
          </cell>
        </row>
        <row r="1693">
          <cell r="J1693">
            <v>0</v>
          </cell>
          <cell r="K1693">
            <v>0</v>
          </cell>
          <cell r="L1693">
            <v>19.056106171138268</v>
          </cell>
          <cell r="M1693">
            <v>39.525237458096058</v>
          </cell>
          <cell r="N1693">
            <v>37.043950004493908</v>
          </cell>
          <cell r="O1693">
            <v>16.426428622700506</v>
          </cell>
        </row>
        <row r="1694">
          <cell r="J1694">
            <v>0</v>
          </cell>
          <cell r="K1694">
            <v>0</v>
          </cell>
          <cell r="L1694">
            <v>164.18214453634403</v>
          </cell>
          <cell r="M1694">
            <v>325.11097773418624</v>
          </cell>
          <cell r="N1694">
            <v>321.9476328676094</v>
          </cell>
          <cell r="O1694">
            <v>159.41530307250139</v>
          </cell>
        </row>
        <row r="1695">
          <cell r="J1695">
            <v>0</v>
          </cell>
          <cell r="K1695">
            <v>0</v>
          </cell>
          <cell r="L1695">
            <v>0</v>
          </cell>
          <cell r="M1695">
            <v>0</v>
          </cell>
          <cell r="N1695">
            <v>0</v>
          </cell>
          <cell r="O1695">
            <v>0</v>
          </cell>
        </row>
        <row r="1696">
          <cell r="J1696">
            <v>265417.0632694813</v>
          </cell>
          <cell r="K1696">
            <v>558589.71930271958</v>
          </cell>
          <cell r="L1696">
            <v>527970.57284848241</v>
          </cell>
          <cell r="M1696">
            <v>464877.46610573429</v>
          </cell>
          <cell r="N1696">
            <v>451014.78080938</v>
          </cell>
          <cell r="O1696">
            <v>221585.43348906501</v>
          </cell>
        </row>
        <row r="1697">
          <cell r="J1697">
            <v>0</v>
          </cell>
          <cell r="K1697">
            <v>0</v>
          </cell>
          <cell r="L1697">
            <v>0</v>
          </cell>
          <cell r="M1697">
            <v>0</v>
          </cell>
          <cell r="N1697">
            <v>0</v>
          </cell>
          <cell r="O1697">
            <v>0</v>
          </cell>
        </row>
        <row r="1698">
          <cell r="J1698">
            <v>0</v>
          </cell>
          <cell r="K1698">
            <v>0</v>
          </cell>
          <cell r="L1698">
            <v>0</v>
          </cell>
          <cell r="M1698">
            <v>0</v>
          </cell>
          <cell r="N1698">
            <v>0</v>
          </cell>
          <cell r="O1698">
            <v>0</v>
          </cell>
        </row>
        <row r="1701">
          <cell r="J1701">
            <v>0</v>
          </cell>
          <cell r="K1701">
            <v>0</v>
          </cell>
          <cell r="L1701">
            <v>0</v>
          </cell>
          <cell r="M1701">
            <v>0</v>
          </cell>
          <cell r="N1701">
            <v>0</v>
          </cell>
          <cell r="O1701">
            <v>0</v>
          </cell>
        </row>
        <row r="1702">
          <cell r="J1702">
            <v>16894.897630178948</v>
          </cell>
          <cell r="K1702">
            <v>33574.560108938771</v>
          </cell>
          <cell r="L1702">
            <v>32316.034455940924</v>
          </cell>
          <cell r="M1702">
            <v>30925.893516417556</v>
          </cell>
          <cell r="N1702">
            <v>30260.87214266869</v>
          </cell>
          <cell r="O1702">
            <v>14984.642602711014</v>
          </cell>
        </row>
        <row r="1703">
          <cell r="J1703">
            <v>0</v>
          </cell>
          <cell r="K1703">
            <v>0</v>
          </cell>
          <cell r="L1703">
            <v>0</v>
          </cell>
          <cell r="M1703">
            <v>0</v>
          </cell>
          <cell r="N1703">
            <v>0</v>
          </cell>
          <cell r="O1703">
            <v>0</v>
          </cell>
        </row>
        <row r="1704">
          <cell r="J1704">
            <v>0</v>
          </cell>
          <cell r="K1704">
            <v>0</v>
          </cell>
          <cell r="L1704">
            <v>11846.118341090751</v>
          </cell>
          <cell r="M1704">
            <v>23457.502806429417</v>
          </cell>
          <cell r="N1704">
            <v>11614.630108999132</v>
          </cell>
          <cell r="O1704">
            <v>0</v>
          </cell>
        </row>
        <row r="1705">
          <cell r="J1705">
            <v>0</v>
          </cell>
          <cell r="K1705">
            <v>0</v>
          </cell>
          <cell r="L1705">
            <v>0</v>
          </cell>
          <cell r="M1705">
            <v>0</v>
          </cell>
          <cell r="N1705">
            <v>0</v>
          </cell>
          <cell r="O1705">
            <v>0</v>
          </cell>
        </row>
        <row r="1706">
          <cell r="J1706">
            <v>13886.31993092948</v>
          </cell>
          <cell r="K1706">
            <v>55148.22070197422</v>
          </cell>
          <cell r="L1706">
            <v>174678.70529930276</v>
          </cell>
          <cell r="M1706">
            <v>264995.93169279618</v>
          </cell>
          <cell r="N1706">
            <v>144694.52183714206</v>
          </cell>
          <cell r="O1706">
            <v>13355.201077009215</v>
          </cell>
        </row>
        <row r="1707">
          <cell r="J1707">
            <v>0</v>
          </cell>
          <cell r="K1707">
            <v>0</v>
          </cell>
          <cell r="L1707">
            <v>0</v>
          </cell>
          <cell r="M1707">
            <v>0</v>
          </cell>
          <cell r="N1707">
            <v>0</v>
          </cell>
          <cell r="O1707">
            <v>0</v>
          </cell>
        </row>
        <row r="1708">
          <cell r="J1708">
            <v>0</v>
          </cell>
          <cell r="K1708">
            <v>0</v>
          </cell>
          <cell r="L1708">
            <v>0</v>
          </cell>
          <cell r="M1708">
            <v>0</v>
          </cell>
          <cell r="N1708">
            <v>0</v>
          </cell>
          <cell r="O1708">
            <v>0</v>
          </cell>
        </row>
        <row r="1711">
          <cell r="J1711">
            <v>0</v>
          </cell>
          <cell r="K1711">
            <v>0</v>
          </cell>
          <cell r="L1711">
            <v>0</v>
          </cell>
          <cell r="M1711">
            <v>0</v>
          </cell>
          <cell r="N1711">
            <v>0</v>
          </cell>
          <cell r="O1711">
            <v>0</v>
          </cell>
        </row>
        <row r="1712">
          <cell r="J1712">
            <v>0</v>
          </cell>
          <cell r="K1712">
            <v>0</v>
          </cell>
          <cell r="L1712">
            <v>0</v>
          </cell>
          <cell r="M1712">
            <v>0</v>
          </cell>
          <cell r="N1712">
            <v>0</v>
          </cell>
          <cell r="O1712">
            <v>0</v>
          </cell>
        </row>
        <row r="1713">
          <cell r="J1713">
            <v>0</v>
          </cell>
          <cell r="K1713">
            <v>0</v>
          </cell>
          <cell r="L1713">
            <v>0</v>
          </cell>
          <cell r="M1713">
            <v>0</v>
          </cell>
          <cell r="N1713">
            <v>0</v>
          </cell>
          <cell r="O1713">
            <v>0</v>
          </cell>
        </row>
        <row r="1714">
          <cell r="J1714">
            <v>9790.4170295876775</v>
          </cell>
          <cell r="K1714">
            <v>21686.626278535616</v>
          </cell>
          <cell r="L1714">
            <v>26674.037222962987</v>
          </cell>
          <cell r="M1714">
            <v>32587.098046819083</v>
          </cell>
          <cell r="N1714">
            <v>35328.639820732387</v>
          </cell>
          <cell r="O1714">
            <v>17493.297819888754</v>
          </cell>
        </row>
        <row r="1715">
          <cell r="J1715">
            <v>0</v>
          </cell>
          <cell r="K1715">
            <v>0</v>
          </cell>
          <cell r="L1715">
            <v>0</v>
          </cell>
          <cell r="M1715">
            <v>0</v>
          </cell>
          <cell r="N1715">
            <v>0</v>
          </cell>
          <cell r="O1715">
            <v>0</v>
          </cell>
        </row>
        <row r="1716">
          <cell r="J1716">
            <v>38448.882924033176</v>
          </cell>
          <cell r="K1716">
            <v>80981.169968972754</v>
          </cell>
          <cell r="L1716">
            <v>80219.810226187343</v>
          </cell>
          <cell r="M1716">
            <v>75472.510851839383</v>
          </cell>
          <cell r="N1716">
            <v>74738.159826737916</v>
          </cell>
          <cell r="O1716">
            <v>37007.280636723583</v>
          </cell>
        </row>
        <row r="1717">
          <cell r="J1717">
            <v>0</v>
          </cell>
          <cell r="K1717">
            <v>0</v>
          </cell>
          <cell r="L1717">
            <v>0</v>
          </cell>
          <cell r="M1717">
            <v>0</v>
          </cell>
          <cell r="N1717">
            <v>0</v>
          </cell>
          <cell r="O1717">
            <v>0</v>
          </cell>
        </row>
        <row r="1718">
          <cell r="J1718">
            <v>0</v>
          </cell>
          <cell r="K1718">
            <v>0</v>
          </cell>
          <cell r="L1718">
            <v>0</v>
          </cell>
          <cell r="M1718">
            <v>0</v>
          </cell>
          <cell r="N1718">
            <v>0</v>
          </cell>
          <cell r="O1718">
            <v>0</v>
          </cell>
        </row>
      </sheetData>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S clause 5"/>
      <sheetName val="TS clause 6"/>
      <sheetName val="TS Clause 7"/>
      <sheetName val="4.1 Financing Info Table C.1 "/>
      <sheetName val="4.2 Financing Info Table C.2 FP"/>
      <sheetName val="4.4. Detailed Budget Plan"/>
      <sheetName val="4.4.a GCF Detailed Budget Note"/>
      <sheetName val="Do not use or change"/>
      <sheetName val="Budget Note Analysis"/>
    </sheetNames>
    <sheetDataSet>
      <sheetData sheetId="0"/>
      <sheetData sheetId="1"/>
      <sheetData sheetId="2"/>
      <sheetData sheetId="3"/>
      <sheetData sheetId="4"/>
      <sheetData sheetId="5">
        <row r="8">
          <cell r="J8">
            <v>17025.376573967285</v>
          </cell>
          <cell r="K8">
            <v>42493.076305008915</v>
          </cell>
          <cell r="L8">
            <v>55849.0251380794</v>
          </cell>
          <cell r="M8">
            <v>41244.181940044582</v>
          </cell>
          <cell r="N8">
            <v>20405.663231556275</v>
          </cell>
          <cell r="O8">
            <v>8570.2779130814797</v>
          </cell>
          <cell r="P8">
            <v>185587.60110173794</v>
          </cell>
        </row>
        <row r="9">
          <cell r="J9">
            <v>298345.85751592508</v>
          </cell>
          <cell r="K9">
            <v>343024.768295997</v>
          </cell>
          <cell r="L9">
            <v>45169.30606554672</v>
          </cell>
          <cell r="M9">
            <v>62213.03771040569</v>
          </cell>
          <cell r="N9">
            <v>35099.140003755529</v>
          </cell>
          <cell r="O9">
            <v>3109.9367409501383</v>
          </cell>
          <cell r="P9">
            <v>786962.04633258015</v>
          </cell>
        </row>
        <row r="10">
          <cell r="J10">
            <v>17925.975875996024</v>
          </cell>
          <cell r="K10">
            <v>40469.906261648146</v>
          </cell>
          <cell r="L10">
            <v>35666.047834550744</v>
          </cell>
          <cell r="M10">
            <v>24113.4690029433</v>
          </cell>
          <cell r="N10">
            <v>24433.551229212506</v>
          </cell>
          <cell r="O10">
            <v>11984.551850406728</v>
          </cell>
          <cell r="P10">
            <v>154593.50205475744</v>
          </cell>
        </row>
        <row r="11">
          <cell r="J11">
            <v>243170.18371930005</v>
          </cell>
          <cell r="K11">
            <v>541461.93237368471</v>
          </cell>
          <cell r="L11">
            <v>653166.68934108096</v>
          </cell>
          <cell r="M11">
            <v>700912.19050239446</v>
          </cell>
          <cell r="N11">
            <v>707050.7497046889</v>
          </cell>
          <cell r="O11">
            <v>343774.810635334</v>
          </cell>
          <cell r="P11">
            <v>3189536.556276483</v>
          </cell>
        </row>
        <row r="12">
          <cell r="J12">
            <v>86618.957069335767</v>
          </cell>
          <cell r="K12">
            <v>200858.19287036592</v>
          </cell>
          <cell r="L12">
            <v>243002.54793188217</v>
          </cell>
          <cell r="M12">
            <v>211676.90502298452</v>
          </cell>
          <cell r="N12">
            <v>148358.9700843521</v>
          </cell>
          <cell r="O12">
            <v>60497.519342640408</v>
          </cell>
          <cell r="P12">
            <v>951013.09232156083</v>
          </cell>
        </row>
        <row r="13">
          <cell r="J13">
            <v>22800.372487468438</v>
          </cell>
          <cell r="K13">
            <v>50370.989743718223</v>
          </cell>
          <cell r="L13">
            <v>61305.640618710037</v>
          </cell>
          <cell r="M13">
            <v>67716.549394948088</v>
          </cell>
          <cell r="N13">
            <v>69772.259083105717</v>
          </cell>
          <cell r="O13">
            <v>34188.005467416035</v>
          </cell>
          <cell r="P13">
            <v>306153.81679536653</v>
          </cell>
        </row>
        <row r="14">
          <cell r="J14">
            <v>13740.903830708896</v>
          </cell>
          <cell r="K14">
            <v>25256.455010392805</v>
          </cell>
          <cell r="L14">
            <v>31241.144063349388</v>
          </cell>
          <cell r="M14">
            <v>38189.562836860852</v>
          </cell>
          <cell r="N14">
            <v>40221.287965487856</v>
          </cell>
          <cell r="O14">
            <v>21713.656120583233</v>
          </cell>
          <cell r="P14">
            <v>170363.00982738304</v>
          </cell>
        </row>
        <row r="15">
          <cell r="J15">
            <v>41262.495443365136</v>
          </cell>
          <cell r="K15">
            <v>95056.535745521091</v>
          </cell>
          <cell r="L15">
            <v>115563.99771888602</v>
          </cell>
          <cell r="M15">
            <v>117473.89923393368</v>
          </cell>
          <cell r="N15">
            <v>97526.45371677239</v>
          </cell>
          <cell r="O15">
            <v>38906.993431653551</v>
          </cell>
          <cell r="P15">
            <v>505790.37529013184</v>
          </cell>
        </row>
        <row r="16">
          <cell r="J16">
            <v>37465.900906333998</v>
          </cell>
          <cell r="K16">
            <v>79011.582214916532</v>
          </cell>
          <cell r="L16">
            <v>76385.613271046706</v>
          </cell>
          <cell r="M16">
            <v>48893.203573377381</v>
          </cell>
          <cell r="N16">
            <v>22127.880967167352</v>
          </cell>
          <cell r="O16">
            <v>9519.1165558144348</v>
          </cell>
          <cell r="P16">
            <v>273403.29748865642</v>
          </cell>
        </row>
        <row r="17">
          <cell r="J17">
            <v>656537.39198922284</v>
          </cell>
          <cell r="K17">
            <v>637819.90005691978</v>
          </cell>
          <cell r="L17">
            <v>61778.78908922791</v>
          </cell>
          <cell r="M17">
            <v>73750.880114796179</v>
          </cell>
          <cell r="N17">
            <v>38061.472603937014</v>
          </cell>
          <cell r="O17">
            <v>3454.2462471523118</v>
          </cell>
          <cell r="P17">
            <v>1471402.6801012561</v>
          </cell>
        </row>
        <row r="18">
          <cell r="J18">
            <v>39447.752177554357</v>
          </cell>
          <cell r="K18">
            <v>75249.701924858251</v>
          </cell>
          <cell r="L18">
            <v>48781.029392384036</v>
          </cell>
          <cell r="M18">
            <v>28585.480263254751</v>
          </cell>
          <cell r="N18">
            <v>26495.718716414645</v>
          </cell>
          <cell r="O18">
            <v>13311.393993313857</v>
          </cell>
          <cell r="P18">
            <v>231871.0764677799</v>
          </cell>
        </row>
        <row r="19">
          <cell r="J19">
            <v>535118.26695997489</v>
          </cell>
          <cell r="K19">
            <v>1006793.758091551</v>
          </cell>
          <cell r="L19">
            <v>893346.62530249963</v>
          </cell>
          <cell r="M19">
            <v>830901.25213569461</v>
          </cell>
          <cell r="N19">
            <v>766725.13162996876</v>
          </cell>
          <cell r="O19">
            <v>381835.0495257352</v>
          </cell>
          <cell r="P19">
            <v>4414720.0836454239</v>
          </cell>
        </row>
        <row r="20">
          <cell r="J20">
            <v>190612.95050189405</v>
          </cell>
          <cell r="K20">
            <v>373475.51647245104</v>
          </cell>
          <cell r="L20">
            <v>332358.50767872628</v>
          </cell>
          <cell r="M20">
            <v>250933.86563263874</v>
          </cell>
          <cell r="N20">
            <v>160880.31999672041</v>
          </cell>
          <cell r="O20">
            <v>67195.363301021745</v>
          </cell>
          <cell r="P20">
            <v>1375456.5235834522</v>
          </cell>
        </row>
        <row r="21">
          <cell r="J21">
            <v>50174.308481914581</v>
          </cell>
          <cell r="K21">
            <v>93659.766330294515</v>
          </cell>
          <cell r="L21">
            <v>83848.71435189381</v>
          </cell>
          <cell r="M21">
            <v>80275.056483525055</v>
          </cell>
          <cell r="N21">
            <v>75660.968540034824</v>
          </cell>
          <cell r="O21">
            <v>37973.052000847092</v>
          </cell>
          <cell r="P21">
            <v>421591.86618850986</v>
          </cell>
        </row>
        <row r="22">
          <cell r="J22">
            <v>30238.117732560764</v>
          </cell>
          <cell r="K22">
            <v>46961.826373482967</v>
          </cell>
          <cell r="L22">
            <v>42729.017071794275</v>
          </cell>
          <cell r="M22">
            <v>45272.084020850067</v>
          </cell>
          <cell r="N22">
            <v>43615.924772791492</v>
          </cell>
          <cell r="O22">
            <v>24117.633705811459</v>
          </cell>
          <cell r="P22">
            <v>232934.60367729102</v>
          </cell>
        </row>
        <row r="23">
          <cell r="J23">
            <v>90801.901427131816</v>
          </cell>
          <cell r="K23">
            <v>176748.0244360909</v>
          </cell>
          <cell r="L23">
            <v>158058.74526880804</v>
          </cell>
          <cell r="M23">
            <v>139260.25440758039</v>
          </cell>
          <cell r="N23">
            <v>105757.58967037051</v>
          </cell>
          <cell r="O23">
            <v>43214.491883268725</v>
          </cell>
          <cell r="P23">
            <v>713841.0070932504</v>
          </cell>
        </row>
        <row r="24">
          <cell r="J24">
            <v>7014.4551484745225</v>
          </cell>
          <cell r="K24">
            <v>17507.147437663672</v>
          </cell>
          <cell r="L24">
            <v>23009.79835688871</v>
          </cell>
          <cell r="M24">
            <v>16992.602959298369</v>
          </cell>
          <cell r="N24">
            <v>8407.1332514011865</v>
          </cell>
          <cell r="O24">
            <v>3530.954500189569</v>
          </cell>
          <cell r="P24">
            <v>76462.091653916039</v>
          </cell>
        </row>
        <row r="25">
          <cell r="J25">
            <v>122918.49329656115</v>
          </cell>
          <cell r="K25">
            <v>141326.20453795075</v>
          </cell>
          <cell r="L25">
            <v>18609.754099005248</v>
          </cell>
          <cell r="M25">
            <v>25631.771536687145</v>
          </cell>
          <cell r="N25">
            <v>14460.845681547278</v>
          </cell>
          <cell r="O25">
            <v>1281.2939372714568</v>
          </cell>
          <cell r="P25">
            <v>324228.36308902304</v>
          </cell>
        </row>
        <row r="26">
          <cell r="J26">
            <v>7385.502060910364</v>
          </cell>
          <cell r="K26">
            <v>16673.601379799034</v>
          </cell>
          <cell r="L26">
            <v>14694.411707834906</v>
          </cell>
          <cell r="M26">
            <v>9934.7492292126408</v>
          </cell>
          <cell r="N26">
            <v>10066.623106435552</v>
          </cell>
          <cell r="O26">
            <v>4937.6353623675714</v>
          </cell>
          <cell r="P26">
            <v>63692.522846560067</v>
          </cell>
        </row>
        <row r="27">
          <cell r="J27">
            <v>100186.11569235162</v>
          </cell>
          <cell r="K27">
            <v>223082.31613795809</v>
          </cell>
          <cell r="L27">
            <v>269104.6760085253</v>
          </cell>
          <cell r="M27">
            <v>288775.82248698652</v>
          </cell>
          <cell r="N27">
            <v>291304.90887833183</v>
          </cell>
          <cell r="O27">
            <v>141635.22198175758</v>
          </cell>
          <cell r="P27">
            <v>1314089.0611859108</v>
          </cell>
        </row>
        <row r="28">
          <cell r="J28">
            <v>35687.010312566337</v>
          </cell>
          <cell r="K28">
            <v>82753.575462590758</v>
          </cell>
          <cell r="L28">
            <v>100117.04974793545</v>
          </cell>
          <cell r="M28">
            <v>87210.884869469621</v>
          </cell>
          <cell r="N28">
            <v>61123.895674753076</v>
          </cell>
          <cell r="O28">
            <v>24924.977969167849</v>
          </cell>
          <cell r="P28">
            <v>391817.39403648308</v>
          </cell>
        </row>
        <row r="29">
          <cell r="J29">
            <v>9393.7534648369983</v>
          </cell>
          <cell r="K29">
            <v>20752.847774411908</v>
          </cell>
          <cell r="L29">
            <v>25257.923934908533</v>
          </cell>
          <cell r="M29">
            <v>27899.218350718613</v>
          </cell>
          <cell r="N29">
            <v>28746.170742239559</v>
          </cell>
          <cell r="O29">
            <v>14085.458252575405</v>
          </cell>
          <cell r="P29">
            <v>126135.37251969101</v>
          </cell>
        </row>
        <row r="30">
          <cell r="J30">
            <v>5661.2523782520666</v>
          </cell>
          <cell r="K30">
            <v>10405.659464281836</v>
          </cell>
          <cell r="L30">
            <v>12871.351354099947</v>
          </cell>
          <cell r="M30">
            <v>15734.099888786672</v>
          </cell>
          <cell r="N30">
            <v>16571.170641780998</v>
          </cell>
          <cell r="O30">
            <v>8946.0263216802923</v>
          </cell>
          <cell r="P30">
            <v>70189.560048881816</v>
          </cell>
        </row>
        <row r="31">
          <cell r="J31">
            <v>17000.148122666436</v>
          </cell>
          <cell r="K31">
            <v>39163.292727154687</v>
          </cell>
          <cell r="L31">
            <v>47612.367060181037</v>
          </cell>
          <cell r="M31">
            <v>48399.246484380674</v>
          </cell>
          <cell r="N31">
            <v>40180.898931310228</v>
          </cell>
          <cell r="O31">
            <v>16029.68129384126</v>
          </cell>
          <cell r="P31">
            <v>208385.63461953431</v>
          </cell>
        </row>
        <row r="32">
          <cell r="J32">
            <v>110788.26852001122</v>
          </cell>
          <cell r="K32">
            <v>110819.6985668937</v>
          </cell>
          <cell r="L32">
            <v>0</v>
          </cell>
          <cell r="M32">
            <v>0</v>
          </cell>
          <cell r="N32">
            <v>0</v>
          </cell>
          <cell r="O32">
            <v>0</v>
          </cell>
          <cell r="P32">
            <v>221607.96708690492</v>
          </cell>
        </row>
        <row r="33">
          <cell r="J33">
            <v>101782.47479902198</v>
          </cell>
          <cell r="K33">
            <v>200374.34783887325</v>
          </cell>
          <cell r="L33">
            <v>197093.37344852163</v>
          </cell>
          <cell r="M33">
            <v>198529.74173664587</v>
          </cell>
          <cell r="N33">
            <v>199115.55726509172</v>
          </cell>
          <cell r="O33">
            <v>99097.825077106871</v>
          </cell>
          <cell r="P33">
            <v>995993.32016526128</v>
          </cell>
        </row>
        <row r="34">
          <cell r="J34">
            <v>24871.025594401908</v>
          </cell>
          <cell r="K34">
            <v>71459.863457347645</v>
          </cell>
          <cell r="L34">
            <v>95247.52683942471</v>
          </cell>
          <cell r="M34">
            <v>70235.997446487469</v>
          </cell>
          <cell r="N34">
            <v>39122.810307681881</v>
          </cell>
          <cell r="O34">
            <v>17559.51710474912</v>
          </cell>
          <cell r="P34">
            <v>318496.74075009266</v>
          </cell>
        </row>
        <row r="35">
          <cell r="J35">
            <v>365055.99147459795</v>
          </cell>
          <cell r="K35">
            <v>750798.49012243305</v>
          </cell>
          <cell r="L35">
            <v>758595.99137131427</v>
          </cell>
          <cell r="M35">
            <v>742844.08524341474</v>
          </cell>
          <cell r="N35">
            <v>723262.13434074307</v>
          </cell>
          <cell r="O35">
            <v>353552.61814329115</v>
          </cell>
          <cell r="P35">
            <v>3694109.3106957944</v>
          </cell>
        </row>
        <row r="36">
          <cell r="J36">
            <v>49583.825451986762</v>
          </cell>
          <cell r="K36">
            <v>76880.715387706368</v>
          </cell>
          <cell r="L36">
            <v>68799.355770505281</v>
          </cell>
          <cell r="M36">
            <v>68119.71210151432</v>
          </cell>
          <cell r="N36">
            <v>28383.557392469931</v>
          </cell>
          <cell r="O36">
            <v>1475.3873668092654</v>
          </cell>
          <cell r="P36">
            <v>293242.55347099196</v>
          </cell>
        </row>
        <row r="37">
          <cell r="J37">
            <v>171267.12758183677</v>
          </cell>
          <cell r="K37">
            <v>190634.19787179434</v>
          </cell>
          <cell r="L37">
            <v>26425.579102316002</v>
          </cell>
          <cell r="M37">
            <v>17106.341266931184</v>
          </cell>
          <cell r="N37">
            <v>16581.224189172135</v>
          </cell>
          <cell r="O37">
            <v>8911.2874124240188</v>
          </cell>
          <cell r="P37">
            <v>430925.75742447446</v>
          </cell>
        </row>
        <row r="38">
          <cell r="J38">
            <v>10577.987583456834</v>
          </cell>
          <cell r="K38">
            <v>19868.822384791707</v>
          </cell>
          <cell r="L38">
            <v>9654.9338316493522</v>
          </cell>
          <cell r="M38">
            <v>1072.1387694508658</v>
          </cell>
          <cell r="N38">
            <v>1161.1713539390994</v>
          </cell>
          <cell r="P38">
            <v>42335.053923287858</v>
          </cell>
        </row>
        <row r="39">
          <cell r="J39">
            <v>312436.06167797523</v>
          </cell>
          <cell r="K39">
            <v>633198.50679919624</v>
          </cell>
          <cell r="L39">
            <v>672469.20102487656</v>
          </cell>
          <cell r="M39">
            <v>713163.14498528675</v>
          </cell>
          <cell r="N39">
            <v>682876.47679857293</v>
          </cell>
          <cell r="O39">
            <v>320903.28788186738</v>
          </cell>
          <cell r="P39">
            <v>3335046.6791677754</v>
          </cell>
        </row>
        <row r="40">
          <cell r="J40">
            <v>106403.0283637277</v>
          </cell>
          <cell r="K40">
            <v>229203.99909053426</v>
          </cell>
          <cell r="L40">
            <v>268545.50971414795</v>
          </cell>
          <cell r="M40">
            <v>265807.06538922689</v>
          </cell>
          <cell r="N40">
            <v>221552.89063177351</v>
          </cell>
          <cell r="O40">
            <v>101794.65391468674</v>
          </cell>
          <cell r="P40">
            <v>1193307.1471040971</v>
          </cell>
        </row>
        <row r="41">
          <cell r="J41">
            <v>23523.635361205754</v>
          </cell>
          <cell r="K41">
            <v>47827.696436167942</v>
          </cell>
          <cell r="L41">
            <v>51676.470706664913</v>
          </cell>
          <cell r="M41">
            <v>55825.440949359239</v>
          </cell>
          <cell r="N41">
            <v>60461.299132589047</v>
          </cell>
          <cell r="O41">
            <v>32493.862199323208</v>
          </cell>
          <cell r="P41">
            <v>271808.40478531009</v>
          </cell>
        </row>
        <row r="42">
          <cell r="J42">
            <v>9690.8464603735629</v>
          </cell>
          <cell r="K42">
            <v>20835.38754734043</v>
          </cell>
          <cell r="L42">
            <v>17738.524184175563</v>
          </cell>
          <cell r="M42">
            <v>16211.428042098883</v>
          </cell>
          <cell r="N42">
            <v>20175.741407183119</v>
          </cell>
          <cell r="O42">
            <v>10342.852754566966</v>
          </cell>
          <cell r="P42">
            <v>94994.780395738519</v>
          </cell>
        </row>
        <row r="43">
          <cell r="J43">
            <v>57407.610035504193</v>
          </cell>
          <cell r="K43">
            <v>120542.53108880566</v>
          </cell>
          <cell r="L43">
            <v>125654.82437774967</v>
          </cell>
          <cell r="M43">
            <v>126234.52414064737</v>
          </cell>
          <cell r="N43">
            <v>111675.71411323159</v>
          </cell>
          <cell r="O43">
            <v>46824.419972388059</v>
          </cell>
          <cell r="P43">
            <v>588339.62372832664</v>
          </cell>
        </row>
        <row r="44">
          <cell r="J44">
            <v>47953.367231028242</v>
          </cell>
          <cell r="K44">
            <v>71419.106027569433</v>
          </cell>
          <cell r="L44">
            <v>53425.55224529079</v>
          </cell>
          <cell r="M44">
            <v>43141.456442541268</v>
          </cell>
          <cell r="N44">
            <v>13003.039499240664</v>
          </cell>
          <cell r="O44">
            <v>458.87366985038841</v>
          </cell>
          <cell r="P44">
            <v>229401.39511552078</v>
          </cell>
        </row>
        <row r="45">
          <cell r="J45">
            <v>165635.37380728874</v>
          </cell>
          <cell r="K45">
            <v>177091.53617557811</v>
          </cell>
          <cell r="L45">
            <v>20520.557803654545</v>
          </cell>
          <cell r="M45">
            <v>10833.758010585489</v>
          </cell>
          <cell r="N45">
            <v>7596.1695039244678</v>
          </cell>
          <cell r="O45">
            <v>2771.5807048517449</v>
          </cell>
          <cell r="P45">
            <v>384448.97600588307</v>
          </cell>
        </row>
        <row r="46">
          <cell r="J46">
            <v>10230.153049525099</v>
          </cell>
          <cell r="K46">
            <v>18457.340379656402</v>
          </cell>
          <cell r="L46">
            <v>7497.4564234036543</v>
          </cell>
          <cell r="M46">
            <v>679.00504267686279</v>
          </cell>
          <cell r="N46">
            <v>531.95435554045503</v>
          </cell>
          <cell r="O46">
            <v>0</v>
          </cell>
          <cell r="P46">
            <v>37395.90925080247</v>
          </cell>
        </row>
        <row r="47">
          <cell r="J47">
            <v>302162.26895135239</v>
          </cell>
          <cell r="K47">
            <v>588216.05737583642</v>
          </cell>
          <cell r="L47">
            <v>522200.21583553322</v>
          </cell>
          <cell r="M47">
            <v>451659.23059038492</v>
          </cell>
          <cell r="N47">
            <v>312838.50992088258</v>
          </cell>
          <cell r="O47">
            <v>99807.055889238196</v>
          </cell>
          <cell r="P47">
            <v>2276883.3385632276</v>
          </cell>
        </row>
        <row r="48">
          <cell r="J48">
            <v>102904.19198414034</v>
          </cell>
          <cell r="K48">
            <v>212921.33704061981</v>
          </cell>
          <cell r="L48">
            <v>208536.72245608713</v>
          </cell>
          <cell r="M48">
            <v>168340.46386631945</v>
          </cell>
          <cell r="N48">
            <v>101497.53070840161</v>
          </cell>
          <cell r="O48">
            <v>31660.082947572933</v>
          </cell>
          <cell r="P48">
            <v>825860.32900314115</v>
          </cell>
        </row>
        <row r="49">
          <cell r="J49">
            <v>22750.110843646136</v>
          </cell>
          <cell r="K49">
            <v>44430.014804145409</v>
          </cell>
          <cell r="L49">
            <v>40128.922061429475</v>
          </cell>
          <cell r="M49">
            <v>35355.270226529668</v>
          </cell>
          <cell r="N49">
            <v>27698.454070631466</v>
          </cell>
          <cell r="O49">
            <v>10106.212192437641</v>
          </cell>
          <cell r="P49">
            <v>180468.98419881982</v>
          </cell>
        </row>
        <row r="50">
          <cell r="J50">
            <v>9372.183667913896</v>
          </cell>
          <cell r="K50">
            <v>19355.240711078925</v>
          </cell>
          <cell r="L50">
            <v>13774.699485809811</v>
          </cell>
          <cell r="M50">
            <v>10266.993138599211</v>
          </cell>
          <cell r="N50">
            <v>9242.885196401312</v>
          </cell>
          <cell r="O50">
            <v>3216.824887469641</v>
          </cell>
          <cell r="P50">
            <v>65228.827087272803</v>
          </cell>
        </row>
        <row r="51">
          <cell r="J51">
            <v>55519.883365068017</v>
          </cell>
          <cell r="K51">
            <v>111979.18444499315</v>
          </cell>
          <cell r="L51">
            <v>97576.180902907305</v>
          </cell>
          <cell r="M51">
            <v>79946.627147262945</v>
          </cell>
          <cell r="N51">
            <v>51160.737240973947</v>
          </cell>
          <cell r="O51">
            <v>14563.289556838987</v>
          </cell>
          <cell r="P51">
            <v>410745.9026580443</v>
          </cell>
        </row>
        <row r="52">
          <cell r="J52">
            <v>20428.536086218548</v>
          </cell>
          <cell r="K52">
            <v>31674.854739735023</v>
          </cell>
          <cell r="L52">
            <v>28345.334577448175</v>
          </cell>
          <cell r="M52">
            <v>28065.3213858239</v>
          </cell>
          <cell r="N52">
            <v>11694.025645697611</v>
          </cell>
          <cell r="O52">
            <v>607.85959512541729</v>
          </cell>
          <cell r="P52">
            <v>120815.93203004866</v>
          </cell>
        </row>
        <row r="53">
          <cell r="J53">
            <v>70562.05656371676</v>
          </cell>
          <cell r="K53">
            <v>78541.289523179265</v>
          </cell>
          <cell r="L53">
            <v>10887.338590154191</v>
          </cell>
          <cell r="M53">
            <v>7047.8126019756473</v>
          </cell>
          <cell r="N53">
            <v>6831.4643659389203</v>
          </cell>
          <cell r="O53">
            <v>3671.4504139186961</v>
          </cell>
          <cell r="P53">
            <v>177541.41205888349</v>
          </cell>
        </row>
        <row r="54">
          <cell r="J54">
            <v>4358.1308843842162</v>
          </cell>
          <cell r="K54">
            <v>8185.9548225341823</v>
          </cell>
          <cell r="L54">
            <v>3977.8327386395331</v>
          </cell>
          <cell r="M54">
            <v>441.7211730137567</v>
          </cell>
          <cell r="N54">
            <v>478.40259782290894</v>
          </cell>
          <cell r="O54">
            <v>0</v>
          </cell>
          <cell r="P54">
            <v>17442.042216394595</v>
          </cell>
        </row>
        <row r="55">
          <cell r="J55">
            <v>128723.6574113258</v>
          </cell>
          <cell r="K55">
            <v>260877.7848012688</v>
          </cell>
          <cell r="L55">
            <v>277057.31082224916</v>
          </cell>
          <cell r="M55">
            <v>293823.21573393815</v>
          </cell>
          <cell r="N55">
            <v>281345.10844101204</v>
          </cell>
          <cell r="O55">
            <v>132212.15460732934</v>
          </cell>
          <cell r="P55">
            <v>1374039.2318171232</v>
          </cell>
        </row>
        <row r="56">
          <cell r="J56">
            <v>43838.047685855818</v>
          </cell>
          <cell r="K56">
            <v>94432.047625300111</v>
          </cell>
          <cell r="L56">
            <v>110640.75000222896</v>
          </cell>
          <cell r="M56">
            <v>109512.51094036148</v>
          </cell>
          <cell r="N56">
            <v>91279.790940290695</v>
          </cell>
          <cell r="O56">
            <v>41939.397412850936</v>
          </cell>
          <cell r="P56">
            <v>491642.54460688803</v>
          </cell>
        </row>
        <row r="57">
          <cell r="J57">
            <v>9691.7377688167726</v>
          </cell>
          <cell r="K57">
            <v>19705.010931701192</v>
          </cell>
          <cell r="L57">
            <v>21290.705931145942</v>
          </cell>
          <cell r="M57">
            <v>23000.081671136006</v>
          </cell>
          <cell r="N57">
            <v>24910.055242626688</v>
          </cell>
          <cell r="O57">
            <v>13387.471226121161</v>
          </cell>
          <cell r="P57">
            <v>111985.06277154776</v>
          </cell>
        </row>
        <row r="58">
          <cell r="J58">
            <v>3992.6287416739087</v>
          </cell>
          <cell r="K58">
            <v>8584.1796695042576</v>
          </cell>
          <cell r="L58">
            <v>7308.2719638803319</v>
          </cell>
          <cell r="M58">
            <v>6679.10835334474</v>
          </cell>
          <cell r="N58">
            <v>8312.4054597594441</v>
          </cell>
          <cell r="O58">
            <v>4261.25533488159</v>
          </cell>
          <cell r="P58">
            <v>39137.849523044271</v>
          </cell>
        </row>
        <row r="59">
          <cell r="J59">
            <v>23651.935334627731</v>
          </cell>
          <cell r="K59">
            <v>49663.522808587928</v>
          </cell>
          <cell r="L59">
            <v>51769.787643632859</v>
          </cell>
          <cell r="M59">
            <v>52008.623945946711</v>
          </cell>
          <cell r="N59">
            <v>46010.394214651416</v>
          </cell>
          <cell r="O59">
            <v>19291.661028623879</v>
          </cell>
          <cell r="P59">
            <v>242395.92497607053</v>
          </cell>
        </row>
        <row r="60">
          <cell r="J60">
            <v>209844.69880165512</v>
          </cell>
          <cell r="K60">
            <v>209904.23063484902</v>
          </cell>
          <cell r="L60">
            <v>0</v>
          </cell>
          <cell r="M60">
            <v>0</v>
          </cell>
          <cell r="N60">
            <v>0</v>
          </cell>
          <cell r="O60">
            <v>0</v>
          </cell>
          <cell r="P60">
            <v>419748.92943650414</v>
          </cell>
        </row>
        <row r="61">
          <cell r="J61">
            <v>63027.720261701317</v>
          </cell>
          <cell r="K61">
            <v>122887.02674614095</v>
          </cell>
          <cell r="L61">
            <v>118829.915669883</v>
          </cell>
          <cell r="M61">
            <v>117780.57922911385</v>
          </cell>
          <cell r="N61">
            <v>116431.41075871742</v>
          </cell>
          <cell r="O61">
            <v>57642.323163921326</v>
          </cell>
          <cell r="P61">
            <v>596598.97582947789</v>
          </cell>
        </row>
        <row r="62">
          <cell r="J62">
            <v>24951.631752712397</v>
          </cell>
          <cell r="K62">
            <v>71621.121509051765</v>
          </cell>
          <cell r="L62">
            <v>95407.209366903422</v>
          </cell>
          <cell r="M62">
            <v>70394.097898830427</v>
          </cell>
          <cell r="N62">
            <v>39279.372435303208</v>
          </cell>
          <cell r="O62">
            <v>17637.040268383291</v>
          </cell>
          <cell r="P62">
            <v>319290.47323118453</v>
          </cell>
        </row>
        <row r="63">
          <cell r="J63">
            <v>193762.11510175568</v>
          </cell>
          <cell r="K63">
            <v>392275.31293746043</v>
          </cell>
          <cell r="L63">
            <v>386125.81996158365</v>
          </cell>
          <cell r="M63">
            <v>374705.75856605411</v>
          </cell>
          <cell r="N63">
            <v>347244.92940795899</v>
          </cell>
          <cell r="O63">
            <v>160517.20446738522</v>
          </cell>
          <cell r="P63">
            <v>1854631.1404421979</v>
          </cell>
        </row>
        <row r="65">
          <cell r="J65">
            <v>86603.931856069947</v>
          </cell>
          <cell r="K65">
            <v>138303.8547497062</v>
          </cell>
          <cell r="L65">
            <v>118870.17881064546</v>
          </cell>
          <cell r="M65">
            <v>183279.46085992377</v>
          </cell>
          <cell r="N65">
            <v>211384.06076277466</v>
          </cell>
          <cell r="O65">
            <v>98394.610937223275</v>
          </cell>
          <cell r="P65">
            <v>836836.09797634336</v>
          </cell>
        </row>
        <row r="66">
          <cell r="J66">
            <v>147727.43798482293</v>
          </cell>
          <cell r="K66">
            <v>158265.78441380375</v>
          </cell>
          <cell r="L66">
            <v>10079.241042430564</v>
          </cell>
          <cell r="M66">
            <v>1241.8122062487614</v>
          </cell>
          <cell r="N66">
            <v>1145.35100389267</v>
          </cell>
          <cell r="O66">
            <v>106.65092051611909</v>
          </cell>
          <cell r="P66">
            <v>318566.27757171477</v>
          </cell>
        </row>
        <row r="67">
          <cell r="J67">
            <v>37632.988221292806</v>
          </cell>
          <cell r="K67">
            <v>69753.733225987031</v>
          </cell>
          <cell r="L67">
            <v>77082.058525307075</v>
          </cell>
          <cell r="M67">
            <v>89657.8336562646</v>
          </cell>
          <cell r="N67">
            <v>84784.150672809832</v>
          </cell>
          <cell r="O67">
            <v>40816.306097180786</v>
          </cell>
          <cell r="P67">
            <v>399727.0703988421</v>
          </cell>
        </row>
        <row r="68">
          <cell r="J68">
            <v>238524.85776796774</v>
          </cell>
          <cell r="K68">
            <v>483878.71125531866</v>
          </cell>
          <cell r="L68">
            <v>545957.67743235896</v>
          </cell>
          <cell r="M68">
            <v>579067.59855104715</v>
          </cell>
          <cell r="N68">
            <v>525138.50180968805</v>
          </cell>
          <cell r="O68">
            <v>248028.57654994781</v>
          </cell>
          <cell r="P68">
            <v>2620595.9233663282</v>
          </cell>
        </row>
        <row r="69">
          <cell r="J69">
            <v>177039.11114965778</v>
          </cell>
          <cell r="K69">
            <v>379516.21657915012</v>
          </cell>
          <cell r="L69">
            <v>356965.43469446746</v>
          </cell>
          <cell r="M69">
            <v>264952.50659364049</v>
          </cell>
          <cell r="N69">
            <v>194862.10745131335</v>
          </cell>
          <cell r="O69">
            <v>78059.085235069302</v>
          </cell>
          <cell r="P69">
            <v>1451394.4617032986</v>
          </cell>
        </row>
        <row r="70">
          <cell r="J70">
            <v>8281.869741137567</v>
          </cell>
          <cell r="K70">
            <v>17027.379563668754</v>
          </cell>
          <cell r="L70">
            <v>19067.172464323568</v>
          </cell>
          <cell r="M70">
            <v>19939.398341044365</v>
          </cell>
          <cell r="N70">
            <v>18390.550352148934</v>
          </cell>
          <cell r="O70">
            <v>8781.0314364216265</v>
          </cell>
          <cell r="P70">
            <v>91487.401898744807</v>
          </cell>
        </row>
        <row r="71">
          <cell r="J71">
            <v>10366.028684772969</v>
          </cell>
          <cell r="K71">
            <v>27229.710331977705</v>
          </cell>
          <cell r="L71">
            <v>44891.716681685699</v>
          </cell>
          <cell r="M71">
            <v>55131.08865094978</v>
          </cell>
          <cell r="N71">
            <v>46931.171022133523</v>
          </cell>
          <cell r="O71">
            <v>20617.812066809991</v>
          </cell>
          <cell r="P71">
            <v>205167.52743832968</v>
          </cell>
        </row>
        <row r="72">
          <cell r="J72">
            <v>34713.897110344929</v>
          </cell>
          <cell r="K72">
            <v>65016.466486724501</v>
          </cell>
          <cell r="L72">
            <v>68050.919060866596</v>
          </cell>
          <cell r="M72">
            <v>70270.096785396308</v>
          </cell>
          <cell r="N72">
            <v>60232.181944170297</v>
          </cell>
          <cell r="O72">
            <v>27941.678258896773</v>
          </cell>
          <cell r="P72">
            <v>326225.23964639939</v>
          </cell>
        </row>
        <row r="73">
          <cell r="J73">
            <v>165707.03178762115</v>
          </cell>
          <cell r="K73">
            <v>260179.44122483322</v>
          </cell>
          <cell r="L73">
            <v>184365.90961120982</v>
          </cell>
          <cell r="M73">
            <v>255363.45832833974</v>
          </cell>
          <cell r="N73">
            <v>338207.79242230573</v>
          </cell>
          <cell r="O73">
            <v>168404.39402198471</v>
          </cell>
          <cell r="P73">
            <v>1372228.0273962943</v>
          </cell>
        </row>
        <row r="74">
          <cell r="J74">
            <v>282660.0910307187</v>
          </cell>
          <cell r="K74">
            <v>297732.14512577321</v>
          </cell>
          <cell r="L74">
            <v>15632.755511695512</v>
          </cell>
          <cell r="M74">
            <v>1730.2182039066104</v>
          </cell>
          <cell r="N74">
            <v>1832.5252773430875</v>
          </cell>
          <cell r="O74">
            <v>182.535237146909</v>
          </cell>
          <cell r="P74">
            <v>599770.2703865841</v>
          </cell>
        </row>
        <row r="75">
          <cell r="J75">
            <v>72006.554919617833</v>
          </cell>
          <cell r="K75">
            <v>131221.84748160059</v>
          </cell>
          <cell r="L75">
            <v>119553.14593545519</v>
          </cell>
          <cell r="M75">
            <v>124920.35038333679</v>
          </cell>
          <cell r="N75">
            <v>135651.95184527768</v>
          </cell>
          <cell r="O75">
            <v>69857.944749606497</v>
          </cell>
          <cell r="P75">
            <v>653211.79531489464</v>
          </cell>
        </row>
        <row r="76">
          <cell r="J76">
            <v>456390.89751701814</v>
          </cell>
          <cell r="K76">
            <v>910280.43247846374</v>
          </cell>
          <cell r="L76">
            <v>846772.37652162137</v>
          </cell>
          <cell r="M76">
            <v>806815.47118308989</v>
          </cell>
          <cell r="N76">
            <v>840204.94625812641</v>
          </cell>
          <cell r="O76">
            <v>424505.99414106639</v>
          </cell>
          <cell r="P76">
            <v>4284970.1180993859</v>
          </cell>
        </row>
        <row r="77">
          <cell r="J77">
            <v>338744.73121710087</v>
          </cell>
          <cell r="K77">
            <v>713952.02501061035</v>
          </cell>
          <cell r="L77">
            <v>553648.17085067392</v>
          </cell>
          <cell r="M77">
            <v>369158.59561713034</v>
          </cell>
          <cell r="N77">
            <v>311773.19117654441</v>
          </cell>
          <cell r="O77">
            <v>133599.72483969934</v>
          </cell>
          <cell r="P77">
            <v>2420876.4387117596</v>
          </cell>
        </row>
        <row r="78">
          <cell r="J78">
            <v>15846.440491136129</v>
          </cell>
          <cell r="K78">
            <v>32032.180942577041</v>
          </cell>
          <cell r="L78">
            <v>29572.905755434189</v>
          </cell>
          <cell r="M78">
            <v>27781.583890881186</v>
          </cell>
          <cell r="N78">
            <v>29424.297241653127</v>
          </cell>
          <cell r="O78">
            <v>15028.915342549075</v>
          </cell>
          <cell r="P78">
            <v>149686.32366423073</v>
          </cell>
        </row>
        <row r="79">
          <cell r="J79">
            <v>19834.247798746732</v>
          </cell>
          <cell r="K79">
            <v>51224.970061097127</v>
          </cell>
          <cell r="L79">
            <v>69626.396316032973</v>
          </cell>
          <cell r="M79">
            <v>76814.201620074906</v>
          </cell>
          <cell r="N79">
            <v>75088.385046223208</v>
          </cell>
          <cell r="O79">
            <v>35287.808083163764</v>
          </cell>
          <cell r="P79">
            <v>327876.00892533868</v>
          </cell>
        </row>
        <row r="80">
          <cell r="J80">
            <v>66421.197382771759</v>
          </cell>
          <cell r="K80">
            <v>122310.02491971402</v>
          </cell>
          <cell r="L80">
            <v>105545.98064936954</v>
          </cell>
          <cell r="M80">
            <v>97907.396977233817</v>
          </cell>
          <cell r="N80">
            <v>96369.580632561541</v>
          </cell>
          <cell r="O80">
            <v>47822.755233504926</v>
          </cell>
          <cell r="P80">
            <v>536376.93579515559</v>
          </cell>
        </row>
        <row r="81">
          <cell r="J81">
            <v>35680.819924700823</v>
          </cell>
          <cell r="K81">
            <v>56981.188156878947</v>
          </cell>
          <cell r="L81">
            <v>48974.513669985929</v>
          </cell>
          <cell r="M81">
            <v>75511.137874288601</v>
          </cell>
          <cell r="N81">
            <v>87090.233034263176</v>
          </cell>
          <cell r="O81">
            <v>40538.579706135984</v>
          </cell>
          <cell r="P81">
            <v>344776.47236625344</v>
          </cell>
        </row>
        <row r="82">
          <cell r="J82">
            <v>60863.704449747063</v>
          </cell>
          <cell r="K82">
            <v>65205.503178487146</v>
          </cell>
          <cell r="L82">
            <v>4152.6473094813919</v>
          </cell>
          <cell r="M82">
            <v>511.62662897448973</v>
          </cell>
          <cell r="N82">
            <v>471.88461360378005</v>
          </cell>
          <cell r="O82">
            <v>43.940179252641059</v>
          </cell>
          <cell r="P82">
            <v>131249.30635954652</v>
          </cell>
        </row>
        <row r="83">
          <cell r="J83">
            <v>15504.791147172638</v>
          </cell>
          <cell r="K83">
            <v>28738.538089106652</v>
          </cell>
          <cell r="L83">
            <v>31757.808112426515</v>
          </cell>
          <cell r="M83">
            <v>36939.027466381012</v>
          </cell>
          <cell r="N83">
            <v>34931.070077197655</v>
          </cell>
          <cell r="O83">
            <v>16816.318112038483</v>
          </cell>
          <cell r="P83">
            <v>164687.55300432298</v>
          </cell>
        </row>
        <row r="84">
          <cell r="J84">
            <v>98272.241400402723</v>
          </cell>
          <cell r="K84">
            <v>199358.02903719127</v>
          </cell>
          <cell r="L84">
            <v>224934.56310213188</v>
          </cell>
          <cell r="M84">
            <v>238575.85060303143</v>
          </cell>
          <cell r="N84">
            <v>216357.06274559148</v>
          </cell>
          <cell r="O84">
            <v>102187.77353857849</v>
          </cell>
          <cell r="P84">
            <v>1079685.5204269274</v>
          </cell>
        </row>
        <row r="85">
          <cell r="J85">
            <v>72940.113793659009</v>
          </cell>
          <cell r="K85">
            <v>156360.68123060986</v>
          </cell>
          <cell r="L85">
            <v>147069.75909412056</v>
          </cell>
          <cell r="M85">
            <v>109160.43271657989</v>
          </cell>
          <cell r="N85">
            <v>80283.188269941107</v>
          </cell>
          <cell r="O85">
            <v>32160.343116848551</v>
          </cell>
          <cell r="P85">
            <v>597974.51822175889</v>
          </cell>
        </row>
        <row r="86">
          <cell r="J86">
            <v>3412.1303333486781</v>
          </cell>
          <cell r="K86">
            <v>7015.2803802315266</v>
          </cell>
          <cell r="L86">
            <v>7855.6750553013089</v>
          </cell>
          <cell r="M86">
            <v>8215.0321165102778</v>
          </cell>
          <cell r="N86">
            <v>7576.9067450853609</v>
          </cell>
          <cell r="O86">
            <v>3617.7849518057101</v>
          </cell>
          <cell r="P86">
            <v>37692.809582282862</v>
          </cell>
        </row>
        <row r="87">
          <cell r="J87">
            <v>4270.8038181264637</v>
          </cell>
          <cell r="K87">
            <v>11218.640656774813</v>
          </cell>
          <cell r="L87">
            <v>18495.387272854507</v>
          </cell>
          <cell r="M87">
            <v>22714.008524191308</v>
          </cell>
          <cell r="N87">
            <v>19335.642461119012</v>
          </cell>
          <cell r="O87">
            <v>8494.5385715257162</v>
          </cell>
          <cell r="P87">
            <v>84529.021304591821</v>
          </cell>
        </row>
        <row r="88">
          <cell r="J88">
            <v>14302.125609462111</v>
          </cell>
          <cell r="K88">
            <v>26786.784192530493</v>
          </cell>
          <cell r="L88">
            <v>28036.978653077033</v>
          </cell>
          <cell r="M88">
            <v>28951.279875583277</v>
          </cell>
          <cell r="N88">
            <v>24815.658960998164</v>
          </cell>
          <cell r="O88">
            <v>11511.97144266547</v>
          </cell>
          <cell r="P88">
            <v>134404.79873431654</v>
          </cell>
        </row>
        <row r="89">
          <cell r="J89">
            <v>126804.17035198022</v>
          </cell>
          <cell r="K89">
            <v>201519.16990757521</v>
          </cell>
          <cell r="L89">
            <v>159328.87125309018</v>
          </cell>
          <cell r="M89">
            <v>174244.37888710725</v>
          </cell>
          <cell r="N89">
            <v>175875.20402339511</v>
          </cell>
          <cell r="O89">
            <v>86194.606181341311</v>
          </cell>
          <cell r="P89">
            <v>923966.40060448926</v>
          </cell>
        </row>
        <row r="90">
          <cell r="J90">
            <v>32.768895456798091</v>
          </cell>
          <cell r="K90">
            <v>64.632468532282971</v>
          </cell>
          <cell r="L90">
            <v>84.980888485411214</v>
          </cell>
          <cell r="M90">
            <v>112.12428317547685</v>
          </cell>
          <cell r="N90">
            <v>119.38858401152761</v>
          </cell>
          <cell r="O90">
            <v>60.160709308234964</v>
          </cell>
          <cell r="P90">
            <v>474.05582896973169</v>
          </cell>
        </row>
        <row r="91">
          <cell r="J91">
            <v>60.203983564873468</v>
          </cell>
          <cell r="K91">
            <v>142.65406931280609</v>
          </cell>
          <cell r="L91">
            <v>163.25523765026742</v>
          </cell>
          <cell r="M91">
            <v>161.63776542995586</v>
          </cell>
          <cell r="N91">
            <v>160.06502248820297</v>
          </cell>
          <cell r="O91">
            <v>79.257653935777199</v>
          </cell>
          <cell r="P91">
            <v>767.07373238188302</v>
          </cell>
        </row>
        <row r="92">
          <cell r="J92">
            <v>21596.1780244765</v>
          </cell>
          <cell r="K92">
            <v>57673.743299820766</v>
          </cell>
          <cell r="L92">
            <v>73434.152936069004</v>
          </cell>
          <cell r="M92">
            <v>56661.359776775855</v>
          </cell>
          <cell r="N92">
            <v>35823.517034892779</v>
          </cell>
          <cell r="O92">
            <v>16530.00825151449</v>
          </cell>
          <cell r="P92">
            <v>261718.95932354938</v>
          </cell>
        </row>
        <row r="93">
          <cell r="J93">
            <v>250696.61243379844</v>
          </cell>
          <cell r="K93">
            <v>528863.33042714139</v>
          </cell>
          <cell r="L93">
            <v>574698.72627289523</v>
          </cell>
          <cell r="M93">
            <v>587727.54541427025</v>
          </cell>
          <cell r="N93">
            <v>547384.37049130781</v>
          </cell>
          <cell r="O93">
            <v>256340.42896980839</v>
          </cell>
          <cell r="P93">
            <v>2745711.0140092215</v>
          </cell>
        </row>
        <row r="94">
          <cell r="J94">
            <v>0</v>
          </cell>
          <cell r="K94">
            <v>0</v>
          </cell>
          <cell r="L94">
            <v>295.70838421981779</v>
          </cell>
          <cell r="M94">
            <v>292.77861544992754</v>
          </cell>
          <cell r="N94">
            <v>0</v>
          </cell>
          <cell r="O94">
            <v>0</v>
          </cell>
          <cell r="P94">
            <v>588.48699966974527</v>
          </cell>
        </row>
        <row r="95">
          <cell r="J95">
            <v>8463.6466226019675</v>
          </cell>
          <cell r="K95">
            <v>15931.698256322659</v>
          </cell>
          <cell r="L95">
            <v>14785.419210990889</v>
          </cell>
          <cell r="M95">
            <v>14638.930772496376</v>
          </cell>
          <cell r="N95">
            <v>14496.493298271147</v>
          </cell>
          <cell r="O95">
            <v>7178.0707068676911</v>
          </cell>
          <cell r="P95">
            <v>75494.258867550729</v>
          </cell>
        </row>
        <row r="96">
          <cell r="J96">
            <v>37993.863656567613</v>
          </cell>
          <cell r="K96">
            <v>72169.595241749863</v>
          </cell>
          <cell r="L96">
            <v>279153.21007940243</v>
          </cell>
          <cell r="M96">
            <v>473977.24882124696</v>
          </cell>
          <cell r="N96">
            <v>477049.54505838465</v>
          </cell>
          <cell r="O96">
            <v>230588.54799501816</v>
          </cell>
          <cell r="P96">
            <v>1570932.0108523697</v>
          </cell>
        </row>
        <row r="97">
          <cell r="J97">
            <v>122502.93326023061</v>
          </cell>
          <cell r="K97">
            <v>130808.67169706238</v>
          </cell>
          <cell r="L97">
            <v>21169.176221057449</v>
          </cell>
          <cell r="M97">
            <v>5042.2594643284237</v>
          </cell>
          <cell r="N97">
            <v>0</v>
          </cell>
          <cell r="O97">
            <v>0</v>
          </cell>
          <cell r="P97">
            <v>279523.04064267885</v>
          </cell>
        </row>
        <row r="98">
          <cell r="J98">
            <v>2641.4613387890122</v>
          </cell>
          <cell r="K98">
            <v>4452.911030374129</v>
          </cell>
          <cell r="L98">
            <v>6377.9810595397821</v>
          </cell>
          <cell r="M98">
            <v>8962.5580811860182</v>
          </cell>
          <cell r="N98">
            <v>7283.789662337309</v>
          </cell>
          <cell r="O98">
            <v>2725.1960254331957</v>
          </cell>
          <cell r="P98">
            <v>32443.897197659448</v>
          </cell>
        </row>
        <row r="99">
          <cell r="J99">
            <v>241567.44321311498</v>
          </cell>
          <cell r="K99">
            <v>479240.24036329536</v>
          </cell>
          <cell r="L99">
            <v>453746.48374093854</v>
          </cell>
          <cell r="M99">
            <v>434388.72859491745</v>
          </cell>
          <cell r="N99">
            <v>388992.61291173624</v>
          </cell>
          <cell r="O99">
            <v>177578.71527573103</v>
          </cell>
          <cell r="P99">
            <v>2175514.2240997334</v>
          </cell>
        </row>
        <row r="100">
          <cell r="J100">
            <v>213486.46114486369</v>
          </cell>
          <cell r="K100">
            <v>385926.74446935725</v>
          </cell>
          <cell r="L100">
            <v>237077.09521653753</v>
          </cell>
          <cell r="M100">
            <v>132212.80118317963</v>
          </cell>
          <cell r="N100">
            <v>89565.111336417889</v>
          </cell>
          <cell r="O100">
            <v>32599.557581513614</v>
          </cell>
          <cell r="P100">
            <v>1090867.7709318695</v>
          </cell>
        </row>
        <row r="101">
          <cell r="J101">
            <v>24855.370190125639</v>
          </cell>
          <cell r="K101">
            <v>56631.405039496218</v>
          </cell>
          <cell r="L101">
            <v>45532.965404464616</v>
          </cell>
          <cell r="M101">
            <v>32774.81794721965</v>
          </cell>
          <cell r="N101">
            <v>29902.459776453557</v>
          </cell>
          <cell r="O101">
            <v>13505.885216303433</v>
          </cell>
          <cell r="P101">
            <v>203202.90357406312</v>
          </cell>
        </row>
        <row r="102">
          <cell r="J102">
            <v>6722.5984565679755</v>
          </cell>
          <cell r="K102">
            <v>37020.283768009867</v>
          </cell>
          <cell r="L102">
            <v>50546.075387475605</v>
          </cell>
          <cell r="M102">
            <v>47176.084590811013</v>
          </cell>
          <cell r="N102">
            <v>43376.328302924994</v>
          </cell>
          <cell r="O102">
            <v>19541.418140639566</v>
          </cell>
          <cell r="P102">
            <v>204382.78864642902</v>
          </cell>
        </row>
        <row r="103">
          <cell r="J103">
            <v>91119.991255807239</v>
          </cell>
          <cell r="K103">
            <v>172742.00499699166</v>
          </cell>
          <cell r="L103">
            <v>147361.41160266937</v>
          </cell>
          <cell r="M103">
            <v>129005.29696162602</v>
          </cell>
          <cell r="N103">
            <v>106698.22797067693</v>
          </cell>
          <cell r="O103">
            <v>46206.431267426691</v>
          </cell>
          <cell r="P103">
            <v>693133.36405519792</v>
          </cell>
        </row>
        <row r="104">
          <cell r="J104">
            <v>56265.339925423112</v>
          </cell>
          <cell r="K104">
            <v>126237.21613949329</v>
          </cell>
          <cell r="L104">
            <v>665652.77307024412</v>
          </cell>
          <cell r="M104">
            <v>1255387.6022739732</v>
          </cell>
          <cell r="N104">
            <v>1337594.1326918779</v>
          </cell>
          <cell r="O104">
            <v>691655.90483879671</v>
          </cell>
          <cell r="P104">
            <v>4132792.9689398082</v>
          </cell>
        </row>
        <row r="105">
          <cell r="J105">
            <v>181415.32653936418</v>
          </cell>
          <cell r="K105">
            <v>228807.19375836835</v>
          </cell>
          <cell r="L105">
            <v>50478.806427307136</v>
          </cell>
          <cell r="M105">
            <v>13355.05034199176</v>
          </cell>
          <cell r="N105">
            <v>0</v>
          </cell>
          <cell r="O105">
            <v>0</v>
          </cell>
          <cell r="P105">
            <v>474056.37706703146</v>
          </cell>
        </row>
        <row r="106">
          <cell r="J106">
            <v>3911.7558948531955</v>
          </cell>
          <cell r="K106">
            <v>7788.9184539320559</v>
          </cell>
          <cell r="L106">
            <v>15208.568719895973</v>
          </cell>
          <cell r="M106">
            <v>23738.448053705335</v>
          </cell>
          <cell r="N106">
            <v>20422.940168429996</v>
          </cell>
          <cell r="O106">
            <v>8174.2911312092256</v>
          </cell>
          <cell r="P106">
            <v>79244.922422025789</v>
          </cell>
        </row>
        <row r="107">
          <cell r="J107">
            <v>357738.67143811181</v>
          </cell>
          <cell r="K107">
            <v>838274.8109204605</v>
          </cell>
          <cell r="L107">
            <v>1081977.9041305538</v>
          </cell>
          <cell r="M107">
            <v>1150532.490329033</v>
          </cell>
          <cell r="N107">
            <v>1090692.2395818271</v>
          </cell>
          <cell r="O107">
            <v>532651.63453304011</v>
          </cell>
          <cell r="P107">
            <v>5051867.750933026</v>
          </cell>
        </row>
        <row r="108">
          <cell r="J108">
            <v>316153.37714449607</v>
          </cell>
          <cell r="K108">
            <v>675053.22279271798</v>
          </cell>
          <cell r="L108">
            <v>565320.47694324807</v>
          </cell>
          <cell r="M108">
            <v>350182.02219633025</v>
          </cell>
          <cell r="N108">
            <v>251130.66065879003</v>
          </cell>
          <cell r="O108">
            <v>97783.158324382166</v>
          </cell>
          <cell r="P108">
            <v>2255622.9180599647</v>
          </cell>
        </row>
        <row r="109">
          <cell r="J109">
            <v>36808.466371329509</v>
          </cell>
          <cell r="K109">
            <v>99058.209960950524</v>
          </cell>
          <cell r="L109">
            <v>108575.30414560597</v>
          </cell>
          <cell r="M109">
            <v>86808.175329198741</v>
          </cell>
          <cell r="N109">
            <v>83843.188122407708</v>
          </cell>
          <cell r="O109">
            <v>40511.228077697509</v>
          </cell>
          <cell r="P109">
            <v>455604.57200718997</v>
          </cell>
        </row>
        <row r="110">
          <cell r="J110">
            <v>9955.5362613282887</v>
          </cell>
          <cell r="K110">
            <v>64754.936589475648</v>
          </cell>
          <cell r="L110">
            <v>120529.27938718822</v>
          </cell>
          <cell r="M110">
            <v>124951.71839243252</v>
          </cell>
          <cell r="N110">
            <v>121622.42441423611</v>
          </cell>
          <cell r="O110">
            <v>58614.954486765513</v>
          </cell>
          <cell r="P110">
            <v>500428.84953142627</v>
          </cell>
        </row>
        <row r="111">
          <cell r="J111">
            <v>134940.14002767368</v>
          </cell>
          <cell r="K111">
            <v>302155.91133812669</v>
          </cell>
          <cell r="L111">
            <v>351389.59085930372</v>
          </cell>
          <cell r="M111">
            <v>341686.54895580246</v>
          </cell>
          <cell r="N111">
            <v>299170.02370211034</v>
          </cell>
          <cell r="O111">
            <v>138597.30374959536</v>
          </cell>
          <cell r="P111">
            <v>1567939.5186326124</v>
          </cell>
        </row>
        <row r="112">
          <cell r="J112">
            <v>9642.5386451276081</v>
          </cell>
          <cell r="K112">
            <v>18316.065915594183</v>
          </cell>
          <cell r="L112">
            <v>70846.851492471702</v>
          </cell>
          <cell r="M112">
            <v>120291.63393284191</v>
          </cell>
          <cell r="N112">
            <v>121071.35813945756</v>
          </cell>
          <cell r="O112">
            <v>58521.528772751648</v>
          </cell>
          <cell r="P112">
            <v>398689.97689824458</v>
          </cell>
        </row>
        <row r="113">
          <cell r="J113">
            <v>31090.264437980448</v>
          </cell>
          <cell r="K113">
            <v>33198.194407340859</v>
          </cell>
          <cell r="L113">
            <v>5372.5675714946119</v>
          </cell>
          <cell r="M113">
            <v>1279.6851139708394</v>
          </cell>
          <cell r="N113">
            <v>0</v>
          </cell>
          <cell r="O113">
            <v>0</v>
          </cell>
          <cell r="P113">
            <v>70940.711530786764</v>
          </cell>
        </row>
        <row r="114">
          <cell r="J114">
            <v>670.38175609394091</v>
          </cell>
          <cell r="K114">
            <v>1130.113196220711</v>
          </cell>
          <cell r="L114">
            <v>1618.6805690627205</v>
          </cell>
          <cell r="M114">
            <v>2274.6255405403622</v>
          </cell>
          <cell r="N114">
            <v>1848.5675459839101</v>
          </cell>
          <cell r="O114">
            <v>691.63294968674154</v>
          </cell>
          <cell r="P114">
            <v>8234.0015575883863</v>
          </cell>
        </row>
        <row r="115">
          <cell r="J115">
            <v>61307.884547942878</v>
          </cell>
          <cell r="K115">
            <v>121627.33908228147</v>
          </cell>
          <cell r="L115">
            <v>115157.22760158026</v>
          </cell>
          <cell r="M115">
            <v>110244.38420756129</v>
          </cell>
          <cell r="N115">
            <v>98723.213216095348</v>
          </cell>
          <cell r="O115">
            <v>45068.057307258321</v>
          </cell>
          <cell r="P115">
            <v>552128.10596271965</v>
          </cell>
        </row>
        <row r="116">
          <cell r="J116">
            <v>54181.155946877239</v>
          </cell>
          <cell r="K116">
            <v>97945.120332367122</v>
          </cell>
          <cell r="L116">
            <v>60168.270149195487</v>
          </cell>
          <cell r="M116">
            <v>33554.551237881526</v>
          </cell>
          <cell r="N116">
            <v>22730.908736292167</v>
          </cell>
          <cell r="O116">
            <v>8273.5069177275018</v>
          </cell>
          <cell r="P116">
            <v>276853.51332034107</v>
          </cell>
        </row>
        <row r="117">
          <cell r="J117">
            <v>6308.0941112923665</v>
          </cell>
          <cell r="K117">
            <v>14372.597547783826</v>
          </cell>
          <cell r="L117">
            <v>11555.902355929882</v>
          </cell>
          <cell r="M117">
            <v>8317.9865964607707</v>
          </cell>
          <cell r="N117">
            <v>7589.0050715857005</v>
          </cell>
          <cell r="O117">
            <v>3427.6856208160807</v>
          </cell>
          <cell r="P117">
            <v>51571.27130386862</v>
          </cell>
        </row>
        <row r="118">
          <cell r="J118">
            <v>1706.1417074892995</v>
          </cell>
          <cell r="K118">
            <v>9395.4518580507611</v>
          </cell>
          <cell r="L118">
            <v>12828.189564738208</v>
          </cell>
          <cell r="M118">
            <v>11972.91286047111</v>
          </cell>
          <cell r="N118">
            <v>11008.565112655939</v>
          </cell>
          <cell r="O118">
            <v>4959.4555927491956</v>
          </cell>
          <cell r="P118">
            <v>51870.716696154515</v>
          </cell>
        </row>
        <row r="119">
          <cell r="J119">
            <v>23125.524820793831</v>
          </cell>
          <cell r="K119">
            <v>43840.538932196512</v>
          </cell>
          <cell r="L119">
            <v>37399.147373464664</v>
          </cell>
          <cell r="M119">
            <v>32740.512326484994</v>
          </cell>
          <cell r="N119">
            <v>27079.156673134035</v>
          </cell>
          <cell r="O119">
            <v>11726.822604222754</v>
          </cell>
          <cell r="P119">
            <v>175911.70273029679</v>
          </cell>
        </row>
        <row r="120">
          <cell r="J120">
            <v>985.18637935049355</v>
          </cell>
          <cell r="K120">
            <v>2168.0249173552484</v>
          </cell>
          <cell r="L120">
            <v>1171.0052015104784</v>
          </cell>
          <cell r="M120">
            <v>0</v>
          </cell>
          <cell r="N120">
            <v>0</v>
          </cell>
          <cell r="O120">
            <v>0</v>
          </cell>
          <cell r="P120">
            <v>4324.2164982162203</v>
          </cell>
        </row>
        <row r="121">
          <cell r="J121">
            <v>0</v>
          </cell>
          <cell r="K121">
            <v>0</v>
          </cell>
          <cell r="L121">
            <v>19.056106171138268</v>
          </cell>
          <cell r="M121">
            <v>39.525237458096058</v>
          </cell>
          <cell r="N121">
            <v>37.043950004493908</v>
          </cell>
          <cell r="O121">
            <v>16.426428622700506</v>
          </cell>
          <cell r="P121">
            <v>112.05172225642875</v>
          </cell>
        </row>
        <row r="122">
          <cell r="J122">
            <v>0</v>
          </cell>
          <cell r="K122">
            <v>0</v>
          </cell>
          <cell r="L122">
            <v>164.18214453634403</v>
          </cell>
          <cell r="M122">
            <v>325.11097773418624</v>
          </cell>
          <cell r="N122">
            <v>321.9476328676094</v>
          </cell>
          <cell r="O122">
            <v>159.41530307250139</v>
          </cell>
          <cell r="P122">
            <v>970.65605821064105</v>
          </cell>
        </row>
        <row r="123">
          <cell r="J123">
            <v>265417.0632694813</v>
          </cell>
          <cell r="K123">
            <v>558589.71930271958</v>
          </cell>
          <cell r="L123">
            <v>527970.57284848241</v>
          </cell>
          <cell r="M123">
            <v>464877.46610573429</v>
          </cell>
          <cell r="N123">
            <v>451014.78080938</v>
          </cell>
          <cell r="O123">
            <v>221585.43348906501</v>
          </cell>
          <cell r="P123">
            <v>2489455.0358248628</v>
          </cell>
        </row>
        <row r="125">
          <cell r="J125">
            <v>3297.0904162263178</v>
          </cell>
          <cell r="K125">
            <v>9294.4362985901862</v>
          </cell>
          <cell r="L125">
            <v>24701.349317357199</v>
          </cell>
          <cell r="M125">
            <v>73781.382207843533</v>
          </cell>
          <cell r="N125">
            <v>59032.967925058918</v>
          </cell>
          <cell r="O125">
            <v>4324.0697938170979</v>
          </cell>
          <cell r="P125">
            <v>174431.29595889326</v>
          </cell>
        </row>
        <row r="126">
          <cell r="J126">
            <v>20023.194129483385</v>
          </cell>
          <cell r="K126">
            <v>26089.446711679604</v>
          </cell>
          <cell r="L126">
            <v>14712.147404715368</v>
          </cell>
          <cell r="M126">
            <v>16915.631157500255</v>
          </cell>
          <cell r="N126">
            <v>16420.945693236805</v>
          </cell>
          <cell r="O126">
            <v>8130.9808402936696</v>
          </cell>
          <cell r="P126">
            <v>102292.3459369091</v>
          </cell>
        </row>
        <row r="127">
          <cell r="J127">
            <v>20438.773888763506</v>
          </cell>
          <cell r="K127">
            <v>37576.695500482274</v>
          </cell>
          <cell r="L127">
            <v>36354.517629577931</v>
          </cell>
          <cell r="M127">
            <v>39833.082114728226</v>
          </cell>
          <cell r="N127">
            <v>40620.44536650904</v>
          </cell>
          <cell r="O127">
            <v>19990.384080164691</v>
          </cell>
          <cell r="P127">
            <v>194813.89858022568</v>
          </cell>
        </row>
        <row r="128">
          <cell r="J128">
            <v>9629.9916365669833</v>
          </cell>
          <cell r="K128">
            <v>64248.017211416765</v>
          </cell>
          <cell r="L128">
            <v>345749.11459668679</v>
          </cell>
          <cell r="M128">
            <v>561682.09694666089</v>
          </cell>
          <cell r="N128">
            <v>279601.24661108555</v>
          </cell>
          <cell r="O128">
            <v>9261.6672607269084</v>
          </cell>
          <cell r="P128">
            <v>1270172.1342631439</v>
          </cell>
        </row>
        <row r="129">
          <cell r="J129">
            <v>69766.433207348906</v>
          </cell>
          <cell r="K129">
            <v>71345.292310081306</v>
          </cell>
          <cell r="L129">
            <v>11424.374059277705</v>
          </cell>
          <cell r="M129">
            <v>19888.638725827466</v>
          </cell>
          <cell r="N129">
            <v>12208.297212904199</v>
          </cell>
          <cell r="O129">
            <v>2179.3311760838169</v>
          </cell>
          <cell r="P129">
            <v>186812.36669152344</v>
          </cell>
        </row>
        <row r="130">
          <cell r="J130">
            <v>6618.1237035842887</v>
          </cell>
          <cell r="K130">
            <v>16118.279507983771</v>
          </cell>
          <cell r="L130">
            <v>24511.267684100651</v>
          </cell>
          <cell r="M130">
            <v>29912.253967882189</v>
          </cell>
          <cell r="N130">
            <v>21237.826291420108</v>
          </cell>
          <cell r="O130">
            <v>6364.9961439404169</v>
          </cell>
          <cell r="P130">
            <v>104762.74729891142</v>
          </cell>
        </row>
        <row r="131">
          <cell r="J131">
            <v>2514.2892148960186</v>
          </cell>
          <cell r="K131">
            <v>3982.0873003311758</v>
          </cell>
          <cell r="L131">
            <v>14333.577137720265</v>
          </cell>
          <cell r="M131">
            <v>23614.254841299349</v>
          </cell>
          <cell r="N131">
            <v>16452.818605611301</v>
          </cell>
          <cell r="O131">
            <v>5642.2884148810026</v>
          </cell>
          <cell r="P131">
            <v>66539.315514739108</v>
          </cell>
        </row>
        <row r="132">
          <cell r="J132">
            <v>1897.3256667920541</v>
          </cell>
          <cell r="K132">
            <v>2797.3255053498851</v>
          </cell>
          <cell r="L132">
            <v>47030.749793631374</v>
          </cell>
          <cell r="M132">
            <v>87222.420739145644</v>
          </cell>
          <cell r="N132">
            <v>41135.302228971457</v>
          </cell>
          <cell r="O132">
            <v>0</v>
          </cell>
          <cell r="P132">
            <v>180083.12393389043</v>
          </cell>
        </row>
        <row r="133">
          <cell r="J133">
            <v>16894.897630178948</v>
          </cell>
          <cell r="K133">
            <v>33574.560108938771</v>
          </cell>
          <cell r="L133">
            <v>32316.034455940924</v>
          </cell>
          <cell r="M133">
            <v>30925.893516417556</v>
          </cell>
          <cell r="N133">
            <v>30260.87214266869</v>
          </cell>
          <cell r="O133">
            <v>14984.642602711014</v>
          </cell>
          <cell r="P133">
            <v>158956.90045685592</v>
          </cell>
        </row>
        <row r="134">
          <cell r="J134">
            <v>0</v>
          </cell>
          <cell r="K134">
            <v>0</v>
          </cell>
          <cell r="L134">
            <v>11846.118341090751</v>
          </cell>
          <cell r="M134">
            <v>23457.502806429417</v>
          </cell>
          <cell r="N134">
            <v>11614.630108999132</v>
          </cell>
          <cell r="O134">
            <v>0</v>
          </cell>
          <cell r="P134">
            <v>46918.251256519303</v>
          </cell>
        </row>
        <row r="135">
          <cell r="J135">
            <v>13886.31993092948</v>
          </cell>
          <cell r="K135">
            <v>55148.22070197422</v>
          </cell>
          <cell r="L135">
            <v>174678.70529930276</v>
          </cell>
          <cell r="M135">
            <v>264995.93169279618</v>
          </cell>
          <cell r="N135">
            <v>144694.52183714206</v>
          </cell>
          <cell r="O135">
            <v>13355.201077009215</v>
          </cell>
          <cell r="P135">
            <v>666758.90053915384</v>
          </cell>
        </row>
        <row r="136">
          <cell r="J136">
            <v>12933.586496378681</v>
          </cell>
          <cell r="K136">
            <v>19878.100857952537</v>
          </cell>
          <cell r="L136">
            <v>13746.06338213506</v>
          </cell>
          <cell r="M136">
            <v>13609.872494912957</v>
          </cell>
          <cell r="N136">
            <v>13477.447805375865</v>
          </cell>
          <cell r="O136">
            <v>6673.4810484577129</v>
          </cell>
          <cell r="P136">
            <v>80318.55208521281</v>
          </cell>
        </row>
        <row r="137">
          <cell r="J137">
            <v>16915.872248195319</v>
          </cell>
          <cell r="K137">
            <v>34231.109067181897</v>
          </cell>
          <cell r="L137">
            <v>26790.275925493315</v>
          </cell>
          <cell r="M137">
            <v>19679.934417590139</v>
          </cell>
          <cell r="N137">
            <v>20056.072436077713</v>
          </cell>
          <cell r="O137">
            <v>9930.9469597999341</v>
          </cell>
          <cell r="P137">
            <v>127604.21105433832</v>
          </cell>
        </row>
        <row r="138">
          <cell r="J138">
            <v>9948.8808898919888</v>
          </cell>
          <cell r="K138">
            <v>24955.116863853411</v>
          </cell>
          <cell r="L138">
            <v>17231.95684493348</v>
          </cell>
          <cell r="M138">
            <v>4703.1956785876355</v>
          </cell>
          <cell r="N138">
            <v>2328.716683434277</v>
          </cell>
          <cell r="O138">
            <v>0</v>
          </cell>
          <cell r="P138">
            <v>59167.866960700791</v>
          </cell>
        </row>
        <row r="139">
          <cell r="J139">
            <v>169325.07941173925</v>
          </cell>
          <cell r="K139">
            <v>379060.4203560506</v>
          </cell>
          <cell r="L139">
            <v>457251.84699899907</v>
          </cell>
          <cell r="M139">
            <v>527350.82552501699</v>
          </cell>
          <cell r="N139">
            <v>555638.03690896078</v>
          </cell>
          <cell r="O139">
            <v>275460.80501819862</v>
          </cell>
          <cell r="P139">
            <v>2364087.0142189655</v>
          </cell>
        </row>
        <row r="140">
          <cell r="J140">
            <v>36034.920259611536</v>
          </cell>
          <cell r="K140">
            <v>70907.674270680596</v>
          </cell>
          <cell r="L140">
            <v>61677.962924082785</v>
          </cell>
          <cell r="M140">
            <v>59073.901421440176</v>
          </cell>
          <cell r="N140">
            <v>72261.825224478205</v>
          </cell>
          <cell r="O140">
            <v>39997.069050168968</v>
          </cell>
          <cell r="P140">
            <v>339953.35315046227</v>
          </cell>
        </row>
        <row r="141">
          <cell r="J141">
            <v>115888.58353002594</v>
          </cell>
          <cell r="K141">
            <v>246298.55351074718</v>
          </cell>
          <cell r="L141">
            <v>215748.08597926339</v>
          </cell>
          <cell r="M141">
            <v>163205.44895732115</v>
          </cell>
          <cell r="N141">
            <v>153331.59648154562</v>
          </cell>
          <cell r="O141">
            <v>75923.536713027017</v>
          </cell>
          <cell r="P141">
            <v>970395.80517193023</v>
          </cell>
        </row>
        <row r="142">
          <cell r="J142">
            <v>68604.80231190403</v>
          </cell>
          <cell r="K142">
            <v>138529.0337477267</v>
          </cell>
          <cell r="L142">
            <v>138085.32560154476</v>
          </cell>
          <cell r="M142">
            <v>138617.38323842423</v>
          </cell>
          <cell r="N142">
            <v>140417.36115461666</v>
          </cell>
          <cell r="O142">
            <v>69982.412616177069</v>
          </cell>
          <cell r="P142">
            <v>694236.31867039355</v>
          </cell>
        </row>
        <row r="143">
          <cell r="J143">
            <v>40149.569204865031</v>
          </cell>
          <cell r="K143">
            <v>65570.716003667127</v>
          </cell>
          <cell r="L143">
            <v>45921.468002874288</v>
          </cell>
          <cell r="M143">
            <v>41084.523341775122</v>
          </cell>
          <cell r="N143">
            <v>41102.506961216081</v>
          </cell>
          <cell r="O143">
            <v>20570.921372849094</v>
          </cell>
          <cell r="P143">
            <v>254399.70488724671</v>
          </cell>
        </row>
        <row r="144">
          <cell r="J144">
            <v>9790.4170295876775</v>
          </cell>
          <cell r="K144">
            <v>21686.626278535616</v>
          </cell>
          <cell r="L144">
            <v>26674.037222962987</v>
          </cell>
          <cell r="M144">
            <v>32587.098046819083</v>
          </cell>
          <cell r="N144">
            <v>35328.639820732387</v>
          </cell>
          <cell r="O144">
            <v>17493.297819888754</v>
          </cell>
          <cell r="P144">
            <v>143560.1162185265</v>
          </cell>
        </row>
        <row r="145">
          <cell r="J145">
            <v>38448.882924033176</v>
          </cell>
          <cell r="K145">
            <v>80981.169968972754</v>
          </cell>
          <cell r="L145">
            <v>80219.810226187343</v>
          </cell>
          <cell r="M145">
            <v>75472.510851839383</v>
          </cell>
          <cell r="N145">
            <v>74738.159826737916</v>
          </cell>
          <cell r="O145">
            <v>37007.280636723583</v>
          </cell>
          <cell r="P145">
            <v>386867.81443449418</v>
          </cell>
        </row>
        <row r="147">
          <cell r="J147">
            <v>17309.940073907797</v>
          </cell>
          <cell r="K147">
            <v>36150.499073006387</v>
          </cell>
          <cell r="L147">
            <v>36699.372443755812</v>
          </cell>
          <cell r="M147">
            <v>35965.464318638013</v>
          </cell>
          <cell r="N147">
            <v>36766.426644724554</v>
          </cell>
          <cell r="O147">
            <v>18663.521526285673</v>
          </cell>
          <cell r="P147">
            <v>181555.22408031824</v>
          </cell>
        </row>
        <row r="148">
          <cell r="J148">
            <v>240572.76615730696</v>
          </cell>
          <cell r="K148">
            <v>502418.00507845206</v>
          </cell>
          <cell r="L148">
            <v>510046.22242105915</v>
          </cell>
          <cell r="M148">
            <v>499846.40041063825</v>
          </cell>
          <cell r="N148">
            <v>510978.1386807714</v>
          </cell>
          <cell r="O148">
            <v>259384.78011156767</v>
          </cell>
          <cell r="P148">
            <v>2523246.3128597955</v>
          </cell>
        </row>
        <row r="149">
          <cell r="J149">
            <v>7867.8412863659069</v>
          </cell>
          <cell r="K149">
            <v>14219.3492548372</v>
          </cell>
          <cell r="L149">
            <v>13178.352139369295</v>
          </cell>
          <cell r="M149">
            <v>13418.09030653216</v>
          </cell>
          <cell r="N149">
            <v>12136.623707395265</v>
          </cell>
          <cell r="O149">
            <v>5551.2693190900718</v>
          </cell>
          <cell r="P149">
            <v>66371.526013589901</v>
          </cell>
        </row>
        <row r="150">
          <cell r="J150">
            <v>109346.90321665596</v>
          </cell>
          <cell r="K150">
            <v>197619.87439513812</v>
          </cell>
          <cell r="L150">
            <v>183152.14345207228</v>
          </cell>
          <cell r="M150">
            <v>186484.01368279528</v>
          </cell>
          <cell r="N150">
            <v>168674.24870519986</v>
          </cell>
          <cell r="O150">
            <v>77151.290534548723</v>
          </cell>
          <cell r="P150">
            <v>922428.4739864103</v>
          </cell>
        </row>
      </sheetData>
      <sheetData sheetId="6"/>
      <sheetData sheetId="7">
        <row r="8">
          <cell r="F8" t="str">
            <v>Construction</v>
          </cell>
          <cell r="H8" t="str">
            <v>A1</v>
          </cell>
          <cell r="I8" t="str">
            <v>Installing fences and other safety devices for equipment protection / Conditioning (adecuación) of soils for assembly of plots.  This land preparation includes drainage and irrigation among others activities to groom the plots.</v>
          </cell>
        </row>
        <row r="9">
          <cell r="F9" t="str">
            <v>Equipment</v>
          </cell>
          <cell r="H9" t="str">
            <v>A2</v>
          </cell>
          <cell r="I9" t="str">
            <v>Hardware Equipments (servers, laptops, tablets), Drones &amp; Cameras, Sensors &amp; Dataloggers (lysimeters), climate simulators</v>
          </cell>
        </row>
        <row r="10">
          <cell r="F10" t="str">
            <v>International consultant</v>
          </cell>
          <cell r="H10" t="str">
            <v>A3</v>
          </cell>
          <cell r="I10" t="str">
            <v>International scientists or professors with recognized expertise in digital agriculture</v>
          </cell>
        </row>
        <row r="11">
          <cell r="F11" t="str">
            <v>Local Consultants</v>
          </cell>
          <cell r="H11" t="str">
            <v>A4</v>
          </cell>
          <cell r="I11" t="str">
            <v>Personnel hired to: (i) professional technicians in field working with farmers in the implementation of big-data for the platforms for result 1,1, (ii) national researchers to develop the Big Data platforms, (iii) proper design of communication pieces. This includes all the costs associated with each position including the cost associates with the colombian law</v>
          </cell>
        </row>
        <row r="12">
          <cell r="F12" t="str">
            <v xml:space="preserve">Professional/ Contractual Services </v>
          </cell>
          <cell r="H12" t="str">
            <v>A5</v>
          </cell>
          <cell r="I12" t="str">
            <v>Physical and chemical lab analysis (water, soil, biomass), maintenance of equipment and constructions, backup of information, domains, licenses, courier and proper transport  of samples, security tests of platforms, insurance, satellite images, data plans</v>
          </cell>
        </row>
        <row r="13">
          <cell r="F13" t="str">
            <v>Staff</v>
          </cell>
          <cell r="H13" t="str">
            <v>A6</v>
          </cell>
          <cell r="I13" t="str">
            <v>Scientific advisors, and scientists. on Big Data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ell>
        </row>
        <row r="14">
          <cell r="F14" t="str">
            <v>Training, workshops, and conference</v>
          </cell>
          <cell r="H14" t="str">
            <v>A7</v>
          </cell>
          <cell r="I14" t="str">
            <v xml:space="preserve">Includes all costs associated with event logistics and supplies requiered (snacks, lunches, locations, equipment, materials, communication material) </v>
          </cell>
        </row>
        <row r="15">
          <cell r="F15" t="str">
            <v>Travel</v>
          </cell>
          <cell r="H15" t="str">
            <v>A8</v>
          </cell>
          <cell r="I15" t="str">
            <v>Includes travel costs (air tickects, taxi, car rental, hotels and perdiem)</v>
          </cell>
        </row>
        <row r="16">
          <cell r="F16" t="str">
            <v>Construction</v>
          </cell>
          <cell r="H16" t="str">
            <v>A9</v>
          </cell>
          <cell r="I16" t="str">
            <v>Installing fences and other safety devices for equipment protection / Conditioning (adecuación) of soils for assembly of plots.  This land preparation includes drainage and irrigation among others activities to groom the plots.</v>
          </cell>
        </row>
        <row r="17">
          <cell r="F17" t="str">
            <v>Equipment</v>
          </cell>
          <cell r="H17" t="str">
            <v>A10</v>
          </cell>
          <cell r="I17" t="str">
            <v>Hardware Equipments (servers, laptops, tablets), Drones &amp; Cameras, Sensors &amp; Dataloggers (lysimeters), climate simulators</v>
          </cell>
        </row>
        <row r="18">
          <cell r="F18" t="str">
            <v>International consultant</v>
          </cell>
          <cell r="H18" t="str">
            <v>A11</v>
          </cell>
          <cell r="I18" t="str">
            <v>International scientists or professors with recognized expertise in digital agriculture</v>
          </cell>
        </row>
        <row r="19">
          <cell r="F19" t="str">
            <v>Local Consultants</v>
          </cell>
          <cell r="H19" t="str">
            <v>A12</v>
          </cell>
          <cell r="I19" t="str">
            <v>Personnel hired to: (i) professional technicians in field working with farmers in the implementation of big-data for the platforms for result 1,1, (ii) national researchers to develop the Big Data platforms, (iii) proper design of communication pieces. This includes all the costs associated with each position including the cost associates with the colombian law</v>
          </cell>
        </row>
        <row r="20">
          <cell r="F20" t="str">
            <v xml:space="preserve">Professional/ Contractual Services </v>
          </cell>
          <cell r="H20" t="str">
            <v>A13</v>
          </cell>
          <cell r="I20" t="str">
            <v>Physical and chemical lab analysis (water, soil, biomass), maintenance of equipment and constructions, backup of information, domains, licenses, courier and proper transport  of samples, security tests of platforms, insurance, satellite images, data plans</v>
          </cell>
        </row>
        <row r="21">
          <cell r="F21" t="str">
            <v>Staff</v>
          </cell>
          <cell r="H21" t="str">
            <v>A14</v>
          </cell>
          <cell r="I21" t="str">
            <v>Scientific advisors, and scientists on Big Data.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ell>
        </row>
        <row r="22">
          <cell r="F22" t="str">
            <v>Training, workshops, and conference</v>
          </cell>
          <cell r="H22" t="str">
            <v>A15</v>
          </cell>
          <cell r="I22" t="str">
            <v xml:space="preserve">Includes all costs associated with event logistics and supplies requiered (snacks, lunches, locations, equipment, materials, communication material) </v>
          </cell>
        </row>
        <row r="23">
          <cell r="F23" t="str">
            <v>Travel</v>
          </cell>
          <cell r="H23" t="str">
            <v>A16</v>
          </cell>
          <cell r="I23" t="str">
            <v>Includes travel costs (air tickects, taxi, car rental, hotels and perdiem)</v>
          </cell>
        </row>
        <row r="24">
          <cell r="F24" t="str">
            <v>Construction</v>
          </cell>
          <cell r="H24" t="str">
            <v>A17</v>
          </cell>
          <cell r="I24" t="str">
            <v>Installing fences and other safety devices for equipment protection / Conditioning (adecuación) of soils for assembly of plots.  This land preparation includes drainage and irrigation among others activities to groom the plots.</v>
          </cell>
        </row>
        <row r="25">
          <cell r="F25" t="str">
            <v>Equipment</v>
          </cell>
          <cell r="H25" t="str">
            <v>A18</v>
          </cell>
          <cell r="I25" t="str">
            <v>Hardware Equipments (servers, laptops, tablets), Drones &amp; Cameras, Sensors &amp; Dataloggers (lysimeters), climate simulators</v>
          </cell>
        </row>
        <row r="26">
          <cell r="F26" t="str">
            <v>International consultant</v>
          </cell>
          <cell r="H26" t="str">
            <v>A19</v>
          </cell>
          <cell r="I26" t="str">
            <v>International scientists or professors with recognized expertise in digital agriculture</v>
          </cell>
        </row>
        <row r="27">
          <cell r="F27" t="str">
            <v>Local Consultants</v>
          </cell>
          <cell r="H27" t="str">
            <v>A20</v>
          </cell>
          <cell r="I27" t="str">
            <v>Personnel hired to: (i) professional technicians in field working with farmers in the implementation of big-data for the platforms for result 1,1, (ii) national researchers to develop the Big Data platforms, (iii) proper design of communication pieces. This includes all the costs associated with each position including the cost associates with the colombian law</v>
          </cell>
        </row>
        <row r="28">
          <cell r="F28" t="str">
            <v xml:space="preserve">Professional/ Contractual Services </v>
          </cell>
          <cell r="H28" t="str">
            <v>A21</v>
          </cell>
          <cell r="I28" t="str">
            <v>Physical and chemical lab analysis (water, soil, biomass), maintenance of equipment and constructions, backup of information, domains, licenses, courier and proper transport  of samples, security tests of platforms, insurance, satellite images, data plans</v>
          </cell>
        </row>
        <row r="29">
          <cell r="F29" t="str">
            <v>Staff</v>
          </cell>
          <cell r="H29" t="str">
            <v>A22</v>
          </cell>
          <cell r="I29" t="str">
            <v>Scientific advisors and scientists on Big Data.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ell>
        </row>
        <row r="30">
          <cell r="F30" t="str">
            <v>Training, workshops, and conference</v>
          </cell>
          <cell r="H30" t="str">
            <v>A23</v>
          </cell>
          <cell r="I30" t="str">
            <v xml:space="preserve">Includes all costs associated with event logistics and supplies requiered (snacks, lunches, locations, equipment, materials, communication material) </v>
          </cell>
        </row>
        <row r="31">
          <cell r="F31" t="str">
            <v>Travel</v>
          </cell>
          <cell r="H31" t="str">
            <v>A24</v>
          </cell>
          <cell r="I31" t="str">
            <v>Includes travel costs (air tickects, taxi, car rental, hotels and perdiem)</v>
          </cell>
        </row>
        <row r="32">
          <cell r="F32" t="str">
            <v>Equipment</v>
          </cell>
          <cell r="H32" t="str">
            <v>A25</v>
          </cell>
          <cell r="I32" t="str">
            <v>Hardware Equipments (servers, laptops, tablets), Drones &amp; Cameras, Sensors &amp; Dataloggers (lysimeters), climate simulators</v>
          </cell>
        </row>
        <row r="33">
          <cell r="F33" t="str">
            <v>Local Consultants</v>
          </cell>
          <cell r="H33" t="str">
            <v>A26</v>
          </cell>
          <cell r="I33" t="str">
            <v>Personnel hired to: (i) professional technicians in field working with farmers in the implementation of big-data for the platforms for result 1,1, (ii) national researchers to develop the Big Data platforms.  This includes all the costs associated with each position including the cost associates with the colombian law</v>
          </cell>
        </row>
        <row r="34">
          <cell r="F34" t="str">
            <v xml:space="preserve">Professional/ Contractual Services </v>
          </cell>
          <cell r="H34" t="str">
            <v>A27</v>
          </cell>
          <cell r="I34" t="str">
            <v>Physical and chemical lab analysis (water, soil, biomass), maintenance of equipment and constructions, backup of information, domains, licenses, courier and proper transport  of samples, security tests of platforms, insurance, satellite images, data plans</v>
          </cell>
        </row>
        <row r="35">
          <cell r="F35" t="str">
            <v>Staff</v>
          </cell>
          <cell r="H35" t="str">
            <v>A28</v>
          </cell>
          <cell r="I35" t="str">
            <v>Scientific advisors, scientists on Big Data, associates, assistants, professionals, technicians.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ell>
        </row>
        <row r="36">
          <cell r="F36" t="str">
            <v>Construction</v>
          </cell>
          <cell r="H36" t="str">
            <v>A29</v>
          </cell>
          <cell r="I36" t="str">
            <v xml:space="preserve">Installing fences and other safety devices for protection of meteorological stations / Conditioning (adecuación) of soils for assembly of plots. Facilities or service infrastructure </v>
          </cell>
        </row>
        <row r="37">
          <cell r="F37" t="str">
            <v>Equipment</v>
          </cell>
          <cell r="H37" t="str">
            <v>A30</v>
          </cell>
          <cell r="I37" t="str">
            <v>Hardware equipments (servers, laptops, tablets), sensors &amp; dataloggers, lab equipment (precision scales, analytical equipment, chromatographs, foliar area analysis equipment, spectrophotometer, heating and drying ovens, lab drying/ sterilizing ovens)</v>
          </cell>
        </row>
        <row r="38">
          <cell r="F38" t="str">
            <v>International consultant</v>
          </cell>
          <cell r="H38" t="str">
            <v>A31</v>
          </cell>
          <cell r="I38" t="str">
            <v xml:space="preserve">International scientists or professors with recognized expertise in dynamic climate modeling, crop modeling. </v>
          </cell>
        </row>
        <row r="39">
          <cell r="F39" t="str">
            <v>Local Consultants</v>
          </cell>
          <cell r="H39" t="str">
            <v>A32</v>
          </cell>
          <cell r="I39" t="str">
            <v>Personnel hired to:(i) field technicians working with farmers in the development and/or improvement of agroclimatic platforms for result 1,2, (ii) national researchers to develop the agroclimatic platforms, (iii) proper design of communication pieces. This includes all the costs associated with each position including the cost associates with the colombian law</v>
          </cell>
        </row>
        <row r="40">
          <cell r="F40" t="str">
            <v xml:space="preserve">Professional/ Contractual Services </v>
          </cell>
          <cell r="H40" t="str">
            <v>A33</v>
          </cell>
          <cell r="I40" t="str">
            <v>Analysis of physical and chemical laboratories (water, soil, biomass), maintenance of equipment and constructions, licenses, courier and transport of samples, safety tests of platforms, insurance, rental of land, provision of supplies, materials and laboratory reagents, consumable materials (glasses, gloves).</v>
          </cell>
        </row>
        <row r="41">
          <cell r="F41" t="str">
            <v>Staff</v>
          </cell>
          <cell r="H41" t="str">
            <v>A34</v>
          </cell>
          <cell r="I41" t="str">
            <v>Scientific advisors, and scientists agroclimatic. This includes all the costs associated with each position according with the labor regulation: health, pension, parafiscal contributions, family compensation fund and professional risks..  Benefits associated with each institution and positions.Facilities, IT, services, research and technical support.</v>
          </cell>
        </row>
        <row r="42">
          <cell r="F42" t="str">
            <v>Training, workshops, and conference</v>
          </cell>
          <cell r="H42" t="str">
            <v>A35</v>
          </cell>
          <cell r="I42" t="str">
            <v xml:space="preserve">Includes all costs associated with event logistics and supplies requiered (snacks, lunches, locations, equipment, materials, communication material) </v>
          </cell>
        </row>
        <row r="43">
          <cell r="F43" t="str">
            <v>Travel</v>
          </cell>
          <cell r="H43" t="str">
            <v>A36</v>
          </cell>
          <cell r="I43" t="str">
            <v>Includes travel costs (air tickects, taxi, car rental hotels and perdiem)</v>
          </cell>
        </row>
        <row r="44">
          <cell r="F44" t="str">
            <v>Construction</v>
          </cell>
          <cell r="H44" t="str">
            <v>A37</v>
          </cell>
          <cell r="I44" t="str">
            <v xml:space="preserve">Installing fences and other safety devices for protection of meteorological stations / Conditioning (adecuación) of soils for assembly of plots. Facilities or service infrastructure </v>
          </cell>
        </row>
        <row r="45">
          <cell r="F45" t="str">
            <v>Equipment</v>
          </cell>
          <cell r="H45" t="str">
            <v>A38</v>
          </cell>
          <cell r="I45" t="str">
            <v>Hardware equipments (servers, laptops, tablets), sensors &amp; dataloggers, lab equipment (precision scales, analytical equipment, chromatographs, foliar area analysis equipment, spectrophotometer, heating and drying ovens, lab drying/ sterilizing ovens)</v>
          </cell>
        </row>
        <row r="46">
          <cell r="F46" t="str">
            <v>International consultant</v>
          </cell>
          <cell r="H46" t="str">
            <v>A39</v>
          </cell>
          <cell r="I46" t="str">
            <v xml:space="preserve">International scientists or professors with recognized expertise in dynamic climate modeling, crop modeling. </v>
          </cell>
        </row>
        <row r="47">
          <cell r="F47" t="str">
            <v>Local Consultants</v>
          </cell>
          <cell r="H47" t="str">
            <v>A40</v>
          </cell>
          <cell r="I47" t="str">
            <v>Personnel hired to:(i) field technicians working with farmers in the development and/or improvement of agroclimatic platforms for result 1,2, (ii) national researchers to develop the agroclimatic platforms, (iii) proper design of communication pieces. This includes all the costs associated with each position including the cost associates with the colombian law</v>
          </cell>
        </row>
        <row r="48">
          <cell r="F48" t="str">
            <v xml:space="preserve">Professional/ Contractual Services </v>
          </cell>
          <cell r="H48" t="str">
            <v>A41</v>
          </cell>
          <cell r="I48" t="str">
            <v>Analysis of physical and chemical laboratories (water, soil, biomass), maintenance of equipment and constructions, licenses, courier and transport of samples, safety tests of platforms, insurance, rental of land, provision of supplies, materials and laboratory reagents, consumable materials (glasses, gloves).</v>
          </cell>
        </row>
        <row r="49">
          <cell r="F49" t="str">
            <v>Staff</v>
          </cell>
          <cell r="H49" t="str">
            <v>A42</v>
          </cell>
          <cell r="I49" t="str">
            <v>Scientific advisors, and scientists on agroclimatic. This includes all the costs associated with each position according with the labor regulation: health, pension, parafiscal contributions, family compensation fund and professional risks..  Benefits associated with each institution and positions.Facilities, IT, services, research and technical support.</v>
          </cell>
        </row>
        <row r="50">
          <cell r="F50" t="str">
            <v>Training, workshops, and conference</v>
          </cell>
          <cell r="H50" t="str">
            <v>A43</v>
          </cell>
          <cell r="I50" t="str">
            <v xml:space="preserve">Includes all costs associated with event logistics and supplies requiered (snacks, lunches, locations, equipment, materials, communication material) </v>
          </cell>
        </row>
        <row r="51">
          <cell r="F51" t="str">
            <v>Travel</v>
          </cell>
          <cell r="H51" t="str">
            <v>A44</v>
          </cell>
          <cell r="I51" t="str">
            <v>Includes travel costs (air tickects, taxi, car rental hotels and perdiem)</v>
          </cell>
        </row>
        <row r="52">
          <cell r="F52" t="str">
            <v>Construction</v>
          </cell>
          <cell r="H52" t="str">
            <v>A45</v>
          </cell>
          <cell r="I52" t="str">
            <v xml:space="preserve">Installing fences and other safety devices for protection of meteorological stations / Conditioning (adecuación) of soils for assembly of plots. Facilities or service infrastructure </v>
          </cell>
        </row>
        <row r="53">
          <cell r="F53" t="str">
            <v>Equipment</v>
          </cell>
          <cell r="H53" t="str">
            <v>A46</v>
          </cell>
          <cell r="I53" t="str">
            <v>Hardware equipments (servers, laptops, tablets), sensors &amp; dataloggers, lab equipment (precision scales, analytical equipment, chromatographs, foliar area analysis equipment, spectrophotometer, heating and drying ovens, lab drying/ sterilizing ovens)</v>
          </cell>
        </row>
        <row r="54">
          <cell r="F54" t="str">
            <v>International consultant</v>
          </cell>
          <cell r="H54" t="str">
            <v>A47</v>
          </cell>
          <cell r="I54" t="str">
            <v xml:space="preserve">International scientists or professors with recognized expertise in dynamic climate modeling, crop modeling. </v>
          </cell>
        </row>
        <row r="55">
          <cell r="F55" t="str">
            <v>Local Consultants</v>
          </cell>
          <cell r="H55" t="str">
            <v>A48</v>
          </cell>
          <cell r="I55" t="str">
            <v>Personnel hired to:(i) field technicians working with farmers in the development and/or improvement of agroclimatic platforms for result 1,2, (ii) national researchers to develop the agroclimatic platforms, (iii) proper design of communication pieces. This includes all the costs associated with each position including the cost associates with the colombian law</v>
          </cell>
        </row>
        <row r="56">
          <cell r="F56" t="str">
            <v xml:space="preserve">Professional/ Contractual Services </v>
          </cell>
          <cell r="H56" t="str">
            <v>A49</v>
          </cell>
          <cell r="I56" t="str">
            <v>Analysis of physical and chemical laboratories (water, soil, biomass), maintenance of equipment and constructions, licenses, courier and transport of samples, safety tests of platforms, insurance, rental of land, provision of supplies, materials and laboratory reagents, consumable materials (glasses, gloves).</v>
          </cell>
        </row>
        <row r="57">
          <cell r="F57" t="str">
            <v>Staff</v>
          </cell>
          <cell r="H57" t="str">
            <v>A50</v>
          </cell>
          <cell r="I57" t="str">
            <v>Scientific advisors, and scientists on agroclimatic. This includes all the costs associated with each position according with the labor regulation: health, pension, parafiscal contributions, family compensation fund and professional risks..  Benefits associated with each institution and positions.Facilities, IT, services, research and technical support.</v>
          </cell>
        </row>
        <row r="58">
          <cell r="F58" t="str">
            <v>Training, workshops, and conference</v>
          </cell>
          <cell r="H58" t="str">
            <v>A51</v>
          </cell>
          <cell r="I58" t="str">
            <v xml:space="preserve">Includes all costs associated with event logistics and supplies requiered (snacks, lunches, locations, equipment, materials, communication material) </v>
          </cell>
        </row>
        <row r="59">
          <cell r="F59" t="str">
            <v>Travel</v>
          </cell>
          <cell r="H59" t="str">
            <v>A52</v>
          </cell>
          <cell r="I59" t="str">
            <v>Includes travel costs (air tickects, taxi, car rental hotels and perdiem)</v>
          </cell>
        </row>
        <row r="60">
          <cell r="F60" t="str">
            <v>Equipment</v>
          </cell>
          <cell r="H60" t="str">
            <v>A53</v>
          </cell>
          <cell r="I60" t="str">
            <v>Hardware equipments (servers, laptops, tablets), sensors &amp; dataloggers, lab equipment (precision scales, analytical equipment, chromatographs, foliar area analysis equipment, spectrophotometer, heating and drying ovens, lab drying/ sterilizing ovens)</v>
          </cell>
        </row>
        <row r="61">
          <cell r="F61" t="str">
            <v>Local Consultants</v>
          </cell>
          <cell r="H61" t="str">
            <v>A54</v>
          </cell>
          <cell r="I61" t="str">
            <v>Personnel hired to:(i) field technicians working with farmers in the development and/or improvement of agroclimatic platforms for result 1,2, (ii) national researchers to develop the agroclimatic platforms. This includes all the costs associated with each position including the cost associates with the colombian law</v>
          </cell>
        </row>
        <row r="62">
          <cell r="F62" t="str">
            <v xml:space="preserve">Professional/ Contractual Services </v>
          </cell>
          <cell r="H62" t="str">
            <v>A55</v>
          </cell>
          <cell r="I62" t="str">
            <v>Analysis of physical and chemical laboratories (water, soil, biomass), maintenance of equipment and constructions, licenses, courier and transport of samples, safety tests of platforms, insurance, rental of land, provision of supplies, materials and laboratory reagents, consumable materials (glasses, gloves).</v>
          </cell>
        </row>
        <row r="63">
          <cell r="F63" t="str">
            <v>Staff</v>
          </cell>
          <cell r="H63" t="str">
            <v>A56</v>
          </cell>
          <cell r="I63" t="str">
            <v>Scientific advisors, and scientists on agroclimatic. This includes all the costs associated with each position according with the labor regulation: health, pension, parafiscal contributions, family compensation fund and professional risks..  Benefits associated with each institution and positions.Facilities, IT, services, research and technical support.</v>
          </cell>
        </row>
        <row r="64">
          <cell r="F64" t="str">
            <v>Construction</v>
          </cell>
          <cell r="H64" t="str">
            <v>B1</v>
          </cell>
          <cell r="I64" t="str">
            <v>Infrastructure of greenhouses and mesh house (casa de mallas) / land adaptation for plots / adaptation of laboratories and infraestructure / cold rooms / infrastructure for regulation and control of climatic variables (rain out shelter) / growth terraces / adaptations for aeroponics / nurseries (viveros)</v>
          </cell>
        </row>
        <row r="65">
          <cell r="F65" t="str">
            <v>Equipment</v>
          </cell>
          <cell r="H65" t="str">
            <v>B2</v>
          </cell>
          <cell r="I65" t="str">
            <v>Pant growth chambers, laboratory equipment (precision scales, autoclave, bioreactor, LAI equipment, microscopes, meters)</v>
          </cell>
        </row>
        <row r="66">
          <cell r="F66" t="str">
            <v>International consultant</v>
          </cell>
          <cell r="H66" t="str">
            <v>B3</v>
          </cell>
          <cell r="I66" t="str">
            <v>International scientists or professors with recognized expertise in genomics.</v>
          </cell>
        </row>
        <row r="67">
          <cell r="F67" t="str">
            <v>Local Consultants</v>
          </cell>
          <cell r="H67" t="str">
            <v>B4</v>
          </cell>
          <cell r="I67" t="str">
            <v>(i) Professional in field for activities related with testing, validation and implementation the new varieties with farmers. (ii) National researchers developing new varieties in ache research center.  (iii) proper design of communication pieces. This includes all the costs associated with each position including the cost associates with the colombian law.</v>
          </cell>
        </row>
        <row r="68">
          <cell r="F68" t="str">
            <v xml:space="preserve">Professional/ Contractual Services </v>
          </cell>
          <cell r="H68" t="str">
            <v>B5</v>
          </cell>
          <cell r="I68" t="str">
            <v>Physical and chemical analysis (soil, biomass), maintenance of equipment and constructions, insurance, land rental, provision of supplies, laboratory materials and reagents, consumable materials (glasses, gloves)</v>
          </cell>
        </row>
        <row r="69">
          <cell r="F69" t="str">
            <v>Staff</v>
          </cell>
          <cell r="H69" t="str">
            <v>B6</v>
          </cell>
          <cell r="I69" t="str">
            <v>Scientific advisors, and scientists. on breeding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ell>
        </row>
        <row r="70">
          <cell r="F70" t="str">
            <v>Training, workshops, and conference</v>
          </cell>
          <cell r="H70" t="str">
            <v>B7</v>
          </cell>
          <cell r="I70" t="str">
            <v xml:space="preserve">Includes all costs associated with event logistics and supplies requiered (snacks, lunches, locations, equipment, materials, communication material) </v>
          </cell>
        </row>
        <row r="71">
          <cell r="F71" t="str">
            <v>Travel</v>
          </cell>
          <cell r="H71" t="str">
            <v>B8</v>
          </cell>
          <cell r="I71" t="str">
            <v>Includes travel costs (air tickects, taxi, car rental hotels and perdiem)</v>
          </cell>
        </row>
        <row r="72">
          <cell r="F72" t="str">
            <v>Construction</v>
          </cell>
          <cell r="H72" t="str">
            <v>B9</v>
          </cell>
          <cell r="I72" t="str">
            <v>Infrastructure of greenhouses and mesh house (casa de mallas) / land adaptation for plots / adaptation of laboratories and infraestructure / cold rooms / infrastructure for regulation and control of climatic variables (rain out shelter) / growth terraces / adaptations for aeroponics / nurseries (viveros)</v>
          </cell>
        </row>
        <row r="73">
          <cell r="F73" t="str">
            <v>Equipment</v>
          </cell>
          <cell r="H73" t="str">
            <v>B10</v>
          </cell>
          <cell r="I73" t="str">
            <v>Pant growth chambers, laboratory equipment (precision scales, autoclave, bioreactor, LAI equipment, microscopes, meters)</v>
          </cell>
        </row>
        <row r="74">
          <cell r="F74" t="str">
            <v>International consultant</v>
          </cell>
          <cell r="H74" t="str">
            <v>B11</v>
          </cell>
          <cell r="I74" t="str">
            <v>International scientists or professors with recognized expertise in genomics.</v>
          </cell>
        </row>
        <row r="75">
          <cell r="F75" t="str">
            <v>Local Consultants</v>
          </cell>
          <cell r="H75" t="str">
            <v>B12</v>
          </cell>
          <cell r="I75" t="str">
            <v>(i) Professional in field for activities related with testing, validation and implementation the new varieties with farmers. (ii) National researchers developing new varieties in ache research center.  (iii) proper design of communication pieces. This includes all the costs associated with each position including the cost associates with the colombian law.</v>
          </cell>
        </row>
        <row r="76">
          <cell r="F76" t="str">
            <v xml:space="preserve">Professional/ Contractual Services </v>
          </cell>
          <cell r="H76" t="str">
            <v>B13</v>
          </cell>
          <cell r="I76" t="str">
            <v>Physical and chemical analysis (soil, biomass), maintenance of equipment and constructions, insurance, land rental, provision of supplies, laboratory materials and reagents, consumable materials (glasses, gloves)</v>
          </cell>
        </row>
        <row r="77">
          <cell r="F77" t="str">
            <v>Staff</v>
          </cell>
          <cell r="H77" t="str">
            <v>B14</v>
          </cell>
          <cell r="I77" t="str">
            <v>Scientific advisors, and scientists on breeding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ell>
        </row>
        <row r="78">
          <cell r="F78" t="str">
            <v>Training, workshops, and conference</v>
          </cell>
          <cell r="H78" t="str">
            <v>B15</v>
          </cell>
          <cell r="I78" t="str">
            <v xml:space="preserve">Includes all costs associated with event logistics and supplies requiered (snacks, lunches, locations, equipment, materials, communication material) </v>
          </cell>
        </row>
        <row r="79">
          <cell r="F79" t="str">
            <v>Travel</v>
          </cell>
          <cell r="H79" t="str">
            <v>B16</v>
          </cell>
          <cell r="I79" t="str">
            <v>Includes travel costs (air tickects, taxi, car rental hotels and perdiem)</v>
          </cell>
        </row>
        <row r="80">
          <cell r="F80" t="str">
            <v>Construction</v>
          </cell>
          <cell r="H80" t="str">
            <v>B17</v>
          </cell>
          <cell r="I80" t="str">
            <v>Infrastructure of greenhouses and mesh house (casa de mallas) / land adaptation for plots / adaptation of laboratories and infraestructure / cold rooms / infrastructure for regulation and control of climatic variables (rain out shelter) / growth terraces / adaptations for aeroponics / nurseries (viveros)</v>
          </cell>
        </row>
        <row r="81">
          <cell r="F81" t="str">
            <v>Equipment</v>
          </cell>
          <cell r="H81" t="str">
            <v>B18</v>
          </cell>
          <cell r="I81" t="str">
            <v>Pant growth chambers, laboratory equipment (precision scales, autoclave, bioreactor, LAI equipment, microscopes, meters)</v>
          </cell>
        </row>
        <row r="82">
          <cell r="F82" t="str">
            <v>International consultant</v>
          </cell>
          <cell r="H82" t="str">
            <v>B19</v>
          </cell>
          <cell r="I82" t="str">
            <v>International scientists or professors with recognized expertise in genomics.</v>
          </cell>
        </row>
        <row r="83">
          <cell r="F83" t="str">
            <v>Local Consultants</v>
          </cell>
          <cell r="H83" t="str">
            <v>B20</v>
          </cell>
          <cell r="I83" t="str">
            <v>(i) Professional in field for activities related with testing, validation and implementation the new varieties with farmers. (ii) National researchers developing new varieties in ache research center.  (iii) proper design of communication pieces. This includes all the costs associated with each position including the cost associates with the colombian law.</v>
          </cell>
        </row>
        <row r="84">
          <cell r="F84" t="str">
            <v xml:space="preserve">Professional/ Contractual Services </v>
          </cell>
          <cell r="H84" t="str">
            <v>B21</v>
          </cell>
          <cell r="I84" t="str">
            <v>Physical and chemical analysis (soil, biomass), maintenance of equipment and constructions, insurance, land rental, provision of supplies, laboratory materials and reagents, consumable materials (glasses, gloves)</v>
          </cell>
        </row>
        <row r="85">
          <cell r="F85" t="str">
            <v>Staff</v>
          </cell>
          <cell r="H85" t="str">
            <v>B22</v>
          </cell>
          <cell r="I85" t="str">
            <v>Scientific advisors, and scientists on breeding.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ell>
        </row>
        <row r="86">
          <cell r="F86" t="str">
            <v>Training, workshops, and conference</v>
          </cell>
          <cell r="H86" t="str">
            <v>B23</v>
          </cell>
          <cell r="I86" t="str">
            <v xml:space="preserve">Includes all costs associated with event logistics and supplies requiered (snacks, lunches, locations, equipment, materials, communication material) </v>
          </cell>
        </row>
        <row r="87">
          <cell r="F87" t="str">
            <v>Travel</v>
          </cell>
          <cell r="H87" t="str">
            <v>B24</v>
          </cell>
          <cell r="I87" t="str">
            <v>Includes travel costs (air tickects, taxi, car rental hotels and perdiem)</v>
          </cell>
        </row>
        <row r="88">
          <cell r="F88" t="str">
            <v>Equipment</v>
          </cell>
          <cell r="H88" t="str">
            <v>B25</v>
          </cell>
          <cell r="I88" t="str">
            <v>Pant growth chambers, laboratory equipment (precision scales, autoclave, bioreactor, LAI equipment, microscopes, meters)</v>
          </cell>
        </row>
        <row r="89">
          <cell r="F89" t="str">
            <v>International consultant</v>
          </cell>
          <cell r="H89" t="str">
            <v>B26</v>
          </cell>
          <cell r="I89" t="str">
            <v>International scientists or professors with recognized expertise in genomics.</v>
          </cell>
        </row>
        <row r="90">
          <cell r="F90" t="str">
            <v>Local Consultants</v>
          </cell>
          <cell r="H90" t="str">
            <v>B27</v>
          </cell>
          <cell r="I90" t="str">
            <v>(i) Professional in field for activities related with testing, validation and implementation the new varieties with farmers. (ii) National researchers developing new varieties in ecach research center.  This includes all the costs associated with each position including the cost associates with the colombian law.</v>
          </cell>
        </row>
        <row r="91">
          <cell r="F91" t="str">
            <v xml:space="preserve">Professional/ Contractual Services </v>
          </cell>
          <cell r="H91" t="str">
            <v>B28</v>
          </cell>
          <cell r="I91" t="str">
            <v>Physical and chemical analysis (soil, biomass), maintenance of equipment and constructions, insurance, land rental, provision of supplies, laboratory materials and reagents, consumable materials (glasses, gloves)</v>
          </cell>
        </row>
        <row r="92">
          <cell r="F92" t="str">
            <v>Staff</v>
          </cell>
          <cell r="H92" t="str">
            <v>B29</v>
          </cell>
          <cell r="I92" t="str">
            <v>Scientific advisors, and scientists on breeding.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ell>
        </row>
        <row r="93">
          <cell r="F93" t="str">
            <v>Training, workshops, and conference</v>
          </cell>
          <cell r="H93" t="str">
            <v>B30</v>
          </cell>
          <cell r="I93" t="str">
            <v xml:space="preserve">Includes all costs associated with event logistics and supplies requiered (snacks, lunches, locations, equipment, materials, communication material) </v>
          </cell>
        </row>
        <row r="94">
          <cell r="F94" t="str">
            <v>Travel</v>
          </cell>
          <cell r="H94" t="str">
            <v>B31</v>
          </cell>
          <cell r="I94" t="str">
            <v>Includes travel costs (air tickects, taxi, car rental hotels and perdiem)</v>
          </cell>
        </row>
        <row r="95">
          <cell r="F95" t="str">
            <v>Construction</v>
          </cell>
          <cell r="H95" t="str">
            <v>B32</v>
          </cell>
          <cell r="I95" t="str">
            <v>Land adaptation, installation of hornillas paneleras, construction of cow stall, installation of geomembranes, installation of pipes and tanks for water management, adaptation of sites for water harvesting</v>
          </cell>
        </row>
        <row r="96">
          <cell r="F96" t="str">
            <v>Equipment</v>
          </cell>
          <cell r="H96" t="str">
            <v>B33</v>
          </cell>
          <cell r="I96" t="str">
            <v>Flow water meters, soil moisture sensors, pumping systems, GHG measurement chambers, laboratory equipment (agitators, spectrophotometers, precision scale)</v>
          </cell>
        </row>
        <row r="97">
          <cell r="F97" t="str">
            <v>International consultant</v>
          </cell>
          <cell r="H97" t="str">
            <v>B34</v>
          </cell>
          <cell r="I97" t="str">
            <v>International scientists or professors with recognized expertise in genomics.</v>
          </cell>
        </row>
        <row r="98">
          <cell r="F98" t="str">
            <v>Local Consultants</v>
          </cell>
          <cell r="H98" t="str">
            <v>B35</v>
          </cell>
          <cell r="I98" t="str">
            <v>(i) Professional in field for activities related with testing, validation and implementation the new technologies for the effient use of water and GHG reductions. (ii) National researchers developing the new technologies for the effient use of water and GHG reductions in each research center.  (iii) proper design of communication pieces.  This includes all the costs associated with each position including the cost associates with the colombian law.</v>
          </cell>
        </row>
        <row r="99">
          <cell r="F99" t="str">
            <v xml:space="preserve">Professional/ Contractual Services </v>
          </cell>
          <cell r="H99" t="str">
            <v>B36</v>
          </cell>
          <cell r="I99" t="str">
            <v xml:space="preserve">Physical and chemical analysis (water and soil), maintenance of equipment and constructions, insurance, land rental, provision of supplies, laboratory materials and reagents, consumable materials (glasses, gloves), courier and samples delivery. </v>
          </cell>
        </row>
        <row r="100">
          <cell r="F100" t="str">
            <v>Staff</v>
          </cell>
          <cell r="H100" t="str">
            <v>B37</v>
          </cell>
          <cell r="I100" t="str">
            <v>Scientific advisors, and scientists on GHG emissions soil and water managment.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ell>
        </row>
        <row r="101">
          <cell r="F101" t="str">
            <v>Training, workshops, and conference</v>
          </cell>
          <cell r="H101" t="str">
            <v>B38</v>
          </cell>
          <cell r="I101" t="str">
            <v xml:space="preserve">Includes all costs associated with event logistics and supplies requiered (snacks, lunches, locations, equipment, materials, communication material) </v>
          </cell>
        </row>
        <row r="102">
          <cell r="F102" t="str">
            <v>Travel</v>
          </cell>
          <cell r="H102" t="str">
            <v>B39</v>
          </cell>
          <cell r="I102" t="str">
            <v>Includes travel costs (air tickects, taxi, car rental hotels and perdiem)</v>
          </cell>
        </row>
        <row r="103">
          <cell r="F103" t="str">
            <v>Construction</v>
          </cell>
          <cell r="H103" t="str">
            <v>B40</v>
          </cell>
          <cell r="I103" t="str">
            <v>Land adaptation, installation of hornillas paneleras, construction of cow stall, installation of geomembranes, installation of pipes and tanks for water management, adaptation of sites for water harvesting</v>
          </cell>
        </row>
        <row r="104">
          <cell r="F104" t="str">
            <v>Equipment</v>
          </cell>
          <cell r="H104" t="str">
            <v>B41</v>
          </cell>
          <cell r="I104" t="str">
            <v>Flow water meters, soil moisture sensors, pumping systems, GHG measurement chambers, laboratory equipment (agitators, spectrophotometers, precision scale)</v>
          </cell>
        </row>
        <row r="105">
          <cell r="F105" t="str">
            <v>International consultant</v>
          </cell>
          <cell r="H105" t="str">
            <v>B42</v>
          </cell>
          <cell r="I105" t="str">
            <v>International scientists or professors with recognized experience in GHG emissions and water management.</v>
          </cell>
        </row>
        <row r="106">
          <cell r="F106" t="str">
            <v>Local Consultants</v>
          </cell>
          <cell r="H106" t="str">
            <v>B43</v>
          </cell>
          <cell r="I106" t="str">
            <v>(i) Professional in field for activities related with testing, validation and implementation the new technologies for the effient use of water and GHG reductions. (ii) National researchers developing the new technologies for the effient use of water and GHG reductions in each research center.  (iii) proper design of communication pieces.  This includes all the costs associated with each position including the cost associates with the colombian law.</v>
          </cell>
        </row>
        <row r="107">
          <cell r="F107" t="str">
            <v xml:space="preserve">Professional/ Contractual Services </v>
          </cell>
          <cell r="H107" t="str">
            <v>B44</v>
          </cell>
          <cell r="I107" t="str">
            <v xml:space="preserve">Physical and chemical analysis (water and soil), maintenance of equipment and constructions, insurance, land rental, provision of supplies, laboratory materials and reagents, consumable materials (glasses, gloves), courier and samples delivery. </v>
          </cell>
        </row>
        <row r="108">
          <cell r="F108" t="str">
            <v>Staff</v>
          </cell>
          <cell r="H108" t="str">
            <v>B45</v>
          </cell>
          <cell r="I108" t="str">
            <v>Scientific advisors, and scientists on GHG emissions soil and water managment.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ell>
        </row>
        <row r="109">
          <cell r="F109" t="str">
            <v>Training, workshops, and conference</v>
          </cell>
          <cell r="H109" t="str">
            <v>B46</v>
          </cell>
          <cell r="I109" t="str">
            <v xml:space="preserve">Includes all costs associated with event logistics and supplies requiered (snacks, lunches, locations, equipment, materials, communication material) </v>
          </cell>
        </row>
        <row r="110">
          <cell r="F110" t="str">
            <v>Travel</v>
          </cell>
          <cell r="H110" t="str">
            <v>B47</v>
          </cell>
          <cell r="I110" t="str">
            <v>Includes travel costs (air tickects, taxi, car rental hotels and perdiem)</v>
          </cell>
        </row>
        <row r="111">
          <cell r="F111" t="str">
            <v>Construction</v>
          </cell>
          <cell r="H111" t="str">
            <v>B48</v>
          </cell>
          <cell r="I111" t="str">
            <v>Land adaptation, installation of hornillas paneleras, construction of cow stall, installation of geomembranes, installation of pipes and tanks for water management, adaptation of sites for water harvesting</v>
          </cell>
        </row>
        <row r="112">
          <cell r="F112" t="str">
            <v>Equipment</v>
          </cell>
          <cell r="H112" t="str">
            <v>B49</v>
          </cell>
          <cell r="I112" t="str">
            <v>Flow water meters, soil moisture sensors, pumping systems, GHG measurement chambers, laboratory equipment (agitators, spectrophotometers, precision scale)</v>
          </cell>
        </row>
        <row r="113">
          <cell r="F113" t="str">
            <v>International consultant</v>
          </cell>
          <cell r="H113" t="str">
            <v>B50</v>
          </cell>
          <cell r="I113" t="str">
            <v>International scientists or professors with recognized experience in GHG emissions and water management.</v>
          </cell>
        </row>
        <row r="114">
          <cell r="F114" t="str">
            <v>Local Consultants</v>
          </cell>
          <cell r="H114" t="str">
            <v>B51</v>
          </cell>
          <cell r="I114" t="str">
            <v>(i) Professional in field for activities related with testing, validation and implementation the new technologies for the effient use of water and GHG reductions. (ii) National researchers developing the new technologies for the effient use of water and GHG reductions in each research center.  (iii) proper design of communication pieces.  This includes all the costs associated with each position including the cost associates with the colombian law.</v>
          </cell>
        </row>
        <row r="115">
          <cell r="F115" t="str">
            <v xml:space="preserve">Professional/ Contractual Services </v>
          </cell>
          <cell r="H115" t="str">
            <v>B52</v>
          </cell>
          <cell r="I115" t="str">
            <v xml:space="preserve">Physical and chemical analysis (water and soil), maintenance of equipment and constructions, insurance, land rental, provision of supplies, laboratory materials and reagents, consumable materials (glasses, gloves), courier and samples delivery. </v>
          </cell>
        </row>
        <row r="116">
          <cell r="F116" t="str">
            <v>Staff</v>
          </cell>
          <cell r="H116" t="str">
            <v>B53</v>
          </cell>
          <cell r="I116" t="str">
            <v>Scientific advisors, and scientistson GHG emissions soil and water managment .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ell>
        </row>
        <row r="117">
          <cell r="F117" t="str">
            <v>Training, workshops, and conference</v>
          </cell>
          <cell r="H117" t="str">
            <v>B54</v>
          </cell>
          <cell r="I117" t="str">
            <v xml:space="preserve">Includes all costs associated with event logistics and supplies requiered (snacks, lunches, locations, equipment, materials, communication material) </v>
          </cell>
        </row>
        <row r="118">
          <cell r="F118" t="str">
            <v>Travel</v>
          </cell>
          <cell r="H118" t="str">
            <v>B55</v>
          </cell>
          <cell r="I118" t="str">
            <v>Includes travel costs (air tickects, taxi, car rental hotels and perdiem)</v>
          </cell>
        </row>
        <row r="119">
          <cell r="F119" t="str">
            <v>Equipment</v>
          </cell>
          <cell r="H119" t="str">
            <v>B56</v>
          </cell>
          <cell r="I119" t="str">
            <v>Flow water meters, soil moisture sensors, pumping systems, GHG measurement chambers, laboratory equipment (agitators, spectrophotometers, precision scale)</v>
          </cell>
        </row>
        <row r="120">
          <cell r="F120" t="str">
            <v>International consultant</v>
          </cell>
          <cell r="H120" t="str">
            <v>B57</v>
          </cell>
          <cell r="I120" t="str">
            <v>International scientists or professors with recognized experience in GHG emissions and water management.</v>
          </cell>
        </row>
        <row r="121">
          <cell r="F121" t="str">
            <v>Local Consultants</v>
          </cell>
          <cell r="H121" t="str">
            <v>B58</v>
          </cell>
          <cell r="I121" t="str">
            <v>(i) Professional in field for activities related with testing, validation and implementation of new technologies for the effient use of water and GHG reductions. (ii) National researchers developing the new technologies for the effient use of water and GHG reductions in each research center.  This includes all the costs associated with each position including the cost associates with the colombian law.</v>
          </cell>
        </row>
        <row r="122">
          <cell r="F122" t="str">
            <v>Staff</v>
          </cell>
          <cell r="H122" t="str">
            <v>B59</v>
          </cell>
          <cell r="I122" t="str">
            <v>Scientific advisors, and scientists on GHG emissions soil and water managment.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ell>
        </row>
        <row r="123">
          <cell r="F123" t="str">
            <v>Construction</v>
          </cell>
          <cell r="H123" t="str">
            <v>C1</v>
          </cell>
          <cell r="I123" t="str">
            <v>Establishment of technological showcases</v>
          </cell>
        </row>
        <row r="124">
          <cell r="F124" t="str">
            <v>Equipment</v>
          </cell>
          <cell r="H124" t="str">
            <v>C2</v>
          </cell>
          <cell r="I124" t="str">
            <v>Journalism recorder, software for network analysis</v>
          </cell>
        </row>
        <row r="125">
          <cell r="F125" t="str">
            <v>International consultant</v>
          </cell>
          <cell r="H125" t="str">
            <v>C3</v>
          </cell>
          <cell r="I125" t="str">
            <v>CIMMYT International Maize Knowledge Management Experts</v>
          </cell>
        </row>
        <row r="126">
          <cell r="F126" t="str">
            <v>Local Consultants</v>
          </cell>
          <cell r="H126" t="str">
            <v>C4</v>
          </cell>
          <cell r="I126" t="str">
            <v>(i) Professional in linking farmers tomarkets.  This includes all the costs associated with each position including the cost associates with the colombian law.</v>
          </cell>
        </row>
        <row r="127">
          <cell r="F127" t="str">
            <v xml:space="preserve">Professional/ Contractual Services </v>
          </cell>
          <cell r="H127" t="str">
            <v>C5</v>
          </cell>
          <cell r="I127" t="str">
            <v>Surveys and data logging and communication material.</v>
          </cell>
        </row>
        <row r="128">
          <cell r="F128" t="str">
            <v>Staff</v>
          </cell>
          <cell r="H128" t="str">
            <v>C6</v>
          </cell>
          <cell r="I128" t="str">
            <v>Scientific advisors, and scientists linking farmers to markets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ell>
        </row>
        <row r="129">
          <cell r="F129" t="str">
            <v>Training, workshops, and conference</v>
          </cell>
          <cell r="H129" t="str">
            <v>C7</v>
          </cell>
          <cell r="I129" t="str">
            <v xml:space="preserve">Includes all costs associated with event logistics and supplies requiered (snacks, lunches, locations, equipment, materials, communication material) </v>
          </cell>
        </row>
        <row r="130">
          <cell r="F130" t="str">
            <v>Travel</v>
          </cell>
          <cell r="H130" t="str">
            <v>C8</v>
          </cell>
          <cell r="I130" t="str">
            <v>Includes travel costs (air tickects, taxi, car rental hotels and perdiem)</v>
          </cell>
        </row>
        <row r="131">
          <cell r="F131" t="str">
            <v>Equipment</v>
          </cell>
          <cell r="H131" t="str">
            <v>C9</v>
          </cell>
          <cell r="I131" t="str">
            <v>Journalism recorder, software for network analysis</v>
          </cell>
        </row>
        <row r="132">
          <cell r="F132" t="str">
            <v>Local Consultants</v>
          </cell>
          <cell r="H132" t="str">
            <v>C10</v>
          </cell>
          <cell r="I132" t="str">
            <v>Professsional support for fieldwork</v>
          </cell>
        </row>
        <row r="133">
          <cell r="F133" t="str">
            <v>Staff</v>
          </cell>
          <cell r="H133" t="str">
            <v>C11</v>
          </cell>
          <cell r="I133" t="str">
            <v>Scientific advisors, scientists, associates, assistants, professionals, technicians.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ell>
        </row>
        <row r="134">
          <cell r="F134" t="str">
            <v>Construction</v>
          </cell>
          <cell r="H134" t="str">
            <v>C12</v>
          </cell>
          <cell r="I134" t="str">
            <v>Establishment of technological showcases</v>
          </cell>
        </row>
        <row r="135">
          <cell r="F135" t="str">
            <v>Equipment</v>
          </cell>
          <cell r="H135" t="str">
            <v>C13</v>
          </cell>
          <cell r="I135" t="str">
            <v>Hardware Equipments (Tablets)</v>
          </cell>
        </row>
        <row r="136">
          <cell r="F136" t="str">
            <v>International consultant</v>
          </cell>
          <cell r="H136" t="str">
            <v>C14</v>
          </cell>
          <cell r="I136" t="str">
            <v>International scientists or professors with recognized expertise in sustainability</v>
          </cell>
        </row>
        <row r="137">
          <cell r="F137" t="str">
            <v>Local Consultants</v>
          </cell>
          <cell r="H137" t="str">
            <v>C15</v>
          </cell>
          <cell r="I137" t="str">
            <v>(i) Professional in communications, knowledge, social media, knowledge management and agricultural networking.  (ii) proper design of dissemination of deliverables according with the skills, tools and communication access of the differents farmers at each crop .  This includes all the costs associated with each position including the cost associates with the colombian law.</v>
          </cell>
        </row>
        <row r="138">
          <cell r="F138" t="str">
            <v xml:space="preserve">Professional/ Contractual Services </v>
          </cell>
          <cell r="H138" t="str">
            <v>C16</v>
          </cell>
          <cell r="I138" t="str">
            <v>Dissemination and communication services, design and production of communication materials, radio guidelines</v>
          </cell>
        </row>
        <row r="139">
          <cell r="F139" t="str">
            <v>Staff</v>
          </cell>
          <cell r="H139" t="str">
            <v>C17</v>
          </cell>
          <cell r="I139" t="str">
            <v>Scientific advisors and scientists knowledge management.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ell>
        </row>
        <row r="140">
          <cell r="F140" t="str">
            <v>Training, workshops, and conference</v>
          </cell>
          <cell r="H140" t="str">
            <v>C18</v>
          </cell>
          <cell r="I140" t="str">
            <v xml:space="preserve">Includes all costs associated with event logistics and supplies requiered (snacks, lunches, locations, equipment, materials, communication material) </v>
          </cell>
        </row>
        <row r="141">
          <cell r="F141" t="str">
            <v>Travel</v>
          </cell>
          <cell r="H141" t="str">
            <v>C19</v>
          </cell>
          <cell r="I141" t="str">
            <v>Includes travel costs (air tickects, taxi, car rental hotels and perdiem)</v>
          </cell>
        </row>
        <row r="142">
          <cell r="F142" t="str">
            <v>Local Consultants</v>
          </cell>
          <cell r="H142" t="str">
            <v>C20</v>
          </cell>
          <cell r="I142" t="str">
            <v>Specifific hiring of specialized advisor on forest management and biology</v>
          </cell>
        </row>
        <row r="143">
          <cell r="F143" t="str">
            <v>Staff</v>
          </cell>
          <cell r="H143" t="str">
            <v>C21</v>
          </cell>
          <cell r="I143" t="str">
            <v>Scientific advisors, scientists, associates, assistants, professionals, technicians.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ell>
        </row>
        <row r="144">
          <cell r="F144" t="str">
            <v>Local Consultants</v>
          </cell>
          <cell r="H144" t="str">
            <v>PMC1</v>
          </cell>
          <cell r="I144" t="str">
            <v xml:space="preserve">Support professionals to the MADR supervisory team. </v>
          </cell>
        </row>
        <row r="145">
          <cell r="F145" t="str">
            <v>Staff</v>
          </cell>
          <cell r="H145" t="str">
            <v>PMC2</v>
          </cell>
          <cell r="I145" t="str">
            <v>Coordinators, scientists, associate, assistant, analists.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ell>
        </row>
        <row r="146">
          <cell r="F146" t="str">
            <v>Local Consultants</v>
          </cell>
          <cell r="H146" t="str">
            <v>PMC3</v>
          </cell>
          <cell r="I146" t="str">
            <v xml:space="preserve">Support professionals to the MADR supervisory team. </v>
          </cell>
        </row>
        <row r="147">
          <cell r="F147" t="str">
            <v>Staff</v>
          </cell>
          <cell r="H147" t="str">
            <v>PMC4</v>
          </cell>
          <cell r="I147" t="str">
            <v>Coordinators, scientists, associate, assistant, analists.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ell>
        </row>
      </sheetData>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SOSTMT"/>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4.6. Procurement Plan - NC"/>
      <sheetName val="4.7. Procurement Plan - C"/>
    </sheetNames>
    <sheetDataSet>
      <sheetData sheetId="0"/>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B2CF4-A12A-412E-B1B7-E4E0CDB29E31}">
  <dimension ref="C10:F12"/>
  <sheetViews>
    <sheetView showGridLines="0" tabSelected="1" zoomScale="115" zoomScaleNormal="115" workbookViewId="0">
      <selection activeCell="G22" sqref="G22"/>
    </sheetView>
  </sheetViews>
  <sheetFormatPr baseColWidth="10" defaultRowHeight="15" x14ac:dyDescent="0.25"/>
  <cols>
    <col min="3" max="6" width="17.7109375" customWidth="1"/>
  </cols>
  <sheetData>
    <row r="10" spans="3:6" ht="33" customHeight="1" x14ac:dyDescent="0.25">
      <c r="C10" s="618" t="s">
        <v>496</v>
      </c>
      <c r="D10" s="618"/>
      <c r="E10" s="618"/>
      <c r="F10" s="618"/>
    </row>
    <row r="11" spans="3:6" ht="30" customHeight="1" x14ac:dyDescent="0.25">
      <c r="C11" s="619" t="s">
        <v>494</v>
      </c>
      <c r="D11" s="620" t="s">
        <v>497</v>
      </c>
      <c r="E11" s="620"/>
      <c r="F11" s="620"/>
    </row>
    <row r="12" spans="3:6" ht="30" customHeight="1" x14ac:dyDescent="0.25">
      <c r="C12" s="619" t="s">
        <v>495</v>
      </c>
      <c r="D12" s="620" t="s">
        <v>498</v>
      </c>
      <c r="E12" s="620"/>
      <c r="F12" s="620"/>
    </row>
  </sheetData>
  <mergeCells count="3">
    <mergeCell ref="C10:F10"/>
    <mergeCell ref="D11:F11"/>
    <mergeCell ref="D12:F12"/>
  </mergeCells>
  <hyperlinks>
    <hyperlink ref="D11:F11" location="'4.4. Detailed Budget Plan'!A1" display="Detail Budget Plan" xr:uid="{13A3AC6A-3C03-4331-A92E-69292456A21C}"/>
    <hyperlink ref="D12:F12" location="'4.4.a GCF Detailed Budget Note'!A1" display="Detailed Budget Note" xr:uid="{B969F708-BAA9-45E6-A646-6C8CCA8220A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FD3E58-D342-4EB7-8836-30C4A7264197}">
  <sheetPr codeName="Hoja44">
    <tabColor theme="9" tint="0.39997558519241921"/>
  </sheetPr>
  <dimension ref="B4:AH323"/>
  <sheetViews>
    <sheetView showGridLines="0" zoomScale="70" zoomScaleNormal="70" zoomScaleSheetLayoutView="70" workbookViewId="0">
      <pane ySplit="7" topLeftCell="A8" activePane="bottomLeft" state="frozen"/>
      <selection pane="bottomLeft"/>
    </sheetView>
  </sheetViews>
  <sheetFormatPr baseColWidth="10" defaultColWidth="11.5703125" defaultRowHeight="14.45" customHeight="1" x14ac:dyDescent="0.3"/>
  <cols>
    <col min="1" max="1" width="1.7109375" style="1" customWidth="1"/>
    <col min="2" max="2" width="19.7109375" style="1" customWidth="1"/>
    <col min="3" max="3" width="30.28515625" style="1" customWidth="1"/>
    <col min="4" max="4" width="26.42578125" style="1" customWidth="1"/>
    <col min="5" max="5" width="13.7109375" style="1" customWidth="1"/>
    <col min="6" max="6" width="34.7109375" style="1" customWidth="1"/>
    <col min="7" max="7" width="22.42578125" style="1" hidden="1" customWidth="1"/>
    <col min="8" max="8" width="19.7109375" style="1" hidden="1" customWidth="1"/>
    <col min="9" max="9" width="31.85546875" style="1" hidden="1" customWidth="1"/>
    <col min="10" max="14" width="17.7109375" style="2" customWidth="1"/>
    <col min="15" max="15" width="17.5703125" style="2" customWidth="1"/>
    <col min="16" max="16" width="19.28515625" style="1" customWidth="1"/>
    <col min="17" max="17" width="16.140625" style="1" customWidth="1"/>
    <col min="18" max="18" width="4.85546875" style="1" customWidth="1"/>
    <col min="19" max="34" width="16.140625" style="1" customWidth="1"/>
    <col min="35" max="35" width="3.85546875" style="1" customWidth="1"/>
    <col min="36" max="36" width="11.5703125" style="1" customWidth="1"/>
    <col min="37" max="16384" width="11.5703125" style="1"/>
  </cols>
  <sheetData>
    <row r="4" spans="2:34" ht="14.45" customHeight="1" thickBot="1" x14ac:dyDescent="0.35"/>
    <row r="5" spans="2:34" ht="14.45" customHeight="1" x14ac:dyDescent="0.3">
      <c r="B5" s="3" t="s">
        <v>499</v>
      </c>
      <c r="C5" s="4"/>
      <c r="D5" s="5"/>
      <c r="E5" s="5"/>
      <c r="F5" s="5"/>
      <c r="G5" s="5"/>
      <c r="H5" s="5"/>
      <c r="I5" s="6"/>
      <c r="J5" s="7"/>
      <c r="K5" s="7"/>
      <c r="L5" s="7"/>
      <c r="M5" s="7"/>
      <c r="N5" s="7"/>
      <c r="O5" s="7"/>
      <c r="P5" s="7"/>
      <c r="Q5" s="7"/>
    </row>
    <row r="6" spans="2:34" ht="14.45" customHeight="1" x14ac:dyDescent="0.3">
      <c r="P6" s="2"/>
      <c r="Q6" s="2"/>
      <c r="R6" s="2"/>
      <c r="S6" s="2"/>
      <c r="T6" s="2"/>
      <c r="U6" s="2"/>
      <c r="V6" s="2"/>
      <c r="W6" s="8"/>
    </row>
    <row r="7" spans="2:34" ht="40.15" customHeight="1" x14ac:dyDescent="0.3">
      <c r="B7" s="9" t="s">
        <v>0</v>
      </c>
      <c r="C7" s="9" t="s">
        <v>1</v>
      </c>
      <c r="D7" s="9" t="s">
        <v>2</v>
      </c>
      <c r="E7" s="10" t="s">
        <v>3</v>
      </c>
      <c r="F7" s="9" t="s">
        <v>4</v>
      </c>
      <c r="G7" s="9" t="s">
        <v>5</v>
      </c>
      <c r="H7" s="11" t="s">
        <v>6</v>
      </c>
      <c r="I7" s="9" t="s">
        <v>7</v>
      </c>
      <c r="J7" s="12" t="s">
        <v>8</v>
      </c>
      <c r="K7" s="12" t="s">
        <v>9</v>
      </c>
      <c r="L7" s="12" t="s">
        <v>10</v>
      </c>
      <c r="M7" s="12" t="s">
        <v>11</v>
      </c>
      <c r="N7" s="12" t="s">
        <v>12</v>
      </c>
      <c r="O7" s="12" t="s">
        <v>13</v>
      </c>
      <c r="P7" s="13" t="s">
        <v>14</v>
      </c>
      <c r="Q7" s="13" t="s">
        <v>15</v>
      </c>
      <c r="U7" s="14"/>
      <c r="V7" s="14"/>
      <c r="W7" s="15"/>
      <c r="X7" s="14"/>
      <c r="Y7" s="14"/>
      <c r="Z7" s="14"/>
      <c r="AA7" s="14"/>
      <c r="AB7" s="14"/>
      <c r="AC7" s="14"/>
      <c r="AD7" s="14"/>
      <c r="AE7" s="14"/>
      <c r="AF7" s="14"/>
      <c r="AG7" s="14"/>
      <c r="AH7" s="14"/>
    </row>
    <row r="8" spans="2:34" ht="14.45" customHeight="1" x14ac:dyDescent="0.3">
      <c r="B8" s="153" t="s">
        <v>16</v>
      </c>
      <c r="C8" s="152" t="s">
        <v>17</v>
      </c>
      <c r="D8" s="133" t="s">
        <v>18</v>
      </c>
      <c r="E8" s="117" t="s">
        <v>19</v>
      </c>
      <c r="F8" s="16" t="s">
        <v>20</v>
      </c>
      <c r="G8" s="17" t="s">
        <v>21</v>
      </c>
      <c r="H8" s="17" t="s">
        <v>21</v>
      </c>
      <c r="I8" s="18" t="s">
        <v>22</v>
      </c>
      <c r="J8" s="19">
        <f>+'[2]2.3. Financing'!J1281</f>
        <v>17025.376573967285</v>
      </c>
      <c r="K8" s="19">
        <f>+'[2]2.3. Financing'!K1281</f>
        <v>42493.076305008915</v>
      </c>
      <c r="L8" s="19">
        <f>+'[2]2.3. Financing'!L1281</f>
        <v>55849.0251380794</v>
      </c>
      <c r="M8" s="19">
        <f>+'[2]2.3. Financing'!M1281</f>
        <v>41244.181940044582</v>
      </c>
      <c r="N8" s="19">
        <f>+'[2]2.3. Financing'!N1281</f>
        <v>20405.663231556275</v>
      </c>
      <c r="O8" s="19">
        <f>+'[2]2.3. Financing'!O1281</f>
        <v>8570.2779130814797</v>
      </c>
      <c r="P8" s="20">
        <f>+SUM(J8:O8)</f>
        <v>185587.60110173794</v>
      </c>
      <c r="Q8" s="21">
        <f t="shared" ref="Q8:Q71" si="0">+P8/$P$284</f>
        <v>1.8575440626013664E-3</v>
      </c>
      <c r="R8" s="22"/>
      <c r="S8" s="22"/>
      <c r="T8" s="22"/>
      <c r="U8" s="22"/>
      <c r="V8" s="22"/>
      <c r="W8" s="23"/>
      <c r="X8" s="24"/>
      <c r="Y8" s="24"/>
      <c r="Z8" s="24"/>
      <c r="AA8" s="24"/>
      <c r="AB8" s="24"/>
      <c r="AC8" s="24"/>
      <c r="AD8" s="24"/>
      <c r="AE8" s="24"/>
      <c r="AF8" s="24"/>
      <c r="AG8" s="24"/>
      <c r="AH8" s="25"/>
    </row>
    <row r="9" spans="2:34" ht="14.45" customHeight="1" x14ac:dyDescent="0.3">
      <c r="B9" s="154"/>
      <c r="C9" s="152"/>
      <c r="D9" s="134"/>
      <c r="E9" s="118"/>
      <c r="F9" s="16" t="s">
        <v>23</v>
      </c>
      <c r="G9" s="17" t="s">
        <v>24</v>
      </c>
      <c r="H9" s="17" t="s">
        <v>24</v>
      </c>
      <c r="I9" s="18" t="s">
        <v>25</v>
      </c>
      <c r="J9" s="19">
        <f>+'[2]2.3. Financing'!J1282</f>
        <v>298345.85751592508</v>
      </c>
      <c r="K9" s="19">
        <f>+'[2]2.3. Financing'!K1282</f>
        <v>343024.768295997</v>
      </c>
      <c r="L9" s="19">
        <f>+'[2]2.3. Financing'!L1282</f>
        <v>45169.30606554672</v>
      </c>
      <c r="M9" s="19">
        <f>+'[2]2.3. Financing'!M1282</f>
        <v>62213.03771040569</v>
      </c>
      <c r="N9" s="19">
        <f>+'[2]2.3. Financing'!N1282</f>
        <v>35099.140003755529</v>
      </c>
      <c r="O9" s="19">
        <f>+'[2]2.3. Financing'!O1282</f>
        <v>3109.9367409501383</v>
      </c>
      <c r="P9" s="20">
        <f t="shared" ref="P9:P87" si="1">+SUM(J9:O9)</f>
        <v>786962.04633258015</v>
      </c>
      <c r="Q9" s="21">
        <f t="shared" si="0"/>
        <v>7.8766936367497264E-3</v>
      </c>
      <c r="R9" s="22"/>
      <c r="S9" s="22"/>
      <c r="T9" s="22"/>
      <c r="U9" s="22"/>
      <c r="V9" s="22"/>
      <c r="W9" s="23"/>
      <c r="X9" s="24"/>
      <c r="Y9" s="24"/>
      <c r="Z9" s="24"/>
      <c r="AA9" s="24"/>
      <c r="AB9" s="24"/>
      <c r="AC9" s="24"/>
      <c r="AD9" s="24"/>
      <c r="AE9" s="24"/>
      <c r="AF9" s="24"/>
      <c r="AG9" s="24"/>
      <c r="AH9" s="25"/>
    </row>
    <row r="10" spans="2:34" ht="14.45" customHeight="1" x14ac:dyDescent="0.3">
      <c r="B10" s="154"/>
      <c r="C10" s="152"/>
      <c r="D10" s="134"/>
      <c r="E10" s="118"/>
      <c r="F10" s="16" t="s">
        <v>26</v>
      </c>
      <c r="G10" s="17" t="s">
        <v>27</v>
      </c>
      <c r="H10" s="17" t="s">
        <v>27</v>
      </c>
      <c r="I10" s="18" t="s">
        <v>28</v>
      </c>
      <c r="J10" s="19">
        <f>+'[2]2.3. Financing'!J1283</f>
        <v>17925.975875996024</v>
      </c>
      <c r="K10" s="19">
        <f>+'[2]2.3. Financing'!K1283</f>
        <v>40469.906261648146</v>
      </c>
      <c r="L10" s="19">
        <f>+'[2]2.3. Financing'!L1283</f>
        <v>35666.047834550744</v>
      </c>
      <c r="M10" s="19">
        <f>+'[2]2.3. Financing'!M1283</f>
        <v>24113.4690029433</v>
      </c>
      <c r="N10" s="19">
        <f>+'[2]2.3. Financing'!N1283</f>
        <v>24433.551229212506</v>
      </c>
      <c r="O10" s="19">
        <f>+'[2]2.3. Financing'!O1283</f>
        <v>11984.551850406728</v>
      </c>
      <c r="P10" s="20">
        <f t="shared" si="1"/>
        <v>154593.50205475744</v>
      </c>
      <c r="Q10" s="21">
        <f t="shared" si="0"/>
        <v>1.5473244988017556E-3</v>
      </c>
      <c r="R10" s="22"/>
      <c r="S10" s="22"/>
      <c r="T10" s="22"/>
      <c r="U10" s="22"/>
      <c r="V10" s="22"/>
      <c r="W10" s="23"/>
      <c r="X10" s="24"/>
      <c r="Y10" s="24"/>
      <c r="Z10" s="24"/>
      <c r="AA10" s="24"/>
      <c r="AB10" s="24"/>
      <c r="AC10" s="24"/>
      <c r="AD10" s="24"/>
      <c r="AE10" s="24"/>
      <c r="AF10" s="24"/>
      <c r="AG10" s="24"/>
      <c r="AH10" s="25"/>
    </row>
    <row r="11" spans="2:34" ht="14.45" customHeight="1" x14ac:dyDescent="0.3">
      <c r="B11" s="154"/>
      <c r="C11" s="152"/>
      <c r="D11" s="134"/>
      <c r="E11" s="118"/>
      <c r="F11" s="16" t="s">
        <v>29</v>
      </c>
      <c r="G11" s="17" t="s">
        <v>30</v>
      </c>
      <c r="H11" s="17" t="s">
        <v>30</v>
      </c>
      <c r="I11" s="18" t="s">
        <v>31</v>
      </c>
      <c r="J11" s="19">
        <f>+'[2]2.3. Financing'!J1284</f>
        <v>243170.18371930005</v>
      </c>
      <c r="K11" s="19">
        <f>+'[2]2.3. Financing'!K1284</f>
        <v>541461.93237368471</v>
      </c>
      <c r="L11" s="19">
        <f>+'[2]2.3. Financing'!L1284</f>
        <v>653166.68934108096</v>
      </c>
      <c r="M11" s="19">
        <f>+'[2]2.3. Financing'!M1284</f>
        <v>700912.19050239446</v>
      </c>
      <c r="N11" s="19">
        <f>+'[2]2.3. Financing'!N1284</f>
        <v>707050.7497046889</v>
      </c>
      <c r="O11" s="19">
        <f>+'[2]2.3. Financing'!O1284</f>
        <v>343774.810635334</v>
      </c>
      <c r="P11" s="20">
        <f t="shared" si="1"/>
        <v>3189536.556276483</v>
      </c>
      <c r="Q11" s="21">
        <f t="shared" si="0"/>
        <v>3.1924032949342908E-2</v>
      </c>
      <c r="R11" s="22"/>
      <c r="S11" s="22"/>
      <c r="T11" s="22"/>
      <c r="U11" s="22"/>
      <c r="V11" s="22"/>
      <c r="W11" s="23"/>
      <c r="X11" s="24"/>
      <c r="Y11" s="24"/>
      <c r="Z11" s="24"/>
      <c r="AA11" s="24"/>
      <c r="AB11" s="24"/>
      <c r="AC11" s="24"/>
      <c r="AD11" s="24"/>
      <c r="AE11" s="24"/>
      <c r="AF11" s="24"/>
      <c r="AG11" s="24"/>
      <c r="AH11" s="25"/>
    </row>
    <row r="12" spans="2:34" ht="14.45" customHeight="1" x14ac:dyDescent="0.3">
      <c r="B12" s="154"/>
      <c r="C12" s="152"/>
      <c r="D12" s="134"/>
      <c r="E12" s="118"/>
      <c r="F12" s="16" t="s">
        <v>32</v>
      </c>
      <c r="G12" s="17" t="s">
        <v>33</v>
      </c>
      <c r="H12" s="17" t="s">
        <v>33</v>
      </c>
      <c r="I12" s="18" t="s">
        <v>34</v>
      </c>
      <c r="J12" s="19">
        <f>+'[2]2.3. Financing'!J1285</f>
        <v>86618.957069335767</v>
      </c>
      <c r="K12" s="19">
        <f>+'[2]2.3. Financing'!K1285</f>
        <v>200858.19287036592</v>
      </c>
      <c r="L12" s="19">
        <f>+'[2]2.3. Financing'!L1285</f>
        <v>243002.54793188217</v>
      </c>
      <c r="M12" s="19">
        <f>+'[2]2.3. Financing'!M1285</f>
        <v>211676.90502298452</v>
      </c>
      <c r="N12" s="19">
        <f>+'[2]2.3. Financing'!N1285</f>
        <v>148358.9700843521</v>
      </c>
      <c r="O12" s="19">
        <f>+'[2]2.3. Financing'!O1285</f>
        <v>60497.519342640408</v>
      </c>
      <c r="P12" s="20">
        <f t="shared" si="1"/>
        <v>951013.09232156083</v>
      </c>
      <c r="Q12" s="21">
        <f t="shared" si="0"/>
        <v>9.5186785788004755E-3</v>
      </c>
      <c r="R12" s="22"/>
      <c r="S12" s="22"/>
      <c r="T12" s="22"/>
      <c r="U12" s="22"/>
      <c r="V12" s="22"/>
      <c r="W12" s="23"/>
      <c r="X12" s="24"/>
      <c r="Y12" s="24"/>
      <c r="Z12" s="24"/>
      <c r="AA12" s="24"/>
      <c r="AB12" s="24"/>
      <c r="AC12" s="24"/>
      <c r="AD12" s="24"/>
      <c r="AE12" s="24"/>
      <c r="AF12" s="24"/>
      <c r="AG12" s="24"/>
      <c r="AH12" s="25"/>
    </row>
    <row r="13" spans="2:34" ht="14.45" customHeight="1" x14ac:dyDescent="0.3">
      <c r="B13" s="154"/>
      <c r="C13" s="152"/>
      <c r="D13" s="134"/>
      <c r="E13" s="118"/>
      <c r="F13" s="16" t="s">
        <v>35</v>
      </c>
      <c r="G13" s="17" t="s">
        <v>36</v>
      </c>
      <c r="H13" s="17" t="s">
        <v>36</v>
      </c>
      <c r="I13" s="18" t="s">
        <v>37</v>
      </c>
      <c r="J13" s="19">
        <f>+'[2]2.3. Financing'!J1286</f>
        <v>22800.372487468438</v>
      </c>
      <c r="K13" s="19">
        <f>+'[2]2.3. Financing'!K1286</f>
        <v>50370.989743718223</v>
      </c>
      <c r="L13" s="19">
        <f>+'[2]2.3. Financing'!L1286</f>
        <v>61305.640618710037</v>
      </c>
      <c r="M13" s="19">
        <f>+'[2]2.3. Financing'!M1286</f>
        <v>67716.549394948088</v>
      </c>
      <c r="N13" s="19">
        <f>+'[2]2.3. Financing'!N1286</f>
        <v>69772.259083105717</v>
      </c>
      <c r="O13" s="19">
        <f>+'[2]2.3. Financing'!O1286</f>
        <v>34188.005467416035</v>
      </c>
      <c r="P13" s="20">
        <f t="shared" si="1"/>
        <v>306153.81679536653</v>
      </c>
      <c r="Q13" s="21">
        <f t="shared" si="0"/>
        <v>3.0642898623342032E-3</v>
      </c>
      <c r="R13" s="22"/>
      <c r="S13" s="22"/>
      <c r="T13" s="22"/>
      <c r="U13" s="22"/>
      <c r="V13" s="22"/>
      <c r="W13" s="23"/>
      <c r="X13" s="24"/>
      <c r="Y13" s="24"/>
      <c r="Z13" s="24"/>
      <c r="AA13" s="24"/>
      <c r="AB13" s="24"/>
      <c r="AC13" s="24"/>
      <c r="AD13" s="24"/>
      <c r="AE13" s="24"/>
      <c r="AF13" s="24"/>
      <c r="AG13" s="24"/>
      <c r="AH13" s="25"/>
    </row>
    <row r="14" spans="2:34" ht="14.45" customHeight="1" x14ac:dyDescent="0.3">
      <c r="B14" s="154"/>
      <c r="C14" s="152"/>
      <c r="D14" s="134"/>
      <c r="E14" s="118"/>
      <c r="F14" s="16" t="s">
        <v>38</v>
      </c>
      <c r="G14" s="17" t="s">
        <v>39</v>
      </c>
      <c r="H14" s="17" t="s">
        <v>39</v>
      </c>
      <c r="I14" s="18" t="s">
        <v>40</v>
      </c>
      <c r="J14" s="19">
        <f>+'[2]2.3. Financing'!J1287</f>
        <v>13740.903830708896</v>
      </c>
      <c r="K14" s="19">
        <f>+'[2]2.3. Financing'!K1287</f>
        <v>25256.455010392805</v>
      </c>
      <c r="L14" s="19">
        <f>+'[2]2.3. Financing'!L1287</f>
        <v>31241.144063349388</v>
      </c>
      <c r="M14" s="19">
        <f>+'[2]2.3. Financing'!M1287</f>
        <v>38189.562836860852</v>
      </c>
      <c r="N14" s="19">
        <f>+'[2]2.3. Financing'!N1287</f>
        <v>40221.287965487856</v>
      </c>
      <c r="O14" s="19">
        <f>+'[2]2.3. Financing'!O1287</f>
        <v>21713.656120583233</v>
      </c>
      <c r="P14" s="20">
        <f t="shared" si="1"/>
        <v>170363.00982738304</v>
      </c>
      <c r="Q14" s="21">
        <f t="shared" si="0"/>
        <v>1.7051613120333076E-3</v>
      </c>
      <c r="R14" s="22"/>
      <c r="S14" s="22"/>
      <c r="T14" s="22"/>
      <c r="U14" s="22"/>
      <c r="V14" s="22"/>
      <c r="W14" s="23"/>
      <c r="X14" s="24"/>
      <c r="Y14" s="24"/>
      <c r="Z14" s="24"/>
      <c r="AA14" s="24"/>
      <c r="AB14" s="24"/>
      <c r="AC14" s="24"/>
      <c r="AD14" s="24"/>
      <c r="AE14" s="24"/>
      <c r="AF14" s="24"/>
      <c r="AG14" s="24"/>
      <c r="AH14" s="25"/>
    </row>
    <row r="15" spans="2:34" ht="14.45" customHeight="1" x14ac:dyDescent="0.3">
      <c r="B15" s="154"/>
      <c r="C15" s="152"/>
      <c r="D15" s="135"/>
      <c r="E15" s="119"/>
      <c r="F15" s="16" t="s">
        <v>41</v>
      </c>
      <c r="G15" s="17" t="s">
        <v>42</v>
      </c>
      <c r="H15" s="17" t="s">
        <v>42</v>
      </c>
      <c r="I15" s="18" t="s">
        <v>43</v>
      </c>
      <c r="J15" s="19">
        <f>+'[2]2.3. Financing'!J1288</f>
        <v>41262.495443365136</v>
      </c>
      <c r="K15" s="19">
        <f>+'[2]2.3. Financing'!K1288</f>
        <v>95056.535745521091</v>
      </c>
      <c r="L15" s="19">
        <f>+'[2]2.3. Financing'!L1288</f>
        <v>115563.99771888602</v>
      </c>
      <c r="M15" s="19">
        <f>+'[2]2.3. Financing'!M1288</f>
        <v>117473.89923393368</v>
      </c>
      <c r="N15" s="19">
        <f>+'[2]2.3. Financing'!N1288</f>
        <v>97526.45371677239</v>
      </c>
      <c r="O15" s="19">
        <f>+'[2]2.3. Financing'!O1288</f>
        <v>38906.993431653551</v>
      </c>
      <c r="P15" s="20">
        <f t="shared" si="1"/>
        <v>505790.37529013184</v>
      </c>
      <c r="Q15" s="21">
        <f t="shared" si="0"/>
        <v>5.0624497701549469E-3</v>
      </c>
      <c r="R15" s="22"/>
      <c r="S15" s="22"/>
      <c r="T15" s="22"/>
      <c r="U15" s="22"/>
      <c r="V15" s="22"/>
      <c r="W15" s="23"/>
      <c r="X15" s="24"/>
      <c r="Y15" s="24"/>
      <c r="Z15" s="24"/>
      <c r="AA15" s="24"/>
      <c r="AB15" s="24"/>
      <c r="AC15" s="24"/>
      <c r="AD15" s="24"/>
      <c r="AE15" s="24"/>
      <c r="AF15" s="24"/>
      <c r="AG15" s="24"/>
      <c r="AH15" s="25"/>
    </row>
    <row r="16" spans="2:34" ht="14.45" customHeight="1" x14ac:dyDescent="0.3">
      <c r="B16" s="154"/>
      <c r="C16" s="152"/>
      <c r="D16" s="136" t="s">
        <v>44</v>
      </c>
      <c r="E16" s="136" t="s">
        <v>45</v>
      </c>
      <c r="F16" s="26" t="s">
        <v>20</v>
      </c>
      <c r="G16" s="27" t="s">
        <v>46</v>
      </c>
      <c r="H16" s="27" t="s">
        <v>21</v>
      </c>
      <c r="I16" s="28" t="s">
        <v>22</v>
      </c>
      <c r="J16" s="29">
        <f>+'[2]2.3. Financing'!J1566</f>
        <v>37465.900906333998</v>
      </c>
      <c r="K16" s="29">
        <f>+'[2]2.3. Financing'!K1566</f>
        <v>79011.582214916532</v>
      </c>
      <c r="L16" s="29">
        <f>+'[2]2.3. Financing'!L1566</f>
        <v>76385.613271046706</v>
      </c>
      <c r="M16" s="29">
        <f>+'[2]2.3. Financing'!M1566</f>
        <v>48893.203573377381</v>
      </c>
      <c r="N16" s="29">
        <f>+'[2]2.3. Financing'!N1566</f>
        <v>22127.880967167352</v>
      </c>
      <c r="O16" s="29">
        <f>+'[2]2.3. Financing'!O1566</f>
        <v>9519.1165558144348</v>
      </c>
      <c r="P16" s="30">
        <f t="shared" si="1"/>
        <v>273403.29748865642</v>
      </c>
      <c r="Q16" s="31">
        <f t="shared" si="0"/>
        <v>2.7364903093245107E-3</v>
      </c>
      <c r="R16" s="22"/>
      <c r="S16" s="22"/>
      <c r="T16" s="22"/>
      <c r="U16" s="22"/>
      <c r="V16" s="22"/>
      <c r="W16" s="23"/>
      <c r="X16" s="24"/>
      <c r="Y16" s="24"/>
      <c r="Z16" s="24"/>
      <c r="AA16" s="24"/>
      <c r="AB16" s="24"/>
      <c r="AC16" s="24"/>
      <c r="AD16" s="24"/>
      <c r="AE16" s="24"/>
      <c r="AF16" s="24"/>
      <c r="AG16" s="24"/>
      <c r="AH16" s="25"/>
    </row>
    <row r="17" spans="2:34" ht="14.45" customHeight="1" x14ac:dyDescent="0.3">
      <c r="B17" s="154"/>
      <c r="C17" s="152"/>
      <c r="D17" s="137"/>
      <c r="E17" s="137"/>
      <c r="F17" s="26" t="s">
        <v>23</v>
      </c>
      <c r="G17" s="27" t="s">
        <v>47</v>
      </c>
      <c r="H17" s="27" t="s">
        <v>24</v>
      </c>
      <c r="I17" s="28" t="s">
        <v>25</v>
      </c>
      <c r="J17" s="29">
        <f>+'[2]2.3. Financing'!J1567</f>
        <v>656537.39198922284</v>
      </c>
      <c r="K17" s="29">
        <f>+'[2]2.3. Financing'!K1567</f>
        <v>637819.90005691978</v>
      </c>
      <c r="L17" s="29">
        <f>+'[2]2.3. Financing'!L1567</f>
        <v>61778.78908922791</v>
      </c>
      <c r="M17" s="29">
        <f>+'[2]2.3. Financing'!M1567</f>
        <v>73750.880114796179</v>
      </c>
      <c r="N17" s="29">
        <f>+'[2]2.3. Financing'!N1567</f>
        <v>38061.472603937014</v>
      </c>
      <c r="O17" s="29">
        <f>+'[2]2.3. Financing'!O1567</f>
        <v>3454.2462471523118</v>
      </c>
      <c r="P17" s="30">
        <f t="shared" si="1"/>
        <v>1471402.6801012561</v>
      </c>
      <c r="Q17" s="31">
        <f t="shared" si="0"/>
        <v>1.4727251690803987E-2</v>
      </c>
      <c r="R17" s="22"/>
      <c r="S17" s="22"/>
      <c r="T17" s="22"/>
      <c r="U17" s="22"/>
      <c r="V17" s="22"/>
      <c r="W17" s="23"/>
      <c r="X17" s="24"/>
      <c r="Y17" s="24"/>
      <c r="Z17" s="24"/>
      <c r="AA17" s="24"/>
      <c r="AB17" s="24"/>
      <c r="AC17" s="24"/>
      <c r="AD17" s="24"/>
      <c r="AE17" s="24"/>
      <c r="AF17" s="24"/>
      <c r="AG17" s="24"/>
      <c r="AH17" s="25"/>
    </row>
    <row r="18" spans="2:34" ht="14.45" customHeight="1" x14ac:dyDescent="0.3">
      <c r="B18" s="154"/>
      <c r="C18" s="152"/>
      <c r="D18" s="137"/>
      <c r="E18" s="137"/>
      <c r="F18" s="26" t="s">
        <v>26</v>
      </c>
      <c r="G18" s="27" t="s">
        <v>48</v>
      </c>
      <c r="H18" s="27" t="s">
        <v>27</v>
      </c>
      <c r="I18" s="28" t="s">
        <v>28</v>
      </c>
      <c r="J18" s="29">
        <f>+'[2]2.3. Financing'!J1568</f>
        <v>39447.752177554357</v>
      </c>
      <c r="K18" s="29">
        <f>+'[2]2.3. Financing'!K1568</f>
        <v>75249.701924858251</v>
      </c>
      <c r="L18" s="29">
        <f>+'[2]2.3. Financing'!L1568</f>
        <v>48781.029392384036</v>
      </c>
      <c r="M18" s="29">
        <f>+'[2]2.3. Financing'!M1568</f>
        <v>28585.480263254751</v>
      </c>
      <c r="N18" s="29">
        <f>+'[2]2.3. Financing'!N1568</f>
        <v>26495.718716414645</v>
      </c>
      <c r="O18" s="29">
        <f>+'[2]2.3. Financing'!O1568</f>
        <v>13311.393993313857</v>
      </c>
      <c r="P18" s="30">
        <f t="shared" si="1"/>
        <v>231871.0764677799</v>
      </c>
      <c r="Q18" s="31">
        <f t="shared" si="0"/>
        <v>2.3207948097006713E-3</v>
      </c>
      <c r="R18" s="22"/>
      <c r="S18" s="22"/>
      <c r="T18" s="22"/>
      <c r="U18" s="22"/>
      <c r="V18" s="22"/>
      <c r="W18" s="23"/>
      <c r="X18" s="24"/>
      <c r="Y18" s="24"/>
      <c r="Z18" s="24"/>
      <c r="AA18" s="24"/>
      <c r="AB18" s="24"/>
      <c r="AC18" s="24"/>
      <c r="AD18" s="24"/>
      <c r="AE18" s="24"/>
      <c r="AF18" s="24"/>
      <c r="AG18" s="24"/>
      <c r="AH18" s="25"/>
    </row>
    <row r="19" spans="2:34" ht="14.45" customHeight="1" x14ac:dyDescent="0.3">
      <c r="B19" s="154"/>
      <c r="C19" s="152"/>
      <c r="D19" s="137"/>
      <c r="E19" s="137"/>
      <c r="F19" s="26" t="s">
        <v>29</v>
      </c>
      <c r="G19" s="27" t="s">
        <v>49</v>
      </c>
      <c r="H19" s="27" t="s">
        <v>30</v>
      </c>
      <c r="I19" s="28" t="s">
        <v>31</v>
      </c>
      <c r="J19" s="29">
        <f>+'[2]2.3. Financing'!J1569</f>
        <v>535118.26695997489</v>
      </c>
      <c r="K19" s="29">
        <f>+'[2]2.3. Financing'!K1569</f>
        <v>1006793.758091551</v>
      </c>
      <c r="L19" s="29">
        <f>+'[2]2.3. Financing'!L1569</f>
        <v>893346.62530249963</v>
      </c>
      <c r="M19" s="29">
        <f>+'[2]2.3. Financing'!M1569</f>
        <v>830901.25213569461</v>
      </c>
      <c r="N19" s="29">
        <f>+'[2]2.3. Financing'!N1569</f>
        <v>766725.13162996876</v>
      </c>
      <c r="O19" s="29">
        <f>+'[2]2.3. Financing'!O1569</f>
        <v>381835.0495257352</v>
      </c>
      <c r="P19" s="30">
        <f t="shared" si="1"/>
        <v>4414720.0836454239</v>
      </c>
      <c r="Q19" s="31">
        <f t="shared" si="0"/>
        <v>4.4186880108047104E-2</v>
      </c>
      <c r="R19" s="22"/>
      <c r="S19" s="22"/>
      <c r="T19" s="22"/>
      <c r="U19" s="22"/>
      <c r="V19" s="22"/>
      <c r="W19" s="23"/>
      <c r="X19" s="24"/>
      <c r="Y19" s="24"/>
      <c r="Z19" s="24"/>
      <c r="AA19" s="24"/>
      <c r="AB19" s="24"/>
      <c r="AC19" s="24"/>
      <c r="AD19" s="24"/>
      <c r="AE19" s="24"/>
      <c r="AF19" s="24"/>
      <c r="AG19" s="24"/>
      <c r="AH19" s="25"/>
    </row>
    <row r="20" spans="2:34" ht="14.45" customHeight="1" x14ac:dyDescent="0.3">
      <c r="B20" s="154"/>
      <c r="C20" s="152"/>
      <c r="D20" s="137"/>
      <c r="E20" s="137"/>
      <c r="F20" s="26" t="s">
        <v>32</v>
      </c>
      <c r="G20" s="27" t="s">
        <v>50</v>
      </c>
      <c r="H20" s="27" t="s">
        <v>33</v>
      </c>
      <c r="I20" s="28" t="s">
        <v>34</v>
      </c>
      <c r="J20" s="29">
        <f>+'[2]2.3. Financing'!J1570</f>
        <v>190612.95050189405</v>
      </c>
      <c r="K20" s="29">
        <f>+'[2]2.3. Financing'!K1570</f>
        <v>373475.51647245104</v>
      </c>
      <c r="L20" s="29">
        <f>+'[2]2.3. Financing'!L1570</f>
        <v>332358.50767872628</v>
      </c>
      <c r="M20" s="29">
        <f>+'[2]2.3. Financing'!M1570</f>
        <v>250933.86563263874</v>
      </c>
      <c r="N20" s="29">
        <f>+'[2]2.3. Financing'!N1570</f>
        <v>160880.31999672041</v>
      </c>
      <c r="O20" s="29">
        <f>+'[2]2.3. Financing'!O1570</f>
        <v>67195.363301021745</v>
      </c>
      <c r="P20" s="30">
        <f t="shared" si="1"/>
        <v>1375456.5235834522</v>
      </c>
      <c r="Q20" s="31">
        <f t="shared" si="0"/>
        <v>1.3766927766624555E-2</v>
      </c>
      <c r="R20" s="22"/>
      <c r="S20" s="22"/>
      <c r="T20" s="22"/>
      <c r="U20" s="22"/>
      <c r="V20" s="22"/>
      <c r="W20" s="23"/>
      <c r="X20" s="24"/>
      <c r="Y20" s="24"/>
      <c r="Z20" s="24"/>
      <c r="AA20" s="24"/>
      <c r="AB20" s="24"/>
      <c r="AC20" s="24"/>
      <c r="AD20" s="24"/>
      <c r="AE20" s="24"/>
      <c r="AF20" s="24"/>
      <c r="AG20" s="24"/>
      <c r="AH20" s="25"/>
    </row>
    <row r="21" spans="2:34" ht="14.45" customHeight="1" x14ac:dyDescent="0.3">
      <c r="B21" s="154"/>
      <c r="C21" s="152"/>
      <c r="D21" s="137"/>
      <c r="E21" s="137"/>
      <c r="F21" s="26" t="s">
        <v>35</v>
      </c>
      <c r="G21" s="27" t="s">
        <v>51</v>
      </c>
      <c r="H21" s="27" t="s">
        <v>36</v>
      </c>
      <c r="I21" s="28" t="s">
        <v>37</v>
      </c>
      <c r="J21" s="29">
        <f>+'[2]2.3. Financing'!J1571</f>
        <v>50174.308481914581</v>
      </c>
      <c r="K21" s="29">
        <f>+'[2]2.3. Financing'!K1571</f>
        <v>93659.766330294515</v>
      </c>
      <c r="L21" s="29">
        <f>+'[2]2.3. Financing'!L1571</f>
        <v>83848.71435189381</v>
      </c>
      <c r="M21" s="29">
        <f>+'[2]2.3. Financing'!M1571</f>
        <v>80275.056483525055</v>
      </c>
      <c r="N21" s="29">
        <f>+'[2]2.3. Financing'!N1571</f>
        <v>75660.968540034824</v>
      </c>
      <c r="O21" s="29">
        <f>+'[2]2.3. Financing'!O1571</f>
        <v>37973.052000847092</v>
      </c>
      <c r="P21" s="30">
        <f t="shared" si="1"/>
        <v>421591.86618850986</v>
      </c>
      <c r="Q21" s="31">
        <f t="shared" si="0"/>
        <v>4.2197079073735743E-3</v>
      </c>
      <c r="R21" s="22"/>
      <c r="S21" s="22"/>
      <c r="T21" s="22"/>
      <c r="U21" s="22"/>
      <c r="V21" s="22"/>
      <c r="W21" s="23"/>
      <c r="X21" s="24"/>
      <c r="Y21" s="24"/>
      <c r="Z21" s="24"/>
      <c r="AA21" s="24"/>
      <c r="AB21" s="24"/>
      <c r="AC21" s="24"/>
      <c r="AD21" s="24"/>
      <c r="AE21" s="24"/>
      <c r="AF21" s="24"/>
      <c r="AG21" s="24"/>
      <c r="AH21" s="25"/>
    </row>
    <row r="22" spans="2:34" ht="14.45" customHeight="1" x14ac:dyDescent="0.3">
      <c r="B22" s="154"/>
      <c r="C22" s="152"/>
      <c r="D22" s="137"/>
      <c r="E22" s="137"/>
      <c r="F22" s="26" t="s">
        <v>38</v>
      </c>
      <c r="G22" s="27" t="s">
        <v>52</v>
      </c>
      <c r="H22" s="27" t="s">
        <v>39</v>
      </c>
      <c r="I22" s="28" t="s">
        <v>40</v>
      </c>
      <c r="J22" s="29">
        <f>+'[2]2.3. Financing'!J1572</f>
        <v>30238.117732560764</v>
      </c>
      <c r="K22" s="29">
        <f>+'[2]2.3. Financing'!K1572</f>
        <v>46961.826373482967</v>
      </c>
      <c r="L22" s="29">
        <f>+'[2]2.3. Financing'!L1572</f>
        <v>42729.017071794275</v>
      </c>
      <c r="M22" s="29">
        <f>+'[2]2.3. Financing'!M1572</f>
        <v>45272.084020850067</v>
      </c>
      <c r="N22" s="29">
        <f>+'[2]2.3. Financing'!N1572</f>
        <v>43615.924772791492</v>
      </c>
      <c r="O22" s="29">
        <f>+'[2]2.3. Financing'!O1572</f>
        <v>24117.633705811459</v>
      </c>
      <c r="P22" s="30">
        <f t="shared" si="1"/>
        <v>232934.60367729102</v>
      </c>
      <c r="Q22" s="31">
        <f t="shared" si="0"/>
        <v>2.3314396407223266E-3</v>
      </c>
      <c r="R22" s="22"/>
      <c r="S22" s="22"/>
      <c r="T22" s="22"/>
      <c r="U22" s="22"/>
      <c r="V22" s="22"/>
      <c r="W22" s="23"/>
      <c r="X22" s="24"/>
      <c r="Y22" s="24"/>
      <c r="Z22" s="24"/>
      <c r="AA22" s="24"/>
      <c r="AB22" s="24"/>
      <c r="AC22" s="24"/>
      <c r="AD22" s="24"/>
      <c r="AE22" s="24"/>
      <c r="AF22" s="24"/>
      <c r="AG22" s="24"/>
      <c r="AH22" s="25"/>
    </row>
    <row r="23" spans="2:34" ht="14.45" customHeight="1" x14ac:dyDescent="0.3">
      <c r="B23" s="154"/>
      <c r="C23" s="152"/>
      <c r="D23" s="138"/>
      <c r="E23" s="138"/>
      <c r="F23" s="26" t="s">
        <v>41</v>
      </c>
      <c r="G23" s="27" t="s">
        <v>53</v>
      </c>
      <c r="H23" s="27" t="s">
        <v>42</v>
      </c>
      <c r="I23" s="28" t="s">
        <v>43</v>
      </c>
      <c r="J23" s="29">
        <f>+'[2]2.3. Financing'!J1573</f>
        <v>90801.901427131816</v>
      </c>
      <c r="K23" s="29">
        <f>+'[2]2.3. Financing'!K1573</f>
        <v>176748.0244360909</v>
      </c>
      <c r="L23" s="29">
        <f>+'[2]2.3. Financing'!L1573</f>
        <v>158058.74526880804</v>
      </c>
      <c r="M23" s="29">
        <f>+'[2]2.3. Financing'!M1573</f>
        <v>139260.25440758039</v>
      </c>
      <c r="N23" s="29">
        <f>+'[2]2.3. Financing'!N1573</f>
        <v>105757.58967037051</v>
      </c>
      <c r="O23" s="29">
        <f>+'[2]2.3. Financing'!O1573</f>
        <v>43214.491883268725</v>
      </c>
      <c r="P23" s="30">
        <f t="shared" si="1"/>
        <v>713841.0070932504</v>
      </c>
      <c r="Q23" s="31">
        <f t="shared" si="0"/>
        <v>7.1448260363069583E-3</v>
      </c>
      <c r="R23" s="22"/>
      <c r="S23" s="22"/>
      <c r="T23" s="22"/>
      <c r="U23" s="22"/>
      <c r="V23" s="22"/>
      <c r="W23" s="23"/>
      <c r="X23" s="24"/>
      <c r="Y23" s="24"/>
      <c r="Z23" s="24"/>
      <c r="AA23" s="24"/>
      <c r="AB23" s="24"/>
      <c r="AC23" s="24"/>
      <c r="AD23" s="24"/>
      <c r="AE23" s="24"/>
      <c r="AF23" s="24"/>
      <c r="AG23" s="24"/>
      <c r="AH23" s="25"/>
    </row>
    <row r="24" spans="2:34" ht="14.45" customHeight="1" x14ac:dyDescent="0.3">
      <c r="B24" s="154"/>
      <c r="C24" s="152"/>
      <c r="D24" s="133" t="s">
        <v>54</v>
      </c>
      <c r="E24" s="117" t="s">
        <v>19</v>
      </c>
      <c r="F24" s="16" t="s">
        <v>20</v>
      </c>
      <c r="G24" s="17" t="s">
        <v>55</v>
      </c>
      <c r="H24" s="17" t="s">
        <v>21</v>
      </c>
      <c r="I24" s="18" t="s">
        <v>22</v>
      </c>
      <c r="J24" s="19">
        <f>+'[2]2.3. Financing'!J1376</f>
        <v>7014.4551484745225</v>
      </c>
      <c r="K24" s="19">
        <f>+'[2]2.3. Financing'!K1376</f>
        <v>17507.147437663672</v>
      </c>
      <c r="L24" s="19">
        <f>+'[2]2.3. Financing'!L1376</f>
        <v>23009.79835688871</v>
      </c>
      <c r="M24" s="19">
        <f>+'[2]2.3. Financing'!M1376</f>
        <v>16992.602959298369</v>
      </c>
      <c r="N24" s="19">
        <f>+'[2]2.3. Financing'!N1376</f>
        <v>8407.1332514011865</v>
      </c>
      <c r="O24" s="19">
        <f>+'[2]2.3. Financing'!O1376</f>
        <v>3530.954500189569</v>
      </c>
      <c r="P24" s="20">
        <f t="shared" si="1"/>
        <v>76462.091653916039</v>
      </c>
      <c r="Q24" s="21">
        <f t="shared" si="0"/>
        <v>7.6530815379176299E-4</v>
      </c>
      <c r="R24" s="22"/>
      <c r="S24" s="22"/>
      <c r="T24" s="22"/>
      <c r="U24" s="22"/>
      <c r="V24" s="22"/>
      <c r="W24" s="23"/>
      <c r="X24" s="24"/>
      <c r="Y24" s="24"/>
      <c r="Z24" s="24"/>
      <c r="AA24" s="24"/>
      <c r="AB24" s="24"/>
      <c r="AC24" s="24"/>
      <c r="AD24" s="24"/>
      <c r="AE24" s="24"/>
      <c r="AF24" s="24"/>
      <c r="AG24" s="24"/>
      <c r="AH24" s="25"/>
    </row>
    <row r="25" spans="2:34" ht="14.45" customHeight="1" x14ac:dyDescent="0.3">
      <c r="B25" s="154"/>
      <c r="C25" s="152"/>
      <c r="D25" s="134"/>
      <c r="E25" s="118"/>
      <c r="F25" s="16" t="s">
        <v>23</v>
      </c>
      <c r="G25" s="17" t="s">
        <v>56</v>
      </c>
      <c r="H25" s="17" t="s">
        <v>24</v>
      </c>
      <c r="I25" s="18" t="s">
        <v>25</v>
      </c>
      <c r="J25" s="19">
        <f>+'[2]2.3. Financing'!J1377</f>
        <v>122918.49329656115</v>
      </c>
      <c r="K25" s="19">
        <f>+'[2]2.3. Financing'!K1377</f>
        <v>141326.20453795075</v>
      </c>
      <c r="L25" s="19">
        <f>+'[2]2.3. Financing'!L1377</f>
        <v>18609.754099005248</v>
      </c>
      <c r="M25" s="19">
        <f>+'[2]2.3. Financing'!M1377</f>
        <v>25631.771536687145</v>
      </c>
      <c r="N25" s="19">
        <f>+'[2]2.3. Financing'!N1377</f>
        <v>14460.845681547278</v>
      </c>
      <c r="O25" s="19">
        <f>+'[2]2.3. Financing'!O1377</f>
        <v>1281.2939372714568</v>
      </c>
      <c r="P25" s="20">
        <f t="shared" si="1"/>
        <v>324228.36308902304</v>
      </c>
      <c r="Q25" s="21">
        <f t="shared" si="0"/>
        <v>3.2451977783408874E-3</v>
      </c>
      <c r="R25" s="22"/>
      <c r="S25" s="22"/>
      <c r="T25" s="22"/>
      <c r="U25" s="22"/>
      <c r="V25" s="22"/>
      <c r="W25" s="23"/>
      <c r="X25" s="24"/>
      <c r="Y25" s="24"/>
      <c r="Z25" s="24"/>
      <c r="AA25" s="24"/>
      <c r="AB25" s="24"/>
      <c r="AC25" s="24"/>
      <c r="AD25" s="24"/>
      <c r="AE25" s="24"/>
      <c r="AF25" s="24"/>
      <c r="AG25" s="24"/>
      <c r="AH25" s="25"/>
    </row>
    <row r="26" spans="2:34" ht="14.45" customHeight="1" x14ac:dyDescent="0.3">
      <c r="B26" s="154"/>
      <c r="C26" s="152"/>
      <c r="D26" s="134"/>
      <c r="E26" s="118"/>
      <c r="F26" s="16" t="s">
        <v>26</v>
      </c>
      <c r="G26" s="17" t="s">
        <v>57</v>
      </c>
      <c r="H26" s="17" t="s">
        <v>27</v>
      </c>
      <c r="I26" s="18" t="s">
        <v>28</v>
      </c>
      <c r="J26" s="19">
        <f>+'[2]2.3. Financing'!J1378</f>
        <v>7385.502060910364</v>
      </c>
      <c r="K26" s="19">
        <f>+'[2]2.3. Financing'!K1378</f>
        <v>16673.601379799034</v>
      </c>
      <c r="L26" s="19">
        <f>+'[2]2.3. Financing'!L1378</f>
        <v>14694.411707834906</v>
      </c>
      <c r="M26" s="19">
        <f>+'[2]2.3. Financing'!M1378</f>
        <v>9934.7492292126408</v>
      </c>
      <c r="N26" s="19">
        <f>+'[2]2.3. Financing'!N1378</f>
        <v>10066.623106435552</v>
      </c>
      <c r="O26" s="19">
        <f>+'[2]2.3. Financing'!O1378</f>
        <v>4937.6353623675714</v>
      </c>
      <c r="P26" s="20">
        <f t="shared" si="1"/>
        <v>63692.522846560067</v>
      </c>
      <c r="Q26" s="21">
        <f t="shared" si="0"/>
        <v>6.3749769350632333E-4</v>
      </c>
      <c r="R26" s="22"/>
      <c r="S26" s="22"/>
      <c r="T26" s="22"/>
      <c r="U26" s="22"/>
      <c r="V26" s="22"/>
      <c r="W26" s="23"/>
      <c r="X26" s="24"/>
      <c r="Y26" s="24"/>
      <c r="Z26" s="24"/>
      <c r="AA26" s="24"/>
      <c r="AB26" s="24"/>
      <c r="AC26" s="24"/>
      <c r="AD26" s="24"/>
      <c r="AE26" s="24"/>
      <c r="AF26" s="24"/>
      <c r="AG26" s="24"/>
      <c r="AH26" s="25"/>
    </row>
    <row r="27" spans="2:34" ht="14.45" customHeight="1" x14ac:dyDescent="0.3">
      <c r="B27" s="154"/>
      <c r="C27" s="152"/>
      <c r="D27" s="134"/>
      <c r="E27" s="118"/>
      <c r="F27" s="16" t="s">
        <v>29</v>
      </c>
      <c r="G27" s="17" t="s">
        <v>58</v>
      </c>
      <c r="H27" s="17" t="s">
        <v>30</v>
      </c>
      <c r="I27" s="18" t="s">
        <v>31</v>
      </c>
      <c r="J27" s="19">
        <f>+'[2]2.3. Financing'!J1379</f>
        <v>100186.11569235162</v>
      </c>
      <c r="K27" s="19">
        <f>+'[2]2.3. Financing'!K1379</f>
        <v>223082.31613795809</v>
      </c>
      <c r="L27" s="19">
        <f>+'[2]2.3. Financing'!L1379</f>
        <v>269104.6760085253</v>
      </c>
      <c r="M27" s="19">
        <f>+'[2]2.3. Financing'!M1379</f>
        <v>288775.82248698652</v>
      </c>
      <c r="N27" s="19">
        <f>+'[2]2.3. Financing'!N1379</f>
        <v>291304.90887833183</v>
      </c>
      <c r="O27" s="19">
        <f>+'[2]2.3. Financing'!O1379</f>
        <v>141635.22198175758</v>
      </c>
      <c r="P27" s="20">
        <f t="shared" si="1"/>
        <v>1314089.0611859108</v>
      </c>
      <c r="Q27" s="21">
        <f t="shared" si="0"/>
        <v>1.3152701575129275E-2</v>
      </c>
      <c r="R27" s="22"/>
      <c r="S27" s="22"/>
      <c r="T27" s="22"/>
      <c r="U27" s="22"/>
      <c r="V27" s="22"/>
      <c r="W27" s="23"/>
      <c r="X27" s="24"/>
      <c r="Y27" s="24"/>
      <c r="Z27" s="24"/>
      <c r="AA27" s="24"/>
      <c r="AB27" s="24"/>
      <c r="AC27" s="24"/>
      <c r="AD27" s="24"/>
      <c r="AE27" s="24"/>
      <c r="AF27" s="24"/>
      <c r="AG27" s="24"/>
      <c r="AH27" s="25"/>
    </row>
    <row r="28" spans="2:34" ht="14.45" customHeight="1" x14ac:dyDescent="0.3">
      <c r="B28" s="154"/>
      <c r="C28" s="152"/>
      <c r="D28" s="134"/>
      <c r="E28" s="118"/>
      <c r="F28" s="16" t="s">
        <v>32</v>
      </c>
      <c r="G28" s="17" t="s">
        <v>59</v>
      </c>
      <c r="H28" s="17" t="s">
        <v>33</v>
      </c>
      <c r="I28" s="18" t="s">
        <v>34</v>
      </c>
      <c r="J28" s="19">
        <f>+'[2]2.3. Financing'!J1380</f>
        <v>35687.010312566337</v>
      </c>
      <c r="K28" s="19">
        <f>+'[2]2.3. Financing'!K1380</f>
        <v>82753.575462590758</v>
      </c>
      <c r="L28" s="19">
        <f>+'[2]2.3. Financing'!L1380</f>
        <v>100117.04974793545</v>
      </c>
      <c r="M28" s="19">
        <f>+'[2]2.3. Financing'!M1380</f>
        <v>87210.884869469621</v>
      </c>
      <c r="N28" s="19">
        <f>+'[2]2.3. Financing'!N1380</f>
        <v>61123.895674753076</v>
      </c>
      <c r="O28" s="19">
        <f>+'[2]2.3. Financing'!O1380</f>
        <v>24924.977969167849</v>
      </c>
      <c r="P28" s="20">
        <f t="shared" si="1"/>
        <v>391817.39403648308</v>
      </c>
      <c r="Q28" s="21">
        <f t="shared" si="0"/>
        <v>3.9216955744657963E-3</v>
      </c>
      <c r="R28" s="22"/>
      <c r="S28" s="22"/>
      <c r="T28" s="22"/>
      <c r="U28" s="22"/>
      <c r="V28" s="22"/>
      <c r="W28" s="23"/>
      <c r="X28" s="24"/>
      <c r="Y28" s="24"/>
      <c r="Z28" s="24"/>
      <c r="AA28" s="24"/>
      <c r="AB28" s="24"/>
      <c r="AC28" s="24"/>
      <c r="AD28" s="24"/>
      <c r="AE28" s="24"/>
      <c r="AF28" s="24"/>
      <c r="AG28" s="24"/>
      <c r="AH28" s="25"/>
    </row>
    <row r="29" spans="2:34" ht="14.45" customHeight="1" x14ac:dyDescent="0.3">
      <c r="B29" s="154"/>
      <c r="C29" s="152"/>
      <c r="D29" s="134"/>
      <c r="E29" s="118"/>
      <c r="F29" s="16" t="s">
        <v>35</v>
      </c>
      <c r="G29" s="17" t="s">
        <v>60</v>
      </c>
      <c r="H29" s="17" t="s">
        <v>36</v>
      </c>
      <c r="I29" s="18" t="s">
        <v>37</v>
      </c>
      <c r="J29" s="19">
        <f>+'[2]2.3. Financing'!J1381</f>
        <v>9393.7534648369983</v>
      </c>
      <c r="K29" s="19">
        <f>+'[2]2.3. Financing'!K1381</f>
        <v>20752.847774411908</v>
      </c>
      <c r="L29" s="19">
        <f>+'[2]2.3. Financing'!L1381</f>
        <v>25257.923934908533</v>
      </c>
      <c r="M29" s="19">
        <f>+'[2]2.3. Financing'!M1381</f>
        <v>27899.218350718613</v>
      </c>
      <c r="N29" s="19">
        <f>+'[2]2.3. Financing'!N1381</f>
        <v>28746.170742239559</v>
      </c>
      <c r="O29" s="19">
        <f>+'[2]2.3. Financing'!O1381</f>
        <v>14085.458252575405</v>
      </c>
      <c r="P29" s="20">
        <f t="shared" si="1"/>
        <v>126135.37251969101</v>
      </c>
      <c r="Q29" s="21">
        <f t="shared" si="0"/>
        <v>1.2624874232816917E-3</v>
      </c>
      <c r="R29" s="22"/>
      <c r="S29" s="22"/>
      <c r="T29" s="22"/>
      <c r="U29" s="22"/>
      <c r="V29" s="22"/>
      <c r="W29" s="23"/>
      <c r="X29" s="24"/>
      <c r="Y29" s="24"/>
      <c r="Z29" s="24"/>
      <c r="AA29" s="24"/>
      <c r="AB29" s="24"/>
      <c r="AC29" s="24"/>
      <c r="AD29" s="24"/>
      <c r="AE29" s="24"/>
      <c r="AF29" s="24"/>
      <c r="AG29" s="24"/>
      <c r="AH29" s="25"/>
    </row>
    <row r="30" spans="2:34" ht="14.45" customHeight="1" x14ac:dyDescent="0.3">
      <c r="B30" s="154"/>
      <c r="C30" s="152"/>
      <c r="D30" s="134"/>
      <c r="E30" s="118"/>
      <c r="F30" s="16" t="s">
        <v>38</v>
      </c>
      <c r="G30" s="17" t="s">
        <v>61</v>
      </c>
      <c r="H30" s="17" t="s">
        <v>39</v>
      </c>
      <c r="I30" s="18" t="s">
        <v>40</v>
      </c>
      <c r="J30" s="19">
        <f>+'[2]2.3. Financing'!J1382</f>
        <v>5661.2523782520666</v>
      </c>
      <c r="K30" s="19">
        <f>+'[2]2.3. Financing'!K1382</f>
        <v>10405.659464281836</v>
      </c>
      <c r="L30" s="19">
        <f>+'[2]2.3. Financing'!L1382</f>
        <v>12871.351354099947</v>
      </c>
      <c r="M30" s="19">
        <f>+'[2]2.3. Financing'!M1382</f>
        <v>15734.099888786672</v>
      </c>
      <c r="N30" s="19">
        <f>+'[2]2.3. Financing'!N1382</f>
        <v>16571.170641780998</v>
      </c>
      <c r="O30" s="19">
        <f>+'[2]2.3. Financing'!O1382</f>
        <v>8946.0263216802923</v>
      </c>
      <c r="P30" s="20">
        <f t="shared" si="1"/>
        <v>70189.560048881816</v>
      </c>
      <c r="Q30" s="21">
        <f t="shared" si="0"/>
        <v>7.0252646055772279E-4</v>
      </c>
      <c r="R30" s="22"/>
      <c r="S30" s="22"/>
      <c r="T30" s="22"/>
      <c r="U30" s="22"/>
      <c r="V30" s="22"/>
      <c r="W30" s="23"/>
      <c r="X30" s="24"/>
      <c r="Y30" s="24"/>
      <c r="Z30" s="24"/>
      <c r="AA30" s="24"/>
      <c r="AB30" s="24"/>
      <c r="AC30" s="24"/>
      <c r="AD30" s="24"/>
      <c r="AE30" s="24"/>
      <c r="AF30" s="24"/>
      <c r="AG30" s="24"/>
      <c r="AH30" s="25"/>
    </row>
    <row r="31" spans="2:34" ht="14.45" customHeight="1" x14ac:dyDescent="0.3">
      <c r="B31" s="154"/>
      <c r="C31" s="152"/>
      <c r="D31" s="135"/>
      <c r="E31" s="119"/>
      <c r="F31" s="16" t="s">
        <v>41</v>
      </c>
      <c r="G31" s="17" t="s">
        <v>62</v>
      </c>
      <c r="H31" s="17" t="s">
        <v>42</v>
      </c>
      <c r="I31" s="18" t="s">
        <v>43</v>
      </c>
      <c r="J31" s="19">
        <f>+'[2]2.3. Financing'!J1383</f>
        <v>17000.148122666436</v>
      </c>
      <c r="K31" s="19">
        <f>+'[2]2.3. Financing'!K1383</f>
        <v>39163.292727154687</v>
      </c>
      <c r="L31" s="19">
        <f>+'[2]2.3. Financing'!L1383</f>
        <v>47612.367060181037</v>
      </c>
      <c r="M31" s="19">
        <f>+'[2]2.3. Financing'!M1383</f>
        <v>48399.246484380674</v>
      </c>
      <c r="N31" s="19">
        <f>+'[2]2.3. Financing'!N1383</f>
        <v>40180.898931310228</v>
      </c>
      <c r="O31" s="19">
        <f>+'[2]2.3. Financing'!O1383</f>
        <v>16029.68129384126</v>
      </c>
      <c r="P31" s="20">
        <f t="shared" si="1"/>
        <v>208385.63461953431</v>
      </c>
      <c r="Q31" s="21">
        <f t="shared" si="0"/>
        <v>2.0857293053038379E-3</v>
      </c>
      <c r="R31" s="22"/>
      <c r="S31" s="22"/>
      <c r="T31" s="22"/>
      <c r="U31" s="22"/>
      <c r="V31" s="22"/>
      <c r="W31" s="23"/>
      <c r="X31" s="24"/>
      <c r="Y31" s="24"/>
      <c r="Z31" s="24"/>
      <c r="AA31" s="24"/>
      <c r="AB31" s="24"/>
      <c r="AC31" s="24"/>
      <c r="AD31" s="24"/>
      <c r="AE31" s="24"/>
      <c r="AF31" s="24"/>
      <c r="AG31" s="24"/>
      <c r="AH31" s="25"/>
    </row>
    <row r="32" spans="2:34" ht="14.45" hidden="1" customHeight="1" x14ac:dyDescent="0.3">
      <c r="B32" s="154"/>
      <c r="C32" s="152"/>
      <c r="D32" s="120" t="s">
        <v>63</v>
      </c>
      <c r="E32" s="120" t="s">
        <v>64</v>
      </c>
      <c r="F32" s="26" t="s">
        <v>20</v>
      </c>
      <c r="G32" s="17" t="s">
        <v>65</v>
      </c>
      <c r="H32" s="17" t="s">
        <v>21</v>
      </c>
      <c r="I32" s="28"/>
      <c r="J32" s="32">
        <f>+'[2]2.3. Financing'!J1471</f>
        <v>0</v>
      </c>
      <c r="K32" s="32">
        <f>+'[2]2.3. Financing'!K1471</f>
        <v>0</v>
      </c>
      <c r="L32" s="32">
        <f>+'[2]2.3. Financing'!L1471</f>
        <v>0</v>
      </c>
      <c r="M32" s="32">
        <f>+'[2]2.3. Financing'!M1471</f>
        <v>0</v>
      </c>
      <c r="N32" s="32">
        <f>+'[2]2.3. Financing'!N1471</f>
        <v>0</v>
      </c>
      <c r="O32" s="32">
        <f>+'[2]2.3. Financing'!O1471</f>
        <v>0</v>
      </c>
      <c r="P32" s="33">
        <f t="shared" ref="P32:P39" si="2">+SUM(J32:O32)</f>
        <v>0</v>
      </c>
      <c r="Q32" s="34">
        <f t="shared" si="0"/>
        <v>0</v>
      </c>
      <c r="R32" s="22"/>
      <c r="S32" s="22"/>
      <c r="T32" s="22"/>
      <c r="U32" s="22"/>
      <c r="V32" s="22"/>
      <c r="W32" s="23"/>
      <c r="X32" s="24"/>
      <c r="Y32" s="24"/>
      <c r="Z32" s="24"/>
      <c r="AA32" s="24"/>
      <c r="AB32" s="24"/>
      <c r="AC32" s="24"/>
      <c r="AD32" s="24"/>
      <c r="AE32" s="24"/>
      <c r="AF32" s="24"/>
      <c r="AG32" s="24"/>
      <c r="AH32" s="25"/>
    </row>
    <row r="33" spans="2:34" ht="14.45" hidden="1" customHeight="1" x14ac:dyDescent="0.3">
      <c r="B33" s="154"/>
      <c r="C33" s="152"/>
      <c r="D33" s="121"/>
      <c r="E33" s="121"/>
      <c r="F33" s="26" t="s">
        <v>23</v>
      </c>
      <c r="G33" s="17" t="s">
        <v>66</v>
      </c>
      <c r="H33" s="17" t="s">
        <v>24</v>
      </c>
      <c r="I33" s="28"/>
      <c r="J33" s="32">
        <f>+'[2]2.3. Financing'!J1472</f>
        <v>0</v>
      </c>
      <c r="K33" s="32">
        <f>+'[2]2.3. Financing'!K1472</f>
        <v>0</v>
      </c>
      <c r="L33" s="32">
        <f>+'[2]2.3. Financing'!L1472</f>
        <v>0</v>
      </c>
      <c r="M33" s="32">
        <f>+'[2]2.3. Financing'!M1472</f>
        <v>0</v>
      </c>
      <c r="N33" s="32">
        <f>+'[2]2.3. Financing'!N1472</f>
        <v>0</v>
      </c>
      <c r="O33" s="32">
        <f>+'[2]2.3. Financing'!O1472</f>
        <v>0</v>
      </c>
      <c r="P33" s="33">
        <f t="shared" si="2"/>
        <v>0</v>
      </c>
      <c r="Q33" s="34">
        <f t="shared" si="0"/>
        <v>0</v>
      </c>
      <c r="R33" s="22"/>
      <c r="S33" s="22"/>
      <c r="T33" s="22"/>
      <c r="U33" s="22"/>
      <c r="V33" s="22"/>
      <c r="W33" s="23"/>
      <c r="X33" s="24"/>
      <c r="Y33" s="24"/>
      <c r="Z33" s="24"/>
      <c r="AA33" s="24"/>
      <c r="AB33" s="24"/>
      <c r="AC33" s="24"/>
      <c r="AD33" s="24"/>
      <c r="AE33" s="24"/>
      <c r="AF33" s="24"/>
      <c r="AG33" s="24"/>
      <c r="AH33" s="25"/>
    </row>
    <row r="34" spans="2:34" ht="14.45" hidden="1" customHeight="1" x14ac:dyDescent="0.3">
      <c r="B34" s="154"/>
      <c r="C34" s="152"/>
      <c r="D34" s="121"/>
      <c r="E34" s="121"/>
      <c r="F34" s="26" t="s">
        <v>26</v>
      </c>
      <c r="G34" s="17" t="s">
        <v>67</v>
      </c>
      <c r="H34" s="17" t="s">
        <v>27</v>
      </c>
      <c r="I34" s="28"/>
      <c r="J34" s="32">
        <f>+'[2]2.3. Financing'!J1473</f>
        <v>0</v>
      </c>
      <c r="K34" s="32">
        <f>+'[2]2.3. Financing'!K1473</f>
        <v>0</v>
      </c>
      <c r="L34" s="32">
        <f>+'[2]2.3. Financing'!L1473</f>
        <v>0</v>
      </c>
      <c r="M34" s="32">
        <f>+'[2]2.3. Financing'!M1473</f>
        <v>0</v>
      </c>
      <c r="N34" s="32">
        <f>+'[2]2.3. Financing'!N1473</f>
        <v>0</v>
      </c>
      <c r="O34" s="32">
        <f>+'[2]2.3. Financing'!O1473</f>
        <v>0</v>
      </c>
      <c r="P34" s="33">
        <f t="shared" si="2"/>
        <v>0</v>
      </c>
      <c r="Q34" s="34">
        <f t="shared" si="0"/>
        <v>0</v>
      </c>
      <c r="R34" s="22"/>
      <c r="S34" s="22"/>
      <c r="T34" s="22"/>
      <c r="U34" s="22"/>
      <c r="V34" s="22"/>
      <c r="W34" s="23"/>
      <c r="X34" s="24"/>
      <c r="Y34" s="24"/>
      <c r="Z34" s="24"/>
      <c r="AA34" s="24"/>
      <c r="AB34" s="24"/>
      <c r="AC34" s="24"/>
      <c r="AD34" s="24"/>
      <c r="AE34" s="24"/>
      <c r="AF34" s="24"/>
      <c r="AG34" s="24"/>
      <c r="AH34" s="25"/>
    </row>
    <row r="35" spans="2:34" ht="14.45" hidden="1" customHeight="1" x14ac:dyDescent="0.3">
      <c r="B35" s="154"/>
      <c r="C35" s="152"/>
      <c r="D35" s="121"/>
      <c r="E35" s="121"/>
      <c r="F35" s="26" t="s">
        <v>29</v>
      </c>
      <c r="G35" s="35" t="s">
        <v>68</v>
      </c>
      <c r="H35" s="17" t="s">
        <v>30</v>
      </c>
      <c r="I35" s="28"/>
      <c r="J35" s="32">
        <f>+'[2]2.3. Financing'!J1474</f>
        <v>0</v>
      </c>
      <c r="K35" s="32">
        <f>+'[2]2.3. Financing'!K1474</f>
        <v>0</v>
      </c>
      <c r="L35" s="32">
        <f>+'[2]2.3. Financing'!L1474</f>
        <v>0</v>
      </c>
      <c r="M35" s="32">
        <f>+'[2]2.3. Financing'!M1474</f>
        <v>0</v>
      </c>
      <c r="N35" s="32">
        <f>+'[2]2.3. Financing'!N1474</f>
        <v>0</v>
      </c>
      <c r="O35" s="32">
        <f>+'[2]2.3. Financing'!O1474</f>
        <v>0</v>
      </c>
      <c r="P35" s="33">
        <f t="shared" si="2"/>
        <v>0</v>
      </c>
      <c r="Q35" s="34">
        <f t="shared" si="0"/>
        <v>0</v>
      </c>
      <c r="R35" s="22"/>
      <c r="S35" s="22"/>
      <c r="T35" s="22"/>
      <c r="U35" s="22"/>
      <c r="V35" s="22"/>
      <c r="W35" s="23"/>
      <c r="X35" s="24"/>
      <c r="Y35" s="24"/>
      <c r="Z35" s="24"/>
      <c r="AA35" s="24"/>
      <c r="AB35" s="24"/>
      <c r="AC35" s="24"/>
      <c r="AD35" s="24"/>
      <c r="AE35" s="24"/>
      <c r="AF35" s="24"/>
      <c r="AG35" s="24"/>
      <c r="AH35" s="25"/>
    </row>
    <row r="36" spans="2:34" ht="14.45" hidden="1" customHeight="1" x14ac:dyDescent="0.3">
      <c r="B36" s="154"/>
      <c r="C36" s="152"/>
      <c r="D36" s="121"/>
      <c r="E36" s="121"/>
      <c r="F36" s="26" t="s">
        <v>32</v>
      </c>
      <c r="G36" s="17" t="s">
        <v>69</v>
      </c>
      <c r="H36" s="17" t="s">
        <v>33</v>
      </c>
      <c r="I36" s="28"/>
      <c r="J36" s="32">
        <f>+'[2]2.3. Financing'!J1475</f>
        <v>0</v>
      </c>
      <c r="K36" s="32">
        <f>+'[2]2.3. Financing'!K1475</f>
        <v>0</v>
      </c>
      <c r="L36" s="32">
        <f>+'[2]2.3. Financing'!L1475</f>
        <v>0</v>
      </c>
      <c r="M36" s="32">
        <f>+'[2]2.3. Financing'!M1475</f>
        <v>0</v>
      </c>
      <c r="N36" s="32">
        <f>+'[2]2.3. Financing'!N1475</f>
        <v>0</v>
      </c>
      <c r="O36" s="32">
        <f>+'[2]2.3. Financing'!O1475</f>
        <v>0</v>
      </c>
      <c r="P36" s="33">
        <f t="shared" si="2"/>
        <v>0</v>
      </c>
      <c r="Q36" s="34">
        <f t="shared" si="0"/>
        <v>0</v>
      </c>
      <c r="R36" s="22"/>
      <c r="S36" s="22"/>
      <c r="T36" s="22"/>
      <c r="U36" s="22"/>
      <c r="V36" s="22"/>
      <c r="W36" s="23"/>
      <c r="X36" s="24"/>
      <c r="Y36" s="24"/>
      <c r="Z36" s="24"/>
      <c r="AA36" s="24"/>
      <c r="AB36" s="24"/>
      <c r="AC36" s="24"/>
      <c r="AD36" s="24"/>
      <c r="AE36" s="24"/>
      <c r="AF36" s="24"/>
      <c r="AG36" s="24"/>
      <c r="AH36" s="25"/>
    </row>
    <row r="37" spans="2:34" ht="14.45" hidden="1" customHeight="1" x14ac:dyDescent="0.3">
      <c r="B37" s="154"/>
      <c r="C37" s="152"/>
      <c r="D37" s="121"/>
      <c r="E37" s="121"/>
      <c r="F37" s="26" t="s">
        <v>35</v>
      </c>
      <c r="G37" s="17" t="s">
        <v>70</v>
      </c>
      <c r="H37" s="17" t="s">
        <v>36</v>
      </c>
      <c r="I37" s="28"/>
      <c r="J37" s="32">
        <f>+'[2]2.3. Financing'!J1476</f>
        <v>0</v>
      </c>
      <c r="K37" s="32">
        <f>+'[2]2.3. Financing'!K1476</f>
        <v>0</v>
      </c>
      <c r="L37" s="32">
        <f>+'[2]2.3. Financing'!L1476</f>
        <v>0</v>
      </c>
      <c r="M37" s="32">
        <f>+'[2]2.3. Financing'!M1476</f>
        <v>0</v>
      </c>
      <c r="N37" s="32">
        <f>+'[2]2.3. Financing'!N1476</f>
        <v>0</v>
      </c>
      <c r="O37" s="32">
        <f>+'[2]2.3. Financing'!O1476</f>
        <v>0</v>
      </c>
      <c r="P37" s="33">
        <f t="shared" si="2"/>
        <v>0</v>
      </c>
      <c r="Q37" s="34">
        <f t="shared" si="0"/>
        <v>0</v>
      </c>
      <c r="R37" s="22"/>
      <c r="S37" s="22"/>
      <c r="T37" s="22"/>
      <c r="U37" s="22"/>
      <c r="V37" s="22"/>
      <c r="W37" s="23"/>
      <c r="X37" s="24"/>
      <c r="Y37" s="24"/>
      <c r="Z37" s="24"/>
      <c r="AA37" s="24"/>
      <c r="AB37" s="24"/>
      <c r="AC37" s="24"/>
      <c r="AD37" s="24"/>
      <c r="AE37" s="24"/>
      <c r="AF37" s="24"/>
      <c r="AG37" s="24"/>
      <c r="AH37" s="25"/>
    </row>
    <row r="38" spans="2:34" ht="14.45" hidden="1" customHeight="1" x14ac:dyDescent="0.3">
      <c r="B38" s="154"/>
      <c r="C38" s="152"/>
      <c r="D38" s="121"/>
      <c r="E38" s="121"/>
      <c r="F38" s="26" t="s">
        <v>38</v>
      </c>
      <c r="G38" s="17" t="s">
        <v>71</v>
      </c>
      <c r="H38" s="17" t="s">
        <v>39</v>
      </c>
      <c r="I38" s="28"/>
      <c r="J38" s="32">
        <f>+'[2]2.3. Financing'!J1477</f>
        <v>0</v>
      </c>
      <c r="K38" s="32">
        <f>+'[2]2.3. Financing'!K1477</f>
        <v>0</v>
      </c>
      <c r="L38" s="32">
        <f>+'[2]2.3. Financing'!L1477</f>
        <v>0</v>
      </c>
      <c r="M38" s="32">
        <f>+'[2]2.3. Financing'!M1477</f>
        <v>0</v>
      </c>
      <c r="N38" s="32">
        <f>+'[2]2.3. Financing'!N1477</f>
        <v>0</v>
      </c>
      <c r="O38" s="32">
        <f>+'[2]2.3. Financing'!O1477</f>
        <v>0</v>
      </c>
      <c r="P38" s="33">
        <f t="shared" si="2"/>
        <v>0</v>
      </c>
      <c r="Q38" s="34">
        <f t="shared" si="0"/>
        <v>0</v>
      </c>
      <c r="R38" s="22"/>
      <c r="S38" s="22"/>
      <c r="T38" s="22"/>
      <c r="U38" s="22"/>
      <c r="V38" s="22"/>
      <c r="W38" s="23"/>
      <c r="X38" s="24"/>
      <c r="Y38" s="24"/>
      <c r="Z38" s="24"/>
      <c r="AA38" s="24"/>
      <c r="AB38" s="24"/>
      <c r="AC38" s="24"/>
      <c r="AD38" s="24"/>
      <c r="AE38" s="24"/>
      <c r="AF38" s="24"/>
      <c r="AG38" s="24"/>
      <c r="AH38" s="25"/>
    </row>
    <row r="39" spans="2:34" ht="14.45" hidden="1" customHeight="1" x14ac:dyDescent="0.3">
      <c r="B39" s="154"/>
      <c r="C39" s="152"/>
      <c r="D39" s="122"/>
      <c r="E39" s="122"/>
      <c r="F39" s="26" t="s">
        <v>41</v>
      </c>
      <c r="G39" s="17" t="s">
        <v>72</v>
      </c>
      <c r="H39" s="17" t="s">
        <v>42</v>
      </c>
      <c r="I39" s="28"/>
      <c r="J39" s="32">
        <f>+'[2]2.3. Financing'!J1478</f>
        <v>0</v>
      </c>
      <c r="K39" s="32">
        <f>+'[2]2.3. Financing'!K1478</f>
        <v>0</v>
      </c>
      <c r="L39" s="32">
        <f>+'[2]2.3. Financing'!L1478</f>
        <v>0</v>
      </c>
      <c r="M39" s="32">
        <f>+'[2]2.3. Financing'!M1478</f>
        <v>0</v>
      </c>
      <c r="N39" s="32">
        <f>+'[2]2.3. Financing'!N1478</f>
        <v>0</v>
      </c>
      <c r="O39" s="32">
        <f>+'[2]2.3. Financing'!O1478</f>
        <v>0</v>
      </c>
      <c r="P39" s="33">
        <f t="shared" si="2"/>
        <v>0</v>
      </c>
      <c r="Q39" s="34">
        <f t="shared" si="0"/>
        <v>0</v>
      </c>
      <c r="R39" s="22"/>
      <c r="S39" s="22"/>
      <c r="T39" s="22"/>
      <c r="U39" s="22"/>
      <c r="V39" s="22"/>
      <c r="W39" s="23"/>
      <c r="X39" s="24"/>
      <c r="Y39" s="24"/>
      <c r="Z39" s="24"/>
      <c r="AA39" s="24"/>
      <c r="AB39" s="24"/>
      <c r="AC39" s="24"/>
      <c r="AD39" s="24"/>
      <c r="AE39" s="24"/>
      <c r="AF39" s="24"/>
      <c r="AG39" s="24"/>
      <c r="AH39" s="25"/>
    </row>
    <row r="40" spans="2:34" ht="14.45" hidden="1" customHeight="1" x14ac:dyDescent="0.3">
      <c r="B40" s="154"/>
      <c r="C40" s="152"/>
      <c r="D40" s="120" t="s">
        <v>73</v>
      </c>
      <c r="E40" s="139" t="s">
        <v>45</v>
      </c>
      <c r="F40" s="26" t="s">
        <v>20</v>
      </c>
      <c r="G40" s="27" t="s">
        <v>74</v>
      </c>
      <c r="H40" s="27" t="s">
        <v>21</v>
      </c>
      <c r="I40" s="28"/>
      <c r="J40" s="29">
        <f>+'[2]2.3. Financing'!J1661</f>
        <v>0</v>
      </c>
      <c r="K40" s="29">
        <f>+'[2]2.3. Financing'!K1661</f>
        <v>0</v>
      </c>
      <c r="L40" s="29">
        <f>+'[2]2.3. Financing'!L1661</f>
        <v>0</v>
      </c>
      <c r="M40" s="29">
        <f>+'[2]2.3. Financing'!M1661</f>
        <v>0</v>
      </c>
      <c r="N40" s="29">
        <f>+'[2]2.3. Financing'!N1661</f>
        <v>0</v>
      </c>
      <c r="O40" s="29">
        <f>+'[2]2.3. Financing'!O1661</f>
        <v>0</v>
      </c>
      <c r="P40" s="30">
        <f t="shared" si="1"/>
        <v>0</v>
      </c>
      <c r="Q40" s="31">
        <f t="shared" si="0"/>
        <v>0</v>
      </c>
      <c r="R40" s="22"/>
      <c r="S40" s="22"/>
      <c r="T40" s="22"/>
      <c r="U40" s="22"/>
      <c r="V40" s="22"/>
      <c r="W40" s="23"/>
      <c r="X40" s="24"/>
      <c r="Y40" s="24"/>
      <c r="Z40" s="24"/>
      <c r="AA40" s="24"/>
      <c r="AB40" s="24"/>
      <c r="AC40" s="24"/>
      <c r="AD40" s="24"/>
      <c r="AE40" s="24"/>
      <c r="AF40" s="24"/>
      <c r="AG40" s="24"/>
      <c r="AH40" s="25"/>
    </row>
    <row r="41" spans="2:34" ht="14.45" customHeight="1" x14ac:dyDescent="0.3">
      <c r="B41" s="154"/>
      <c r="C41" s="152"/>
      <c r="D41" s="121"/>
      <c r="E41" s="140"/>
      <c r="F41" s="26" t="s">
        <v>23</v>
      </c>
      <c r="G41" s="27" t="s">
        <v>65</v>
      </c>
      <c r="H41" s="27" t="s">
        <v>24</v>
      </c>
      <c r="I41" s="28" t="s">
        <v>25</v>
      </c>
      <c r="J41" s="29">
        <f>+'[2]2.3. Financing'!J1662</f>
        <v>110788.26852001122</v>
      </c>
      <c r="K41" s="29">
        <f>+'[2]2.3. Financing'!K1662</f>
        <v>110819.6985668937</v>
      </c>
      <c r="L41" s="29">
        <f>+'[2]2.3. Financing'!L1662</f>
        <v>0</v>
      </c>
      <c r="M41" s="29">
        <f>+'[2]2.3. Financing'!M1662</f>
        <v>0</v>
      </c>
      <c r="N41" s="29">
        <f>+'[2]2.3. Financing'!N1662</f>
        <v>0</v>
      </c>
      <c r="O41" s="29">
        <f>+'[2]2.3. Financing'!O1662</f>
        <v>0</v>
      </c>
      <c r="P41" s="30">
        <f t="shared" si="1"/>
        <v>221607.96708690492</v>
      </c>
      <c r="Q41" s="31">
        <f t="shared" si="0"/>
        <v>2.2180714716053536E-3</v>
      </c>
      <c r="R41" s="22"/>
      <c r="S41" s="22"/>
      <c r="T41" s="22"/>
      <c r="U41" s="22"/>
      <c r="V41" s="22"/>
      <c r="W41" s="23"/>
      <c r="X41" s="24"/>
      <c r="Y41" s="24"/>
      <c r="Z41" s="24"/>
      <c r="AA41" s="24"/>
      <c r="AB41" s="24"/>
      <c r="AC41" s="24"/>
      <c r="AD41" s="24"/>
      <c r="AE41" s="24"/>
      <c r="AF41" s="24"/>
      <c r="AG41" s="24"/>
      <c r="AH41" s="25"/>
    </row>
    <row r="42" spans="2:34" ht="14.45" hidden="1" customHeight="1" x14ac:dyDescent="0.3">
      <c r="B42" s="154"/>
      <c r="C42" s="152"/>
      <c r="D42" s="121"/>
      <c r="E42" s="140"/>
      <c r="F42" s="26" t="s">
        <v>26</v>
      </c>
      <c r="G42" s="27" t="s">
        <v>75</v>
      </c>
      <c r="H42" s="27" t="s">
        <v>27</v>
      </c>
      <c r="I42" s="28"/>
      <c r="J42" s="29">
        <f>+'[2]2.3. Financing'!J1663</f>
        <v>0</v>
      </c>
      <c r="K42" s="29">
        <f>+'[2]2.3. Financing'!K1663</f>
        <v>0</v>
      </c>
      <c r="L42" s="29">
        <f>+'[2]2.3. Financing'!L1663</f>
        <v>0</v>
      </c>
      <c r="M42" s="29">
        <f>+'[2]2.3. Financing'!M1663</f>
        <v>0</v>
      </c>
      <c r="N42" s="29">
        <f>+'[2]2.3. Financing'!N1663</f>
        <v>0</v>
      </c>
      <c r="O42" s="29">
        <f>+'[2]2.3. Financing'!O1663</f>
        <v>0</v>
      </c>
      <c r="P42" s="30">
        <f t="shared" si="1"/>
        <v>0</v>
      </c>
      <c r="Q42" s="31">
        <f t="shared" si="0"/>
        <v>0</v>
      </c>
      <c r="R42" s="22"/>
      <c r="S42" s="22"/>
      <c r="T42" s="22"/>
      <c r="U42" s="22"/>
      <c r="V42" s="22"/>
      <c r="W42" s="23"/>
      <c r="X42" s="24"/>
      <c r="Y42" s="24"/>
      <c r="Z42" s="24"/>
      <c r="AA42" s="24"/>
      <c r="AB42" s="24"/>
      <c r="AC42" s="24"/>
      <c r="AD42" s="24"/>
      <c r="AE42" s="24"/>
      <c r="AF42" s="24"/>
      <c r="AG42" s="24"/>
      <c r="AH42" s="25"/>
    </row>
    <row r="43" spans="2:34" ht="14.45" customHeight="1" x14ac:dyDescent="0.3">
      <c r="B43" s="154"/>
      <c r="C43" s="152"/>
      <c r="D43" s="121"/>
      <c r="E43" s="140"/>
      <c r="F43" s="26" t="s">
        <v>29</v>
      </c>
      <c r="G43" s="27" t="s">
        <v>66</v>
      </c>
      <c r="H43" s="27" t="s">
        <v>30</v>
      </c>
      <c r="I43" s="28" t="s">
        <v>31</v>
      </c>
      <c r="J43" s="29">
        <f>+'[2]2.3. Financing'!J1664</f>
        <v>101782.47479902198</v>
      </c>
      <c r="K43" s="29">
        <f>+'[2]2.3. Financing'!K1664</f>
        <v>200374.34783887325</v>
      </c>
      <c r="L43" s="29">
        <f>+'[2]2.3. Financing'!L1664</f>
        <v>197093.37344852163</v>
      </c>
      <c r="M43" s="29">
        <f>+'[2]2.3. Financing'!M1664</f>
        <v>198529.74173664587</v>
      </c>
      <c r="N43" s="29">
        <f>+'[2]2.3. Financing'!N1664</f>
        <v>199115.55726509172</v>
      </c>
      <c r="O43" s="29">
        <f>+'[2]2.3. Financing'!O1664</f>
        <v>99097.825077106871</v>
      </c>
      <c r="P43" s="30">
        <f t="shared" si="1"/>
        <v>995993.32016526128</v>
      </c>
      <c r="Q43" s="31">
        <f t="shared" si="0"/>
        <v>9.9688851371562744E-3</v>
      </c>
      <c r="R43" s="22"/>
      <c r="S43" s="22"/>
      <c r="T43" s="22"/>
      <c r="U43" s="22"/>
      <c r="V43" s="22"/>
      <c r="W43" s="23"/>
      <c r="X43" s="24"/>
      <c r="Y43" s="24"/>
      <c r="Z43" s="24"/>
      <c r="AA43" s="24"/>
      <c r="AB43" s="24"/>
      <c r="AC43" s="24"/>
      <c r="AD43" s="24"/>
      <c r="AE43" s="24"/>
      <c r="AF43" s="24"/>
      <c r="AG43" s="24"/>
      <c r="AH43" s="25"/>
    </row>
    <row r="44" spans="2:34" ht="14.45" customHeight="1" x14ac:dyDescent="0.3">
      <c r="B44" s="154"/>
      <c r="C44" s="152"/>
      <c r="D44" s="121"/>
      <c r="E44" s="140"/>
      <c r="F44" s="26" t="s">
        <v>32</v>
      </c>
      <c r="G44" s="27" t="s">
        <v>67</v>
      </c>
      <c r="H44" s="27" t="s">
        <v>33</v>
      </c>
      <c r="I44" s="28" t="s">
        <v>34</v>
      </c>
      <c r="J44" s="29">
        <f>+'[2]2.3. Financing'!J1665</f>
        <v>24871.025594401908</v>
      </c>
      <c r="K44" s="29">
        <f>+'[2]2.3. Financing'!K1665</f>
        <v>71459.863457347645</v>
      </c>
      <c r="L44" s="29">
        <f>+'[2]2.3. Financing'!L1665</f>
        <v>95247.52683942471</v>
      </c>
      <c r="M44" s="29">
        <f>+'[2]2.3. Financing'!M1665</f>
        <v>70235.997446487469</v>
      </c>
      <c r="N44" s="29">
        <f>+'[2]2.3. Financing'!N1665</f>
        <v>39122.810307681881</v>
      </c>
      <c r="O44" s="29">
        <f>+'[2]2.3. Financing'!O1665</f>
        <v>17559.51710474912</v>
      </c>
      <c r="P44" s="30">
        <f t="shared" si="1"/>
        <v>318496.74075009266</v>
      </c>
      <c r="Q44" s="31">
        <f t="shared" si="0"/>
        <v>3.1878300394318801E-3</v>
      </c>
      <c r="R44" s="22"/>
      <c r="S44" s="22"/>
      <c r="T44" s="22"/>
      <c r="U44" s="22"/>
      <c r="V44" s="22"/>
      <c r="W44" s="23"/>
      <c r="X44" s="24"/>
      <c r="Y44" s="24"/>
      <c r="Z44" s="24"/>
      <c r="AA44" s="24"/>
      <c r="AB44" s="24"/>
      <c r="AC44" s="24"/>
      <c r="AD44" s="24"/>
      <c r="AE44" s="24"/>
      <c r="AF44" s="24"/>
      <c r="AG44" s="24"/>
      <c r="AH44" s="25"/>
    </row>
    <row r="45" spans="2:34" ht="14.45" customHeight="1" x14ac:dyDescent="0.3">
      <c r="B45" s="154"/>
      <c r="C45" s="152"/>
      <c r="D45" s="121"/>
      <c r="E45" s="140"/>
      <c r="F45" s="26" t="s">
        <v>35</v>
      </c>
      <c r="G45" s="27" t="s">
        <v>68</v>
      </c>
      <c r="H45" s="27" t="s">
        <v>36</v>
      </c>
      <c r="I45" s="28" t="s">
        <v>37</v>
      </c>
      <c r="J45" s="29">
        <f>+'[2]2.3. Financing'!J1666</f>
        <v>365055.99147459795</v>
      </c>
      <c r="K45" s="29">
        <f>+'[2]2.3. Financing'!K1666</f>
        <v>750798.49012243305</v>
      </c>
      <c r="L45" s="29">
        <f>+'[2]2.3. Financing'!L1666</f>
        <v>758595.99137131427</v>
      </c>
      <c r="M45" s="29">
        <f>+'[2]2.3. Financing'!M1666</f>
        <v>742844.08524341474</v>
      </c>
      <c r="N45" s="29">
        <f>+'[2]2.3. Financing'!N1666</f>
        <v>723262.13434074307</v>
      </c>
      <c r="O45" s="29">
        <f>+'[2]2.3. Financing'!O1666</f>
        <v>353552.61814329115</v>
      </c>
      <c r="P45" s="30">
        <f t="shared" si="1"/>
        <v>3694109.3106957944</v>
      </c>
      <c r="Q45" s="31">
        <f t="shared" si="0"/>
        <v>3.6974295566877396E-2</v>
      </c>
      <c r="R45" s="22"/>
      <c r="S45" s="22"/>
      <c r="T45" s="22"/>
      <c r="U45" s="22"/>
      <c r="V45" s="22"/>
      <c r="W45" s="23"/>
      <c r="X45" s="24"/>
      <c r="Y45" s="24"/>
      <c r="Z45" s="24"/>
      <c r="AA45" s="24"/>
      <c r="AB45" s="24"/>
      <c r="AC45" s="24"/>
      <c r="AD45" s="24"/>
      <c r="AE45" s="24"/>
      <c r="AF45" s="24"/>
      <c r="AG45" s="24"/>
      <c r="AH45" s="25"/>
    </row>
    <row r="46" spans="2:34" ht="14.45" hidden="1" customHeight="1" x14ac:dyDescent="0.3">
      <c r="B46" s="154"/>
      <c r="C46" s="152"/>
      <c r="D46" s="121"/>
      <c r="E46" s="140"/>
      <c r="F46" s="26" t="s">
        <v>38</v>
      </c>
      <c r="G46" s="27" t="s">
        <v>76</v>
      </c>
      <c r="H46" s="27" t="s">
        <v>39</v>
      </c>
      <c r="I46" s="28"/>
      <c r="J46" s="29">
        <f>+'[2]2.3. Financing'!J1667</f>
        <v>0</v>
      </c>
      <c r="K46" s="29">
        <f>+'[2]2.3. Financing'!K1667</f>
        <v>0</v>
      </c>
      <c r="L46" s="29">
        <f>+'[2]2.3. Financing'!L1667</f>
        <v>0</v>
      </c>
      <c r="M46" s="29">
        <f>+'[2]2.3. Financing'!M1667</f>
        <v>0</v>
      </c>
      <c r="N46" s="29">
        <f>+'[2]2.3. Financing'!N1667</f>
        <v>0</v>
      </c>
      <c r="O46" s="29">
        <f>+'[2]2.3. Financing'!O1667</f>
        <v>0</v>
      </c>
      <c r="P46" s="30">
        <f t="shared" si="1"/>
        <v>0</v>
      </c>
      <c r="Q46" s="31">
        <f t="shared" si="0"/>
        <v>0</v>
      </c>
      <c r="R46" s="22"/>
      <c r="S46" s="22"/>
      <c r="T46" s="22"/>
      <c r="U46" s="22"/>
      <c r="V46" s="22"/>
      <c r="W46" s="23"/>
      <c r="X46" s="24"/>
      <c r="Y46" s="24"/>
      <c r="Z46" s="24"/>
      <c r="AA46" s="24"/>
      <c r="AB46" s="24"/>
      <c r="AC46" s="24"/>
      <c r="AD46" s="24"/>
      <c r="AE46" s="24"/>
      <c r="AF46" s="24"/>
      <c r="AG46" s="24"/>
      <c r="AH46" s="25"/>
    </row>
    <row r="47" spans="2:34" ht="14.45" hidden="1" customHeight="1" x14ac:dyDescent="0.3">
      <c r="B47" s="154"/>
      <c r="C47" s="152"/>
      <c r="D47" s="122"/>
      <c r="E47" s="141"/>
      <c r="F47" s="26" t="s">
        <v>41</v>
      </c>
      <c r="G47" s="27" t="s">
        <v>77</v>
      </c>
      <c r="H47" s="27" t="s">
        <v>42</v>
      </c>
      <c r="I47" s="28"/>
      <c r="J47" s="29">
        <f>+'[2]2.3. Financing'!J1668</f>
        <v>0</v>
      </c>
      <c r="K47" s="29">
        <f>+'[2]2.3. Financing'!K1668</f>
        <v>0</v>
      </c>
      <c r="L47" s="29">
        <f>+'[2]2.3. Financing'!L1668</f>
        <v>0</v>
      </c>
      <c r="M47" s="29">
        <f>+'[2]2.3. Financing'!M1668</f>
        <v>0</v>
      </c>
      <c r="N47" s="29">
        <f>+'[2]2.3. Financing'!N1668</f>
        <v>0</v>
      </c>
      <c r="O47" s="29">
        <f>+'[2]2.3. Financing'!O1668</f>
        <v>0</v>
      </c>
      <c r="P47" s="30">
        <f t="shared" si="1"/>
        <v>0</v>
      </c>
      <c r="Q47" s="31">
        <f t="shared" si="0"/>
        <v>0</v>
      </c>
      <c r="R47" s="22"/>
      <c r="S47" s="22"/>
      <c r="T47" s="22"/>
      <c r="U47" s="22"/>
      <c r="V47" s="22"/>
      <c r="W47" s="23"/>
      <c r="X47" s="24"/>
      <c r="Y47" s="24"/>
      <c r="Z47" s="24"/>
      <c r="AA47" s="24"/>
      <c r="AB47" s="24"/>
      <c r="AC47" s="24"/>
      <c r="AD47" s="24"/>
      <c r="AE47" s="24"/>
      <c r="AF47" s="24"/>
      <c r="AG47" s="24"/>
      <c r="AH47" s="25"/>
    </row>
    <row r="48" spans="2:34" ht="14.45" customHeight="1" x14ac:dyDescent="0.3">
      <c r="B48" s="154"/>
      <c r="C48" s="152" t="s">
        <v>78</v>
      </c>
      <c r="D48" s="133" t="s">
        <v>18</v>
      </c>
      <c r="E48" s="117" t="s">
        <v>19</v>
      </c>
      <c r="F48" s="16" t="s">
        <v>20</v>
      </c>
      <c r="G48" s="17" t="s">
        <v>69</v>
      </c>
      <c r="H48" s="17" t="s">
        <v>79</v>
      </c>
      <c r="I48" s="18" t="s">
        <v>80</v>
      </c>
      <c r="J48" s="19">
        <f>+'[2]2.3. Financing'!J1291</f>
        <v>49583.825451986762</v>
      </c>
      <c r="K48" s="19">
        <f>+'[2]2.3. Financing'!K1291</f>
        <v>76880.715387706368</v>
      </c>
      <c r="L48" s="19">
        <f>+'[2]2.3. Financing'!L1291</f>
        <v>68799.355770505281</v>
      </c>
      <c r="M48" s="19">
        <f>+'[2]2.3. Financing'!M1291</f>
        <v>68119.71210151432</v>
      </c>
      <c r="N48" s="19">
        <f>+'[2]2.3. Financing'!N1291</f>
        <v>28383.557392469931</v>
      </c>
      <c r="O48" s="19">
        <f>+'[2]2.3. Financing'!O1291</f>
        <v>1475.3873668092654</v>
      </c>
      <c r="P48" s="20">
        <f t="shared" si="1"/>
        <v>293242.55347099196</v>
      </c>
      <c r="Q48" s="21">
        <f t="shared" si="0"/>
        <v>2.9350611833357217E-3</v>
      </c>
      <c r="R48" s="22"/>
      <c r="S48" s="22"/>
      <c r="T48" s="22"/>
      <c r="U48" s="22"/>
      <c r="V48" s="22"/>
      <c r="W48" s="23"/>
      <c r="X48" s="24"/>
      <c r="Y48" s="24"/>
      <c r="Z48" s="24"/>
      <c r="AA48" s="24"/>
      <c r="AB48" s="24"/>
      <c r="AC48" s="24"/>
      <c r="AD48" s="24"/>
      <c r="AE48" s="24"/>
      <c r="AF48" s="24"/>
      <c r="AG48" s="24"/>
      <c r="AH48" s="25"/>
    </row>
    <row r="49" spans="2:34" ht="14.45" customHeight="1" x14ac:dyDescent="0.3">
      <c r="B49" s="154"/>
      <c r="C49" s="152"/>
      <c r="D49" s="134"/>
      <c r="E49" s="118"/>
      <c r="F49" s="16" t="s">
        <v>23</v>
      </c>
      <c r="G49" s="17" t="s">
        <v>70</v>
      </c>
      <c r="H49" s="17" t="s">
        <v>81</v>
      </c>
      <c r="I49" s="18" t="s">
        <v>82</v>
      </c>
      <c r="J49" s="19">
        <f>+'[2]2.3. Financing'!J1292</f>
        <v>171267.12758183677</v>
      </c>
      <c r="K49" s="19">
        <f>+'[2]2.3. Financing'!K1292</f>
        <v>190634.19787179434</v>
      </c>
      <c r="L49" s="19">
        <f>+'[2]2.3. Financing'!L1292</f>
        <v>26425.579102316002</v>
      </c>
      <c r="M49" s="19">
        <f>+'[2]2.3. Financing'!M1292</f>
        <v>17106.341266931184</v>
      </c>
      <c r="N49" s="19">
        <f>+'[2]2.3. Financing'!N1292</f>
        <v>16581.224189172135</v>
      </c>
      <c r="O49" s="19">
        <f>+'[2]2.3. Financing'!O1292</f>
        <v>8911.2874124240188</v>
      </c>
      <c r="P49" s="20">
        <f t="shared" si="1"/>
        <v>430925.75742447446</v>
      </c>
      <c r="Q49" s="21">
        <f t="shared" si="0"/>
        <v>4.3131307122560424E-3</v>
      </c>
      <c r="R49" s="22"/>
      <c r="S49" s="22"/>
      <c r="T49" s="22"/>
      <c r="U49" s="22"/>
      <c r="V49" s="22"/>
      <c r="W49" s="23"/>
      <c r="X49" s="24"/>
      <c r="Y49" s="24"/>
      <c r="Z49" s="24"/>
      <c r="AA49" s="24"/>
      <c r="AB49" s="24"/>
      <c r="AC49" s="24"/>
      <c r="AD49" s="24"/>
      <c r="AE49" s="24"/>
      <c r="AF49" s="24"/>
      <c r="AG49" s="24"/>
      <c r="AH49" s="25"/>
    </row>
    <row r="50" spans="2:34" ht="14.45" customHeight="1" x14ac:dyDescent="0.3">
      <c r="B50" s="154"/>
      <c r="C50" s="152"/>
      <c r="D50" s="134"/>
      <c r="E50" s="118"/>
      <c r="F50" s="16" t="s">
        <v>26</v>
      </c>
      <c r="G50" s="17" t="s">
        <v>71</v>
      </c>
      <c r="H50" s="17" t="s">
        <v>83</v>
      </c>
      <c r="I50" s="18" t="s">
        <v>84</v>
      </c>
      <c r="J50" s="19">
        <f>+'[2]2.3. Financing'!J1293</f>
        <v>10577.987583456834</v>
      </c>
      <c r="K50" s="19">
        <f>+'[2]2.3. Financing'!K1293</f>
        <v>19868.822384791707</v>
      </c>
      <c r="L50" s="19">
        <f>+'[2]2.3. Financing'!L1293</f>
        <v>9654.9338316493522</v>
      </c>
      <c r="M50" s="19">
        <f>+'[2]2.3. Financing'!M1293</f>
        <v>1072.1387694508658</v>
      </c>
      <c r="N50" s="19">
        <f>+'[2]2.3. Financing'!N1293</f>
        <v>1161.1713539390994</v>
      </c>
      <c r="O50" s="19">
        <f>+'[2]2.3. Financing'!O1293</f>
        <v>0</v>
      </c>
      <c r="P50" s="20">
        <f t="shared" si="1"/>
        <v>42335.053923287858</v>
      </c>
      <c r="Q50" s="21">
        <f t="shared" si="0"/>
        <v>4.2373104446779566E-4</v>
      </c>
      <c r="R50" s="22"/>
      <c r="S50" s="22"/>
      <c r="T50" s="22"/>
      <c r="U50" s="22"/>
      <c r="V50" s="22"/>
      <c r="W50" s="23"/>
      <c r="X50" s="24"/>
      <c r="Y50" s="24"/>
      <c r="Z50" s="24"/>
      <c r="AA50" s="24"/>
      <c r="AB50" s="24"/>
      <c r="AC50" s="24"/>
      <c r="AD50" s="24"/>
      <c r="AE50" s="24"/>
      <c r="AF50" s="24"/>
      <c r="AG50" s="24"/>
      <c r="AH50" s="25"/>
    </row>
    <row r="51" spans="2:34" ht="14.45" customHeight="1" x14ac:dyDescent="0.3">
      <c r="B51" s="154"/>
      <c r="C51" s="152"/>
      <c r="D51" s="134"/>
      <c r="E51" s="118"/>
      <c r="F51" s="16" t="s">
        <v>29</v>
      </c>
      <c r="G51" s="17" t="s">
        <v>72</v>
      </c>
      <c r="H51" s="17" t="s">
        <v>85</v>
      </c>
      <c r="I51" s="18" t="s">
        <v>86</v>
      </c>
      <c r="J51" s="19">
        <f>+'[2]2.3. Financing'!J1294</f>
        <v>312436.06167797523</v>
      </c>
      <c r="K51" s="19">
        <f>+'[2]2.3. Financing'!K1294</f>
        <v>633198.50679919624</v>
      </c>
      <c r="L51" s="19">
        <f>+'[2]2.3. Financing'!L1294</f>
        <v>672469.20102487656</v>
      </c>
      <c r="M51" s="19">
        <f>+'[2]2.3. Financing'!M1294</f>
        <v>713163.14498528675</v>
      </c>
      <c r="N51" s="19">
        <f>+'[2]2.3. Financing'!N1294</f>
        <v>682876.47679857293</v>
      </c>
      <c r="O51" s="19">
        <f>+'[2]2.3. Financing'!O1294</f>
        <v>320903.28788186738</v>
      </c>
      <c r="P51" s="20">
        <f t="shared" si="1"/>
        <v>3335046.6791677754</v>
      </c>
      <c r="Q51" s="21">
        <f t="shared" si="0"/>
        <v>3.3380442015576502E-2</v>
      </c>
      <c r="R51" s="22"/>
      <c r="S51" s="22"/>
      <c r="T51" s="22"/>
      <c r="U51" s="22"/>
      <c r="V51" s="22"/>
      <c r="W51" s="23"/>
      <c r="X51" s="24"/>
      <c r="Y51" s="24"/>
      <c r="Z51" s="24"/>
      <c r="AA51" s="24"/>
      <c r="AB51" s="24"/>
      <c r="AC51" s="24"/>
      <c r="AD51" s="24"/>
      <c r="AE51" s="24"/>
      <c r="AF51" s="24"/>
      <c r="AG51" s="24"/>
      <c r="AH51" s="25"/>
    </row>
    <row r="52" spans="2:34" ht="14.45" customHeight="1" x14ac:dyDescent="0.3">
      <c r="B52" s="154"/>
      <c r="C52" s="152"/>
      <c r="D52" s="134"/>
      <c r="E52" s="118"/>
      <c r="F52" s="16" t="s">
        <v>32</v>
      </c>
      <c r="G52" s="17" t="s">
        <v>74</v>
      </c>
      <c r="H52" s="17" t="s">
        <v>87</v>
      </c>
      <c r="I52" s="18" t="s">
        <v>88</v>
      </c>
      <c r="J52" s="19">
        <f>+'[2]2.3. Financing'!J1295</f>
        <v>106403.0283637277</v>
      </c>
      <c r="K52" s="19">
        <f>+'[2]2.3. Financing'!K1295</f>
        <v>229203.99909053426</v>
      </c>
      <c r="L52" s="19">
        <f>+'[2]2.3. Financing'!L1295</f>
        <v>268545.50971414795</v>
      </c>
      <c r="M52" s="19">
        <f>+'[2]2.3. Financing'!M1295</f>
        <v>265807.06538922689</v>
      </c>
      <c r="N52" s="19">
        <f>+'[2]2.3. Financing'!N1295</f>
        <v>221552.89063177351</v>
      </c>
      <c r="O52" s="19">
        <f>+'[2]2.3. Financing'!O1295</f>
        <v>101794.65391468674</v>
      </c>
      <c r="P52" s="20">
        <f t="shared" si="1"/>
        <v>1193307.1471040971</v>
      </c>
      <c r="Q52" s="21">
        <f t="shared" si="0"/>
        <v>1.1943796852828835E-2</v>
      </c>
      <c r="R52" s="22"/>
      <c r="S52" s="22"/>
      <c r="T52" s="22"/>
      <c r="U52" s="22"/>
      <c r="V52" s="22"/>
      <c r="W52" s="23"/>
      <c r="X52" s="24"/>
      <c r="Y52" s="24"/>
      <c r="Z52" s="24"/>
      <c r="AA52" s="24"/>
      <c r="AB52" s="24"/>
      <c r="AC52" s="24"/>
      <c r="AD52" s="24"/>
      <c r="AE52" s="24"/>
      <c r="AF52" s="24"/>
      <c r="AG52" s="24"/>
      <c r="AH52" s="25"/>
    </row>
    <row r="53" spans="2:34" ht="14.45" customHeight="1" x14ac:dyDescent="0.3">
      <c r="B53" s="154"/>
      <c r="C53" s="152"/>
      <c r="D53" s="134"/>
      <c r="E53" s="118"/>
      <c r="F53" s="16" t="s">
        <v>35</v>
      </c>
      <c r="G53" s="17" t="s">
        <v>89</v>
      </c>
      <c r="H53" s="17" t="s">
        <v>90</v>
      </c>
      <c r="I53" s="18" t="s">
        <v>91</v>
      </c>
      <c r="J53" s="19">
        <f>+'[2]2.3. Financing'!J1296</f>
        <v>23523.635361205754</v>
      </c>
      <c r="K53" s="19">
        <f>+'[2]2.3. Financing'!K1296</f>
        <v>47827.696436167942</v>
      </c>
      <c r="L53" s="19">
        <f>+'[2]2.3. Financing'!L1296</f>
        <v>51676.470706664913</v>
      </c>
      <c r="M53" s="19">
        <f>+'[2]2.3. Financing'!M1296</f>
        <v>55825.440949359239</v>
      </c>
      <c r="N53" s="19">
        <f>+'[2]2.3. Financing'!N1296</f>
        <v>60461.299132589047</v>
      </c>
      <c r="O53" s="19">
        <f>+'[2]2.3. Financing'!O1296</f>
        <v>32493.862199323208</v>
      </c>
      <c r="P53" s="20">
        <f t="shared" si="1"/>
        <v>271808.40478531009</v>
      </c>
      <c r="Q53" s="21">
        <f t="shared" si="0"/>
        <v>2.7205270474794313E-3</v>
      </c>
      <c r="R53" s="22"/>
      <c r="S53" s="22"/>
      <c r="T53" s="22"/>
      <c r="U53" s="22"/>
      <c r="V53" s="22"/>
      <c r="W53" s="23"/>
      <c r="X53" s="24"/>
      <c r="Y53" s="24"/>
      <c r="Z53" s="24"/>
      <c r="AA53" s="24"/>
      <c r="AB53" s="24"/>
      <c r="AC53" s="24"/>
      <c r="AD53" s="24"/>
      <c r="AE53" s="24"/>
      <c r="AF53" s="24"/>
      <c r="AG53" s="24"/>
      <c r="AH53" s="25"/>
    </row>
    <row r="54" spans="2:34" ht="14.45" customHeight="1" x14ac:dyDescent="0.3">
      <c r="B54" s="154"/>
      <c r="C54" s="152"/>
      <c r="D54" s="134"/>
      <c r="E54" s="118"/>
      <c r="F54" s="16" t="s">
        <v>38</v>
      </c>
      <c r="G54" s="17" t="s">
        <v>75</v>
      </c>
      <c r="H54" s="17" t="s">
        <v>92</v>
      </c>
      <c r="I54" s="18" t="s">
        <v>93</v>
      </c>
      <c r="J54" s="19">
        <f>+'[2]2.3. Financing'!J1297</f>
        <v>9690.8464603735629</v>
      </c>
      <c r="K54" s="19">
        <f>+'[2]2.3. Financing'!K1297</f>
        <v>20835.38754734043</v>
      </c>
      <c r="L54" s="19">
        <f>+'[2]2.3. Financing'!L1297</f>
        <v>17738.524184175563</v>
      </c>
      <c r="M54" s="19">
        <f>+'[2]2.3. Financing'!M1297</f>
        <v>16211.428042098883</v>
      </c>
      <c r="N54" s="19">
        <f>+'[2]2.3. Financing'!N1297</f>
        <v>20175.741407183119</v>
      </c>
      <c r="O54" s="19">
        <f>+'[2]2.3. Financing'!O1297</f>
        <v>10342.852754566966</v>
      </c>
      <c r="P54" s="20">
        <f t="shared" si="1"/>
        <v>94994.780395738519</v>
      </c>
      <c r="Q54" s="21">
        <f t="shared" si="0"/>
        <v>9.5080161204030096E-4</v>
      </c>
      <c r="R54" s="22"/>
      <c r="S54" s="22"/>
      <c r="T54" s="22"/>
      <c r="U54" s="22"/>
      <c r="V54" s="22"/>
      <c r="W54" s="23"/>
      <c r="X54" s="24"/>
      <c r="Y54" s="24"/>
      <c r="Z54" s="24"/>
      <c r="AA54" s="24"/>
      <c r="AB54" s="24"/>
      <c r="AC54" s="24"/>
      <c r="AD54" s="24"/>
      <c r="AE54" s="24"/>
      <c r="AF54" s="24"/>
      <c r="AG54" s="24"/>
      <c r="AH54" s="25"/>
    </row>
    <row r="55" spans="2:34" ht="14.45" customHeight="1" x14ac:dyDescent="0.3">
      <c r="B55" s="154"/>
      <c r="C55" s="152"/>
      <c r="D55" s="135"/>
      <c r="E55" s="119"/>
      <c r="F55" s="16" t="s">
        <v>41</v>
      </c>
      <c r="G55" s="17" t="s">
        <v>94</v>
      </c>
      <c r="H55" s="17" t="s">
        <v>95</v>
      </c>
      <c r="I55" s="18" t="s">
        <v>96</v>
      </c>
      <c r="J55" s="19">
        <f>+'[2]2.3. Financing'!J1298</f>
        <v>57407.610035504193</v>
      </c>
      <c r="K55" s="19">
        <f>+'[2]2.3. Financing'!K1298</f>
        <v>120542.53108880566</v>
      </c>
      <c r="L55" s="19">
        <f>+'[2]2.3. Financing'!L1298</f>
        <v>125654.82437774967</v>
      </c>
      <c r="M55" s="19">
        <f>+'[2]2.3. Financing'!M1298</f>
        <v>126234.52414064737</v>
      </c>
      <c r="N55" s="19">
        <f>+'[2]2.3. Financing'!N1298</f>
        <v>111675.71411323159</v>
      </c>
      <c r="O55" s="19">
        <f>+'[2]2.3. Financing'!O1298</f>
        <v>46824.419972388059</v>
      </c>
      <c r="P55" s="20">
        <f t="shared" si="1"/>
        <v>588339.62372832664</v>
      </c>
      <c r="Q55" s="21">
        <f t="shared" si="0"/>
        <v>5.8886842028340707E-3</v>
      </c>
      <c r="R55" s="22"/>
      <c r="S55" s="22"/>
      <c r="T55" s="22"/>
      <c r="U55" s="22"/>
      <c r="V55" s="22"/>
      <c r="W55" s="23"/>
      <c r="X55" s="24"/>
      <c r="Y55" s="24"/>
      <c r="Z55" s="24"/>
      <c r="AA55" s="24"/>
      <c r="AB55" s="24"/>
      <c r="AC55" s="24"/>
      <c r="AD55" s="24"/>
      <c r="AE55" s="24"/>
      <c r="AF55" s="24"/>
      <c r="AG55" s="24"/>
      <c r="AH55" s="25"/>
    </row>
    <row r="56" spans="2:34" ht="14.45" customHeight="1" x14ac:dyDescent="0.3">
      <c r="B56" s="154"/>
      <c r="C56" s="152"/>
      <c r="D56" s="136" t="s">
        <v>44</v>
      </c>
      <c r="E56" s="136" t="s">
        <v>45</v>
      </c>
      <c r="F56" s="26" t="s">
        <v>20</v>
      </c>
      <c r="G56" s="27" t="s">
        <v>97</v>
      </c>
      <c r="H56" s="27" t="s">
        <v>79</v>
      </c>
      <c r="I56" s="28" t="s">
        <v>80</v>
      </c>
      <c r="J56" s="29">
        <f>+'[2]2.3. Financing'!J1576</f>
        <v>47953.367231028242</v>
      </c>
      <c r="K56" s="29">
        <f>+'[2]2.3. Financing'!K1576</f>
        <v>71419.106027569433</v>
      </c>
      <c r="L56" s="29">
        <f>+'[2]2.3. Financing'!L1576</f>
        <v>53425.55224529079</v>
      </c>
      <c r="M56" s="29">
        <f>+'[2]2.3. Financing'!M1576</f>
        <v>43141.456442541268</v>
      </c>
      <c r="N56" s="29">
        <f>+'[2]2.3. Financing'!N1576</f>
        <v>13003.039499240664</v>
      </c>
      <c r="O56" s="29">
        <f>+'[2]2.3. Financing'!O1576</f>
        <v>458.87366985038841</v>
      </c>
      <c r="P56" s="30">
        <f t="shared" si="1"/>
        <v>229401.39511552078</v>
      </c>
      <c r="Q56" s="31">
        <f t="shared" si="0"/>
        <v>2.2960757988121612E-3</v>
      </c>
      <c r="R56" s="22"/>
      <c r="S56" s="22"/>
      <c r="T56" s="22"/>
      <c r="U56" s="22"/>
      <c r="V56" s="22"/>
      <c r="W56" s="23"/>
      <c r="X56" s="24"/>
      <c r="Y56" s="24"/>
      <c r="Z56" s="24"/>
      <c r="AA56" s="24"/>
      <c r="AB56" s="24"/>
      <c r="AC56" s="24"/>
      <c r="AD56" s="24"/>
      <c r="AE56" s="24"/>
      <c r="AF56" s="24"/>
      <c r="AG56" s="24"/>
      <c r="AH56" s="25"/>
    </row>
    <row r="57" spans="2:34" ht="14.45" customHeight="1" x14ac:dyDescent="0.3">
      <c r="B57" s="154"/>
      <c r="C57" s="152"/>
      <c r="D57" s="137"/>
      <c r="E57" s="137"/>
      <c r="F57" s="26" t="s">
        <v>23</v>
      </c>
      <c r="G57" s="27" t="s">
        <v>98</v>
      </c>
      <c r="H57" s="27" t="s">
        <v>81</v>
      </c>
      <c r="I57" s="28" t="s">
        <v>82</v>
      </c>
      <c r="J57" s="29">
        <f>+'[2]2.3. Financing'!J1577</f>
        <v>165635.37380728874</v>
      </c>
      <c r="K57" s="29">
        <f>+'[2]2.3. Financing'!K1577</f>
        <v>177091.53617557811</v>
      </c>
      <c r="L57" s="29">
        <f>+'[2]2.3. Financing'!L1577</f>
        <v>20520.557803654545</v>
      </c>
      <c r="M57" s="29">
        <f>+'[2]2.3. Financing'!M1577</f>
        <v>10833.758010585489</v>
      </c>
      <c r="N57" s="29">
        <f>+'[2]2.3. Financing'!N1577</f>
        <v>7596.1695039244678</v>
      </c>
      <c r="O57" s="29">
        <f>+'[2]2.3. Financing'!O1577</f>
        <v>2771.5807048517449</v>
      </c>
      <c r="P57" s="30">
        <f t="shared" si="1"/>
        <v>384448.97600588307</v>
      </c>
      <c r="Q57" s="31">
        <f t="shared" si="0"/>
        <v>3.8479451672066242E-3</v>
      </c>
      <c r="R57" s="22"/>
      <c r="S57" s="22"/>
      <c r="T57" s="22"/>
      <c r="U57" s="22"/>
      <c r="V57" s="22"/>
      <c r="W57" s="23"/>
      <c r="X57" s="24"/>
      <c r="Y57" s="24"/>
      <c r="Z57" s="24"/>
      <c r="AA57" s="24"/>
      <c r="AB57" s="24"/>
      <c r="AC57" s="24"/>
      <c r="AD57" s="24"/>
      <c r="AE57" s="24"/>
      <c r="AF57" s="24"/>
      <c r="AG57" s="24"/>
      <c r="AH57" s="25"/>
    </row>
    <row r="58" spans="2:34" ht="14.45" customHeight="1" x14ac:dyDescent="0.3">
      <c r="B58" s="154"/>
      <c r="C58" s="152"/>
      <c r="D58" s="137"/>
      <c r="E58" s="137"/>
      <c r="F58" s="26" t="s">
        <v>26</v>
      </c>
      <c r="G58" s="27" t="s">
        <v>76</v>
      </c>
      <c r="H58" s="27" t="s">
        <v>83</v>
      </c>
      <c r="I58" s="28" t="s">
        <v>84</v>
      </c>
      <c r="J58" s="29">
        <f>+'[2]2.3. Financing'!J1578</f>
        <v>10230.153049525099</v>
      </c>
      <c r="K58" s="29">
        <f>+'[2]2.3. Financing'!K1578</f>
        <v>18457.340379656402</v>
      </c>
      <c r="L58" s="29">
        <f>+'[2]2.3. Financing'!L1578</f>
        <v>7497.4564234036543</v>
      </c>
      <c r="M58" s="29">
        <f>+'[2]2.3. Financing'!M1578</f>
        <v>679.00504267686279</v>
      </c>
      <c r="N58" s="29">
        <f>+'[2]2.3. Financing'!N1578</f>
        <v>531.95435554045503</v>
      </c>
      <c r="O58" s="29">
        <f>+'[2]2.3. Financing'!O1578</f>
        <v>0</v>
      </c>
      <c r="P58" s="30">
        <f t="shared" si="1"/>
        <v>37395.90925080247</v>
      </c>
      <c r="Q58" s="31">
        <f t="shared" si="0"/>
        <v>3.7429520497076537E-4</v>
      </c>
      <c r="R58" s="22"/>
      <c r="S58" s="22"/>
      <c r="T58" s="22"/>
      <c r="U58" s="22"/>
      <c r="V58" s="22"/>
      <c r="W58" s="23"/>
      <c r="X58" s="24"/>
      <c r="Y58" s="24"/>
      <c r="Z58" s="24"/>
      <c r="AA58" s="24"/>
      <c r="AB58" s="24"/>
      <c r="AC58" s="24"/>
      <c r="AD58" s="24"/>
      <c r="AE58" s="24"/>
      <c r="AF58" s="24"/>
      <c r="AG58" s="24"/>
      <c r="AH58" s="25"/>
    </row>
    <row r="59" spans="2:34" ht="14.45" customHeight="1" x14ac:dyDescent="0.3">
      <c r="B59" s="154"/>
      <c r="C59" s="152"/>
      <c r="D59" s="137"/>
      <c r="E59" s="137"/>
      <c r="F59" s="26" t="s">
        <v>29</v>
      </c>
      <c r="G59" s="27" t="s">
        <v>77</v>
      </c>
      <c r="H59" s="27" t="s">
        <v>85</v>
      </c>
      <c r="I59" s="28" t="s">
        <v>86</v>
      </c>
      <c r="J59" s="29">
        <f>+'[2]2.3. Financing'!J1579</f>
        <v>302162.26895135239</v>
      </c>
      <c r="K59" s="29">
        <f>+'[2]2.3. Financing'!K1579</f>
        <v>588216.05737583642</v>
      </c>
      <c r="L59" s="29">
        <f>+'[2]2.3. Financing'!L1579</f>
        <v>522200.21583553322</v>
      </c>
      <c r="M59" s="29">
        <f>+'[2]2.3. Financing'!M1579</f>
        <v>451659.23059038492</v>
      </c>
      <c r="N59" s="29">
        <f>+'[2]2.3. Financing'!N1579</f>
        <v>312838.50992088258</v>
      </c>
      <c r="O59" s="29">
        <f>+'[2]2.3. Financing'!O1579</f>
        <v>99807.055889238196</v>
      </c>
      <c r="P59" s="30">
        <f t="shared" si="1"/>
        <v>2276883.3385632276</v>
      </c>
      <c r="Q59" s="31">
        <f t="shared" si="0"/>
        <v>2.2789297893158089E-2</v>
      </c>
      <c r="R59" s="22"/>
      <c r="S59" s="22"/>
      <c r="T59" s="22"/>
      <c r="U59" s="22"/>
      <c r="V59" s="22"/>
      <c r="W59" s="23"/>
      <c r="X59" s="24"/>
      <c r="Y59" s="24"/>
      <c r="Z59" s="24"/>
      <c r="AA59" s="24"/>
      <c r="AB59" s="24"/>
      <c r="AC59" s="24"/>
      <c r="AD59" s="24"/>
      <c r="AE59" s="24"/>
      <c r="AF59" s="24"/>
      <c r="AG59" s="24"/>
      <c r="AH59" s="25"/>
    </row>
    <row r="60" spans="2:34" ht="14.45" customHeight="1" x14ac:dyDescent="0.3">
      <c r="B60" s="154"/>
      <c r="C60" s="152"/>
      <c r="D60" s="137"/>
      <c r="E60" s="137"/>
      <c r="F60" s="26" t="s">
        <v>32</v>
      </c>
      <c r="G60" s="27" t="s">
        <v>99</v>
      </c>
      <c r="H60" s="27" t="s">
        <v>87</v>
      </c>
      <c r="I60" s="28" t="s">
        <v>88</v>
      </c>
      <c r="J60" s="29">
        <f>+'[2]2.3. Financing'!J1580</f>
        <v>102904.19198414034</v>
      </c>
      <c r="K60" s="29">
        <f>+'[2]2.3. Financing'!K1580</f>
        <v>212921.33704061981</v>
      </c>
      <c r="L60" s="29">
        <f>+'[2]2.3. Financing'!L1580</f>
        <v>208536.72245608713</v>
      </c>
      <c r="M60" s="29">
        <f>+'[2]2.3. Financing'!M1580</f>
        <v>168340.46386631945</v>
      </c>
      <c r="N60" s="29">
        <f>+'[2]2.3. Financing'!N1580</f>
        <v>101497.53070840161</v>
      </c>
      <c r="O60" s="29">
        <f>+'[2]2.3. Financing'!O1580</f>
        <v>31660.082947572933</v>
      </c>
      <c r="P60" s="30">
        <f t="shared" si="1"/>
        <v>825860.32900314115</v>
      </c>
      <c r="Q60" s="31">
        <f t="shared" si="0"/>
        <v>8.2660260791712452E-3</v>
      </c>
      <c r="R60" s="22"/>
      <c r="S60" s="22"/>
      <c r="T60" s="22"/>
      <c r="U60" s="22"/>
      <c r="V60" s="22"/>
      <c r="W60" s="23"/>
      <c r="X60" s="24"/>
      <c r="Y60" s="24"/>
      <c r="Z60" s="24"/>
      <c r="AA60" s="24"/>
      <c r="AB60" s="24"/>
      <c r="AC60" s="24"/>
      <c r="AD60" s="24"/>
      <c r="AE60" s="24"/>
      <c r="AF60" s="24"/>
      <c r="AG60" s="24"/>
      <c r="AH60" s="25"/>
    </row>
    <row r="61" spans="2:34" ht="14.45" customHeight="1" x14ac:dyDescent="0.3">
      <c r="B61" s="154"/>
      <c r="C61" s="152"/>
      <c r="D61" s="137"/>
      <c r="E61" s="137"/>
      <c r="F61" s="26" t="s">
        <v>35</v>
      </c>
      <c r="G61" s="27" t="s">
        <v>100</v>
      </c>
      <c r="H61" s="27" t="s">
        <v>90</v>
      </c>
      <c r="I61" s="28" t="s">
        <v>91</v>
      </c>
      <c r="J61" s="29">
        <f>+'[2]2.3. Financing'!J1581</f>
        <v>22750.110843646136</v>
      </c>
      <c r="K61" s="29">
        <f>+'[2]2.3. Financing'!K1581</f>
        <v>44430.014804145409</v>
      </c>
      <c r="L61" s="29">
        <f>+'[2]2.3. Financing'!L1581</f>
        <v>40128.922061429475</v>
      </c>
      <c r="M61" s="29">
        <f>+'[2]2.3. Financing'!M1581</f>
        <v>35355.270226529668</v>
      </c>
      <c r="N61" s="29">
        <f>+'[2]2.3. Financing'!N1581</f>
        <v>27698.454070631466</v>
      </c>
      <c r="O61" s="29">
        <f>+'[2]2.3. Financing'!O1581</f>
        <v>10106.212192437641</v>
      </c>
      <c r="P61" s="30">
        <f t="shared" si="1"/>
        <v>180468.98419881982</v>
      </c>
      <c r="Q61" s="31">
        <f t="shared" si="0"/>
        <v>1.8063118877130542E-3</v>
      </c>
      <c r="R61" s="22"/>
      <c r="S61" s="22"/>
      <c r="T61" s="22"/>
      <c r="U61" s="22"/>
      <c r="V61" s="22"/>
      <c r="W61" s="23"/>
      <c r="X61" s="24"/>
      <c r="Y61" s="24"/>
      <c r="Z61" s="24"/>
      <c r="AA61" s="24"/>
      <c r="AB61" s="24"/>
      <c r="AC61" s="24"/>
      <c r="AD61" s="24"/>
      <c r="AE61" s="24"/>
      <c r="AF61" s="24"/>
      <c r="AG61" s="24"/>
      <c r="AH61" s="25"/>
    </row>
    <row r="62" spans="2:34" ht="14.45" customHeight="1" x14ac:dyDescent="0.3">
      <c r="B62" s="154"/>
      <c r="C62" s="152"/>
      <c r="D62" s="137"/>
      <c r="E62" s="137"/>
      <c r="F62" s="26" t="s">
        <v>38</v>
      </c>
      <c r="G62" s="27" t="s">
        <v>101</v>
      </c>
      <c r="H62" s="27" t="s">
        <v>92</v>
      </c>
      <c r="I62" s="28" t="s">
        <v>93</v>
      </c>
      <c r="J62" s="29">
        <f>+'[2]2.3. Financing'!J1582</f>
        <v>9372.183667913896</v>
      </c>
      <c r="K62" s="29">
        <f>+'[2]2.3. Financing'!K1582</f>
        <v>19355.240711078925</v>
      </c>
      <c r="L62" s="29">
        <f>+'[2]2.3. Financing'!L1582</f>
        <v>13774.699485809811</v>
      </c>
      <c r="M62" s="29">
        <f>+'[2]2.3. Financing'!M1582</f>
        <v>10266.993138599211</v>
      </c>
      <c r="N62" s="29">
        <f>+'[2]2.3. Financing'!N1582</f>
        <v>9242.885196401312</v>
      </c>
      <c r="O62" s="29">
        <f>+'[2]2.3. Financing'!O1582</f>
        <v>3216.824887469641</v>
      </c>
      <c r="P62" s="30">
        <f t="shared" si="1"/>
        <v>65228.827087272803</v>
      </c>
      <c r="Q62" s="31">
        <f t="shared" si="0"/>
        <v>6.5287454413505061E-4</v>
      </c>
      <c r="R62" s="22"/>
      <c r="S62" s="22"/>
      <c r="T62" s="22"/>
      <c r="U62" s="22"/>
      <c r="V62" s="22"/>
      <c r="W62" s="23"/>
      <c r="X62" s="24"/>
      <c r="Y62" s="24"/>
      <c r="Z62" s="24"/>
      <c r="AA62" s="24"/>
      <c r="AB62" s="24"/>
      <c r="AC62" s="24"/>
      <c r="AD62" s="24"/>
      <c r="AE62" s="24"/>
      <c r="AF62" s="24"/>
      <c r="AG62" s="24"/>
      <c r="AH62" s="25"/>
    </row>
    <row r="63" spans="2:34" ht="14.45" customHeight="1" x14ac:dyDescent="0.3">
      <c r="B63" s="154"/>
      <c r="C63" s="152"/>
      <c r="D63" s="138"/>
      <c r="E63" s="138"/>
      <c r="F63" s="26" t="s">
        <v>41</v>
      </c>
      <c r="G63" s="27" t="s">
        <v>102</v>
      </c>
      <c r="H63" s="27" t="s">
        <v>95</v>
      </c>
      <c r="I63" s="28" t="s">
        <v>96</v>
      </c>
      <c r="J63" s="29">
        <f>+'[2]2.3. Financing'!J1583</f>
        <v>55519.883365068017</v>
      </c>
      <c r="K63" s="29">
        <f>+'[2]2.3. Financing'!K1583</f>
        <v>111979.18444499315</v>
      </c>
      <c r="L63" s="29">
        <f>+'[2]2.3. Financing'!L1583</f>
        <v>97576.180902907305</v>
      </c>
      <c r="M63" s="29">
        <f>+'[2]2.3. Financing'!M1583</f>
        <v>79946.627147262945</v>
      </c>
      <c r="N63" s="29">
        <f>+'[2]2.3. Financing'!N1583</f>
        <v>51160.737240973947</v>
      </c>
      <c r="O63" s="29">
        <f>+'[2]2.3. Financing'!O1583</f>
        <v>14563.289556838987</v>
      </c>
      <c r="P63" s="30">
        <f t="shared" si="1"/>
        <v>410745.9026580443</v>
      </c>
      <c r="Q63" s="31">
        <f t="shared" si="0"/>
        <v>4.1111507891199526E-3</v>
      </c>
      <c r="R63" s="22"/>
      <c r="S63" s="22"/>
      <c r="T63" s="22"/>
      <c r="U63" s="22"/>
      <c r="V63" s="22"/>
      <c r="W63" s="23"/>
      <c r="X63" s="24"/>
      <c r="Y63" s="24"/>
      <c r="Z63" s="24"/>
      <c r="AA63" s="24"/>
      <c r="AB63" s="24"/>
      <c r="AC63" s="24"/>
      <c r="AD63" s="24"/>
      <c r="AE63" s="24"/>
      <c r="AF63" s="24"/>
      <c r="AG63" s="24"/>
      <c r="AH63" s="25"/>
    </row>
    <row r="64" spans="2:34" ht="14.45" customHeight="1" x14ac:dyDescent="0.3">
      <c r="B64" s="154"/>
      <c r="C64" s="152"/>
      <c r="D64" s="133" t="s">
        <v>54</v>
      </c>
      <c r="E64" s="117" t="s">
        <v>19</v>
      </c>
      <c r="F64" s="16" t="s">
        <v>20</v>
      </c>
      <c r="G64" s="17" t="s">
        <v>103</v>
      </c>
      <c r="H64" s="17" t="s">
        <v>79</v>
      </c>
      <c r="I64" s="18" t="s">
        <v>80</v>
      </c>
      <c r="J64" s="19">
        <f>+'[2]2.3. Financing'!J1386</f>
        <v>20428.536086218548</v>
      </c>
      <c r="K64" s="19">
        <f>+'[2]2.3. Financing'!K1386</f>
        <v>31674.854739735023</v>
      </c>
      <c r="L64" s="19">
        <f>+'[2]2.3. Financing'!L1386</f>
        <v>28345.334577448175</v>
      </c>
      <c r="M64" s="19">
        <f>+'[2]2.3. Financing'!M1386</f>
        <v>28065.3213858239</v>
      </c>
      <c r="N64" s="19">
        <f>+'[2]2.3. Financing'!N1386</f>
        <v>11694.025645697611</v>
      </c>
      <c r="O64" s="19">
        <f>+'[2]2.3. Financing'!O1386</f>
        <v>607.85959512541729</v>
      </c>
      <c r="P64" s="20">
        <f t="shared" si="1"/>
        <v>120815.93203004866</v>
      </c>
      <c r="Q64" s="21">
        <f t="shared" si="0"/>
        <v>1.2092452075343171E-3</v>
      </c>
      <c r="R64" s="22"/>
      <c r="S64" s="22"/>
      <c r="T64" s="22"/>
      <c r="U64" s="22"/>
      <c r="V64" s="22"/>
      <c r="W64" s="23"/>
      <c r="X64" s="24"/>
      <c r="Y64" s="24"/>
      <c r="Z64" s="24"/>
      <c r="AA64" s="24"/>
      <c r="AB64" s="24"/>
      <c r="AC64" s="24"/>
      <c r="AD64" s="24"/>
      <c r="AE64" s="24"/>
      <c r="AF64" s="24"/>
      <c r="AG64" s="24"/>
      <c r="AH64" s="25"/>
    </row>
    <row r="65" spans="2:34" ht="14.45" customHeight="1" x14ac:dyDescent="0.3">
      <c r="B65" s="154"/>
      <c r="C65" s="152"/>
      <c r="D65" s="134"/>
      <c r="E65" s="118"/>
      <c r="F65" s="16" t="s">
        <v>23</v>
      </c>
      <c r="G65" s="17" t="s">
        <v>104</v>
      </c>
      <c r="H65" s="17" t="s">
        <v>81</v>
      </c>
      <c r="I65" s="18" t="s">
        <v>82</v>
      </c>
      <c r="J65" s="19">
        <f>+'[2]2.3. Financing'!J1387</f>
        <v>70562.05656371676</v>
      </c>
      <c r="K65" s="19">
        <f>+'[2]2.3. Financing'!K1387</f>
        <v>78541.289523179265</v>
      </c>
      <c r="L65" s="19">
        <f>+'[2]2.3. Financing'!L1387</f>
        <v>10887.338590154191</v>
      </c>
      <c r="M65" s="19">
        <f>+'[2]2.3. Financing'!M1387</f>
        <v>7047.8126019756473</v>
      </c>
      <c r="N65" s="19">
        <f>+'[2]2.3. Financing'!N1387</f>
        <v>6831.4643659389203</v>
      </c>
      <c r="O65" s="19">
        <f>+'[2]2.3. Financing'!O1387</f>
        <v>3671.4504139186961</v>
      </c>
      <c r="P65" s="20">
        <f t="shared" si="1"/>
        <v>177541.41205888349</v>
      </c>
      <c r="Q65" s="21">
        <f t="shared" si="0"/>
        <v>1.7770098534494896E-3</v>
      </c>
      <c r="R65" s="22"/>
      <c r="S65" s="22"/>
      <c r="T65" s="22"/>
      <c r="U65" s="22"/>
      <c r="V65" s="22"/>
      <c r="W65" s="23"/>
      <c r="X65" s="24"/>
      <c r="Y65" s="24"/>
      <c r="Z65" s="24"/>
      <c r="AA65" s="24"/>
      <c r="AB65" s="24"/>
      <c r="AC65" s="24"/>
      <c r="AD65" s="24"/>
      <c r="AE65" s="24"/>
      <c r="AF65" s="24"/>
      <c r="AG65" s="24"/>
      <c r="AH65" s="25"/>
    </row>
    <row r="66" spans="2:34" ht="14.45" customHeight="1" x14ac:dyDescent="0.3">
      <c r="B66" s="154"/>
      <c r="C66" s="152"/>
      <c r="D66" s="134"/>
      <c r="E66" s="118"/>
      <c r="F66" s="16" t="s">
        <v>26</v>
      </c>
      <c r="G66" s="17" t="s">
        <v>105</v>
      </c>
      <c r="H66" s="17" t="s">
        <v>83</v>
      </c>
      <c r="I66" s="18" t="s">
        <v>84</v>
      </c>
      <c r="J66" s="19">
        <f>+'[2]2.3. Financing'!J1388</f>
        <v>4358.1308843842162</v>
      </c>
      <c r="K66" s="19">
        <f>+'[2]2.3. Financing'!K1388</f>
        <v>8185.9548225341823</v>
      </c>
      <c r="L66" s="19">
        <f>+'[2]2.3. Financing'!L1388</f>
        <v>3977.8327386395331</v>
      </c>
      <c r="M66" s="19">
        <f>+'[2]2.3. Financing'!M1388</f>
        <v>441.7211730137567</v>
      </c>
      <c r="N66" s="19">
        <f>+'[2]2.3. Financing'!N1388</f>
        <v>478.40259782290894</v>
      </c>
      <c r="O66" s="19">
        <f>+'[2]2.3. Financing'!O1388</f>
        <v>0</v>
      </c>
      <c r="P66" s="20">
        <f t="shared" si="1"/>
        <v>17442.042216394595</v>
      </c>
      <c r="Q66" s="21">
        <f t="shared" si="0"/>
        <v>1.7457719032073178E-4</v>
      </c>
      <c r="R66" s="22"/>
      <c r="S66" s="22"/>
      <c r="T66" s="22"/>
      <c r="U66" s="22"/>
      <c r="V66" s="22"/>
      <c r="W66" s="23"/>
      <c r="X66" s="24"/>
      <c r="Y66" s="24"/>
      <c r="Z66" s="24"/>
      <c r="AA66" s="24"/>
      <c r="AB66" s="24"/>
      <c r="AC66" s="24"/>
      <c r="AD66" s="24"/>
      <c r="AE66" s="24"/>
      <c r="AF66" s="24"/>
      <c r="AG66" s="24"/>
      <c r="AH66" s="25"/>
    </row>
    <row r="67" spans="2:34" ht="14.45" customHeight="1" x14ac:dyDescent="0.3">
      <c r="B67" s="154"/>
      <c r="C67" s="152"/>
      <c r="D67" s="134"/>
      <c r="E67" s="118"/>
      <c r="F67" s="16" t="s">
        <v>29</v>
      </c>
      <c r="G67" s="17" t="s">
        <v>106</v>
      </c>
      <c r="H67" s="17" t="s">
        <v>85</v>
      </c>
      <c r="I67" s="18" t="s">
        <v>86</v>
      </c>
      <c r="J67" s="19">
        <f>+'[2]2.3. Financing'!J1389</f>
        <v>128723.6574113258</v>
      </c>
      <c r="K67" s="19">
        <f>+'[2]2.3. Financing'!K1389</f>
        <v>260877.7848012688</v>
      </c>
      <c r="L67" s="19">
        <f>+'[2]2.3. Financing'!L1389</f>
        <v>277057.31082224916</v>
      </c>
      <c r="M67" s="19">
        <f>+'[2]2.3. Financing'!M1389</f>
        <v>293823.21573393815</v>
      </c>
      <c r="N67" s="19">
        <f>+'[2]2.3. Financing'!N1389</f>
        <v>281345.10844101204</v>
      </c>
      <c r="O67" s="19">
        <f>+'[2]2.3. Financing'!O1389</f>
        <v>132212.15460732934</v>
      </c>
      <c r="P67" s="20">
        <f t="shared" si="1"/>
        <v>1374039.2318171232</v>
      </c>
      <c r="Q67" s="21">
        <f t="shared" si="0"/>
        <v>1.3752742110417517E-2</v>
      </c>
      <c r="R67" s="22"/>
      <c r="S67" s="22"/>
      <c r="T67" s="22"/>
      <c r="U67" s="22"/>
      <c r="V67" s="22"/>
      <c r="W67" s="23"/>
      <c r="X67" s="24"/>
      <c r="Y67" s="24"/>
      <c r="Z67" s="24"/>
      <c r="AA67" s="24"/>
      <c r="AB67" s="24"/>
      <c r="AC67" s="24"/>
      <c r="AD67" s="24"/>
      <c r="AE67" s="24"/>
      <c r="AF67" s="24"/>
      <c r="AG67" s="24"/>
      <c r="AH67" s="25"/>
    </row>
    <row r="68" spans="2:34" ht="14.45" customHeight="1" x14ac:dyDescent="0.3">
      <c r="B68" s="154"/>
      <c r="C68" s="152"/>
      <c r="D68" s="134"/>
      <c r="E68" s="118"/>
      <c r="F68" s="16" t="s">
        <v>32</v>
      </c>
      <c r="G68" s="17" t="s">
        <v>107</v>
      </c>
      <c r="H68" s="17" t="s">
        <v>87</v>
      </c>
      <c r="I68" s="18" t="s">
        <v>88</v>
      </c>
      <c r="J68" s="19">
        <f>+'[2]2.3. Financing'!J1390</f>
        <v>43838.047685855818</v>
      </c>
      <c r="K68" s="19">
        <f>+'[2]2.3. Financing'!K1390</f>
        <v>94432.047625300111</v>
      </c>
      <c r="L68" s="19">
        <f>+'[2]2.3. Financing'!L1390</f>
        <v>110640.75000222896</v>
      </c>
      <c r="M68" s="19">
        <f>+'[2]2.3. Financing'!M1390</f>
        <v>109512.51094036148</v>
      </c>
      <c r="N68" s="19">
        <f>+'[2]2.3. Financing'!N1390</f>
        <v>91279.790940290695</v>
      </c>
      <c r="O68" s="19">
        <f>+'[2]2.3. Financing'!O1390</f>
        <v>41939.397412850936</v>
      </c>
      <c r="P68" s="20">
        <f t="shared" si="1"/>
        <v>491642.54460688803</v>
      </c>
      <c r="Q68" s="21">
        <f t="shared" si="0"/>
        <v>4.92084430336548E-3</v>
      </c>
      <c r="R68" s="22"/>
      <c r="S68" s="22"/>
      <c r="T68" s="22"/>
      <c r="U68" s="22"/>
      <c r="V68" s="22"/>
      <c r="W68" s="23"/>
      <c r="X68" s="24"/>
      <c r="Y68" s="24"/>
      <c r="Z68" s="24"/>
      <c r="AA68" s="24"/>
      <c r="AB68" s="24"/>
      <c r="AC68" s="24"/>
      <c r="AD68" s="24"/>
      <c r="AE68" s="24"/>
      <c r="AF68" s="24"/>
      <c r="AG68" s="24"/>
      <c r="AH68" s="25"/>
    </row>
    <row r="69" spans="2:34" ht="14.45" customHeight="1" x14ac:dyDescent="0.3">
      <c r="B69" s="154"/>
      <c r="C69" s="152"/>
      <c r="D69" s="134"/>
      <c r="E69" s="118"/>
      <c r="F69" s="16" t="s">
        <v>35</v>
      </c>
      <c r="G69" s="17" t="s">
        <v>108</v>
      </c>
      <c r="H69" s="17" t="s">
        <v>90</v>
      </c>
      <c r="I69" s="18" t="s">
        <v>91</v>
      </c>
      <c r="J69" s="19">
        <f>+'[2]2.3. Financing'!J1391</f>
        <v>9691.7377688167726</v>
      </c>
      <c r="K69" s="19">
        <f>+'[2]2.3. Financing'!K1391</f>
        <v>19705.010931701192</v>
      </c>
      <c r="L69" s="19">
        <f>+'[2]2.3. Financing'!L1391</f>
        <v>21290.705931145942</v>
      </c>
      <c r="M69" s="19">
        <f>+'[2]2.3. Financing'!M1391</f>
        <v>23000.081671136006</v>
      </c>
      <c r="N69" s="19">
        <f>+'[2]2.3. Financing'!N1391</f>
        <v>24910.055242626688</v>
      </c>
      <c r="O69" s="19">
        <f>+'[2]2.3. Financing'!O1391</f>
        <v>13387.471226121161</v>
      </c>
      <c r="P69" s="20">
        <f t="shared" si="1"/>
        <v>111985.06277154776</v>
      </c>
      <c r="Q69" s="21">
        <f t="shared" si="0"/>
        <v>1.1208571435615258E-3</v>
      </c>
      <c r="R69" s="22"/>
      <c r="S69" s="22"/>
      <c r="T69" s="22"/>
      <c r="U69" s="22"/>
      <c r="V69" s="22"/>
      <c r="W69" s="23"/>
      <c r="X69" s="24"/>
      <c r="Y69" s="24"/>
      <c r="Z69" s="24"/>
      <c r="AA69" s="24"/>
      <c r="AB69" s="24"/>
      <c r="AC69" s="24"/>
      <c r="AD69" s="24"/>
      <c r="AE69" s="24"/>
      <c r="AF69" s="24"/>
      <c r="AG69" s="24"/>
      <c r="AH69" s="25"/>
    </row>
    <row r="70" spans="2:34" ht="14.45" customHeight="1" x14ac:dyDescent="0.3">
      <c r="B70" s="154"/>
      <c r="C70" s="152"/>
      <c r="D70" s="134"/>
      <c r="E70" s="118"/>
      <c r="F70" s="16" t="s">
        <v>38</v>
      </c>
      <c r="G70" s="17" t="s">
        <v>109</v>
      </c>
      <c r="H70" s="17" t="s">
        <v>92</v>
      </c>
      <c r="I70" s="18" t="s">
        <v>93</v>
      </c>
      <c r="J70" s="19">
        <f>+'[2]2.3. Financing'!J1392</f>
        <v>3992.6287416739087</v>
      </c>
      <c r="K70" s="19">
        <f>+'[2]2.3. Financing'!K1392</f>
        <v>8584.1796695042576</v>
      </c>
      <c r="L70" s="19">
        <f>+'[2]2.3. Financing'!L1392</f>
        <v>7308.2719638803319</v>
      </c>
      <c r="M70" s="19">
        <f>+'[2]2.3. Financing'!M1392</f>
        <v>6679.10835334474</v>
      </c>
      <c r="N70" s="19">
        <f>+'[2]2.3. Financing'!N1392</f>
        <v>8312.4054597594441</v>
      </c>
      <c r="O70" s="19">
        <f>+'[2]2.3. Financing'!O1392</f>
        <v>4261.25533488159</v>
      </c>
      <c r="P70" s="20">
        <f t="shared" si="1"/>
        <v>39137.849523044271</v>
      </c>
      <c r="Q70" s="21">
        <f t="shared" si="0"/>
        <v>3.91730264160604E-4</v>
      </c>
      <c r="R70" s="22"/>
      <c r="S70" s="22"/>
      <c r="T70" s="22"/>
      <c r="U70" s="22"/>
      <c r="V70" s="22"/>
      <c r="W70" s="23"/>
      <c r="X70" s="24"/>
      <c r="Y70" s="24"/>
      <c r="Z70" s="24"/>
      <c r="AA70" s="24"/>
      <c r="AB70" s="24"/>
      <c r="AC70" s="24"/>
      <c r="AD70" s="24"/>
      <c r="AE70" s="24"/>
      <c r="AF70" s="24"/>
      <c r="AG70" s="24"/>
      <c r="AH70" s="25"/>
    </row>
    <row r="71" spans="2:34" ht="14.45" customHeight="1" x14ac:dyDescent="0.3">
      <c r="B71" s="154"/>
      <c r="C71" s="152"/>
      <c r="D71" s="135"/>
      <c r="E71" s="119"/>
      <c r="F71" s="16" t="s">
        <v>41</v>
      </c>
      <c r="G71" s="17" t="s">
        <v>110</v>
      </c>
      <c r="H71" s="17" t="s">
        <v>95</v>
      </c>
      <c r="I71" s="18" t="s">
        <v>96</v>
      </c>
      <c r="J71" s="19">
        <f>+'[2]2.3. Financing'!J1393</f>
        <v>23651.935334627731</v>
      </c>
      <c r="K71" s="19">
        <f>+'[2]2.3. Financing'!K1393</f>
        <v>49663.522808587928</v>
      </c>
      <c r="L71" s="19">
        <f>+'[2]2.3. Financing'!L1393</f>
        <v>51769.787643632859</v>
      </c>
      <c r="M71" s="19">
        <f>+'[2]2.3. Financing'!M1393</f>
        <v>52008.623945946711</v>
      </c>
      <c r="N71" s="19">
        <f>+'[2]2.3. Financing'!N1393</f>
        <v>46010.394214651416</v>
      </c>
      <c r="O71" s="19">
        <f>+'[2]2.3. Financing'!O1393</f>
        <v>19291.661028623879</v>
      </c>
      <c r="P71" s="20">
        <f t="shared" si="1"/>
        <v>242395.92497607053</v>
      </c>
      <c r="Q71" s="21">
        <f t="shared" si="0"/>
        <v>2.4261378915676366E-3</v>
      </c>
      <c r="R71" s="22"/>
      <c r="S71" s="22"/>
      <c r="T71" s="22"/>
      <c r="U71" s="22"/>
      <c r="V71" s="22"/>
      <c r="W71" s="23"/>
      <c r="X71" s="24"/>
      <c r="Y71" s="24"/>
      <c r="Z71" s="24"/>
      <c r="AA71" s="24"/>
      <c r="AB71" s="24"/>
      <c r="AC71" s="24"/>
      <c r="AD71" s="24"/>
      <c r="AE71" s="24"/>
      <c r="AF71" s="24"/>
      <c r="AG71" s="24"/>
      <c r="AH71" s="25"/>
    </row>
    <row r="72" spans="2:34" ht="14.45" hidden="1" customHeight="1" x14ac:dyDescent="0.3">
      <c r="B72" s="154"/>
      <c r="C72" s="152"/>
      <c r="D72" s="120" t="s">
        <v>63</v>
      </c>
      <c r="E72" s="120" t="s">
        <v>64</v>
      </c>
      <c r="F72" s="26" t="s">
        <v>20</v>
      </c>
      <c r="G72" s="26"/>
      <c r="H72" s="17" t="s">
        <v>79</v>
      </c>
      <c r="I72" s="28"/>
      <c r="J72" s="32">
        <f>+'[2]2.3. Financing'!J1481</f>
        <v>0</v>
      </c>
      <c r="K72" s="32">
        <f>+'[2]2.3. Financing'!K1481</f>
        <v>0</v>
      </c>
      <c r="L72" s="32">
        <f>+'[2]2.3. Financing'!L1481</f>
        <v>0</v>
      </c>
      <c r="M72" s="32">
        <f>+'[2]2.3. Financing'!M1481</f>
        <v>0</v>
      </c>
      <c r="N72" s="32">
        <f>+'[2]2.3. Financing'!N1481</f>
        <v>0</v>
      </c>
      <c r="O72" s="32">
        <f>+'[2]2.3. Financing'!O1481</f>
        <v>0</v>
      </c>
      <c r="P72" s="33">
        <f t="shared" ref="P72:P79" si="3">+SUM(J72:O72)</f>
        <v>0</v>
      </c>
      <c r="Q72" s="34">
        <f t="shared" ref="Q72:Q135" si="4">+P72/$P$284</f>
        <v>0</v>
      </c>
      <c r="R72" s="22"/>
      <c r="S72" s="22"/>
      <c r="T72" s="22"/>
      <c r="U72" s="22"/>
      <c r="V72" s="22"/>
      <c r="W72" s="23"/>
      <c r="X72" s="24"/>
      <c r="Y72" s="24"/>
      <c r="Z72" s="24"/>
      <c r="AA72" s="24"/>
      <c r="AB72" s="24"/>
      <c r="AC72" s="24"/>
      <c r="AD72" s="24"/>
      <c r="AE72" s="24"/>
      <c r="AF72" s="24"/>
      <c r="AG72" s="24"/>
      <c r="AH72" s="25"/>
    </row>
    <row r="73" spans="2:34" ht="14.45" hidden="1" customHeight="1" x14ac:dyDescent="0.3">
      <c r="B73" s="154"/>
      <c r="C73" s="152"/>
      <c r="D73" s="121"/>
      <c r="E73" s="121"/>
      <c r="F73" s="26" t="s">
        <v>23</v>
      </c>
      <c r="G73" s="26"/>
      <c r="H73" s="17" t="s">
        <v>81</v>
      </c>
      <c r="I73" s="28"/>
      <c r="J73" s="32">
        <f>+'[2]2.3. Financing'!J1482</f>
        <v>0</v>
      </c>
      <c r="K73" s="32">
        <f>+'[2]2.3. Financing'!K1482</f>
        <v>0</v>
      </c>
      <c r="L73" s="32">
        <f>+'[2]2.3. Financing'!L1482</f>
        <v>0</v>
      </c>
      <c r="M73" s="32">
        <f>+'[2]2.3. Financing'!M1482</f>
        <v>0</v>
      </c>
      <c r="N73" s="32">
        <f>+'[2]2.3. Financing'!N1482</f>
        <v>0</v>
      </c>
      <c r="O73" s="32">
        <f>+'[2]2.3. Financing'!O1482</f>
        <v>0</v>
      </c>
      <c r="P73" s="33">
        <f t="shared" si="3"/>
        <v>0</v>
      </c>
      <c r="Q73" s="34">
        <f t="shared" si="4"/>
        <v>0</v>
      </c>
      <c r="R73" s="22"/>
      <c r="S73" s="22"/>
      <c r="T73" s="22"/>
      <c r="U73" s="22"/>
      <c r="V73" s="22"/>
      <c r="W73" s="23"/>
      <c r="X73" s="24"/>
      <c r="Y73" s="24"/>
      <c r="Z73" s="24"/>
      <c r="AA73" s="24"/>
      <c r="AB73" s="24"/>
      <c r="AC73" s="24"/>
      <c r="AD73" s="24"/>
      <c r="AE73" s="24"/>
      <c r="AF73" s="24"/>
      <c r="AG73" s="24"/>
      <c r="AH73" s="25"/>
    </row>
    <row r="74" spans="2:34" ht="14.45" hidden="1" customHeight="1" x14ac:dyDescent="0.3">
      <c r="B74" s="154"/>
      <c r="C74" s="152"/>
      <c r="D74" s="121"/>
      <c r="E74" s="121"/>
      <c r="F74" s="26" t="s">
        <v>26</v>
      </c>
      <c r="G74" s="26"/>
      <c r="H74" s="17" t="s">
        <v>83</v>
      </c>
      <c r="I74" s="28"/>
      <c r="J74" s="32">
        <f>+'[2]2.3. Financing'!J1483</f>
        <v>0</v>
      </c>
      <c r="K74" s="32">
        <f>+'[2]2.3. Financing'!K1483</f>
        <v>0</v>
      </c>
      <c r="L74" s="32">
        <f>+'[2]2.3. Financing'!L1483</f>
        <v>0</v>
      </c>
      <c r="M74" s="32">
        <f>+'[2]2.3. Financing'!M1483</f>
        <v>0</v>
      </c>
      <c r="N74" s="32">
        <f>+'[2]2.3. Financing'!N1483</f>
        <v>0</v>
      </c>
      <c r="O74" s="32">
        <f>+'[2]2.3. Financing'!O1483</f>
        <v>0</v>
      </c>
      <c r="P74" s="33">
        <f t="shared" si="3"/>
        <v>0</v>
      </c>
      <c r="Q74" s="34">
        <f t="shared" si="4"/>
        <v>0</v>
      </c>
      <c r="R74" s="22"/>
      <c r="S74" s="22"/>
      <c r="T74" s="22"/>
      <c r="U74" s="22"/>
      <c r="V74" s="22"/>
      <c r="W74" s="23"/>
      <c r="X74" s="24"/>
      <c r="Y74" s="24"/>
      <c r="Z74" s="24"/>
      <c r="AA74" s="24"/>
      <c r="AB74" s="24"/>
      <c r="AC74" s="24"/>
      <c r="AD74" s="24"/>
      <c r="AE74" s="24"/>
      <c r="AF74" s="24"/>
      <c r="AG74" s="24"/>
      <c r="AH74" s="25"/>
    </row>
    <row r="75" spans="2:34" ht="14.45" hidden="1" customHeight="1" x14ac:dyDescent="0.3">
      <c r="B75" s="154"/>
      <c r="C75" s="152"/>
      <c r="D75" s="121"/>
      <c r="E75" s="121"/>
      <c r="F75" s="26" t="s">
        <v>29</v>
      </c>
      <c r="G75" s="26"/>
      <c r="H75" s="17" t="s">
        <v>85</v>
      </c>
      <c r="I75" s="28"/>
      <c r="J75" s="32">
        <f>+'[2]2.3. Financing'!J1484</f>
        <v>0</v>
      </c>
      <c r="K75" s="32">
        <f>+'[2]2.3. Financing'!K1484</f>
        <v>0</v>
      </c>
      <c r="L75" s="32">
        <f>+'[2]2.3. Financing'!L1484</f>
        <v>0</v>
      </c>
      <c r="M75" s="32">
        <f>+'[2]2.3. Financing'!M1484</f>
        <v>0</v>
      </c>
      <c r="N75" s="32">
        <f>+'[2]2.3. Financing'!N1484</f>
        <v>0</v>
      </c>
      <c r="O75" s="32">
        <f>+'[2]2.3. Financing'!O1484</f>
        <v>0</v>
      </c>
      <c r="P75" s="33">
        <f t="shared" si="3"/>
        <v>0</v>
      </c>
      <c r="Q75" s="34">
        <f t="shared" si="4"/>
        <v>0</v>
      </c>
      <c r="R75" s="22"/>
      <c r="S75" s="22"/>
      <c r="T75" s="22"/>
      <c r="U75" s="22"/>
      <c r="V75" s="22"/>
      <c r="W75" s="23"/>
      <c r="X75" s="24"/>
      <c r="Y75" s="24"/>
      <c r="Z75" s="24"/>
      <c r="AA75" s="24"/>
      <c r="AB75" s="24"/>
      <c r="AC75" s="24"/>
      <c r="AD75" s="24"/>
      <c r="AE75" s="24"/>
      <c r="AF75" s="24"/>
      <c r="AG75" s="24"/>
      <c r="AH75" s="25"/>
    </row>
    <row r="76" spans="2:34" ht="14.45" hidden="1" customHeight="1" x14ac:dyDescent="0.3">
      <c r="B76" s="154"/>
      <c r="C76" s="152"/>
      <c r="D76" s="121"/>
      <c r="E76" s="121"/>
      <c r="F76" s="26" t="s">
        <v>32</v>
      </c>
      <c r="G76" s="26"/>
      <c r="H76" s="17" t="s">
        <v>87</v>
      </c>
      <c r="I76" s="28"/>
      <c r="J76" s="32">
        <f>+'[2]2.3. Financing'!J1485</f>
        <v>0</v>
      </c>
      <c r="K76" s="32">
        <f>+'[2]2.3. Financing'!K1485</f>
        <v>0</v>
      </c>
      <c r="L76" s="32">
        <f>+'[2]2.3. Financing'!L1485</f>
        <v>0</v>
      </c>
      <c r="M76" s="32">
        <f>+'[2]2.3. Financing'!M1485</f>
        <v>0</v>
      </c>
      <c r="N76" s="32">
        <f>+'[2]2.3. Financing'!N1485</f>
        <v>0</v>
      </c>
      <c r="O76" s="32">
        <f>+'[2]2.3. Financing'!O1485</f>
        <v>0</v>
      </c>
      <c r="P76" s="33">
        <f t="shared" si="3"/>
        <v>0</v>
      </c>
      <c r="Q76" s="34">
        <f t="shared" si="4"/>
        <v>0</v>
      </c>
      <c r="R76" s="22"/>
      <c r="S76" s="22"/>
      <c r="T76" s="22"/>
      <c r="U76" s="22"/>
      <c r="V76" s="22"/>
      <c r="W76" s="23"/>
      <c r="X76" s="24"/>
      <c r="Y76" s="24"/>
      <c r="Z76" s="24"/>
      <c r="AA76" s="24"/>
      <c r="AB76" s="24"/>
      <c r="AC76" s="24"/>
      <c r="AD76" s="24"/>
      <c r="AE76" s="24"/>
      <c r="AF76" s="24"/>
      <c r="AG76" s="24"/>
      <c r="AH76" s="25"/>
    </row>
    <row r="77" spans="2:34" ht="14.45" hidden="1" customHeight="1" x14ac:dyDescent="0.3">
      <c r="B77" s="154"/>
      <c r="C77" s="152"/>
      <c r="D77" s="121"/>
      <c r="E77" s="121"/>
      <c r="F77" s="26" t="s">
        <v>35</v>
      </c>
      <c r="G77" s="26"/>
      <c r="H77" s="17" t="s">
        <v>90</v>
      </c>
      <c r="I77" s="28"/>
      <c r="J77" s="32">
        <f>+'[2]2.3. Financing'!J1486</f>
        <v>0</v>
      </c>
      <c r="K77" s="32">
        <f>+'[2]2.3. Financing'!K1486</f>
        <v>0</v>
      </c>
      <c r="L77" s="32">
        <f>+'[2]2.3. Financing'!L1486</f>
        <v>0</v>
      </c>
      <c r="M77" s="32">
        <f>+'[2]2.3. Financing'!M1486</f>
        <v>0</v>
      </c>
      <c r="N77" s="32">
        <f>+'[2]2.3. Financing'!N1486</f>
        <v>0</v>
      </c>
      <c r="O77" s="32">
        <f>+'[2]2.3. Financing'!O1486</f>
        <v>0</v>
      </c>
      <c r="P77" s="33">
        <f t="shared" si="3"/>
        <v>0</v>
      </c>
      <c r="Q77" s="34">
        <f t="shared" si="4"/>
        <v>0</v>
      </c>
      <c r="R77" s="22"/>
      <c r="S77" s="22"/>
      <c r="T77" s="22"/>
      <c r="U77" s="22"/>
      <c r="V77" s="22"/>
      <c r="W77" s="23"/>
      <c r="X77" s="24"/>
      <c r="Y77" s="24"/>
      <c r="Z77" s="24"/>
      <c r="AA77" s="24"/>
      <c r="AB77" s="24"/>
      <c r="AC77" s="24"/>
      <c r="AD77" s="24"/>
      <c r="AE77" s="24"/>
      <c r="AF77" s="24"/>
      <c r="AG77" s="24"/>
      <c r="AH77" s="25"/>
    </row>
    <row r="78" spans="2:34" ht="14.45" hidden="1" customHeight="1" x14ac:dyDescent="0.3">
      <c r="B78" s="154"/>
      <c r="C78" s="152"/>
      <c r="D78" s="121"/>
      <c r="E78" s="121"/>
      <c r="F78" s="26" t="s">
        <v>38</v>
      </c>
      <c r="G78" s="26"/>
      <c r="H78" s="17" t="s">
        <v>92</v>
      </c>
      <c r="I78" s="28"/>
      <c r="J78" s="32">
        <f>+'[2]2.3. Financing'!J1487</f>
        <v>0</v>
      </c>
      <c r="K78" s="32">
        <f>+'[2]2.3. Financing'!K1487</f>
        <v>0</v>
      </c>
      <c r="L78" s="32">
        <f>+'[2]2.3. Financing'!L1487</f>
        <v>0</v>
      </c>
      <c r="M78" s="32">
        <f>+'[2]2.3. Financing'!M1487</f>
        <v>0</v>
      </c>
      <c r="N78" s="32">
        <f>+'[2]2.3. Financing'!N1487</f>
        <v>0</v>
      </c>
      <c r="O78" s="32">
        <f>+'[2]2.3. Financing'!O1487</f>
        <v>0</v>
      </c>
      <c r="P78" s="33">
        <f t="shared" si="3"/>
        <v>0</v>
      </c>
      <c r="Q78" s="34">
        <f t="shared" si="4"/>
        <v>0</v>
      </c>
      <c r="R78" s="22"/>
      <c r="S78" s="22"/>
      <c r="T78" s="22"/>
      <c r="U78" s="22"/>
      <c r="V78" s="22"/>
      <c r="W78" s="23"/>
      <c r="X78" s="24"/>
      <c r="Y78" s="24"/>
      <c r="Z78" s="24"/>
      <c r="AA78" s="24"/>
      <c r="AB78" s="24"/>
      <c r="AC78" s="24"/>
      <c r="AD78" s="24"/>
      <c r="AE78" s="24"/>
      <c r="AF78" s="24"/>
      <c r="AG78" s="24"/>
      <c r="AH78" s="25"/>
    </row>
    <row r="79" spans="2:34" ht="14.45" hidden="1" customHeight="1" x14ac:dyDescent="0.3">
      <c r="B79" s="154"/>
      <c r="C79" s="152"/>
      <c r="D79" s="122"/>
      <c r="E79" s="122"/>
      <c r="F79" s="26" t="s">
        <v>41</v>
      </c>
      <c r="G79" s="26"/>
      <c r="H79" s="17" t="s">
        <v>95</v>
      </c>
      <c r="I79" s="28"/>
      <c r="J79" s="32">
        <f>+'[2]2.3. Financing'!J1488</f>
        <v>0</v>
      </c>
      <c r="K79" s="32">
        <f>+'[2]2.3. Financing'!K1488</f>
        <v>0</v>
      </c>
      <c r="L79" s="32">
        <f>+'[2]2.3. Financing'!L1488</f>
        <v>0</v>
      </c>
      <c r="M79" s="32">
        <f>+'[2]2.3. Financing'!M1488</f>
        <v>0</v>
      </c>
      <c r="N79" s="32">
        <f>+'[2]2.3. Financing'!N1488</f>
        <v>0</v>
      </c>
      <c r="O79" s="32">
        <f>+'[2]2.3. Financing'!O1488</f>
        <v>0</v>
      </c>
      <c r="P79" s="33">
        <f t="shared" si="3"/>
        <v>0</v>
      </c>
      <c r="Q79" s="34">
        <f t="shared" si="4"/>
        <v>0</v>
      </c>
      <c r="R79" s="22"/>
      <c r="S79" s="22"/>
      <c r="T79" s="22"/>
      <c r="U79" s="22"/>
      <c r="V79" s="22"/>
      <c r="W79" s="23"/>
      <c r="X79" s="24"/>
      <c r="Y79" s="24"/>
      <c r="Z79" s="24"/>
      <c r="AA79" s="24"/>
      <c r="AB79" s="24"/>
      <c r="AC79" s="24"/>
      <c r="AD79" s="24"/>
      <c r="AE79" s="24"/>
      <c r="AF79" s="24"/>
      <c r="AG79" s="24"/>
      <c r="AH79" s="25"/>
    </row>
    <row r="80" spans="2:34" ht="14.45" hidden="1" customHeight="1" x14ac:dyDescent="0.3">
      <c r="B80" s="154"/>
      <c r="C80" s="152"/>
      <c r="D80" s="120" t="s">
        <v>73</v>
      </c>
      <c r="E80" s="139" t="s">
        <v>45</v>
      </c>
      <c r="F80" s="26" t="s">
        <v>20</v>
      </c>
      <c r="G80" s="26"/>
      <c r="H80" s="27" t="s">
        <v>79</v>
      </c>
      <c r="I80" s="28"/>
      <c r="J80" s="29">
        <f>+'[2]2.3. Financing'!J1671</f>
        <v>0</v>
      </c>
      <c r="K80" s="29">
        <f>+'[2]2.3. Financing'!K1671</f>
        <v>0</v>
      </c>
      <c r="L80" s="29">
        <f>+'[2]2.3. Financing'!L1671</f>
        <v>0</v>
      </c>
      <c r="M80" s="29">
        <f>+'[2]2.3. Financing'!M1671</f>
        <v>0</v>
      </c>
      <c r="N80" s="29">
        <f>+'[2]2.3. Financing'!N1671</f>
        <v>0</v>
      </c>
      <c r="O80" s="29">
        <f>+'[2]2.3. Financing'!O1671</f>
        <v>0</v>
      </c>
      <c r="P80" s="30">
        <f t="shared" si="1"/>
        <v>0</v>
      </c>
      <c r="Q80" s="31">
        <f t="shared" si="4"/>
        <v>0</v>
      </c>
      <c r="R80" s="22"/>
      <c r="S80" s="22"/>
      <c r="T80" s="22"/>
      <c r="U80" s="22"/>
      <c r="V80" s="22"/>
      <c r="W80" s="23"/>
      <c r="X80" s="24"/>
      <c r="Y80" s="24"/>
      <c r="Z80" s="24"/>
      <c r="AA80" s="24"/>
      <c r="AB80" s="24"/>
      <c r="AC80" s="24"/>
      <c r="AD80" s="24"/>
      <c r="AE80" s="24"/>
      <c r="AF80" s="24"/>
      <c r="AG80" s="24"/>
      <c r="AH80" s="25"/>
    </row>
    <row r="81" spans="2:34" ht="14.45" customHeight="1" x14ac:dyDescent="0.3">
      <c r="B81" s="154"/>
      <c r="C81" s="152"/>
      <c r="D81" s="121"/>
      <c r="E81" s="140"/>
      <c r="F81" s="26" t="s">
        <v>23</v>
      </c>
      <c r="G81" s="27" t="s">
        <v>111</v>
      </c>
      <c r="H81" s="27" t="s">
        <v>81</v>
      </c>
      <c r="I81" s="28" t="s">
        <v>82</v>
      </c>
      <c r="J81" s="29">
        <f>+'[2]2.3. Financing'!J1672</f>
        <v>209844.69880165512</v>
      </c>
      <c r="K81" s="29">
        <f>+'[2]2.3. Financing'!K1672</f>
        <v>209904.23063484902</v>
      </c>
      <c r="L81" s="29">
        <f>+'[2]2.3. Financing'!L1672</f>
        <v>0</v>
      </c>
      <c r="M81" s="29">
        <f>+'[2]2.3. Financing'!M1672</f>
        <v>0</v>
      </c>
      <c r="N81" s="29">
        <f>+'[2]2.3. Financing'!N1672</f>
        <v>0</v>
      </c>
      <c r="O81" s="29">
        <f>+'[2]2.3. Financing'!O1672</f>
        <v>0</v>
      </c>
      <c r="P81" s="30">
        <f t="shared" si="1"/>
        <v>419748.92943650414</v>
      </c>
      <c r="Q81" s="31">
        <f t="shared" si="4"/>
        <v>4.2012619756350558E-3</v>
      </c>
      <c r="R81" s="22"/>
      <c r="S81" s="22"/>
      <c r="T81" s="22"/>
      <c r="U81" s="22"/>
      <c r="V81" s="22"/>
      <c r="W81" s="23"/>
      <c r="X81" s="24"/>
      <c r="Y81" s="24"/>
      <c r="Z81" s="24"/>
      <c r="AA81" s="24"/>
      <c r="AB81" s="24"/>
      <c r="AC81" s="24"/>
      <c r="AD81" s="24"/>
      <c r="AE81" s="24"/>
      <c r="AF81" s="24"/>
      <c r="AG81" s="24"/>
      <c r="AH81" s="25"/>
    </row>
    <row r="82" spans="2:34" ht="14.45" hidden="1" customHeight="1" x14ac:dyDescent="0.3">
      <c r="B82" s="154"/>
      <c r="C82" s="152"/>
      <c r="D82" s="121"/>
      <c r="E82" s="140"/>
      <c r="F82" s="26" t="s">
        <v>26</v>
      </c>
      <c r="G82" s="26"/>
      <c r="H82" s="27" t="s">
        <v>83</v>
      </c>
      <c r="I82" s="28"/>
      <c r="J82" s="29">
        <f>+'[2]2.3. Financing'!J1673</f>
        <v>0</v>
      </c>
      <c r="K82" s="29">
        <f>+'[2]2.3. Financing'!K1673</f>
        <v>0</v>
      </c>
      <c r="L82" s="29">
        <f>+'[2]2.3. Financing'!L1673</f>
        <v>0</v>
      </c>
      <c r="M82" s="29">
        <f>+'[2]2.3. Financing'!M1673</f>
        <v>0</v>
      </c>
      <c r="N82" s="29">
        <f>+'[2]2.3. Financing'!N1673</f>
        <v>0</v>
      </c>
      <c r="O82" s="29">
        <f>+'[2]2.3. Financing'!O1673</f>
        <v>0</v>
      </c>
      <c r="P82" s="30">
        <f t="shared" si="1"/>
        <v>0</v>
      </c>
      <c r="Q82" s="31">
        <f t="shared" si="4"/>
        <v>0</v>
      </c>
      <c r="R82" s="22"/>
      <c r="S82" s="22"/>
      <c r="T82" s="22"/>
      <c r="U82" s="22"/>
      <c r="V82" s="22"/>
      <c r="W82" s="23"/>
      <c r="X82" s="24"/>
      <c r="Y82" s="24"/>
      <c r="Z82" s="24"/>
      <c r="AA82" s="24"/>
      <c r="AB82" s="24"/>
      <c r="AC82" s="24"/>
      <c r="AD82" s="24"/>
      <c r="AE82" s="24"/>
      <c r="AF82" s="24"/>
      <c r="AG82" s="24"/>
      <c r="AH82" s="25"/>
    </row>
    <row r="83" spans="2:34" ht="14.45" customHeight="1" x14ac:dyDescent="0.3">
      <c r="B83" s="154"/>
      <c r="C83" s="152"/>
      <c r="D83" s="121"/>
      <c r="E83" s="140"/>
      <c r="F83" s="26" t="s">
        <v>29</v>
      </c>
      <c r="G83" s="27" t="s">
        <v>112</v>
      </c>
      <c r="H83" s="27" t="s">
        <v>85</v>
      </c>
      <c r="I83" s="28" t="s">
        <v>86</v>
      </c>
      <c r="J83" s="29">
        <f>+'[2]2.3. Financing'!J1674</f>
        <v>63027.720261701317</v>
      </c>
      <c r="K83" s="29">
        <f>+'[2]2.3. Financing'!K1674</f>
        <v>122887.02674614095</v>
      </c>
      <c r="L83" s="29">
        <f>+'[2]2.3. Financing'!L1674</f>
        <v>118829.915669883</v>
      </c>
      <c r="M83" s="29">
        <f>+'[2]2.3. Financing'!M1674</f>
        <v>117780.57922911385</v>
      </c>
      <c r="N83" s="29">
        <f>+'[2]2.3. Financing'!N1674</f>
        <v>116431.41075871742</v>
      </c>
      <c r="O83" s="29">
        <f>+'[2]2.3. Financing'!O1674</f>
        <v>57642.323163921326</v>
      </c>
      <c r="P83" s="30">
        <f t="shared" si="1"/>
        <v>596598.97582947789</v>
      </c>
      <c r="Q83" s="31">
        <f t="shared" si="4"/>
        <v>5.9713519584672558E-3</v>
      </c>
      <c r="R83" s="22"/>
      <c r="S83" s="22"/>
      <c r="T83" s="22"/>
      <c r="U83" s="22"/>
      <c r="V83" s="22"/>
      <c r="W83" s="23"/>
      <c r="X83" s="24"/>
      <c r="Y83" s="24"/>
      <c r="Z83" s="24"/>
      <c r="AA83" s="24"/>
      <c r="AB83" s="24"/>
      <c r="AC83" s="24"/>
      <c r="AD83" s="24"/>
      <c r="AE83" s="24"/>
      <c r="AF83" s="24"/>
      <c r="AG83" s="24"/>
      <c r="AH83" s="25"/>
    </row>
    <row r="84" spans="2:34" ht="14.45" customHeight="1" x14ac:dyDescent="0.3">
      <c r="B84" s="154"/>
      <c r="C84" s="152"/>
      <c r="D84" s="121"/>
      <c r="E84" s="140"/>
      <c r="F84" s="26" t="s">
        <v>32</v>
      </c>
      <c r="G84" s="27" t="s">
        <v>113</v>
      </c>
      <c r="H84" s="27" t="s">
        <v>87</v>
      </c>
      <c r="I84" s="28" t="s">
        <v>88</v>
      </c>
      <c r="J84" s="29">
        <f>+'[2]2.3. Financing'!J1675</f>
        <v>24951.631752712397</v>
      </c>
      <c r="K84" s="29">
        <f>+'[2]2.3. Financing'!K1675</f>
        <v>71621.121509051765</v>
      </c>
      <c r="L84" s="29">
        <f>+'[2]2.3. Financing'!L1675</f>
        <v>95407.209366903422</v>
      </c>
      <c r="M84" s="29">
        <f>+'[2]2.3. Financing'!M1675</f>
        <v>70394.097898830427</v>
      </c>
      <c r="N84" s="29">
        <f>+'[2]2.3. Financing'!N1675</f>
        <v>39279.372435303208</v>
      </c>
      <c r="O84" s="29">
        <f>+'[2]2.3. Financing'!O1675</f>
        <v>17637.040268383291</v>
      </c>
      <c r="P84" s="30">
        <f t="shared" si="1"/>
        <v>319290.47323118453</v>
      </c>
      <c r="Q84" s="31">
        <f t="shared" si="4"/>
        <v>3.1957744982685338E-3</v>
      </c>
      <c r="R84" s="22"/>
      <c r="S84" s="22"/>
      <c r="T84" s="22"/>
      <c r="U84" s="22"/>
      <c r="V84" s="22"/>
      <c r="W84" s="23"/>
      <c r="X84" s="24"/>
      <c r="Y84" s="24"/>
      <c r="Z84" s="24"/>
      <c r="AA84" s="24"/>
      <c r="AB84" s="24"/>
      <c r="AC84" s="24"/>
      <c r="AD84" s="24"/>
      <c r="AE84" s="24"/>
      <c r="AF84" s="24"/>
      <c r="AG84" s="24"/>
      <c r="AH84" s="25"/>
    </row>
    <row r="85" spans="2:34" ht="14.45" customHeight="1" x14ac:dyDescent="0.3">
      <c r="B85" s="154"/>
      <c r="C85" s="152"/>
      <c r="D85" s="121"/>
      <c r="E85" s="140"/>
      <c r="F85" s="26" t="s">
        <v>35</v>
      </c>
      <c r="G85" s="27" t="s">
        <v>114</v>
      </c>
      <c r="H85" s="27" t="s">
        <v>90</v>
      </c>
      <c r="I85" s="28" t="s">
        <v>91</v>
      </c>
      <c r="J85" s="29">
        <f>+'[2]2.3. Financing'!J1676</f>
        <v>193762.11510175568</v>
      </c>
      <c r="K85" s="29">
        <f>+'[2]2.3. Financing'!K1676</f>
        <v>392275.31293746043</v>
      </c>
      <c r="L85" s="29">
        <f>+'[2]2.3. Financing'!L1676</f>
        <v>386125.81996158365</v>
      </c>
      <c r="M85" s="29">
        <f>+'[2]2.3. Financing'!M1676</f>
        <v>374705.75856605411</v>
      </c>
      <c r="N85" s="29">
        <f>+'[2]2.3. Financing'!N1676</f>
        <v>347244.92940795899</v>
      </c>
      <c r="O85" s="29">
        <f>+'[2]2.3. Financing'!O1676</f>
        <v>160517.20446738522</v>
      </c>
      <c r="P85" s="30">
        <f t="shared" si="1"/>
        <v>1854631.1404421979</v>
      </c>
      <c r="Q85" s="31">
        <f t="shared" si="4"/>
        <v>1.8562980731430687E-2</v>
      </c>
      <c r="R85" s="22"/>
      <c r="S85" s="22"/>
      <c r="T85" s="22"/>
      <c r="U85" s="22"/>
      <c r="V85" s="22"/>
      <c r="W85" s="23"/>
      <c r="X85" s="24"/>
      <c r="Y85" s="24"/>
      <c r="Z85" s="24"/>
      <c r="AA85" s="24"/>
      <c r="AB85" s="24"/>
      <c r="AC85" s="24"/>
      <c r="AD85" s="24"/>
      <c r="AE85" s="24"/>
      <c r="AF85" s="24"/>
      <c r="AG85" s="24"/>
      <c r="AH85" s="25"/>
    </row>
    <row r="86" spans="2:34" ht="14.45" hidden="1" customHeight="1" x14ac:dyDescent="0.3">
      <c r="B86" s="154"/>
      <c r="C86" s="152"/>
      <c r="D86" s="121"/>
      <c r="E86" s="140"/>
      <c r="F86" s="26" t="s">
        <v>38</v>
      </c>
      <c r="G86" s="26"/>
      <c r="H86" s="27" t="s">
        <v>92</v>
      </c>
      <c r="I86" s="28" t="s">
        <v>93</v>
      </c>
      <c r="J86" s="29">
        <f>+'[2]2.3. Financing'!J1677</f>
        <v>0</v>
      </c>
      <c r="K86" s="29">
        <f>+'[2]2.3. Financing'!K1677</f>
        <v>0</v>
      </c>
      <c r="L86" s="29">
        <f>+'[2]2.3. Financing'!L1677</f>
        <v>0</v>
      </c>
      <c r="M86" s="29">
        <f>+'[2]2.3. Financing'!M1677</f>
        <v>0</v>
      </c>
      <c r="N86" s="29">
        <f>+'[2]2.3. Financing'!N1677</f>
        <v>0</v>
      </c>
      <c r="O86" s="29">
        <f>+'[2]2.3. Financing'!O1677</f>
        <v>0</v>
      </c>
      <c r="P86" s="30">
        <f t="shared" si="1"/>
        <v>0</v>
      </c>
      <c r="Q86" s="31">
        <f t="shared" si="4"/>
        <v>0</v>
      </c>
      <c r="R86" s="22"/>
      <c r="S86" s="22"/>
      <c r="T86" s="22"/>
      <c r="U86" s="22"/>
      <c r="V86" s="22"/>
      <c r="W86" s="23"/>
      <c r="X86" s="24"/>
      <c r="Y86" s="24"/>
      <c r="Z86" s="24"/>
      <c r="AA86" s="24"/>
      <c r="AB86" s="24"/>
      <c r="AC86" s="24"/>
      <c r="AD86" s="24"/>
      <c r="AE86" s="24"/>
      <c r="AF86" s="24"/>
      <c r="AG86" s="24"/>
      <c r="AH86" s="25"/>
    </row>
    <row r="87" spans="2:34" ht="14.45" hidden="1" customHeight="1" x14ac:dyDescent="0.3">
      <c r="B87" s="154"/>
      <c r="C87" s="152"/>
      <c r="D87" s="122"/>
      <c r="E87" s="141"/>
      <c r="F87" s="26" t="s">
        <v>41</v>
      </c>
      <c r="G87" s="26"/>
      <c r="H87" s="27" t="s">
        <v>95</v>
      </c>
      <c r="I87" s="28" t="s">
        <v>96</v>
      </c>
      <c r="J87" s="29">
        <f>+'[2]2.3. Financing'!J1678</f>
        <v>0</v>
      </c>
      <c r="K87" s="29">
        <f>+'[2]2.3. Financing'!K1678</f>
        <v>0</v>
      </c>
      <c r="L87" s="29">
        <f>+'[2]2.3. Financing'!L1678</f>
        <v>0</v>
      </c>
      <c r="M87" s="29">
        <f>+'[2]2.3. Financing'!M1678</f>
        <v>0</v>
      </c>
      <c r="N87" s="29">
        <f>+'[2]2.3. Financing'!N1678</f>
        <v>0</v>
      </c>
      <c r="O87" s="29">
        <f>+'[2]2.3. Financing'!O1678</f>
        <v>0</v>
      </c>
      <c r="P87" s="30">
        <f t="shared" si="1"/>
        <v>0</v>
      </c>
      <c r="Q87" s="31">
        <f t="shared" si="4"/>
        <v>0</v>
      </c>
      <c r="R87" s="22"/>
      <c r="S87" s="22"/>
      <c r="T87" s="22"/>
      <c r="U87" s="22"/>
      <c r="V87" s="22"/>
      <c r="W87" s="23"/>
      <c r="X87" s="24"/>
      <c r="Y87" s="24"/>
      <c r="Z87" s="24"/>
      <c r="AA87" s="24"/>
      <c r="AB87" s="24"/>
      <c r="AC87" s="24"/>
      <c r="AD87" s="24"/>
      <c r="AE87" s="24"/>
      <c r="AF87" s="24"/>
      <c r="AG87" s="24"/>
      <c r="AH87" s="25"/>
    </row>
    <row r="88" spans="2:34" ht="14.45" customHeight="1" x14ac:dyDescent="0.3">
      <c r="B88" s="155"/>
      <c r="C88" s="142" t="s">
        <v>115</v>
      </c>
      <c r="D88" s="143"/>
      <c r="E88" s="143"/>
      <c r="F88" s="144"/>
      <c r="G88" s="36"/>
      <c r="H88" s="37"/>
      <c r="I88" s="38"/>
      <c r="J88" s="39">
        <f t="shared" ref="J88:P88" si="5">+SUM(J8:J87)</f>
        <v>5533281.7553677792</v>
      </c>
      <c r="K88" s="39">
        <f t="shared" si="5"/>
        <v>9445042.9877293836</v>
      </c>
      <c r="L88" s="39">
        <f t="shared" si="5"/>
        <v>7816730.6472610561</v>
      </c>
      <c r="M88" s="39">
        <f t="shared" si="5"/>
        <v>7440821.524117277</v>
      </c>
      <c r="N88" s="39">
        <f t="shared" si="5"/>
        <v>6454809.9457623595</v>
      </c>
      <c r="O88" s="39">
        <f t="shared" si="5"/>
        <v>2925444.7975278948</v>
      </c>
      <c r="P88" s="40">
        <f t="shared" si="5"/>
        <v>39616131.657765754</v>
      </c>
      <c r="Q88" s="39">
        <f t="shared" si="4"/>
        <v>0.39651738428245503</v>
      </c>
      <c r="R88" s="41"/>
      <c r="S88" s="41"/>
      <c r="T88" s="41"/>
      <c r="U88" s="41"/>
      <c r="V88" s="41"/>
      <c r="W88" s="42"/>
      <c r="X88" s="43"/>
      <c r="Y88" s="43"/>
      <c r="Z88" s="43"/>
      <c r="AA88" s="43"/>
      <c r="AB88" s="43"/>
      <c r="AC88" s="43"/>
      <c r="AD88" s="43"/>
      <c r="AE88" s="43"/>
      <c r="AF88" s="43"/>
      <c r="AG88" s="43"/>
      <c r="AH88" s="43"/>
    </row>
    <row r="89" spans="2:34" ht="14.45" customHeight="1" x14ac:dyDescent="0.3">
      <c r="B89" s="151" t="s">
        <v>116</v>
      </c>
      <c r="C89" s="148" t="s">
        <v>117</v>
      </c>
      <c r="D89" s="133" t="s">
        <v>18</v>
      </c>
      <c r="E89" s="117" t="s">
        <v>19</v>
      </c>
      <c r="F89" s="16" t="s">
        <v>20</v>
      </c>
      <c r="G89" s="17" t="s">
        <v>79</v>
      </c>
      <c r="H89" s="17" t="s">
        <v>118</v>
      </c>
      <c r="I89" s="18" t="s">
        <v>119</v>
      </c>
      <c r="J89" s="19">
        <f>+'[2]2.3. Financing'!J1301</f>
        <v>86603.931856069947</v>
      </c>
      <c r="K89" s="19">
        <f>+'[2]2.3. Financing'!K1301</f>
        <v>138303.8547497062</v>
      </c>
      <c r="L89" s="19">
        <f>+'[2]2.3. Financing'!L1301</f>
        <v>118870.17881064546</v>
      </c>
      <c r="M89" s="19">
        <f>+'[2]2.3. Financing'!M1301</f>
        <v>183279.46085992377</v>
      </c>
      <c r="N89" s="19">
        <f>+'[2]2.3. Financing'!N1301</f>
        <v>211384.06076277466</v>
      </c>
      <c r="O89" s="19">
        <f>+'[2]2.3. Financing'!O1301</f>
        <v>98394.610937223275</v>
      </c>
      <c r="P89" s="20">
        <f t="shared" ref="P89:P168" si="6">+SUM(J89:O89)</f>
        <v>836836.09797634336</v>
      </c>
      <c r="Q89" s="21">
        <f t="shared" si="4"/>
        <v>8.3758824185367151E-3</v>
      </c>
      <c r="R89" s="22"/>
      <c r="S89" s="22"/>
      <c r="T89" s="22"/>
      <c r="U89" s="22"/>
      <c r="V89" s="22"/>
      <c r="W89" s="23"/>
      <c r="X89" s="24"/>
      <c r="Y89" s="24"/>
      <c r="Z89" s="24"/>
      <c r="AA89" s="24"/>
      <c r="AB89" s="24"/>
      <c r="AC89" s="24"/>
      <c r="AD89" s="24"/>
      <c r="AE89" s="24"/>
      <c r="AF89" s="24"/>
      <c r="AG89" s="24"/>
      <c r="AH89" s="25"/>
    </row>
    <row r="90" spans="2:34" ht="14.45" customHeight="1" x14ac:dyDescent="0.3">
      <c r="B90" s="151"/>
      <c r="C90" s="149"/>
      <c r="D90" s="134"/>
      <c r="E90" s="118"/>
      <c r="F90" s="16" t="s">
        <v>23</v>
      </c>
      <c r="G90" s="17" t="s">
        <v>81</v>
      </c>
      <c r="H90" s="17" t="s">
        <v>120</v>
      </c>
      <c r="I90" s="18" t="s">
        <v>121</v>
      </c>
      <c r="J90" s="19">
        <f>+'[2]2.3. Financing'!J1302</f>
        <v>147727.43798482293</v>
      </c>
      <c r="K90" s="19">
        <f>+'[2]2.3. Financing'!K1302</f>
        <v>158265.78441380375</v>
      </c>
      <c r="L90" s="19">
        <f>+'[2]2.3. Financing'!L1302</f>
        <v>10079.241042430564</v>
      </c>
      <c r="M90" s="19">
        <f>+'[2]2.3. Financing'!M1302</f>
        <v>1241.8122062487614</v>
      </c>
      <c r="N90" s="19">
        <f>+'[2]2.3. Financing'!N1302</f>
        <v>1145.35100389267</v>
      </c>
      <c r="O90" s="19">
        <f>+'[2]2.3. Financing'!O1302</f>
        <v>106.65092051611909</v>
      </c>
      <c r="P90" s="20">
        <f t="shared" si="6"/>
        <v>318566.27757171477</v>
      </c>
      <c r="Q90" s="21">
        <f t="shared" si="4"/>
        <v>3.1885260326413914E-3</v>
      </c>
      <c r="R90" s="22"/>
      <c r="S90" s="22"/>
      <c r="T90" s="22"/>
      <c r="U90" s="22"/>
      <c r="V90" s="22"/>
      <c r="W90" s="23"/>
      <c r="X90" s="24"/>
      <c r="Y90" s="24"/>
      <c r="Z90" s="24"/>
      <c r="AA90" s="24"/>
      <c r="AB90" s="24"/>
      <c r="AC90" s="24"/>
      <c r="AD90" s="24"/>
      <c r="AE90" s="24"/>
      <c r="AF90" s="24"/>
      <c r="AG90" s="24"/>
      <c r="AH90" s="25"/>
    </row>
    <row r="91" spans="2:34" ht="14.45" customHeight="1" x14ac:dyDescent="0.3">
      <c r="B91" s="151"/>
      <c r="C91" s="149"/>
      <c r="D91" s="134"/>
      <c r="E91" s="118"/>
      <c r="F91" s="16" t="s">
        <v>26</v>
      </c>
      <c r="G91" s="17" t="s">
        <v>83</v>
      </c>
      <c r="H91" s="17" t="s">
        <v>122</v>
      </c>
      <c r="I91" s="18" t="s">
        <v>123</v>
      </c>
      <c r="J91" s="19">
        <f>+'[2]2.3. Financing'!J1303</f>
        <v>37632.988221292806</v>
      </c>
      <c r="K91" s="19">
        <f>+'[2]2.3. Financing'!K1303</f>
        <v>69753.733225987031</v>
      </c>
      <c r="L91" s="19">
        <f>+'[2]2.3. Financing'!L1303</f>
        <v>77082.058525307075</v>
      </c>
      <c r="M91" s="19">
        <f>+'[2]2.3. Financing'!M1303</f>
        <v>89657.8336562646</v>
      </c>
      <c r="N91" s="19">
        <f>+'[2]2.3. Financing'!N1303</f>
        <v>84784.150672809832</v>
      </c>
      <c r="O91" s="19">
        <f>+'[2]2.3. Financing'!O1303</f>
        <v>40816.306097180786</v>
      </c>
      <c r="P91" s="20">
        <f t="shared" si="6"/>
        <v>399727.0703988421</v>
      </c>
      <c r="Q91" s="21">
        <f t="shared" si="4"/>
        <v>4.000863429843936E-3</v>
      </c>
      <c r="R91" s="22"/>
      <c r="S91" s="22"/>
      <c r="T91" s="22"/>
      <c r="U91" s="22"/>
      <c r="V91" s="22"/>
      <c r="W91" s="23"/>
      <c r="X91" s="24"/>
      <c r="Y91" s="24"/>
      <c r="Z91" s="24"/>
      <c r="AA91" s="24"/>
      <c r="AB91" s="24"/>
      <c r="AC91" s="24"/>
      <c r="AD91" s="24"/>
      <c r="AE91" s="24"/>
      <c r="AF91" s="24"/>
      <c r="AG91" s="24"/>
      <c r="AH91" s="25"/>
    </row>
    <row r="92" spans="2:34" ht="14.45" customHeight="1" x14ac:dyDescent="0.3">
      <c r="B92" s="151"/>
      <c r="C92" s="149"/>
      <c r="D92" s="134"/>
      <c r="E92" s="118"/>
      <c r="F92" s="16" t="s">
        <v>29</v>
      </c>
      <c r="G92" s="17" t="s">
        <v>85</v>
      </c>
      <c r="H92" s="17" t="s">
        <v>124</v>
      </c>
      <c r="I92" s="18" t="s">
        <v>125</v>
      </c>
      <c r="J92" s="19">
        <f>+'[2]2.3. Financing'!J1304</f>
        <v>238524.85776796774</v>
      </c>
      <c r="K92" s="19">
        <f>+'[2]2.3. Financing'!K1304</f>
        <v>483878.71125531866</v>
      </c>
      <c r="L92" s="19">
        <f>+'[2]2.3. Financing'!L1304</f>
        <v>545957.67743235896</v>
      </c>
      <c r="M92" s="19">
        <f>+'[2]2.3. Financing'!M1304</f>
        <v>579067.59855104715</v>
      </c>
      <c r="N92" s="19">
        <f>+'[2]2.3. Financing'!N1304</f>
        <v>525138.50180968805</v>
      </c>
      <c r="O92" s="19">
        <f>+'[2]2.3. Financing'!O1304</f>
        <v>248028.57654994781</v>
      </c>
      <c r="P92" s="20">
        <f t="shared" si="6"/>
        <v>2620595.9233663282</v>
      </c>
      <c r="Q92" s="21">
        <f t="shared" si="4"/>
        <v>2.6229513011798301E-2</v>
      </c>
      <c r="R92" s="22"/>
      <c r="S92" s="22"/>
      <c r="T92" s="22"/>
      <c r="U92" s="22"/>
      <c r="V92" s="22"/>
      <c r="W92" s="23"/>
      <c r="X92" s="24"/>
      <c r="Y92" s="24"/>
      <c r="Z92" s="24"/>
      <c r="AA92" s="24"/>
      <c r="AB92" s="24"/>
      <c r="AC92" s="24"/>
      <c r="AD92" s="24"/>
      <c r="AE92" s="24"/>
      <c r="AF92" s="24"/>
      <c r="AG92" s="24"/>
      <c r="AH92" s="25"/>
    </row>
    <row r="93" spans="2:34" ht="14.45" customHeight="1" x14ac:dyDescent="0.3">
      <c r="B93" s="151"/>
      <c r="C93" s="149"/>
      <c r="D93" s="134"/>
      <c r="E93" s="118"/>
      <c r="F93" s="16" t="s">
        <v>32</v>
      </c>
      <c r="G93" s="17" t="s">
        <v>87</v>
      </c>
      <c r="H93" s="17" t="s">
        <v>126</v>
      </c>
      <c r="I93" s="18" t="s">
        <v>127</v>
      </c>
      <c r="J93" s="19">
        <f>+'[2]2.3. Financing'!J1305</f>
        <v>177039.11114965778</v>
      </c>
      <c r="K93" s="19">
        <f>+'[2]2.3. Financing'!K1305</f>
        <v>379516.21657915012</v>
      </c>
      <c r="L93" s="19">
        <f>+'[2]2.3. Financing'!L1305</f>
        <v>356965.43469446746</v>
      </c>
      <c r="M93" s="19">
        <f>+'[2]2.3. Financing'!M1305</f>
        <v>264952.50659364049</v>
      </c>
      <c r="N93" s="19">
        <f>+'[2]2.3. Financing'!N1305</f>
        <v>194862.10745131335</v>
      </c>
      <c r="O93" s="19">
        <f>+'[2]2.3. Financing'!O1305</f>
        <v>78059.085235069302</v>
      </c>
      <c r="P93" s="20">
        <f t="shared" si="6"/>
        <v>1451394.4617032986</v>
      </c>
      <c r="Q93" s="21">
        <f t="shared" si="4"/>
        <v>1.4526989674011264E-2</v>
      </c>
      <c r="R93" s="22"/>
      <c r="S93" s="22"/>
      <c r="T93" s="22"/>
      <c r="U93" s="22"/>
      <c r="V93" s="22"/>
      <c r="W93" s="23"/>
      <c r="X93" s="24"/>
      <c r="Y93" s="24"/>
      <c r="Z93" s="24"/>
      <c r="AA93" s="24"/>
      <c r="AB93" s="24"/>
      <c r="AC93" s="24"/>
      <c r="AD93" s="24"/>
      <c r="AE93" s="24"/>
      <c r="AF93" s="24"/>
      <c r="AG93" s="24"/>
      <c r="AH93" s="25"/>
    </row>
    <row r="94" spans="2:34" ht="14.45" customHeight="1" x14ac:dyDescent="0.3">
      <c r="B94" s="151"/>
      <c r="C94" s="149"/>
      <c r="D94" s="134"/>
      <c r="E94" s="118"/>
      <c r="F94" s="16" t="s">
        <v>35</v>
      </c>
      <c r="G94" s="17" t="s">
        <v>90</v>
      </c>
      <c r="H94" s="17" t="s">
        <v>128</v>
      </c>
      <c r="I94" s="18" t="s">
        <v>129</v>
      </c>
      <c r="J94" s="19">
        <f>+'[2]2.3. Financing'!J1306</f>
        <v>8281.869741137567</v>
      </c>
      <c r="K94" s="19">
        <f>+'[2]2.3. Financing'!K1306</f>
        <v>17027.379563668754</v>
      </c>
      <c r="L94" s="19">
        <f>+'[2]2.3. Financing'!L1306</f>
        <v>19067.172464323568</v>
      </c>
      <c r="M94" s="19">
        <f>+'[2]2.3. Financing'!M1306</f>
        <v>19939.398341044365</v>
      </c>
      <c r="N94" s="19">
        <f>+'[2]2.3. Financing'!N1306</f>
        <v>18390.550352148934</v>
      </c>
      <c r="O94" s="19">
        <f>+'[2]2.3. Financing'!O1306</f>
        <v>8781.0314364216265</v>
      </c>
      <c r="P94" s="20">
        <f t="shared" si="6"/>
        <v>91487.401898744807</v>
      </c>
      <c r="Q94" s="21">
        <f t="shared" si="4"/>
        <v>9.1569630293716301E-4</v>
      </c>
      <c r="R94" s="22"/>
      <c r="S94" s="22"/>
      <c r="T94" s="22"/>
      <c r="U94" s="22"/>
      <c r="V94" s="22"/>
      <c r="W94" s="23"/>
      <c r="X94" s="24"/>
      <c r="Y94" s="24"/>
      <c r="Z94" s="24"/>
      <c r="AA94" s="24"/>
      <c r="AB94" s="24"/>
      <c r="AC94" s="24"/>
      <c r="AD94" s="24"/>
      <c r="AE94" s="24"/>
      <c r="AF94" s="24"/>
      <c r="AG94" s="24"/>
      <c r="AH94" s="25"/>
    </row>
    <row r="95" spans="2:34" ht="14.45" customHeight="1" x14ac:dyDescent="0.3">
      <c r="B95" s="151"/>
      <c r="C95" s="149"/>
      <c r="D95" s="134"/>
      <c r="E95" s="118"/>
      <c r="F95" s="16" t="s">
        <v>38</v>
      </c>
      <c r="G95" s="17" t="s">
        <v>92</v>
      </c>
      <c r="H95" s="17" t="s">
        <v>130</v>
      </c>
      <c r="I95" s="18" t="s">
        <v>131</v>
      </c>
      <c r="J95" s="19">
        <f>+'[2]2.3. Financing'!J1307</f>
        <v>10366.028684772969</v>
      </c>
      <c r="K95" s="19">
        <f>+'[2]2.3. Financing'!K1307</f>
        <v>27229.710331977705</v>
      </c>
      <c r="L95" s="19">
        <f>+'[2]2.3. Financing'!L1307</f>
        <v>44891.716681685699</v>
      </c>
      <c r="M95" s="19">
        <f>+'[2]2.3. Financing'!M1307</f>
        <v>55131.08865094978</v>
      </c>
      <c r="N95" s="19">
        <f>+'[2]2.3. Financing'!N1307</f>
        <v>46931.171022133523</v>
      </c>
      <c r="O95" s="19">
        <f>+'[2]2.3. Financing'!O1307</f>
        <v>20617.812066809991</v>
      </c>
      <c r="P95" s="20">
        <f t="shared" si="6"/>
        <v>205167.52743832968</v>
      </c>
      <c r="Q95" s="21">
        <f t="shared" si="4"/>
        <v>2.0535193093139418E-3</v>
      </c>
      <c r="R95" s="22"/>
      <c r="S95" s="22"/>
      <c r="T95" s="22"/>
      <c r="U95" s="22"/>
      <c r="V95" s="22"/>
      <c r="W95" s="23"/>
      <c r="X95" s="24"/>
      <c r="Y95" s="24"/>
      <c r="Z95" s="24"/>
      <c r="AA95" s="24"/>
      <c r="AB95" s="24"/>
      <c r="AC95" s="24"/>
      <c r="AD95" s="24"/>
      <c r="AE95" s="24"/>
      <c r="AF95" s="24"/>
      <c r="AG95" s="24"/>
      <c r="AH95" s="25"/>
    </row>
    <row r="96" spans="2:34" ht="14.45" customHeight="1" x14ac:dyDescent="0.3">
      <c r="B96" s="151"/>
      <c r="C96" s="149"/>
      <c r="D96" s="135"/>
      <c r="E96" s="119"/>
      <c r="F96" s="16" t="s">
        <v>41</v>
      </c>
      <c r="G96" s="17" t="s">
        <v>95</v>
      </c>
      <c r="H96" s="17" t="s">
        <v>132</v>
      </c>
      <c r="I96" s="18" t="s">
        <v>133</v>
      </c>
      <c r="J96" s="19">
        <f>+'[2]2.3. Financing'!J1308</f>
        <v>34713.897110344929</v>
      </c>
      <c r="K96" s="19">
        <f>+'[2]2.3. Financing'!K1308</f>
        <v>65016.466486724501</v>
      </c>
      <c r="L96" s="19">
        <f>+'[2]2.3. Financing'!L1308</f>
        <v>68050.919060866596</v>
      </c>
      <c r="M96" s="19">
        <f>+'[2]2.3. Financing'!M1308</f>
        <v>70270.096785396308</v>
      </c>
      <c r="N96" s="19">
        <f>+'[2]2.3. Financing'!N1308</f>
        <v>60232.181944170297</v>
      </c>
      <c r="O96" s="19">
        <f>+'[2]2.3. Financing'!O1308</f>
        <v>27941.678258896773</v>
      </c>
      <c r="P96" s="20">
        <f t="shared" si="6"/>
        <v>326225.23964639939</v>
      </c>
      <c r="Q96" s="21">
        <f t="shared" si="4"/>
        <v>3.2651844917359748E-3</v>
      </c>
      <c r="R96" s="22"/>
      <c r="S96" s="22"/>
      <c r="T96" s="22"/>
      <c r="U96" s="22"/>
      <c r="V96" s="22"/>
      <c r="W96" s="23"/>
      <c r="X96" s="24"/>
      <c r="Y96" s="24"/>
      <c r="Z96" s="24"/>
      <c r="AA96" s="24"/>
      <c r="AB96" s="24"/>
      <c r="AC96" s="24"/>
      <c r="AD96" s="24"/>
      <c r="AE96" s="24"/>
      <c r="AF96" s="24"/>
      <c r="AG96" s="24"/>
      <c r="AH96" s="25"/>
    </row>
    <row r="97" spans="2:34" ht="14.45" customHeight="1" x14ac:dyDescent="0.3">
      <c r="B97" s="151"/>
      <c r="C97" s="149"/>
      <c r="D97" s="136" t="s">
        <v>44</v>
      </c>
      <c r="E97" s="136" t="s">
        <v>45</v>
      </c>
      <c r="F97" s="26" t="s">
        <v>20</v>
      </c>
      <c r="G97" s="27" t="s">
        <v>134</v>
      </c>
      <c r="H97" s="27" t="s">
        <v>118</v>
      </c>
      <c r="I97" s="28" t="s">
        <v>119</v>
      </c>
      <c r="J97" s="29">
        <f>+'[2]2.3. Financing'!J1586</f>
        <v>165707.03178762115</v>
      </c>
      <c r="K97" s="29">
        <f>+'[2]2.3. Financing'!K1586</f>
        <v>260179.44122483322</v>
      </c>
      <c r="L97" s="29">
        <f>+'[2]2.3. Financing'!L1586</f>
        <v>184365.90961120982</v>
      </c>
      <c r="M97" s="29">
        <f>+'[2]2.3. Financing'!M1586</f>
        <v>255363.45832833974</v>
      </c>
      <c r="N97" s="29">
        <f>+'[2]2.3. Financing'!N1586</f>
        <v>338207.79242230573</v>
      </c>
      <c r="O97" s="29">
        <f>+'[2]2.3. Financing'!O1586</f>
        <v>168404.39402198471</v>
      </c>
      <c r="P97" s="30">
        <f t="shared" si="6"/>
        <v>1372228.0273962943</v>
      </c>
      <c r="Q97" s="31">
        <f t="shared" si="4"/>
        <v>1.3734613787199288E-2</v>
      </c>
      <c r="R97" s="22"/>
      <c r="S97" s="22"/>
      <c r="T97" s="22"/>
      <c r="U97" s="22"/>
      <c r="V97" s="22"/>
      <c r="W97" s="23"/>
      <c r="X97" s="24"/>
      <c r="Y97" s="24"/>
      <c r="Z97" s="24"/>
      <c r="AA97" s="24"/>
      <c r="AB97" s="24"/>
      <c r="AC97" s="24"/>
      <c r="AD97" s="24"/>
      <c r="AE97" s="24"/>
      <c r="AF97" s="24"/>
      <c r="AG97" s="24"/>
      <c r="AH97" s="25"/>
    </row>
    <row r="98" spans="2:34" ht="14.45" customHeight="1" x14ac:dyDescent="0.3">
      <c r="B98" s="151"/>
      <c r="C98" s="149"/>
      <c r="D98" s="137"/>
      <c r="E98" s="137"/>
      <c r="F98" s="26" t="s">
        <v>23</v>
      </c>
      <c r="G98" s="27" t="s">
        <v>135</v>
      </c>
      <c r="H98" s="27" t="s">
        <v>120</v>
      </c>
      <c r="I98" s="28" t="s">
        <v>121</v>
      </c>
      <c r="J98" s="29">
        <f>+'[2]2.3. Financing'!J1587</f>
        <v>282660.0910307187</v>
      </c>
      <c r="K98" s="29">
        <f>+'[2]2.3. Financing'!K1587</f>
        <v>297732.14512577321</v>
      </c>
      <c r="L98" s="29">
        <f>+'[2]2.3. Financing'!L1587</f>
        <v>15632.755511695512</v>
      </c>
      <c r="M98" s="29">
        <f>+'[2]2.3. Financing'!M1587</f>
        <v>1730.2182039066104</v>
      </c>
      <c r="N98" s="29">
        <f>+'[2]2.3. Financing'!N1587</f>
        <v>1832.5252773430875</v>
      </c>
      <c r="O98" s="29">
        <f>+'[2]2.3. Financing'!O1587</f>
        <v>182.535237146909</v>
      </c>
      <c r="P98" s="30">
        <f t="shared" si="6"/>
        <v>599770.2703865841</v>
      </c>
      <c r="Q98" s="31">
        <f t="shared" si="4"/>
        <v>6.0030934074667688E-3</v>
      </c>
      <c r="R98" s="22"/>
      <c r="S98" s="22"/>
      <c r="T98" s="22"/>
      <c r="U98" s="22"/>
      <c r="V98" s="22"/>
      <c r="W98" s="23"/>
      <c r="X98" s="24"/>
      <c r="Y98" s="24"/>
      <c r="Z98" s="24"/>
      <c r="AA98" s="24"/>
      <c r="AB98" s="24"/>
      <c r="AC98" s="24"/>
      <c r="AD98" s="24"/>
      <c r="AE98" s="24"/>
      <c r="AF98" s="24"/>
      <c r="AG98" s="24"/>
      <c r="AH98" s="25"/>
    </row>
    <row r="99" spans="2:34" ht="14.45" customHeight="1" x14ac:dyDescent="0.3">
      <c r="B99" s="151"/>
      <c r="C99" s="149"/>
      <c r="D99" s="137"/>
      <c r="E99" s="137"/>
      <c r="F99" s="26" t="s">
        <v>26</v>
      </c>
      <c r="G99" s="27" t="s">
        <v>136</v>
      </c>
      <c r="H99" s="27" t="s">
        <v>122</v>
      </c>
      <c r="I99" s="28" t="s">
        <v>123</v>
      </c>
      <c r="J99" s="29">
        <f>+'[2]2.3. Financing'!J1588</f>
        <v>72006.554919617833</v>
      </c>
      <c r="K99" s="29">
        <f>+'[2]2.3. Financing'!K1588</f>
        <v>131221.84748160059</v>
      </c>
      <c r="L99" s="29">
        <f>+'[2]2.3. Financing'!L1588</f>
        <v>119553.14593545519</v>
      </c>
      <c r="M99" s="29">
        <f>+'[2]2.3. Financing'!M1588</f>
        <v>124920.35038333679</v>
      </c>
      <c r="N99" s="29">
        <f>+'[2]2.3. Financing'!N1588</f>
        <v>135651.95184527768</v>
      </c>
      <c r="O99" s="29">
        <f>+'[2]2.3. Financing'!O1588</f>
        <v>69857.944749606497</v>
      </c>
      <c r="P99" s="30">
        <f t="shared" si="6"/>
        <v>653211.79531489464</v>
      </c>
      <c r="Q99" s="31">
        <f t="shared" si="4"/>
        <v>6.5379889863612173E-3</v>
      </c>
      <c r="R99" s="22"/>
      <c r="S99" s="22"/>
      <c r="T99" s="22"/>
      <c r="U99" s="22"/>
      <c r="V99" s="22"/>
      <c r="W99" s="23"/>
      <c r="X99" s="24"/>
      <c r="Y99" s="24"/>
      <c r="Z99" s="24"/>
      <c r="AA99" s="24"/>
      <c r="AB99" s="24"/>
      <c r="AC99" s="24"/>
      <c r="AD99" s="24"/>
      <c r="AE99" s="24"/>
      <c r="AF99" s="24"/>
      <c r="AG99" s="24"/>
      <c r="AH99" s="25"/>
    </row>
    <row r="100" spans="2:34" ht="14.45" customHeight="1" x14ac:dyDescent="0.3">
      <c r="B100" s="151"/>
      <c r="C100" s="149"/>
      <c r="D100" s="137"/>
      <c r="E100" s="137"/>
      <c r="F100" s="26" t="s">
        <v>29</v>
      </c>
      <c r="G100" s="27" t="s">
        <v>137</v>
      </c>
      <c r="H100" s="27" t="s">
        <v>124</v>
      </c>
      <c r="I100" s="28" t="s">
        <v>125</v>
      </c>
      <c r="J100" s="29">
        <f>+'[2]2.3. Financing'!J1589</f>
        <v>456390.89751701814</v>
      </c>
      <c r="K100" s="29">
        <f>+'[2]2.3. Financing'!K1589</f>
        <v>910280.43247846374</v>
      </c>
      <c r="L100" s="29">
        <f>+'[2]2.3. Financing'!L1589</f>
        <v>846772.37652162137</v>
      </c>
      <c r="M100" s="29">
        <f>+'[2]2.3. Financing'!M1589</f>
        <v>806815.47118308989</v>
      </c>
      <c r="N100" s="29">
        <f>+'[2]2.3. Financing'!N1589</f>
        <v>840204.94625812641</v>
      </c>
      <c r="O100" s="29">
        <f>+'[2]2.3. Financing'!O1589</f>
        <v>424505.99414106639</v>
      </c>
      <c r="P100" s="30">
        <f t="shared" si="6"/>
        <v>4284970.1180993859</v>
      </c>
      <c r="Q100" s="31">
        <f t="shared" si="4"/>
        <v>4.2888214266730194E-2</v>
      </c>
      <c r="R100" s="22"/>
      <c r="S100" s="22"/>
      <c r="T100" s="22"/>
      <c r="U100" s="22"/>
      <c r="V100" s="22"/>
      <c r="W100" s="23"/>
      <c r="X100" s="24"/>
      <c r="Y100" s="24"/>
      <c r="Z100" s="24"/>
      <c r="AA100" s="24"/>
      <c r="AB100" s="24"/>
      <c r="AC100" s="24"/>
      <c r="AD100" s="24"/>
      <c r="AE100" s="24"/>
      <c r="AF100" s="24"/>
      <c r="AG100" s="24"/>
      <c r="AH100" s="25"/>
    </row>
    <row r="101" spans="2:34" ht="14.45" customHeight="1" x14ac:dyDescent="0.3">
      <c r="B101" s="151"/>
      <c r="C101" s="149"/>
      <c r="D101" s="137"/>
      <c r="E101" s="137"/>
      <c r="F101" s="26" t="s">
        <v>32</v>
      </c>
      <c r="G101" s="27" t="s">
        <v>138</v>
      </c>
      <c r="H101" s="27" t="s">
        <v>126</v>
      </c>
      <c r="I101" s="28" t="s">
        <v>127</v>
      </c>
      <c r="J101" s="29">
        <f>+'[2]2.3. Financing'!J1590</f>
        <v>338744.73121710087</v>
      </c>
      <c r="K101" s="29">
        <f>+'[2]2.3. Financing'!K1590</f>
        <v>713952.02501061035</v>
      </c>
      <c r="L101" s="29">
        <f>+'[2]2.3. Financing'!L1590</f>
        <v>553648.17085067392</v>
      </c>
      <c r="M101" s="29">
        <f>+'[2]2.3. Financing'!M1590</f>
        <v>369158.59561713034</v>
      </c>
      <c r="N101" s="29">
        <f>+'[2]2.3. Financing'!N1590</f>
        <v>311773.19117654441</v>
      </c>
      <c r="O101" s="29">
        <f>+'[2]2.3. Financing'!O1590</f>
        <v>133599.72483969934</v>
      </c>
      <c r="P101" s="30">
        <f t="shared" si="6"/>
        <v>2420876.4387117596</v>
      </c>
      <c r="Q101" s="31">
        <f t="shared" si="4"/>
        <v>2.4230523097043568E-2</v>
      </c>
      <c r="R101" s="22"/>
      <c r="S101" s="22"/>
      <c r="T101" s="22"/>
      <c r="U101" s="22"/>
      <c r="V101" s="22"/>
      <c r="W101" s="23"/>
      <c r="X101" s="24"/>
      <c r="Y101" s="24"/>
      <c r="Z101" s="24"/>
      <c r="AA101" s="24"/>
      <c r="AB101" s="24"/>
      <c r="AC101" s="24"/>
      <c r="AD101" s="24"/>
      <c r="AE101" s="24"/>
      <c r="AF101" s="24"/>
      <c r="AG101" s="24"/>
      <c r="AH101" s="25"/>
    </row>
    <row r="102" spans="2:34" ht="14.45" customHeight="1" x14ac:dyDescent="0.3">
      <c r="B102" s="151"/>
      <c r="C102" s="149"/>
      <c r="D102" s="137"/>
      <c r="E102" s="137"/>
      <c r="F102" s="26" t="s">
        <v>35</v>
      </c>
      <c r="G102" s="27" t="s">
        <v>139</v>
      </c>
      <c r="H102" s="27" t="s">
        <v>128</v>
      </c>
      <c r="I102" s="28" t="s">
        <v>129</v>
      </c>
      <c r="J102" s="29">
        <f>+'[2]2.3. Financing'!J1591</f>
        <v>15846.440491136129</v>
      </c>
      <c r="K102" s="29">
        <f>+'[2]2.3. Financing'!K1591</f>
        <v>32032.180942577041</v>
      </c>
      <c r="L102" s="29">
        <f>+'[2]2.3. Financing'!L1591</f>
        <v>29572.905755434189</v>
      </c>
      <c r="M102" s="29">
        <f>+'[2]2.3. Financing'!M1591</f>
        <v>27781.583890881186</v>
      </c>
      <c r="N102" s="29">
        <f>+'[2]2.3. Financing'!N1591</f>
        <v>29424.297241653127</v>
      </c>
      <c r="O102" s="29">
        <f>+'[2]2.3. Financing'!O1591</f>
        <v>15028.915342549075</v>
      </c>
      <c r="P102" s="30">
        <f t="shared" si="6"/>
        <v>149686.32366423073</v>
      </c>
      <c r="Q102" s="31">
        <f t="shared" si="4"/>
        <v>1.4982086094355708E-3</v>
      </c>
      <c r="R102" s="22"/>
      <c r="S102" s="22"/>
      <c r="T102" s="22"/>
      <c r="U102" s="22"/>
      <c r="V102" s="22"/>
      <c r="W102" s="23"/>
      <c r="X102" s="24"/>
      <c r="Y102" s="24"/>
      <c r="Z102" s="24"/>
      <c r="AA102" s="24"/>
      <c r="AB102" s="24"/>
      <c r="AC102" s="24"/>
      <c r="AD102" s="24"/>
      <c r="AE102" s="24"/>
      <c r="AF102" s="24"/>
      <c r="AG102" s="24"/>
      <c r="AH102" s="25"/>
    </row>
    <row r="103" spans="2:34" ht="14.45" customHeight="1" x14ac:dyDescent="0.3">
      <c r="B103" s="151"/>
      <c r="C103" s="149"/>
      <c r="D103" s="137"/>
      <c r="E103" s="137"/>
      <c r="F103" s="26" t="s">
        <v>38</v>
      </c>
      <c r="G103" s="27" t="s">
        <v>140</v>
      </c>
      <c r="H103" s="27" t="s">
        <v>130</v>
      </c>
      <c r="I103" s="28" t="s">
        <v>131</v>
      </c>
      <c r="J103" s="29">
        <f>+'[2]2.3. Financing'!J1592</f>
        <v>19834.247798746732</v>
      </c>
      <c r="K103" s="29">
        <f>+'[2]2.3. Financing'!K1592</f>
        <v>51224.970061097127</v>
      </c>
      <c r="L103" s="29">
        <f>+'[2]2.3. Financing'!L1592</f>
        <v>69626.396316032973</v>
      </c>
      <c r="M103" s="29">
        <f>+'[2]2.3. Financing'!M1592</f>
        <v>76814.201620074906</v>
      </c>
      <c r="N103" s="29">
        <f>+'[2]2.3. Financing'!N1592</f>
        <v>75088.385046223208</v>
      </c>
      <c r="O103" s="29">
        <f>+'[2]2.3. Financing'!O1592</f>
        <v>35287.808083163764</v>
      </c>
      <c r="P103" s="30">
        <f t="shared" si="6"/>
        <v>327876.00892533868</v>
      </c>
      <c r="Q103" s="31">
        <f t="shared" si="4"/>
        <v>3.2817070215527028E-3</v>
      </c>
      <c r="R103" s="22"/>
      <c r="S103" s="22"/>
      <c r="T103" s="22"/>
      <c r="U103" s="22"/>
      <c r="V103" s="22"/>
      <c r="W103" s="23"/>
      <c r="X103" s="24"/>
      <c r="Y103" s="24"/>
      <c r="Z103" s="24"/>
      <c r="AA103" s="24"/>
      <c r="AB103" s="24"/>
      <c r="AC103" s="24"/>
      <c r="AD103" s="24"/>
      <c r="AE103" s="24"/>
      <c r="AF103" s="24"/>
      <c r="AG103" s="24"/>
      <c r="AH103" s="25"/>
    </row>
    <row r="104" spans="2:34" ht="14.45" customHeight="1" x14ac:dyDescent="0.3">
      <c r="B104" s="151"/>
      <c r="C104" s="149"/>
      <c r="D104" s="138"/>
      <c r="E104" s="138"/>
      <c r="F104" s="26" t="s">
        <v>41</v>
      </c>
      <c r="G104" s="27" t="s">
        <v>141</v>
      </c>
      <c r="H104" s="27" t="s">
        <v>132</v>
      </c>
      <c r="I104" s="28" t="s">
        <v>133</v>
      </c>
      <c r="J104" s="29">
        <f>+'[2]2.3. Financing'!J1593</f>
        <v>66421.197382771759</v>
      </c>
      <c r="K104" s="29">
        <f>+'[2]2.3. Financing'!K1593</f>
        <v>122310.02491971402</v>
      </c>
      <c r="L104" s="29">
        <f>+'[2]2.3. Financing'!L1593</f>
        <v>105545.98064936954</v>
      </c>
      <c r="M104" s="29">
        <f>+'[2]2.3. Financing'!M1593</f>
        <v>97907.396977233817</v>
      </c>
      <c r="N104" s="29">
        <f>+'[2]2.3. Financing'!N1593</f>
        <v>96369.580632561541</v>
      </c>
      <c r="O104" s="29">
        <f>+'[2]2.3. Financing'!O1593</f>
        <v>47822.755233504926</v>
      </c>
      <c r="P104" s="30">
        <f t="shared" si="6"/>
        <v>536376.93579515559</v>
      </c>
      <c r="Q104" s="31">
        <f t="shared" si="4"/>
        <v>5.3685902856000396E-3</v>
      </c>
      <c r="R104" s="22"/>
      <c r="S104" s="22"/>
      <c r="T104" s="22"/>
      <c r="U104" s="22"/>
      <c r="V104" s="22"/>
      <c r="W104" s="23"/>
      <c r="X104" s="24"/>
      <c r="Y104" s="24"/>
      <c r="Z104" s="24"/>
      <c r="AA104" s="24"/>
      <c r="AB104" s="24"/>
      <c r="AC104" s="24"/>
      <c r="AD104" s="24"/>
      <c r="AE104" s="24"/>
      <c r="AF104" s="24"/>
      <c r="AG104" s="24"/>
      <c r="AH104" s="25"/>
    </row>
    <row r="105" spans="2:34" ht="14.45" customHeight="1" x14ac:dyDescent="0.3">
      <c r="B105" s="151"/>
      <c r="C105" s="149"/>
      <c r="D105" s="133" t="s">
        <v>54</v>
      </c>
      <c r="E105" s="117" t="s">
        <v>19</v>
      </c>
      <c r="F105" s="16" t="s">
        <v>20</v>
      </c>
      <c r="G105" s="17" t="s">
        <v>142</v>
      </c>
      <c r="H105" s="17" t="s">
        <v>118</v>
      </c>
      <c r="I105" s="18" t="s">
        <v>119</v>
      </c>
      <c r="J105" s="19">
        <f>+'[2]2.3. Financing'!J1396</f>
        <v>35680.819924700823</v>
      </c>
      <c r="K105" s="19">
        <f>+'[2]2.3. Financing'!K1396</f>
        <v>56981.188156878947</v>
      </c>
      <c r="L105" s="19">
        <f>+'[2]2.3. Financing'!L1396</f>
        <v>48974.513669985929</v>
      </c>
      <c r="M105" s="19">
        <f>+'[2]2.3. Financing'!M1396</f>
        <v>75511.137874288601</v>
      </c>
      <c r="N105" s="19">
        <f>+'[2]2.3. Financing'!N1396</f>
        <v>87090.233034263176</v>
      </c>
      <c r="O105" s="19">
        <f>+'[2]2.3. Financing'!O1396</f>
        <v>40538.579706135984</v>
      </c>
      <c r="P105" s="20">
        <f t="shared" si="6"/>
        <v>344776.47236625344</v>
      </c>
      <c r="Q105" s="21">
        <f t="shared" si="4"/>
        <v>3.4508635564371262E-3</v>
      </c>
      <c r="R105" s="22"/>
      <c r="S105" s="22"/>
      <c r="T105" s="22"/>
      <c r="U105" s="22"/>
      <c r="V105" s="22"/>
      <c r="W105" s="23"/>
      <c r="X105" s="24"/>
      <c r="Y105" s="24"/>
      <c r="Z105" s="24"/>
      <c r="AA105" s="24"/>
      <c r="AB105" s="24"/>
      <c r="AC105" s="24"/>
      <c r="AD105" s="24"/>
      <c r="AE105" s="24"/>
      <c r="AF105" s="24"/>
      <c r="AG105" s="24"/>
      <c r="AH105" s="25"/>
    </row>
    <row r="106" spans="2:34" ht="14.45" customHeight="1" x14ac:dyDescent="0.3">
      <c r="B106" s="151"/>
      <c r="C106" s="149"/>
      <c r="D106" s="134"/>
      <c r="E106" s="118"/>
      <c r="F106" s="16" t="s">
        <v>23</v>
      </c>
      <c r="G106" s="17" t="s">
        <v>143</v>
      </c>
      <c r="H106" s="17" t="s">
        <v>120</v>
      </c>
      <c r="I106" s="18" t="s">
        <v>121</v>
      </c>
      <c r="J106" s="19">
        <f>+'[2]2.3. Financing'!J1397</f>
        <v>60863.704449747063</v>
      </c>
      <c r="K106" s="19">
        <f>+'[2]2.3. Financing'!K1397</f>
        <v>65205.503178487146</v>
      </c>
      <c r="L106" s="19">
        <f>+'[2]2.3. Financing'!L1397</f>
        <v>4152.6473094813919</v>
      </c>
      <c r="M106" s="19">
        <f>+'[2]2.3. Financing'!M1397</f>
        <v>511.62662897448973</v>
      </c>
      <c r="N106" s="19">
        <f>+'[2]2.3. Financing'!N1397</f>
        <v>471.88461360378005</v>
      </c>
      <c r="O106" s="19">
        <f>+'[2]2.3. Financing'!O1397</f>
        <v>43.940179252641059</v>
      </c>
      <c r="P106" s="20">
        <f t="shared" si="6"/>
        <v>131249.30635954652</v>
      </c>
      <c r="Q106" s="21">
        <f t="shared" si="4"/>
        <v>1.3136727254482537E-3</v>
      </c>
      <c r="R106" s="22"/>
      <c r="S106" s="22"/>
      <c r="T106" s="22"/>
      <c r="U106" s="22"/>
      <c r="V106" s="22"/>
      <c r="W106" s="23"/>
      <c r="X106" s="24"/>
      <c r="Y106" s="24"/>
      <c r="Z106" s="24"/>
      <c r="AA106" s="24"/>
      <c r="AB106" s="24"/>
      <c r="AC106" s="24"/>
      <c r="AD106" s="24"/>
      <c r="AE106" s="24"/>
      <c r="AF106" s="24"/>
      <c r="AG106" s="24"/>
      <c r="AH106" s="25"/>
    </row>
    <row r="107" spans="2:34" ht="14.45" customHeight="1" x14ac:dyDescent="0.3">
      <c r="B107" s="151"/>
      <c r="C107" s="149"/>
      <c r="D107" s="134"/>
      <c r="E107" s="118"/>
      <c r="F107" s="16" t="s">
        <v>26</v>
      </c>
      <c r="G107" s="17" t="s">
        <v>144</v>
      </c>
      <c r="H107" s="17" t="s">
        <v>122</v>
      </c>
      <c r="I107" s="18" t="s">
        <v>123</v>
      </c>
      <c r="J107" s="19">
        <f>+'[2]2.3. Financing'!J1398</f>
        <v>15504.791147172638</v>
      </c>
      <c r="K107" s="19">
        <f>+'[2]2.3. Financing'!K1398</f>
        <v>28738.538089106652</v>
      </c>
      <c r="L107" s="19">
        <f>+'[2]2.3. Financing'!L1398</f>
        <v>31757.808112426515</v>
      </c>
      <c r="M107" s="19">
        <f>+'[2]2.3. Financing'!M1398</f>
        <v>36939.027466381012</v>
      </c>
      <c r="N107" s="19">
        <f>+'[2]2.3. Financing'!N1398</f>
        <v>34931.070077197655</v>
      </c>
      <c r="O107" s="19">
        <f>+'[2]2.3. Financing'!O1398</f>
        <v>16816.318112038483</v>
      </c>
      <c r="P107" s="20">
        <f t="shared" si="6"/>
        <v>164687.55300432298</v>
      </c>
      <c r="Q107" s="21">
        <f t="shared" si="4"/>
        <v>1.6483557330957022E-3</v>
      </c>
      <c r="R107" s="22"/>
      <c r="S107" s="22"/>
      <c r="T107" s="22"/>
      <c r="U107" s="22"/>
      <c r="V107" s="22"/>
      <c r="W107" s="23"/>
      <c r="X107" s="24"/>
      <c r="Y107" s="24"/>
      <c r="Z107" s="24"/>
      <c r="AA107" s="24"/>
      <c r="AB107" s="24"/>
      <c r="AC107" s="24"/>
      <c r="AD107" s="24"/>
      <c r="AE107" s="24"/>
      <c r="AF107" s="24"/>
      <c r="AG107" s="24"/>
      <c r="AH107" s="25"/>
    </row>
    <row r="108" spans="2:34" ht="14.45" customHeight="1" x14ac:dyDescent="0.3">
      <c r="B108" s="151"/>
      <c r="C108" s="149"/>
      <c r="D108" s="134"/>
      <c r="E108" s="118"/>
      <c r="F108" s="16" t="s">
        <v>29</v>
      </c>
      <c r="G108" s="17" t="s">
        <v>145</v>
      </c>
      <c r="H108" s="17" t="s">
        <v>124</v>
      </c>
      <c r="I108" s="18" t="s">
        <v>125</v>
      </c>
      <c r="J108" s="19">
        <f>+'[2]2.3. Financing'!J1399</f>
        <v>98272.241400402723</v>
      </c>
      <c r="K108" s="19">
        <f>+'[2]2.3. Financing'!K1399</f>
        <v>199358.02903719127</v>
      </c>
      <c r="L108" s="19">
        <f>+'[2]2.3. Financing'!L1399</f>
        <v>224934.56310213188</v>
      </c>
      <c r="M108" s="19">
        <f>+'[2]2.3. Financing'!M1399</f>
        <v>238575.85060303143</v>
      </c>
      <c r="N108" s="19">
        <f>+'[2]2.3. Financing'!N1399</f>
        <v>216357.06274559148</v>
      </c>
      <c r="O108" s="19">
        <f>+'[2]2.3. Financing'!O1399</f>
        <v>102187.77353857849</v>
      </c>
      <c r="P108" s="20">
        <f t="shared" si="6"/>
        <v>1079685.5204269274</v>
      </c>
      <c r="Q108" s="21">
        <f t="shared" si="4"/>
        <v>1.0806559360860902E-2</v>
      </c>
      <c r="R108" s="22"/>
      <c r="S108" s="22"/>
      <c r="T108" s="22"/>
      <c r="U108" s="22"/>
      <c r="V108" s="22"/>
      <c r="W108" s="23"/>
      <c r="X108" s="24"/>
      <c r="Y108" s="24"/>
      <c r="Z108" s="24"/>
      <c r="AA108" s="24"/>
      <c r="AB108" s="24"/>
      <c r="AC108" s="24"/>
      <c r="AD108" s="24"/>
      <c r="AE108" s="24"/>
      <c r="AF108" s="24"/>
      <c r="AG108" s="24"/>
      <c r="AH108" s="25"/>
    </row>
    <row r="109" spans="2:34" ht="14.45" customHeight="1" x14ac:dyDescent="0.3">
      <c r="B109" s="151"/>
      <c r="C109" s="149"/>
      <c r="D109" s="134"/>
      <c r="E109" s="118"/>
      <c r="F109" s="16" t="s">
        <v>32</v>
      </c>
      <c r="G109" s="17" t="s">
        <v>146</v>
      </c>
      <c r="H109" s="17" t="s">
        <v>126</v>
      </c>
      <c r="I109" s="18" t="s">
        <v>127</v>
      </c>
      <c r="J109" s="19">
        <f>+'[2]2.3. Financing'!J1400</f>
        <v>72940.113793659009</v>
      </c>
      <c r="K109" s="19">
        <f>+'[2]2.3. Financing'!K1400</f>
        <v>156360.68123060986</v>
      </c>
      <c r="L109" s="19">
        <f>+'[2]2.3. Financing'!L1400</f>
        <v>147069.75909412056</v>
      </c>
      <c r="M109" s="19">
        <f>+'[2]2.3. Financing'!M1400</f>
        <v>109160.43271657989</v>
      </c>
      <c r="N109" s="19">
        <f>+'[2]2.3. Financing'!N1400</f>
        <v>80283.188269941107</v>
      </c>
      <c r="O109" s="19">
        <f>+'[2]2.3. Financing'!O1400</f>
        <v>32160.343116848551</v>
      </c>
      <c r="P109" s="20">
        <f t="shared" si="6"/>
        <v>597974.51822175889</v>
      </c>
      <c r="Q109" s="21">
        <f t="shared" si="4"/>
        <v>5.9851197456926393E-3</v>
      </c>
      <c r="R109" s="22"/>
      <c r="S109" s="22"/>
      <c r="T109" s="22"/>
      <c r="U109" s="22"/>
      <c r="V109" s="22"/>
      <c r="W109" s="23"/>
      <c r="X109" s="24"/>
      <c r="Y109" s="24"/>
      <c r="Z109" s="24"/>
      <c r="AA109" s="24"/>
      <c r="AB109" s="24"/>
      <c r="AC109" s="24"/>
      <c r="AD109" s="24"/>
      <c r="AE109" s="24"/>
      <c r="AF109" s="24"/>
      <c r="AG109" s="24"/>
      <c r="AH109" s="25"/>
    </row>
    <row r="110" spans="2:34" ht="14.45" customHeight="1" x14ac:dyDescent="0.3">
      <c r="B110" s="151"/>
      <c r="C110" s="149"/>
      <c r="D110" s="134"/>
      <c r="E110" s="118"/>
      <c r="F110" s="16" t="s">
        <v>35</v>
      </c>
      <c r="G110" s="17" t="s">
        <v>147</v>
      </c>
      <c r="H110" s="17" t="s">
        <v>128</v>
      </c>
      <c r="I110" s="18" t="s">
        <v>129</v>
      </c>
      <c r="J110" s="19">
        <f>+'[2]2.3. Financing'!J1401</f>
        <v>3412.1303333486781</v>
      </c>
      <c r="K110" s="19">
        <f>+'[2]2.3. Financing'!K1401</f>
        <v>7015.2803802315266</v>
      </c>
      <c r="L110" s="19">
        <f>+'[2]2.3. Financing'!L1401</f>
        <v>7855.6750553013089</v>
      </c>
      <c r="M110" s="19">
        <f>+'[2]2.3. Financing'!M1401</f>
        <v>8215.0321165102778</v>
      </c>
      <c r="N110" s="19">
        <f>+'[2]2.3. Financing'!N1401</f>
        <v>7576.9067450853609</v>
      </c>
      <c r="O110" s="19">
        <f>+'[2]2.3. Financing'!O1401</f>
        <v>3617.7849518057101</v>
      </c>
      <c r="P110" s="20">
        <f t="shared" si="6"/>
        <v>37692.809582282862</v>
      </c>
      <c r="Q110" s="21">
        <f t="shared" si="4"/>
        <v>3.7726687681011119E-4</v>
      </c>
      <c r="R110" s="22"/>
      <c r="S110" s="22"/>
      <c r="T110" s="22"/>
      <c r="U110" s="22"/>
      <c r="V110" s="22"/>
      <c r="W110" s="23"/>
      <c r="X110" s="24"/>
      <c r="Y110" s="24"/>
      <c r="Z110" s="24"/>
      <c r="AA110" s="24"/>
      <c r="AB110" s="24"/>
      <c r="AC110" s="24"/>
      <c r="AD110" s="24"/>
      <c r="AE110" s="24"/>
      <c r="AF110" s="24"/>
      <c r="AG110" s="24"/>
      <c r="AH110" s="25"/>
    </row>
    <row r="111" spans="2:34" ht="14.45" customHeight="1" x14ac:dyDescent="0.3">
      <c r="B111" s="151"/>
      <c r="C111" s="149"/>
      <c r="D111" s="134"/>
      <c r="E111" s="118"/>
      <c r="F111" s="16" t="s">
        <v>38</v>
      </c>
      <c r="G111" s="17" t="s">
        <v>148</v>
      </c>
      <c r="H111" s="17" t="s">
        <v>130</v>
      </c>
      <c r="I111" s="18" t="s">
        <v>131</v>
      </c>
      <c r="J111" s="19">
        <f>+'[2]2.3. Financing'!J1402</f>
        <v>4270.8038181264637</v>
      </c>
      <c r="K111" s="19">
        <f>+'[2]2.3. Financing'!K1402</f>
        <v>11218.640656774813</v>
      </c>
      <c r="L111" s="19">
        <f>+'[2]2.3. Financing'!L1402</f>
        <v>18495.387272854507</v>
      </c>
      <c r="M111" s="19">
        <f>+'[2]2.3. Financing'!M1402</f>
        <v>22714.008524191308</v>
      </c>
      <c r="N111" s="19">
        <f>+'[2]2.3. Financing'!N1402</f>
        <v>19335.642461119012</v>
      </c>
      <c r="O111" s="19">
        <f>+'[2]2.3. Financing'!O1402</f>
        <v>8494.5385715257162</v>
      </c>
      <c r="P111" s="20">
        <f t="shared" si="6"/>
        <v>84529.021304591821</v>
      </c>
      <c r="Q111" s="21">
        <f t="shared" si="4"/>
        <v>8.4604995543734391E-4</v>
      </c>
      <c r="R111" s="22"/>
      <c r="S111" s="22"/>
      <c r="T111" s="22"/>
      <c r="U111" s="22"/>
      <c r="V111" s="22"/>
      <c r="W111" s="23"/>
      <c r="X111" s="24"/>
      <c r="Y111" s="24"/>
      <c r="Z111" s="24"/>
      <c r="AA111" s="24"/>
      <c r="AB111" s="24"/>
      <c r="AC111" s="24"/>
      <c r="AD111" s="24"/>
      <c r="AE111" s="24"/>
      <c r="AF111" s="24"/>
      <c r="AG111" s="24"/>
      <c r="AH111" s="25"/>
    </row>
    <row r="112" spans="2:34" ht="14.45" customHeight="1" x14ac:dyDescent="0.3">
      <c r="B112" s="151"/>
      <c r="C112" s="149"/>
      <c r="D112" s="135"/>
      <c r="E112" s="119"/>
      <c r="F112" s="16" t="s">
        <v>41</v>
      </c>
      <c r="G112" s="17" t="s">
        <v>149</v>
      </c>
      <c r="H112" s="17" t="s">
        <v>132</v>
      </c>
      <c r="I112" s="18" t="s">
        <v>133</v>
      </c>
      <c r="J112" s="19">
        <f>+'[2]2.3. Financing'!J1403</f>
        <v>14302.125609462111</v>
      </c>
      <c r="K112" s="19">
        <f>+'[2]2.3. Financing'!K1403</f>
        <v>26786.784192530493</v>
      </c>
      <c r="L112" s="19">
        <f>+'[2]2.3. Financing'!L1403</f>
        <v>28036.978653077033</v>
      </c>
      <c r="M112" s="19">
        <f>+'[2]2.3. Financing'!M1403</f>
        <v>28951.279875583277</v>
      </c>
      <c r="N112" s="19">
        <f>+'[2]2.3. Financing'!N1403</f>
        <v>24815.658960998164</v>
      </c>
      <c r="O112" s="19">
        <f>+'[2]2.3. Financing'!O1403</f>
        <v>11511.97144266547</v>
      </c>
      <c r="P112" s="20">
        <f t="shared" si="6"/>
        <v>134404.79873431654</v>
      </c>
      <c r="Q112" s="21">
        <f t="shared" si="4"/>
        <v>1.3452560105952217E-3</v>
      </c>
      <c r="R112" s="22"/>
      <c r="S112" s="22"/>
      <c r="T112" s="22"/>
      <c r="U112" s="22"/>
      <c r="V112" s="22"/>
      <c r="W112" s="23"/>
      <c r="X112" s="24"/>
      <c r="Y112" s="24"/>
      <c r="Z112" s="24"/>
      <c r="AA112" s="24"/>
      <c r="AB112" s="24"/>
      <c r="AC112" s="24"/>
      <c r="AD112" s="24"/>
      <c r="AE112" s="24"/>
      <c r="AF112" s="24"/>
      <c r="AG112" s="24"/>
      <c r="AH112" s="25"/>
    </row>
    <row r="113" spans="2:34" ht="14.45" hidden="1" customHeight="1" x14ac:dyDescent="0.3">
      <c r="B113" s="151"/>
      <c r="C113" s="149"/>
      <c r="D113" s="120" t="s">
        <v>63</v>
      </c>
      <c r="E113" s="120" t="s">
        <v>64</v>
      </c>
      <c r="F113" s="26" t="s">
        <v>20</v>
      </c>
      <c r="G113" s="26"/>
      <c r="H113" s="17" t="s">
        <v>118</v>
      </c>
      <c r="I113" s="28" t="s">
        <v>119</v>
      </c>
      <c r="J113" s="32">
        <f>+'[2]2.3. Financing'!J1491</f>
        <v>0</v>
      </c>
      <c r="K113" s="32">
        <f>+'[2]2.3. Financing'!K1491</f>
        <v>0</v>
      </c>
      <c r="L113" s="32">
        <f>+'[2]2.3. Financing'!L1491</f>
        <v>0</v>
      </c>
      <c r="M113" s="32">
        <f>+'[2]2.3. Financing'!M1491</f>
        <v>0</v>
      </c>
      <c r="N113" s="32">
        <f>+'[2]2.3. Financing'!N1491</f>
        <v>0</v>
      </c>
      <c r="O113" s="32">
        <f>+'[2]2.3. Financing'!O1491</f>
        <v>0</v>
      </c>
      <c r="P113" s="33">
        <f t="shared" si="6"/>
        <v>0</v>
      </c>
      <c r="Q113" s="34">
        <f t="shared" si="4"/>
        <v>0</v>
      </c>
      <c r="R113" s="22"/>
      <c r="S113" s="22"/>
      <c r="T113" s="22"/>
      <c r="U113" s="22"/>
      <c r="V113" s="22"/>
      <c r="W113" s="23"/>
      <c r="X113" s="24"/>
      <c r="Y113" s="24"/>
      <c r="Z113" s="24"/>
      <c r="AA113" s="24"/>
      <c r="AB113" s="24"/>
      <c r="AC113" s="24"/>
      <c r="AD113" s="24"/>
      <c r="AE113" s="24"/>
      <c r="AF113" s="24"/>
      <c r="AG113" s="24"/>
      <c r="AH113" s="25"/>
    </row>
    <row r="114" spans="2:34" ht="14.45" hidden="1" customHeight="1" x14ac:dyDescent="0.3">
      <c r="B114" s="151"/>
      <c r="C114" s="149"/>
      <c r="D114" s="121"/>
      <c r="E114" s="121"/>
      <c r="F114" s="26" t="s">
        <v>23</v>
      </c>
      <c r="G114" s="26"/>
      <c r="H114" s="17" t="s">
        <v>120</v>
      </c>
      <c r="I114" s="28" t="s">
        <v>121</v>
      </c>
      <c r="J114" s="32">
        <f>+'[2]2.3. Financing'!J1492</f>
        <v>0</v>
      </c>
      <c r="K114" s="32">
        <f>+'[2]2.3. Financing'!K1492</f>
        <v>0</v>
      </c>
      <c r="L114" s="32">
        <f>+'[2]2.3. Financing'!L1492</f>
        <v>0</v>
      </c>
      <c r="M114" s="32">
        <f>+'[2]2.3. Financing'!M1492</f>
        <v>0</v>
      </c>
      <c r="N114" s="32">
        <f>+'[2]2.3. Financing'!N1492</f>
        <v>0</v>
      </c>
      <c r="O114" s="32">
        <f>+'[2]2.3. Financing'!O1492</f>
        <v>0</v>
      </c>
      <c r="P114" s="33">
        <f t="shared" si="6"/>
        <v>0</v>
      </c>
      <c r="Q114" s="34">
        <f t="shared" si="4"/>
        <v>0</v>
      </c>
      <c r="R114" s="22"/>
      <c r="S114" s="22"/>
      <c r="T114" s="22"/>
      <c r="U114" s="22"/>
      <c r="V114" s="22"/>
      <c r="W114" s="23"/>
      <c r="X114" s="24"/>
      <c r="Y114" s="24"/>
      <c r="Z114" s="24"/>
      <c r="AA114" s="24"/>
      <c r="AB114" s="24"/>
      <c r="AC114" s="24"/>
      <c r="AD114" s="24"/>
      <c r="AE114" s="24"/>
      <c r="AF114" s="24"/>
      <c r="AG114" s="24"/>
      <c r="AH114" s="25"/>
    </row>
    <row r="115" spans="2:34" ht="14.45" hidden="1" customHeight="1" x14ac:dyDescent="0.3">
      <c r="B115" s="151"/>
      <c r="C115" s="149"/>
      <c r="D115" s="121"/>
      <c r="E115" s="121"/>
      <c r="F115" s="26" t="s">
        <v>26</v>
      </c>
      <c r="G115" s="26"/>
      <c r="H115" s="17" t="s">
        <v>122</v>
      </c>
      <c r="I115" s="28" t="s">
        <v>123</v>
      </c>
      <c r="J115" s="32">
        <f>+'[2]2.3. Financing'!J1493</f>
        <v>0</v>
      </c>
      <c r="K115" s="32">
        <f>+'[2]2.3. Financing'!K1493</f>
        <v>0</v>
      </c>
      <c r="L115" s="32">
        <f>+'[2]2.3. Financing'!L1493</f>
        <v>0</v>
      </c>
      <c r="M115" s="32">
        <f>+'[2]2.3. Financing'!M1493</f>
        <v>0</v>
      </c>
      <c r="N115" s="32">
        <f>+'[2]2.3. Financing'!N1493</f>
        <v>0</v>
      </c>
      <c r="O115" s="32">
        <f>+'[2]2.3. Financing'!O1493</f>
        <v>0</v>
      </c>
      <c r="P115" s="33">
        <f t="shared" si="6"/>
        <v>0</v>
      </c>
      <c r="Q115" s="34">
        <f t="shared" si="4"/>
        <v>0</v>
      </c>
      <c r="R115" s="22"/>
      <c r="S115" s="22"/>
      <c r="T115" s="22"/>
      <c r="U115" s="22"/>
      <c r="V115" s="22"/>
      <c r="W115" s="23"/>
      <c r="X115" s="24"/>
      <c r="Y115" s="24"/>
      <c r="Z115" s="24"/>
      <c r="AA115" s="24"/>
      <c r="AB115" s="24"/>
      <c r="AC115" s="24"/>
      <c r="AD115" s="24"/>
      <c r="AE115" s="24"/>
      <c r="AF115" s="24"/>
      <c r="AG115" s="24"/>
      <c r="AH115" s="25"/>
    </row>
    <row r="116" spans="2:34" ht="14.45" hidden="1" customHeight="1" x14ac:dyDescent="0.3">
      <c r="B116" s="151"/>
      <c r="C116" s="149"/>
      <c r="D116" s="121"/>
      <c r="E116" s="121"/>
      <c r="F116" s="26" t="s">
        <v>29</v>
      </c>
      <c r="G116" s="26"/>
      <c r="H116" s="17" t="s">
        <v>124</v>
      </c>
      <c r="I116" s="28" t="s">
        <v>125</v>
      </c>
      <c r="J116" s="32">
        <f>+'[2]2.3. Financing'!J1494</f>
        <v>0</v>
      </c>
      <c r="K116" s="32">
        <f>+'[2]2.3. Financing'!K1494</f>
        <v>0</v>
      </c>
      <c r="L116" s="32">
        <f>+'[2]2.3. Financing'!L1494</f>
        <v>0</v>
      </c>
      <c r="M116" s="32">
        <f>+'[2]2.3. Financing'!M1494</f>
        <v>0</v>
      </c>
      <c r="N116" s="32">
        <f>+'[2]2.3. Financing'!N1494</f>
        <v>0</v>
      </c>
      <c r="O116" s="32">
        <f>+'[2]2.3. Financing'!O1494</f>
        <v>0</v>
      </c>
      <c r="P116" s="33">
        <f t="shared" si="6"/>
        <v>0</v>
      </c>
      <c r="Q116" s="34">
        <f t="shared" si="4"/>
        <v>0</v>
      </c>
      <c r="R116" s="22"/>
      <c r="S116" s="22"/>
      <c r="T116" s="22"/>
      <c r="U116" s="22"/>
      <c r="V116" s="22"/>
      <c r="W116" s="23"/>
      <c r="X116" s="24"/>
      <c r="Y116" s="24"/>
      <c r="Z116" s="24"/>
      <c r="AA116" s="24"/>
      <c r="AB116" s="24"/>
      <c r="AC116" s="24"/>
      <c r="AD116" s="24"/>
      <c r="AE116" s="24"/>
      <c r="AF116" s="24"/>
      <c r="AG116" s="24"/>
      <c r="AH116" s="25"/>
    </row>
    <row r="117" spans="2:34" ht="14.45" hidden="1" customHeight="1" x14ac:dyDescent="0.3">
      <c r="B117" s="151"/>
      <c r="C117" s="149"/>
      <c r="D117" s="121"/>
      <c r="E117" s="121"/>
      <c r="F117" s="26" t="s">
        <v>32</v>
      </c>
      <c r="G117" s="26"/>
      <c r="H117" s="17" t="s">
        <v>126</v>
      </c>
      <c r="I117" s="28" t="s">
        <v>127</v>
      </c>
      <c r="J117" s="32">
        <f>+'[2]2.3. Financing'!J1495</f>
        <v>0</v>
      </c>
      <c r="K117" s="32">
        <f>+'[2]2.3. Financing'!K1495</f>
        <v>0</v>
      </c>
      <c r="L117" s="32">
        <f>+'[2]2.3. Financing'!L1495</f>
        <v>0</v>
      </c>
      <c r="M117" s="32">
        <f>+'[2]2.3. Financing'!M1495</f>
        <v>0</v>
      </c>
      <c r="N117" s="32">
        <f>+'[2]2.3. Financing'!N1495</f>
        <v>0</v>
      </c>
      <c r="O117" s="32">
        <f>+'[2]2.3. Financing'!O1495</f>
        <v>0</v>
      </c>
      <c r="P117" s="33">
        <f t="shared" si="6"/>
        <v>0</v>
      </c>
      <c r="Q117" s="34">
        <f t="shared" si="4"/>
        <v>0</v>
      </c>
      <c r="R117" s="22"/>
      <c r="S117" s="22"/>
      <c r="T117" s="22"/>
      <c r="U117" s="22"/>
      <c r="V117" s="22"/>
      <c r="W117" s="23"/>
      <c r="X117" s="24"/>
      <c r="Y117" s="24"/>
      <c r="Z117" s="24"/>
      <c r="AA117" s="24"/>
      <c r="AB117" s="24"/>
      <c r="AC117" s="24"/>
      <c r="AD117" s="24"/>
      <c r="AE117" s="24"/>
      <c r="AF117" s="24"/>
      <c r="AG117" s="24"/>
      <c r="AH117" s="25"/>
    </row>
    <row r="118" spans="2:34" ht="14.45" hidden="1" customHeight="1" x14ac:dyDescent="0.3">
      <c r="B118" s="151"/>
      <c r="C118" s="149"/>
      <c r="D118" s="121"/>
      <c r="E118" s="121"/>
      <c r="F118" s="26" t="s">
        <v>35</v>
      </c>
      <c r="G118" s="26"/>
      <c r="H118" s="17" t="s">
        <v>128</v>
      </c>
      <c r="I118" s="28" t="s">
        <v>129</v>
      </c>
      <c r="J118" s="32">
        <f>+'[2]2.3. Financing'!J1496</f>
        <v>0</v>
      </c>
      <c r="K118" s="32">
        <f>+'[2]2.3. Financing'!K1496</f>
        <v>0</v>
      </c>
      <c r="L118" s="32">
        <f>+'[2]2.3. Financing'!L1496</f>
        <v>0</v>
      </c>
      <c r="M118" s="32">
        <f>+'[2]2.3. Financing'!M1496</f>
        <v>0</v>
      </c>
      <c r="N118" s="32">
        <f>+'[2]2.3. Financing'!N1496</f>
        <v>0</v>
      </c>
      <c r="O118" s="32">
        <f>+'[2]2.3. Financing'!O1496</f>
        <v>0</v>
      </c>
      <c r="P118" s="33">
        <f t="shared" si="6"/>
        <v>0</v>
      </c>
      <c r="Q118" s="34">
        <f t="shared" si="4"/>
        <v>0</v>
      </c>
      <c r="R118" s="22"/>
      <c r="S118" s="22"/>
      <c r="T118" s="22"/>
      <c r="U118" s="22"/>
      <c r="V118" s="22"/>
      <c r="W118" s="23"/>
      <c r="X118" s="24"/>
      <c r="Y118" s="24"/>
      <c r="Z118" s="24"/>
      <c r="AA118" s="24"/>
      <c r="AB118" s="24"/>
      <c r="AC118" s="24"/>
      <c r="AD118" s="24"/>
      <c r="AE118" s="24"/>
      <c r="AF118" s="24"/>
      <c r="AG118" s="24"/>
      <c r="AH118" s="25"/>
    </row>
    <row r="119" spans="2:34" ht="14.45" hidden="1" customHeight="1" x14ac:dyDescent="0.3">
      <c r="B119" s="151"/>
      <c r="C119" s="149"/>
      <c r="D119" s="121"/>
      <c r="E119" s="121"/>
      <c r="F119" s="26" t="s">
        <v>38</v>
      </c>
      <c r="G119" s="26"/>
      <c r="H119" s="17" t="s">
        <v>130</v>
      </c>
      <c r="I119" s="28" t="s">
        <v>131</v>
      </c>
      <c r="J119" s="32">
        <f>+'[2]2.3. Financing'!J1497</f>
        <v>0</v>
      </c>
      <c r="K119" s="32">
        <f>+'[2]2.3. Financing'!K1497</f>
        <v>0</v>
      </c>
      <c r="L119" s="32">
        <f>+'[2]2.3. Financing'!L1497</f>
        <v>0</v>
      </c>
      <c r="M119" s="32">
        <f>+'[2]2.3. Financing'!M1497</f>
        <v>0</v>
      </c>
      <c r="N119" s="32">
        <f>+'[2]2.3. Financing'!N1497</f>
        <v>0</v>
      </c>
      <c r="O119" s="32">
        <f>+'[2]2.3. Financing'!O1497</f>
        <v>0</v>
      </c>
      <c r="P119" s="33">
        <f t="shared" si="6"/>
        <v>0</v>
      </c>
      <c r="Q119" s="34">
        <f t="shared" si="4"/>
        <v>0</v>
      </c>
      <c r="R119" s="22"/>
      <c r="S119" s="22"/>
      <c r="T119" s="22"/>
      <c r="U119" s="22"/>
      <c r="V119" s="22"/>
      <c r="W119" s="23"/>
      <c r="X119" s="24"/>
      <c r="Y119" s="24"/>
      <c r="Z119" s="24"/>
      <c r="AA119" s="24"/>
      <c r="AB119" s="24"/>
      <c r="AC119" s="24"/>
      <c r="AD119" s="24"/>
      <c r="AE119" s="24"/>
      <c r="AF119" s="24"/>
      <c r="AG119" s="24"/>
      <c r="AH119" s="25"/>
    </row>
    <row r="120" spans="2:34" ht="14.45" hidden="1" customHeight="1" x14ac:dyDescent="0.3">
      <c r="B120" s="151"/>
      <c r="C120" s="149"/>
      <c r="D120" s="122"/>
      <c r="E120" s="122"/>
      <c r="F120" s="26" t="s">
        <v>41</v>
      </c>
      <c r="G120" s="26"/>
      <c r="H120" s="17" t="s">
        <v>132</v>
      </c>
      <c r="I120" s="28" t="s">
        <v>133</v>
      </c>
      <c r="J120" s="32">
        <f>+'[2]2.3. Financing'!J1498</f>
        <v>0</v>
      </c>
      <c r="K120" s="32">
        <f>+'[2]2.3. Financing'!K1498</f>
        <v>0</v>
      </c>
      <c r="L120" s="32">
        <f>+'[2]2.3. Financing'!L1498</f>
        <v>0</v>
      </c>
      <c r="M120" s="32">
        <f>+'[2]2.3. Financing'!M1498</f>
        <v>0</v>
      </c>
      <c r="N120" s="32">
        <f>+'[2]2.3. Financing'!N1498</f>
        <v>0</v>
      </c>
      <c r="O120" s="32">
        <f>+'[2]2.3. Financing'!O1498</f>
        <v>0</v>
      </c>
      <c r="P120" s="33">
        <f t="shared" si="6"/>
        <v>0</v>
      </c>
      <c r="Q120" s="34">
        <f t="shared" si="4"/>
        <v>0</v>
      </c>
      <c r="R120" s="22"/>
      <c r="S120" s="22"/>
      <c r="T120" s="22"/>
      <c r="U120" s="22"/>
      <c r="V120" s="22"/>
      <c r="W120" s="23"/>
      <c r="X120" s="24"/>
      <c r="Y120" s="24"/>
      <c r="Z120" s="24"/>
      <c r="AA120" s="24"/>
      <c r="AB120" s="24"/>
      <c r="AC120" s="24"/>
      <c r="AD120" s="24"/>
      <c r="AE120" s="24"/>
      <c r="AF120" s="24"/>
      <c r="AG120" s="24"/>
      <c r="AH120" s="25"/>
    </row>
    <row r="121" spans="2:34" ht="14.45" hidden="1" customHeight="1" x14ac:dyDescent="0.3">
      <c r="B121" s="151"/>
      <c r="C121" s="149"/>
      <c r="D121" s="120" t="s">
        <v>73</v>
      </c>
      <c r="E121" s="139" t="s">
        <v>45</v>
      </c>
      <c r="F121" s="26" t="s">
        <v>20</v>
      </c>
      <c r="G121" s="26"/>
      <c r="H121" s="27" t="s">
        <v>118</v>
      </c>
      <c r="I121" s="28" t="s">
        <v>119</v>
      </c>
      <c r="J121" s="29">
        <f>+'[2]2.3. Financing'!J1681</f>
        <v>0</v>
      </c>
      <c r="K121" s="29">
        <f>+'[2]2.3. Financing'!K1681</f>
        <v>0</v>
      </c>
      <c r="L121" s="29">
        <f>+'[2]2.3. Financing'!L1681</f>
        <v>0</v>
      </c>
      <c r="M121" s="29">
        <f>+'[2]2.3. Financing'!M1681</f>
        <v>0</v>
      </c>
      <c r="N121" s="29">
        <f>+'[2]2.3. Financing'!N1681</f>
        <v>0</v>
      </c>
      <c r="O121" s="29">
        <f>+'[2]2.3. Financing'!O1681</f>
        <v>0</v>
      </c>
      <c r="P121" s="30">
        <f t="shared" si="6"/>
        <v>0</v>
      </c>
      <c r="Q121" s="31">
        <f t="shared" si="4"/>
        <v>0</v>
      </c>
      <c r="R121" s="22"/>
      <c r="S121" s="22"/>
      <c r="T121" s="22"/>
      <c r="U121" s="22"/>
      <c r="V121" s="22"/>
      <c r="W121" s="23"/>
      <c r="X121" s="24"/>
      <c r="Y121" s="24"/>
      <c r="Z121" s="24"/>
      <c r="AA121" s="24"/>
      <c r="AB121" s="24"/>
      <c r="AC121" s="24"/>
      <c r="AD121" s="24"/>
      <c r="AE121" s="24"/>
      <c r="AF121" s="24"/>
      <c r="AG121" s="24"/>
      <c r="AH121" s="25"/>
    </row>
    <row r="122" spans="2:34" ht="14.45" customHeight="1" x14ac:dyDescent="0.3">
      <c r="B122" s="151"/>
      <c r="C122" s="149"/>
      <c r="D122" s="121"/>
      <c r="E122" s="140"/>
      <c r="F122" s="26" t="s">
        <v>23</v>
      </c>
      <c r="G122" s="27" t="s">
        <v>150</v>
      </c>
      <c r="H122" s="27" t="s">
        <v>120</v>
      </c>
      <c r="I122" s="28" t="s">
        <v>121</v>
      </c>
      <c r="J122" s="29">
        <f>+'[2]2.3. Financing'!J1682</f>
        <v>126804.17035198022</v>
      </c>
      <c r="K122" s="29">
        <f>+'[2]2.3. Financing'!K1682</f>
        <v>201519.16990757521</v>
      </c>
      <c r="L122" s="29">
        <f>+'[2]2.3. Financing'!L1682</f>
        <v>159328.87125309018</v>
      </c>
      <c r="M122" s="29">
        <f>+'[2]2.3. Financing'!M1682</f>
        <v>174244.37888710725</v>
      </c>
      <c r="N122" s="29">
        <f>+'[2]2.3. Financing'!N1682</f>
        <v>175875.20402339511</v>
      </c>
      <c r="O122" s="29">
        <f>+'[2]2.3. Financing'!O1682</f>
        <v>86194.606181341311</v>
      </c>
      <c r="P122" s="30">
        <f t="shared" si="6"/>
        <v>923966.40060448926</v>
      </c>
      <c r="Q122" s="31">
        <f t="shared" si="4"/>
        <v>9.2479685673891292E-3</v>
      </c>
      <c r="R122" s="22"/>
      <c r="S122" s="22"/>
      <c r="T122" s="22"/>
      <c r="U122" s="22"/>
      <c r="V122" s="22"/>
      <c r="W122" s="23"/>
      <c r="X122" s="24"/>
      <c r="Y122" s="24"/>
      <c r="Z122" s="24"/>
      <c r="AA122" s="24"/>
      <c r="AB122" s="24"/>
      <c r="AC122" s="24"/>
      <c r="AD122" s="24"/>
      <c r="AE122" s="24"/>
      <c r="AF122" s="24"/>
      <c r="AG122" s="24"/>
      <c r="AH122" s="25"/>
    </row>
    <row r="123" spans="2:34" ht="14.45" customHeight="1" x14ac:dyDescent="0.3">
      <c r="B123" s="151"/>
      <c r="C123" s="149"/>
      <c r="D123" s="121"/>
      <c r="E123" s="140"/>
      <c r="F123" s="26" t="s">
        <v>26</v>
      </c>
      <c r="G123" s="27" t="s">
        <v>151</v>
      </c>
      <c r="H123" s="27" t="s">
        <v>122</v>
      </c>
      <c r="I123" s="28" t="s">
        <v>123</v>
      </c>
      <c r="J123" s="29">
        <f>+'[2]2.3. Financing'!J1683</f>
        <v>32.768895456798091</v>
      </c>
      <c r="K123" s="29">
        <f>+'[2]2.3. Financing'!K1683</f>
        <v>64.632468532282971</v>
      </c>
      <c r="L123" s="29">
        <f>+'[2]2.3. Financing'!L1683</f>
        <v>84.980888485411214</v>
      </c>
      <c r="M123" s="29">
        <f>+'[2]2.3. Financing'!M1683</f>
        <v>112.12428317547685</v>
      </c>
      <c r="N123" s="29">
        <f>+'[2]2.3. Financing'!N1683</f>
        <v>119.38858401152761</v>
      </c>
      <c r="O123" s="29">
        <f>+'[2]2.3. Financing'!O1683</f>
        <v>60.160709308234964</v>
      </c>
      <c r="P123" s="30">
        <f t="shared" si="6"/>
        <v>474.05582896973169</v>
      </c>
      <c r="Q123" s="31">
        <f t="shared" si="4"/>
        <v>4.744819078520045E-6</v>
      </c>
      <c r="R123" s="22"/>
      <c r="S123" s="22"/>
      <c r="T123" s="22"/>
      <c r="U123" s="22"/>
      <c r="V123" s="22"/>
      <c r="W123" s="23"/>
      <c r="X123" s="24"/>
      <c r="Y123" s="24"/>
      <c r="Z123" s="24"/>
      <c r="AA123" s="24"/>
      <c r="AB123" s="24"/>
      <c r="AC123" s="24"/>
      <c r="AD123" s="24"/>
      <c r="AE123" s="24"/>
      <c r="AF123" s="24"/>
      <c r="AG123" s="24"/>
      <c r="AH123" s="25"/>
    </row>
    <row r="124" spans="2:34" ht="14.45" customHeight="1" x14ac:dyDescent="0.3">
      <c r="B124" s="151"/>
      <c r="C124" s="149"/>
      <c r="D124" s="121"/>
      <c r="E124" s="140"/>
      <c r="F124" s="26" t="s">
        <v>29</v>
      </c>
      <c r="G124" s="27" t="s">
        <v>152</v>
      </c>
      <c r="H124" s="27" t="s">
        <v>124</v>
      </c>
      <c r="I124" s="28" t="s">
        <v>125</v>
      </c>
      <c r="J124" s="29">
        <f>+'[2]2.3. Financing'!J1684</f>
        <v>60.203983564873468</v>
      </c>
      <c r="K124" s="29">
        <f>+'[2]2.3. Financing'!K1684</f>
        <v>142.65406931280609</v>
      </c>
      <c r="L124" s="29">
        <f>+'[2]2.3. Financing'!L1684</f>
        <v>163.25523765026742</v>
      </c>
      <c r="M124" s="29">
        <f>+'[2]2.3. Financing'!M1684</f>
        <v>161.63776542995586</v>
      </c>
      <c r="N124" s="29">
        <f>+'[2]2.3. Financing'!N1684</f>
        <v>160.06502248820297</v>
      </c>
      <c r="O124" s="29">
        <f>+'[2]2.3. Financing'!O1684</f>
        <v>79.257653935777199</v>
      </c>
      <c r="P124" s="30">
        <f t="shared" si="6"/>
        <v>767.07373238188302</v>
      </c>
      <c r="Q124" s="31">
        <f t="shared" si="4"/>
        <v>7.6776317421244632E-6</v>
      </c>
      <c r="R124" s="22"/>
      <c r="S124" s="22"/>
      <c r="T124" s="22"/>
      <c r="U124" s="22"/>
      <c r="V124" s="22"/>
      <c r="W124" s="23"/>
      <c r="X124" s="24"/>
      <c r="Y124" s="24"/>
      <c r="Z124" s="24"/>
      <c r="AA124" s="24"/>
      <c r="AB124" s="24"/>
      <c r="AC124" s="24"/>
      <c r="AD124" s="24"/>
      <c r="AE124" s="24"/>
      <c r="AF124" s="24"/>
      <c r="AG124" s="24"/>
      <c r="AH124" s="25"/>
    </row>
    <row r="125" spans="2:34" ht="14.45" customHeight="1" x14ac:dyDescent="0.3">
      <c r="B125" s="151"/>
      <c r="C125" s="149"/>
      <c r="D125" s="121"/>
      <c r="E125" s="140"/>
      <c r="F125" s="26" t="s">
        <v>32</v>
      </c>
      <c r="G125" s="27" t="s">
        <v>153</v>
      </c>
      <c r="H125" s="27" t="s">
        <v>126</v>
      </c>
      <c r="I125" s="28" t="s">
        <v>127</v>
      </c>
      <c r="J125" s="29">
        <f>+'[2]2.3. Financing'!J1685</f>
        <v>21596.1780244765</v>
      </c>
      <c r="K125" s="29">
        <f>+'[2]2.3. Financing'!K1685</f>
        <v>57673.743299820766</v>
      </c>
      <c r="L125" s="29">
        <f>+'[2]2.3. Financing'!L1685</f>
        <v>73434.152936069004</v>
      </c>
      <c r="M125" s="29">
        <f>+'[2]2.3. Financing'!M1685</f>
        <v>56661.359776775855</v>
      </c>
      <c r="N125" s="29">
        <f>+'[2]2.3. Financing'!N1685</f>
        <v>35823.517034892779</v>
      </c>
      <c r="O125" s="29">
        <f>+'[2]2.3. Financing'!O1685</f>
        <v>16530.00825151449</v>
      </c>
      <c r="P125" s="30">
        <f t="shared" si="6"/>
        <v>261718.95932354938</v>
      </c>
      <c r="Q125" s="31">
        <f t="shared" si="4"/>
        <v>2.6195419094574152E-3</v>
      </c>
      <c r="R125" s="22"/>
      <c r="S125" s="22"/>
      <c r="T125" s="22"/>
      <c r="U125" s="22"/>
      <c r="V125" s="22"/>
      <c r="W125" s="23"/>
      <c r="X125" s="24"/>
      <c r="Y125" s="24"/>
      <c r="Z125" s="24"/>
      <c r="AA125" s="24"/>
      <c r="AB125" s="24"/>
      <c r="AC125" s="24"/>
      <c r="AD125" s="24"/>
      <c r="AE125" s="24"/>
      <c r="AF125" s="24"/>
      <c r="AG125" s="24"/>
      <c r="AH125" s="25"/>
    </row>
    <row r="126" spans="2:34" ht="14.45" customHeight="1" x14ac:dyDescent="0.3">
      <c r="B126" s="151"/>
      <c r="C126" s="149"/>
      <c r="D126" s="121"/>
      <c r="E126" s="140"/>
      <c r="F126" s="26" t="s">
        <v>35</v>
      </c>
      <c r="G126" s="27" t="s">
        <v>154</v>
      </c>
      <c r="H126" s="27" t="s">
        <v>128</v>
      </c>
      <c r="I126" s="28" t="s">
        <v>129</v>
      </c>
      <c r="J126" s="29">
        <f>+'[2]2.3. Financing'!J1686</f>
        <v>250696.61243379844</v>
      </c>
      <c r="K126" s="29">
        <f>+'[2]2.3. Financing'!K1686</f>
        <v>528863.33042714139</v>
      </c>
      <c r="L126" s="29">
        <f>+'[2]2.3. Financing'!L1686</f>
        <v>574698.72627289523</v>
      </c>
      <c r="M126" s="29">
        <f>+'[2]2.3. Financing'!M1686</f>
        <v>587727.54541427025</v>
      </c>
      <c r="N126" s="29">
        <f>+'[2]2.3. Financing'!N1686</f>
        <v>547384.37049130781</v>
      </c>
      <c r="O126" s="29">
        <f>+'[2]2.3. Financing'!O1686</f>
        <v>256340.42896980839</v>
      </c>
      <c r="P126" s="30">
        <f t="shared" si="6"/>
        <v>2745711.0140092215</v>
      </c>
      <c r="Q126" s="31">
        <f t="shared" si="4"/>
        <v>2.7481788446072245E-2</v>
      </c>
      <c r="R126" s="22"/>
      <c r="S126" s="22"/>
      <c r="T126" s="22"/>
      <c r="U126" s="22"/>
      <c r="V126" s="22"/>
      <c r="W126" s="23"/>
      <c r="X126" s="24"/>
      <c r="Y126" s="24"/>
      <c r="Z126" s="24"/>
      <c r="AA126" s="24"/>
      <c r="AB126" s="24"/>
      <c r="AC126" s="24"/>
      <c r="AD126" s="24"/>
      <c r="AE126" s="24"/>
      <c r="AF126" s="24"/>
      <c r="AG126" s="24"/>
      <c r="AH126" s="25"/>
    </row>
    <row r="127" spans="2:34" ht="14.45" customHeight="1" x14ac:dyDescent="0.3">
      <c r="B127" s="151"/>
      <c r="C127" s="149"/>
      <c r="D127" s="121"/>
      <c r="E127" s="140"/>
      <c r="F127" s="26" t="s">
        <v>38</v>
      </c>
      <c r="G127" s="27" t="s">
        <v>155</v>
      </c>
      <c r="H127" s="27" t="s">
        <v>130</v>
      </c>
      <c r="I127" s="28" t="s">
        <v>131</v>
      </c>
      <c r="J127" s="29">
        <f>+'[2]2.3. Financing'!J1687</f>
        <v>0</v>
      </c>
      <c r="K127" s="29">
        <f>+'[2]2.3. Financing'!K1687</f>
        <v>0</v>
      </c>
      <c r="L127" s="29">
        <f>+'[2]2.3. Financing'!L1687</f>
        <v>295.70838421981779</v>
      </c>
      <c r="M127" s="29">
        <f>+'[2]2.3. Financing'!M1687</f>
        <v>292.77861544992754</v>
      </c>
      <c r="N127" s="29">
        <f>+'[2]2.3. Financing'!N1687</f>
        <v>0</v>
      </c>
      <c r="O127" s="29">
        <f>+'[2]2.3. Financing'!O1687</f>
        <v>0</v>
      </c>
      <c r="P127" s="30">
        <f t="shared" si="6"/>
        <v>588.48699966974527</v>
      </c>
      <c r="Q127" s="31">
        <f t="shared" si="4"/>
        <v>5.8901592868554557E-6</v>
      </c>
      <c r="R127" s="22"/>
      <c r="S127" s="22"/>
      <c r="T127" s="22"/>
      <c r="U127" s="22"/>
      <c r="V127" s="22"/>
      <c r="W127" s="23"/>
      <c r="X127" s="24"/>
      <c r="Y127" s="24"/>
      <c r="Z127" s="24"/>
      <c r="AA127" s="24"/>
      <c r="AB127" s="24"/>
      <c r="AC127" s="24"/>
      <c r="AD127" s="24"/>
      <c r="AE127" s="24"/>
      <c r="AF127" s="24"/>
      <c r="AG127" s="24"/>
      <c r="AH127" s="25"/>
    </row>
    <row r="128" spans="2:34" ht="14.45" customHeight="1" x14ac:dyDescent="0.3">
      <c r="B128" s="151"/>
      <c r="C128" s="150"/>
      <c r="D128" s="122"/>
      <c r="E128" s="141"/>
      <c r="F128" s="26" t="s">
        <v>41</v>
      </c>
      <c r="G128" s="27" t="s">
        <v>156</v>
      </c>
      <c r="H128" s="27" t="s">
        <v>132</v>
      </c>
      <c r="I128" s="28" t="s">
        <v>133</v>
      </c>
      <c r="J128" s="29">
        <f>+'[2]2.3. Financing'!J1688</f>
        <v>8463.6466226019675</v>
      </c>
      <c r="K128" s="29">
        <f>+'[2]2.3. Financing'!K1688</f>
        <v>15931.698256322659</v>
      </c>
      <c r="L128" s="29">
        <f>+'[2]2.3. Financing'!L1688</f>
        <v>14785.419210990889</v>
      </c>
      <c r="M128" s="29">
        <f>+'[2]2.3. Financing'!M1688</f>
        <v>14638.930772496376</v>
      </c>
      <c r="N128" s="29">
        <f>+'[2]2.3. Financing'!N1688</f>
        <v>14496.493298271147</v>
      </c>
      <c r="O128" s="29">
        <f>+'[2]2.3. Financing'!O1688</f>
        <v>7178.0707068676911</v>
      </c>
      <c r="P128" s="30">
        <f t="shared" si="6"/>
        <v>75494.258867550729</v>
      </c>
      <c r="Q128" s="31">
        <f t="shared" si="4"/>
        <v>7.556211270980009E-4</v>
      </c>
      <c r="R128" s="22"/>
      <c r="S128" s="22"/>
      <c r="T128" s="22"/>
      <c r="U128" s="22"/>
      <c r="V128" s="22"/>
      <c r="W128" s="23"/>
      <c r="X128" s="24"/>
      <c r="Y128" s="24"/>
      <c r="Z128" s="24"/>
      <c r="AA128" s="24"/>
      <c r="AB128" s="24"/>
      <c r="AC128" s="24"/>
      <c r="AD128" s="24"/>
      <c r="AE128" s="24"/>
      <c r="AF128" s="24"/>
      <c r="AG128" s="24"/>
      <c r="AH128" s="25"/>
    </row>
    <row r="129" spans="2:34" ht="14.45" customHeight="1" x14ac:dyDescent="0.3">
      <c r="B129" s="151"/>
      <c r="C129" s="148" t="s">
        <v>157</v>
      </c>
      <c r="D129" s="133" t="s">
        <v>18</v>
      </c>
      <c r="E129" s="117" t="s">
        <v>19</v>
      </c>
      <c r="F129" s="16" t="s">
        <v>20</v>
      </c>
      <c r="G129" s="17" t="s">
        <v>158</v>
      </c>
      <c r="H129" s="17" t="s">
        <v>159</v>
      </c>
      <c r="I129" s="18" t="s">
        <v>160</v>
      </c>
      <c r="J129" s="19">
        <f>+'[2]2.3. Financing'!J1311</f>
        <v>37993.863656567613</v>
      </c>
      <c r="K129" s="19">
        <f>+'[2]2.3. Financing'!K1311</f>
        <v>72169.595241749863</v>
      </c>
      <c r="L129" s="19">
        <f>+'[2]2.3. Financing'!L1311</f>
        <v>279153.21007940243</v>
      </c>
      <c r="M129" s="19">
        <f>+'[2]2.3. Financing'!M1311</f>
        <v>473977.24882124696</v>
      </c>
      <c r="N129" s="19">
        <f>+'[2]2.3. Financing'!N1311</f>
        <v>477049.54505838465</v>
      </c>
      <c r="O129" s="19">
        <f>+'[2]2.3. Financing'!O1311</f>
        <v>230588.54799501816</v>
      </c>
      <c r="P129" s="20">
        <f t="shared" si="6"/>
        <v>1570932.0108523697</v>
      </c>
      <c r="Q129" s="21">
        <f t="shared" si="4"/>
        <v>1.5723439562697804E-2</v>
      </c>
      <c r="R129" s="22"/>
      <c r="S129" s="22"/>
      <c r="T129" s="22"/>
      <c r="U129" s="22"/>
      <c r="V129" s="22"/>
      <c r="W129" s="23"/>
      <c r="X129" s="24"/>
      <c r="Y129" s="24"/>
      <c r="Z129" s="24"/>
      <c r="AA129" s="24"/>
      <c r="AB129" s="24"/>
      <c r="AC129" s="24"/>
      <c r="AD129" s="24"/>
      <c r="AE129" s="24"/>
      <c r="AF129" s="24"/>
      <c r="AG129" s="24"/>
      <c r="AH129" s="25"/>
    </row>
    <row r="130" spans="2:34" ht="14.45" customHeight="1" x14ac:dyDescent="0.3">
      <c r="B130" s="151"/>
      <c r="C130" s="149"/>
      <c r="D130" s="134"/>
      <c r="E130" s="118"/>
      <c r="F130" s="16" t="s">
        <v>23</v>
      </c>
      <c r="G130" s="17" t="s">
        <v>161</v>
      </c>
      <c r="H130" s="17" t="s">
        <v>162</v>
      </c>
      <c r="I130" s="18" t="s">
        <v>163</v>
      </c>
      <c r="J130" s="19">
        <f>+'[2]2.3. Financing'!J1312</f>
        <v>122502.93326023061</v>
      </c>
      <c r="K130" s="19">
        <f>+'[2]2.3. Financing'!K1312</f>
        <v>130808.67169706238</v>
      </c>
      <c r="L130" s="19">
        <f>+'[2]2.3. Financing'!L1312</f>
        <v>21169.176221057449</v>
      </c>
      <c r="M130" s="19">
        <f>+'[2]2.3. Financing'!M1312</f>
        <v>5042.2594643284237</v>
      </c>
      <c r="N130" s="19">
        <f>+'[2]2.3. Financing'!N1312</f>
        <v>0</v>
      </c>
      <c r="O130" s="19">
        <f>+'[2]2.3. Financing'!O1312</f>
        <v>0</v>
      </c>
      <c r="P130" s="20">
        <f t="shared" si="6"/>
        <v>279523.04064267885</v>
      </c>
      <c r="Q130" s="21">
        <f t="shared" si="4"/>
        <v>2.7977427447938826E-3</v>
      </c>
      <c r="R130" s="22"/>
      <c r="S130" s="22"/>
      <c r="T130" s="22"/>
      <c r="U130" s="22"/>
      <c r="V130" s="22"/>
      <c r="W130" s="23"/>
      <c r="X130" s="24"/>
      <c r="Y130" s="24"/>
      <c r="Z130" s="24"/>
      <c r="AA130" s="24"/>
      <c r="AB130" s="24"/>
      <c r="AC130" s="24"/>
      <c r="AD130" s="24"/>
      <c r="AE130" s="24"/>
      <c r="AF130" s="24"/>
      <c r="AG130" s="24"/>
      <c r="AH130" s="25"/>
    </row>
    <row r="131" spans="2:34" ht="14.45" customHeight="1" x14ac:dyDescent="0.3">
      <c r="B131" s="151"/>
      <c r="C131" s="149"/>
      <c r="D131" s="134"/>
      <c r="E131" s="118"/>
      <c r="F131" s="16" t="s">
        <v>26</v>
      </c>
      <c r="G131" s="17" t="s">
        <v>164</v>
      </c>
      <c r="H131" s="17" t="s">
        <v>165</v>
      </c>
      <c r="I131" s="18" t="s">
        <v>166</v>
      </c>
      <c r="J131" s="19">
        <f>+'[2]2.3. Financing'!J1313</f>
        <v>2641.4613387890122</v>
      </c>
      <c r="K131" s="19">
        <f>+'[2]2.3. Financing'!K1313</f>
        <v>4452.911030374129</v>
      </c>
      <c r="L131" s="19">
        <f>+'[2]2.3. Financing'!L1313</f>
        <v>6377.9810595397821</v>
      </c>
      <c r="M131" s="19">
        <f>+'[2]2.3. Financing'!M1313</f>
        <v>8962.5580811860182</v>
      </c>
      <c r="N131" s="19">
        <f>+'[2]2.3. Financing'!N1313</f>
        <v>7283.789662337309</v>
      </c>
      <c r="O131" s="19">
        <f>+'[2]2.3. Financing'!O1313</f>
        <v>2725.1960254331957</v>
      </c>
      <c r="P131" s="20">
        <f t="shared" si="6"/>
        <v>32443.897197659448</v>
      </c>
      <c r="Q131" s="21">
        <f t="shared" si="4"/>
        <v>3.2473057601581904E-4</v>
      </c>
      <c r="R131" s="22"/>
      <c r="S131" s="22"/>
      <c r="T131" s="22"/>
      <c r="U131" s="22"/>
      <c r="V131" s="22"/>
      <c r="W131" s="23"/>
      <c r="X131" s="24"/>
      <c r="Y131" s="24"/>
      <c r="Z131" s="24"/>
      <c r="AA131" s="24"/>
      <c r="AB131" s="24"/>
      <c r="AC131" s="24"/>
      <c r="AD131" s="24"/>
      <c r="AE131" s="24"/>
      <c r="AF131" s="24"/>
      <c r="AG131" s="24"/>
      <c r="AH131" s="25"/>
    </row>
    <row r="132" spans="2:34" ht="14.45" customHeight="1" x14ac:dyDescent="0.3">
      <c r="B132" s="151"/>
      <c r="C132" s="149"/>
      <c r="D132" s="134"/>
      <c r="E132" s="118"/>
      <c r="F132" s="16" t="s">
        <v>29</v>
      </c>
      <c r="G132" s="17" t="s">
        <v>167</v>
      </c>
      <c r="H132" s="17" t="s">
        <v>168</v>
      </c>
      <c r="I132" s="18" t="s">
        <v>169</v>
      </c>
      <c r="J132" s="19">
        <f>+'[2]2.3. Financing'!J1314</f>
        <v>241567.44321311498</v>
      </c>
      <c r="K132" s="19">
        <f>+'[2]2.3. Financing'!K1314</f>
        <v>479240.24036329536</v>
      </c>
      <c r="L132" s="19">
        <f>+'[2]2.3. Financing'!L1314</f>
        <v>453746.48374093854</v>
      </c>
      <c r="M132" s="19">
        <f>+'[2]2.3. Financing'!M1314</f>
        <v>434388.72859491745</v>
      </c>
      <c r="N132" s="19">
        <f>+'[2]2.3. Financing'!N1314</f>
        <v>388992.61291173624</v>
      </c>
      <c r="O132" s="19">
        <f>+'[2]2.3. Financing'!O1314</f>
        <v>177578.71527573103</v>
      </c>
      <c r="P132" s="20">
        <f t="shared" si="6"/>
        <v>2175514.2240997334</v>
      </c>
      <c r="Q132" s="21">
        <f t="shared" si="4"/>
        <v>2.1774695648261358E-2</v>
      </c>
      <c r="R132" s="22"/>
      <c r="S132" s="22"/>
      <c r="T132" s="22"/>
      <c r="U132" s="22"/>
      <c r="V132" s="22"/>
      <c r="W132" s="23"/>
      <c r="X132" s="24"/>
      <c r="Y132" s="24"/>
      <c r="Z132" s="24"/>
      <c r="AA132" s="24"/>
      <c r="AB132" s="24"/>
      <c r="AC132" s="24"/>
      <c r="AD132" s="24"/>
      <c r="AE132" s="24"/>
      <c r="AF132" s="24"/>
      <c r="AG132" s="24"/>
      <c r="AH132" s="25"/>
    </row>
    <row r="133" spans="2:34" ht="14.45" customHeight="1" x14ac:dyDescent="0.3">
      <c r="B133" s="151"/>
      <c r="C133" s="149"/>
      <c r="D133" s="134"/>
      <c r="E133" s="118"/>
      <c r="F133" s="16" t="s">
        <v>32</v>
      </c>
      <c r="G133" s="17" t="s">
        <v>170</v>
      </c>
      <c r="H133" s="17" t="s">
        <v>171</v>
      </c>
      <c r="I133" s="18" t="s">
        <v>172</v>
      </c>
      <c r="J133" s="19">
        <f>+'[2]2.3. Financing'!J1315</f>
        <v>213486.46114486369</v>
      </c>
      <c r="K133" s="19">
        <f>+'[2]2.3. Financing'!K1315</f>
        <v>385926.74446935725</v>
      </c>
      <c r="L133" s="19">
        <f>+'[2]2.3. Financing'!L1315</f>
        <v>237077.09521653753</v>
      </c>
      <c r="M133" s="19">
        <f>+'[2]2.3. Financing'!M1315</f>
        <v>132212.80118317963</v>
      </c>
      <c r="N133" s="19">
        <f>+'[2]2.3. Financing'!N1315</f>
        <v>89565.111336417889</v>
      </c>
      <c r="O133" s="19">
        <f>+'[2]2.3. Financing'!O1315</f>
        <v>32599.557581513614</v>
      </c>
      <c r="P133" s="20">
        <f t="shared" si="6"/>
        <v>1090867.7709318695</v>
      </c>
      <c r="Q133" s="21">
        <f t="shared" si="4"/>
        <v>1.0918482371388904E-2</v>
      </c>
      <c r="R133" s="22"/>
      <c r="S133" s="22"/>
      <c r="T133" s="22"/>
      <c r="U133" s="22"/>
      <c r="V133" s="22"/>
      <c r="W133" s="23"/>
      <c r="X133" s="24"/>
      <c r="Y133" s="24"/>
      <c r="Z133" s="24"/>
      <c r="AA133" s="24"/>
      <c r="AB133" s="24"/>
      <c r="AC133" s="24"/>
      <c r="AD133" s="24"/>
      <c r="AE133" s="24"/>
      <c r="AF133" s="24"/>
      <c r="AG133" s="24"/>
      <c r="AH133" s="25"/>
    </row>
    <row r="134" spans="2:34" ht="14.45" customHeight="1" x14ac:dyDescent="0.3">
      <c r="B134" s="151"/>
      <c r="C134" s="149"/>
      <c r="D134" s="134"/>
      <c r="E134" s="118"/>
      <c r="F134" s="16" t="s">
        <v>35</v>
      </c>
      <c r="G134" s="17" t="s">
        <v>173</v>
      </c>
      <c r="H134" s="17" t="s">
        <v>174</v>
      </c>
      <c r="I134" s="18" t="s">
        <v>175</v>
      </c>
      <c r="J134" s="19">
        <f>+'[2]2.3. Financing'!J1316</f>
        <v>24855.370190125639</v>
      </c>
      <c r="K134" s="19">
        <f>+'[2]2.3. Financing'!K1316</f>
        <v>56631.405039496218</v>
      </c>
      <c r="L134" s="19">
        <f>+'[2]2.3. Financing'!L1316</f>
        <v>45532.965404464616</v>
      </c>
      <c r="M134" s="19">
        <f>+'[2]2.3. Financing'!M1316</f>
        <v>32774.81794721965</v>
      </c>
      <c r="N134" s="19">
        <f>+'[2]2.3. Financing'!N1316</f>
        <v>29902.459776453557</v>
      </c>
      <c r="O134" s="19">
        <f>+'[2]2.3. Financing'!O1316</f>
        <v>13505.885216303433</v>
      </c>
      <c r="P134" s="20">
        <f t="shared" si="6"/>
        <v>203202.90357406312</v>
      </c>
      <c r="Q134" s="21">
        <f t="shared" si="4"/>
        <v>2.0338554127354589E-3</v>
      </c>
      <c r="R134" s="22"/>
      <c r="S134" s="22"/>
      <c r="T134" s="22"/>
      <c r="U134" s="22"/>
      <c r="V134" s="22"/>
      <c r="W134" s="23"/>
      <c r="X134" s="24"/>
      <c r="Y134" s="24"/>
      <c r="Z134" s="24"/>
      <c r="AA134" s="24"/>
      <c r="AB134" s="24"/>
      <c r="AC134" s="24"/>
      <c r="AD134" s="24"/>
      <c r="AE134" s="24"/>
      <c r="AF134" s="24"/>
      <c r="AG134" s="24"/>
      <c r="AH134" s="25"/>
    </row>
    <row r="135" spans="2:34" ht="14.45" customHeight="1" x14ac:dyDescent="0.3">
      <c r="B135" s="151"/>
      <c r="C135" s="149"/>
      <c r="D135" s="134"/>
      <c r="E135" s="118"/>
      <c r="F135" s="16" t="s">
        <v>38</v>
      </c>
      <c r="G135" s="17" t="s">
        <v>176</v>
      </c>
      <c r="H135" s="17" t="s">
        <v>177</v>
      </c>
      <c r="I135" s="18" t="s">
        <v>178</v>
      </c>
      <c r="J135" s="19">
        <f>+'[2]2.3. Financing'!J1317</f>
        <v>6722.5984565679755</v>
      </c>
      <c r="K135" s="19">
        <f>+'[2]2.3. Financing'!K1317</f>
        <v>37020.283768009867</v>
      </c>
      <c r="L135" s="19">
        <f>+'[2]2.3. Financing'!L1317</f>
        <v>50546.075387475605</v>
      </c>
      <c r="M135" s="19">
        <f>+'[2]2.3. Financing'!M1317</f>
        <v>47176.084590811013</v>
      </c>
      <c r="N135" s="19">
        <f>+'[2]2.3. Financing'!N1317</f>
        <v>43376.328302924994</v>
      </c>
      <c r="O135" s="19">
        <f>+'[2]2.3. Financing'!O1317</f>
        <v>19541.418140639566</v>
      </c>
      <c r="P135" s="20">
        <f t="shared" si="6"/>
        <v>204382.78864642902</v>
      </c>
      <c r="Q135" s="21">
        <f t="shared" si="4"/>
        <v>2.0456648682040048E-3</v>
      </c>
      <c r="R135" s="22"/>
      <c r="S135" s="22"/>
      <c r="T135" s="22"/>
      <c r="U135" s="22"/>
      <c r="V135" s="22"/>
      <c r="W135" s="23"/>
      <c r="X135" s="24"/>
      <c r="Y135" s="24"/>
      <c r="Z135" s="24"/>
      <c r="AA135" s="24"/>
      <c r="AB135" s="24"/>
      <c r="AC135" s="24"/>
      <c r="AD135" s="24"/>
      <c r="AE135" s="24"/>
      <c r="AF135" s="24"/>
      <c r="AG135" s="24"/>
      <c r="AH135" s="25"/>
    </row>
    <row r="136" spans="2:34" ht="14.45" customHeight="1" x14ac:dyDescent="0.3">
      <c r="B136" s="151"/>
      <c r="C136" s="149"/>
      <c r="D136" s="135"/>
      <c r="E136" s="119"/>
      <c r="F136" s="16" t="s">
        <v>41</v>
      </c>
      <c r="G136" s="17" t="s">
        <v>179</v>
      </c>
      <c r="H136" s="17" t="s">
        <v>180</v>
      </c>
      <c r="I136" s="18" t="s">
        <v>181</v>
      </c>
      <c r="J136" s="19">
        <f>+'[2]2.3. Financing'!J1318</f>
        <v>91119.991255807239</v>
      </c>
      <c r="K136" s="19">
        <f>+'[2]2.3. Financing'!K1318</f>
        <v>172742.00499699166</v>
      </c>
      <c r="L136" s="19">
        <f>+'[2]2.3. Financing'!L1318</f>
        <v>147361.41160266937</v>
      </c>
      <c r="M136" s="19">
        <f>+'[2]2.3. Financing'!M1318</f>
        <v>129005.29696162602</v>
      </c>
      <c r="N136" s="19">
        <f>+'[2]2.3. Financing'!N1318</f>
        <v>106698.22797067693</v>
      </c>
      <c r="O136" s="19">
        <f>+'[2]2.3. Financing'!O1318</f>
        <v>46206.431267426691</v>
      </c>
      <c r="P136" s="20">
        <f t="shared" si="6"/>
        <v>693133.36405519792</v>
      </c>
      <c r="Q136" s="21">
        <f t="shared" ref="Q136:Q199" si="7">+P136/$P$284</f>
        <v>6.9375634867214582E-3</v>
      </c>
      <c r="R136" s="22"/>
      <c r="S136" s="22"/>
      <c r="T136" s="22"/>
      <c r="U136" s="22"/>
      <c r="V136" s="22"/>
      <c r="W136" s="23"/>
      <c r="X136" s="24"/>
      <c r="Y136" s="24"/>
      <c r="Z136" s="24"/>
      <c r="AA136" s="24"/>
      <c r="AB136" s="24"/>
      <c r="AC136" s="24"/>
      <c r="AD136" s="24"/>
      <c r="AE136" s="24"/>
      <c r="AF136" s="24"/>
      <c r="AG136" s="24"/>
      <c r="AH136" s="25"/>
    </row>
    <row r="137" spans="2:34" ht="14.45" customHeight="1" x14ac:dyDescent="0.3">
      <c r="B137" s="151"/>
      <c r="C137" s="149"/>
      <c r="D137" s="136" t="s">
        <v>44</v>
      </c>
      <c r="E137" s="136" t="s">
        <v>45</v>
      </c>
      <c r="F137" s="26" t="s">
        <v>20</v>
      </c>
      <c r="G137" s="27" t="s">
        <v>182</v>
      </c>
      <c r="H137" s="27" t="s">
        <v>159</v>
      </c>
      <c r="I137" s="28" t="s">
        <v>160</v>
      </c>
      <c r="J137" s="29">
        <f>+'[2]2.3. Financing'!J1596</f>
        <v>56265.339925423112</v>
      </c>
      <c r="K137" s="29">
        <f>+'[2]2.3. Financing'!K1596</f>
        <v>126237.21613949329</v>
      </c>
      <c r="L137" s="29">
        <f>+'[2]2.3. Financing'!L1596</f>
        <v>665652.77307024412</v>
      </c>
      <c r="M137" s="29">
        <f>+'[2]2.3. Financing'!M1596</f>
        <v>1255387.6022739732</v>
      </c>
      <c r="N137" s="29">
        <f>+'[2]2.3. Financing'!N1596</f>
        <v>1337594.1326918779</v>
      </c>
      <c r="O137" s="29">
        <f>+'[2]2.3. Financing'!O1596</f>
        <v>691655.90483879671</v>
      </c>
      <c r="P137" s="30">
        <f t="shared" si="6"/>
        <v>4132792.9689398082</v>
      </c>
      <c r="Q137" s="31">
        <f t="shared" si="7"/>
        <v>4.1365075014932792E-2</v>
      </c>
      <c r="R137" s="22"/>
      <c r="S137" s="22"/>
      <c r="T137" s="22"/>
      <c r="U137" s="22"/>
      <c r="V137" s="22"/>
      <c r="W137" s="23"/>
      <c r="X137" s="24"/>
      <c r="Y137" s="24"/>
      <c r="Z137" s="24"/>
      <c r="AA137" s="24"/>
      <c r="AB137" s="24"/>
      <c r="AC137" s="24"/>
      <c r="AD137" s="24"/>
      <c r="AE137" s="24"/>
      <c r="AF137" s="24"/>
      <c r="AG137" s="24"/>
      <c r="AH137" s="25"/>
    </row>
    <row r="138" spans="2:34" ht="14.45" customHeight="1" x14ac:dyDescent="0.3">
      <c r="B138" s="151"/>
      <c r="C138" s="149"/>
      <c r="D138" s="137"/>
      <c r="E138" s="137"/>
      <c r="F138" s="26" t="s">
        <v>23</v>
      </c>
      <c r="G138" s="27" t="s">
        <v>183</v>
      </c>
      <c r="H138" s="27" t="s">
        <v>162</v>
      </c>
      <c r="I138" s="28" t="s">
        <v>163</v>
      </c>
      <c r="J138" s="29">
        <f>+'[2]2.3. Financing'!J1597</f>
        <v>181415.32653936418</v>
      </c>
      <c r="K138" s="29">
        <f>+'[2]2.3. Financing'!K1597</f>
        <v>228807.19375836835</v>
      </c>
      <c r="L138" s="29">
        <f>+'[2]2.3. Financing'!L1597</f>
        <v>50478.806427307136</v>
      </c>
      <c r="M138" s="29">
        <f>+'[2]2.3. Financing'!M1597</f>
        <v>13355.05034199176</v>
      </c>
      <c r="N138" s="29">
        <f>+'[2]2.3. Financing'!N1597</f>
        <v>0</v>
      </c>
      <c r="O138" s="29">
        <f>+'[2]2.3. Financing'!O1597</f>
        <v>0</v>
      </c>
      <c r="P138" s="30">
        <f t="shared" si="6"/>
        <v>474056.37706703146</v>
      </c>
      <c r="Q138" s="31">
        <f t="shared" si="7"/>
        <v>4.7448245644193124E-3</v>
      </c>
      <c r="R138" s="22"/>
      <c r="S138" s="22"/>
      <c r="T138" s="22"/>
      <c r="U138" s="22"/>
      <c r="V138" s="22"/>
      <c r="W138" s="23"/>
      <c r="X138" s="24"/>
      <c r="Y138" s="24"/>
      <c r="Z138" s="24"/>
      <c r="AA138" s="24"/>
      <c r="AB138" s="24"/>
      <c r="AC138" s="24"/>
      <c r="AD138" s="24"/>
      <c r="AE138" s="24"/>
      <c r="AF138" s="24"/>
      <c r="AG138" s="24"/>
      <c r="AH138" s="25"/>
    </row>
    <row r="139" spans="2:34" ht="14.45" customHeight="1" x14ac:dyDescent="0.3">
      <c r="B139" s="151"/>
      <c r="C139" s="149"/>
      <c r="D139" s="137"/>
      <c r="E139" s="137"/>
      <c r="F139" s="26" t="s">
        <v>26</v>
      </c>
      <c r="G139" s="27" t="s">
        <v>184</v>
      </c>
      <c r="H139" s="27" t="s">
        <v>165</v>
      </c>
      <c r="I139" s="28" t="s">
        <v>166</v>
      </c>
      <c r="J139" s="29">
        <f>+'[2]2.3. Financing'!J1598</f>
        <v>3911.7558948531955</v>
      </c>
      <c r="K139" s="29">
        <f>+'[2]2.3. Financing'!K1598</f>
        <v>7788.9184539320559</v>
      </c>
      <c r="L139" s="29">
        <f>+'[2]2.3. Financing'!L1598</f>
        <v>15208.568719895973</v>
      </c>
      <c r="M139" s="29">
        <f>+'[2]2.3. Financing'!M1598</f>
        <v>23738.448053705335</v>
      </c>
      <c r="N139" s="29">
        <f>+'[2]2.3. Financing'!N1598</f>
        <v>20422.940168429996</v>
      </c>
      <c r="O139" s="29">
        <f>+'[2]2.3. Financing'!O1598</f>
        <v>8174.2911312092256</v>
      </c>
      <c r="P139" s="30">
        <f t="shared" si="6"/>
        <v>79244.922422025789</v>
      </c>
      <c r="Q139" s="31">
        <f t="shared" si="7"/>
        <v>7.9316147340923533E-4</v>
      </c>
      <c r="R139" s="22"/>
      <c r="S139" s="22"/>
      <c r="T139" s="22"/>
      <c r="U139" s="22"/>
      <c r="V139" s="22"/>
      <c r="W139" s="23"/>
      <c r="X139" s="24"/>
      <c r="Y139" s="24"/>
      <c r="Z139" s="24"/>
      <c r="AA139" s="24"/>
      <c r="AB139" s="24"/>
      <c r="AC139" s="24"/>
      <c r="AD139" s="24"/>
      <c r="AE139" s="24"/>
      <c r="AF139" s="24"/>
      <c r="AG139" s="24"/>
      <c r="AH139" s="25"/>
    </row>
    <row r="140" spans="2:34" ht="14.45" customHeight="1" x14ac:dyDescent="0.3">
      <c r="B140" s="151"/>
      <c r="C140" s="149"/>
      <c r="D140" s="137"/>
      <c r="E140" s="137"/>
      <c r="F140" s="26" t="s">
        <v>29</v>
      </c>
      <c r="G140" s="27" t="s">
        <v>185</v>
      </c>
      <c r="H140" s="27" t="s">
        <v>168</v>
      </c>
      <c r="I140" s="28" t="s">
        <v>169</v>
      </c>
      <c r="J140" s="29">
        <f>+'[2]2.3. Financing'!J1599</f>
        <v>357738.67143811181</v>
      </c>
      <c r="K140" s="29">
        <f>+'[2]2.3. Financing'!K1599</f>
        <v>838274.8109204605</v>
      </c>
      <c r="L140" s="29">
        <f>+'[2]2.3. Financing'!L1599</f>
        <v>1081977.9041305538</v>
      </c>
      <c r="M140" s="29">
        <f>+'[2]2.3. Financing'!M1599</f>
        <v>1150532.490329033</v>
      </c>
      <c r="N140" s="29">
        <f>+'[2]2.3. Financing'!N1599</f>
        <v>1090692.2395818271</v>
      </c>
      <c r="O140" s="29">
        <f>+'[2]2.3. Financing'!O1599</f>
        <v>532651.63453304011</v>
      </c>
      <c r="P140" s="30">
        <f t="shared" si="6"/>
        <v>5051867.750933026</v>
      </c>
      <c r="Q140" s="31">
        <f t="shared" si="7"/>
        <v>5.0564083430598768E-2</v>
      </c>
      <c r="R140" s="22"/>
      <c r="S140" s="22"/>
      <c r="T140" s="22"/>
      <c r="U140" s="22"/>
      <c r="V140" s="22"/>
      <c r="W140" s="23"/>
      <c r="X140" s="24"/>
      <c r="Y140" s="24"/>
      <c r="Z140" s="24"/>
      <c r="AA140" s="24"/>
      <c r="AB140" s="24"/>
      <c r="AC140" s="24"/>
      <c r="AD140" s="24"/>
      <c r="AE140" s="24"/>
      <c r="AF140" s="24"/>
      <c r="AG140" s="24"/>
      <c r="AH140" s="25"/>
    </row>
    <row r="141" spans="2:34" ht="14.45" customHeight="1" x14ac:dyDescent="0.3">
      <c r="B141" s="151"/>
      <c r="C141" s="149"/>
      <c r="D141" s="137"/>
      <c r="E141" s="137"/>
      <c r="F141" s="26" t="s">
        <v>32</v>
      </c>
      <c r="G141" s="27" t="s">
        <v>186</v>
      </c>
      <c r="H141" s="27" t="s">
        <v>171</v>
      </c>
      <c r="I141" s="28" t="s">
        <v>172</v>
      </c>
      <c r="J141" s="29">
        <f>+'[2]2.3. Financing'!J1600</f>
        <v>316153.37714449607</v>
      </c>
      <c r="K141" s="29">
        <f>+'[2]2.3. Financing'!K1600</f>
        <v>675053.22279271798</v>
      </c>
      <c r="L141" s="29">
        <f>+'[2]2.3. Financing'!L1600</f>
        <v>565320.47694324807</v>
      </c>
      <c r="M141" s="29">
        <f>+'[2]2.3. Financing'!M1600</f>
        <v>350182.02219633025</v>
      </c>
      <c r="N141" s="29">
        <f>+'[2]2.3. Financing'!N1600</f>
        <v>251130.66065879003</v>
      </c>
      <c r="O141" s="29">
        <f>+'[2]2.3. Financing'!O1600</f>
        <v>97783.158324382166</v>
      </c>
      <c r="P141" s="30">
        <f t="shared" si="6"/>
        <v>2255622.9180599647</v>
      </c>
      <c r="Q141" s="31">
        <f t="shared" si="7"/>
        <v>2.2576502600585743E-2</v>
      </c>
      <c r="R141" s="22"/>
      <c r="S141" s="22"/>
      <c r="T141" s="22"/>
      <c r="U141" s="22"/>
      <c r="V141" s="22"/>
      <c r="W141" s="23"/>
      <c r="X141" s="24"/>
      <c r="Y141" s="24"/>
      <c r="Z141" s="24"/>
      <c r="AA141" s="24"/>
      <c r="AB141" s="24"/>
      <c r="AC141" s="24"/>
      <c r="AD141" s="24"/>
      <c r="AE141" s="24"/>
      <c r="AF141" s="24"/>
      <c r="AG141" s="24"/>
      <c r="AH141" s="25"/>
    </row>
    <row r="142" spans="2:34" ht="14.45" customHeight="1" x14ac:dyDescent="0.3">
      <c r="B142" s="151"/>
      <c r="C142" s="149"/>
      <c r="D142" s="137"/>
      <c r="E142" s="137"/>
      <c r="F142" s="26" t="s">
        <v>35</v>
      </c>
      <c r="G142" s="27" t="s">
        <v>187</v>
      </c>
      <c r="H142" s="27" t="s">
        <v>174</v>
      </c>
      <c r="I142" s="28" t="s">
        <v>175</v>
      </c>
      <c r="J142" s="29">
        <f>+'[2]2.3. Financing'!J1601</f>
        <v>36808.466371329509</v>
      </c>
      <c r="K142" s="29">
        <f>+'[2]2.3. Financing'!K1601</f>
        <v>99058.209960950524</v>
      </c>
      <c r="L142" s="29">
        <f>+'[2]2.3. Financing'!L1601</f>
        <v>108575.30414560597</v>
      </c>
      <c r="M142" s="29">
        <f>+'[2]2.3. Financing'!M1601</f>
        <v>86808.175329198741</v>
      </c>
      <c r="N142" s="29">
        <f>+'[2]2.3. Financing'!N1601</f>
        <v>83843.188122407708</v>
      </c>
      <c r="O142" s="29">
        <f>+'[2]2.3. Financing'!O1601</f>
        <v>40511.228077697509</v>
      </c>
      <c r="P142" s="30">
        <f t="shared" si="6"/>
        <v>455604.57200718997</v>
      </c>
      <c r="Q142" s="31">
        <f t="shared" si="7"/>
        <v>4.560140669968858E-3</v>
      </c>
      <c r="R142" s="22"/>
      <c r="S142" s="22"/>
      <c r="T142" s="22"/>
      <c r="U142" s="22"/>
      <c r="V142" s="22"/>
      <c r="W142" s="23"/>
      <c r="X142" s="24"/>
      <c r="Y142" s="24"/>
      <c r="Z142" s="24"/>
      <c r="AA142" s="24"/>
      <c r="AB142" s="24"/>
      <c r="AC142" s="24"/>
      <c r="AD142" s="24"/>
      <c r="AE142" s="24"/>
      <c r="AF142" s="24"/>
      <c r="AG142" s="24"/>
      <c r="AH142" s="25"/>
    </row>
    <row r="143" spans="2:34" ht="14.45" customHeight="1" x14ac:dyDescent="0.3">
      <c r="B143" s="151"/>
      <c r="C143" s="149"/>
      <c r="D143" s="137"/>
      <c r="E143" s="137"/>
      <c r="F143" s="26" t="s">
        <v>38</v>
      </c>
      <c r="G143" s="27" t="s">
        <v>188</v>
      </c>
      <c r="H143" s="27" t="s">
        <v>177</v>
      </c>
      <c r="I143" s="28" t="s">
        <v>178</v>
      </c>
      <c r="J143" s="29">
        <f>+'[2]2.3. Financing'!J1602</f>
        <v>9955.5362613282887</v>
      </c>
      <c r="K143" s="29">
        <f>+'[2]2.3. Financing'!K1602</f>
        <v>64754.936589475648</v>
      </c>
      <c r="L143" s="29">
        <f>+'[2]2.3. Financing'!L1602</f>
        <v>120529.27938718822</v>
      </c>
      <c r="M143" s="29">
        <f>+'[2]2.3. Financing'!M1602</f>
        <v>124951.71839243252</v>
      </c>
      <c r="N143" s="29">
        <f>+'[2]2.3. Financing'!N1602</f>
        <v>121622.42441423611</v>
      </c>
      <c r="O143" s="29">
        <f>+'[2]2.3. Financing'!O1602</f>
        <v>58614.954486765513</v>
      </c>
      <c r="P143" s="30">
        <f t="shared" si="6"/>
        <v>500428.84953142627</v>
      </c>
      <c r="Q143" s="31">
        <f t="shared" si="7"/>
        <v>5.0087863234567582E-3</v>
      </c>
      <c r="R143" s="22"/>
      <c r="S143" s="22"/>
      <c r="T143" s="22"/>
      <c r="U143" s="22"/>
      <c r="V143" s="22"/>
      <c r="W143" s="23"/>
      <c r="X143" s="24"/>
      <c r="Y143" s="24"/>
      <c r="Z143" s="24"/>
      <c r="AA143" s="24"/>
      <c r="AB143" s="24"/>
      <c r="AC143" s="24"/>
      <c r="AD143" s="24"/>
      <c r="AE143" s="24"/>
      <c r="AF143" s="24"/>
      <c r="AG143" s="24"/>
      <c r="AH143" s="25"/>
    </row>
    <row r="144" spans="2:34" ht="14.45" customHeight="1" x14ac:dyDescent="0.3">
      <c r="B144" s="151"/>
      <c r="C144" s="149"/>
      <c r="D144" s="138"/>
      <c r="E144" s="138"/>
      <c r="F144" s="26" t="s">
        <v>41</v>
      </c>
      <c r="G144" s="27" t="s">
        <v>189</v>
      </c>
      <c r="H144" s="27" t="s">
        <v>180</v>
      </c>
      <c r="I144" s="28" t="s">
        <v>181</v>
      </c>
      <c r="J144" s="29">
        <f>+'[2]2.3. Financing'!J1603</f>
        <v>134940.14002767368</v>
      </c>
      <c r="K144" s="29">
        <f>+'[2]2.3. Financing'!K1603</f>
        <v>302155.91133812669</v>
      </c>
      <c r="L144" s="29">
        <f>+'[2]2.3. Financing'!L1603</f>
        <v>351389.59085930372</v>
      </c>
      <c r="M144" s="29">
        <f>+'[2]2.3. Financing'!M1603</f>
        <v>341686.54895580246</v>
      </c>
      <c r="N144" s="29">
        <f>+'[2]2.3. Financing'!N1603</f>
        <v>299170.02370211034</v>
      </c>
      <c r="O144" s="29">
        <f>+'[2]2.3. Financing'!O1603</f>
        <v>138597.30374959536</v>
      </c>
      <c r="P144" s="30">
        <f t="shared" si="6"/>
        <v>1567939.5186326124</v>
      </c>
      <c r="Q144" s="31">
        <f t="shared" si="7"/>
        <v>1.5693487744137771E-2</v>
      </c>
      <c r="R144" s="22"/>
      <c r="S144" s="22"/>
      <c r="T144" s="22"/>
      <c r="U144" s="22"/>
      <c r="V144" s="22"/>
      <c r="W144" s="23"/>
      <c r="X144" s="24"/>
      <c r="Y144" s="24"/>
      <c r="Z144" s="24"/>
      <c r="AA144" s="24"/>
      <c r="AB144" s="24"/>
      <c r="AC144" s="24"/>
      <c r="AD144" s="24"/>
      <c r="AE144" s="24"/>
      <c r="AF144" s="24"/>
      <c r="AG144" s="24"/>
      <c r="AH144" s="25"/>
    </row>
    <row r="145" spans="2:34" ht="14.45" customHeight="1" x14ac:dyDescent="0.3">
      <c r="B145" s="151"/>
      <c r="C145" s="149"/>
      <c r="D145" s="133" t="s">
        <v>54</v>
      </c>
      <c r="E145" s="117" t="s">
        <v>19</v>
      </c>
      <c r="F145" s="16" t="s">
        <v>20</v>
      </c>
      <c r="G145" s="17" t="s">
        <v>190</v>
      </c>
      <c r="H145" s="17" t="s">
        <v>159</v>
      </c>
      <c r="I145" s="18" t="s">
        <v>160</v>
      </c>
      <c r="J145" s="19">
        <f>+'[2]2.3. Financing'!J1406</f>
        <v>9642.5386451276081</v>
      </c>
      <c r="K145" s="19">
        <f>+'[2]2.3. Financing'!K1406</f>
        <v>18316.065915594183</v>
      </c>
      <c r="L145" s="19">
        <f>+'[2]2.3. Financing'!L1406</f>
        <v>70846.851492471702</v>
      </c>
      <c r="M145" s="19">
        <f>+'[2]2.3. Financing'!M1406</f>
        <v>120291.63393284191</v>
      </c>
      <c r="N145" s="19">
        <f>+'[2]2.3. Financing'!N1406</f>
        <v>121071.35813945756</v>
      </c>
      <c r="O145" s="19">
        <f>+'[2]2.3. Financing'!O1406</f>
        <v>58521.528772751648</v>
      </c>
      <c r="P145" s="20">
        <f t="shared" si="6"/>
        <v>398689.97689824458</v>
      </c>
      <c r="Q145" s="21">
        <f t="shared" si="7"/>
        <v>3.9904831734962004E-3</v>
      </c>
      <c r="R145" s="22"/>
      <c r="S145" s="22"/>
      <c r="T145" s="22"/>
      <c r="U145" s="22"/>
      <c r="V145" s="22"/>
      <c r="W145" s="23"/>
      <c r="X145" s="24"/>
      <c r="Y145" s="24"/>
      <c r="Z145" s="24"/>
      <c r="AA145" s="24"/>
      <c r="AB145" s="24"/>
      <c r="AC145" s="24"/>
      <c r="AD145" s="24"/>
      <c r="AE145" s="24"/>
      <c r="AF145" s="24"/>
      <c r="AG145" s="24"/>
      <c r="AH145" s="25"/>
    </row>
    <row r="146" spans="2:34" ht="14.45" customHeight="1" x14ac:dyDescent="0.3">
      <c r="B146" s="151"/>
      <c r="C146" s="149"/>
      <c r="D146" s="134"/>
      <c r="E146" s="118"/>
      <c r="F146" s="16" t="s">
        <v>23</v>
      </c>
      <c r="G146" s="17" t="s">
        <v>191</v>
      </c>
      <c r="H146" s="17" t="s">
        <v>162</v>
      </c>
      <c r="I146" s="18" t="s">
        <v>163</v>
      </c>
      <c r="J146" s="19">
        <f>+'[2]2.3. Financing'!J1407</f>
        <v>31090.264437980448</v>
      </c>
      <c r="K146" s="19">
        <f>+'[2]2.3. Financing'!K1407</f>
        <v>33198.194407340859</v>
      </c>
      <c r="L146" s="19">
        <f>+'[2]2.3. Financing'!L1407</f>
        <v>5372.5675714946119</v>
      </c>
      <c r="M146" s="19">
        <f>+'[2]2.3. Financing'!M1407</f>
        <v>1279.6851139708394</v>
      </c>
      <c r="N146" s="19">
        <f>+'[2]2.3. Financing'!N1407</f>
        <v>0</v>
      </c>
      <c r="O146" s="19">
        <f>+'[2]2.3. Financing'!O1407</f>
        <v>0</v>
      </c>
      <c r="P146" s="20">
        <f t="shared" si="6"/>
        <v>70940.711530786764</v>
      </c>
      <c r="Q146" s="21">
        <f t="shared" si="7"/>
        <v>7.1004472668672919E-4</v>
      </c>
      <c r="R146" s="22"/>
      <c r="S146" s="22"/>
      <c r="T146" s="22"/>
      <c r="U146" s="22"/>
      <c r="V146" s="22"/>
      <c r="W146" s="23"/>
      <c r="X146" s="24"/>
      <c r="Y146" s="24"/>
      <c r="Z146" s="24"/>
      <c r="AA146" s="24"/>
      <c r="AB146" s="24"/>
      <c r="AC146" s="24"/>
      <c r="AD146" s="24"/>
      <c r="AE146" s="24"/>
      <c r="AF146" s="24"/>
      <c r="AG146" s="24"/>
      <c r="AH146" s="25"/>
    </row>
    <row r="147" spans="2:34" ht="14.45" customHeight="1" x14ac:dyDescent="0.3">
      <c r="B147" s="151"/>
      <c r="C147" s="149"/>
      <c r="D147" s="134"/>
      <c r="E147" s="118"/>
      <c r="F147" s="16" t="s">
        <v>26</v>
      </c>
      <c r="G147" s="17" t="s">
        <v>192</v>
      </c>
      <c r="H147" s="17" t="s">
        <v>165</v>
      </c>
      <c r="I147" s="18" t="s">
        <v>166</v>
      </c>
      <c r="J147" s="19">
        <f>+'[2]2.3. Financing'!J1408</f>
        <v>670.38175609394091</v>
      </c>
      <c r="K147" s="19">
        <f>+'[2]2.3. Financing'!K1408</f>
        <v>1130.113196220711</v>
      </c>
      <c r="L147" s="19">
        <f>+'[2]2.3. Financing'!L1408</f>
        <v>1618.6805690627205</v>
      </c>
      <c r="M147" s="19">
        <f>+'[2]2.3. Financing'!M1408</f>
        <v>2274.6255405403622</v>
      </c>
      <c r="N147" s="19">
        <f>+'[2]2.3. Financing'!N1408</f>
        <v>1848.5675459839101</v>
      </c>
      <c r="O147" s="19">
        <f>+'[2]2.3. Financing'!O1408</f>
        <v>691.63294968674154</v>
      </c>
      <c r="P147" s="20">
        <f t="shared" si="6"/>
        <v>8234.0015575883863</v>
      </c>
      <c r="Q147" s="21">
        <f t="shared" si="7"/>
        <v>8.2414022348206741E-5</v>
      </c>
      <c r="R147" s="22"/>
      <c r="S147" s="22"/>
      <c r="T147" s="22"/>
      <c r="U147" s="22"/>
      <c r="V147" s="22"/>
      <c r="W147" s="23"/>
      <c r="X147" s="24"/>
      <c r="Y147" s="24"/>
      <c r="Z147" s="24"/>
      <c r="AA147" s="24"/>
      <c r="AB147" s="24"/>
      <c r="AC147" s="24"/>
      <c r="AD147" s="24"/>
      <c r="AE147" s="24"/>
      <c r="AF147" s="24"/>
      <c r="AG147" s="24"/>
      <c r="AH147" s="25"/>
    </row>
    <row r="148" spans="2:34" ht="14.45" customHeight="1" x14ac:dyDescent="0.3">
      <c r="B148" s="151"/>
      <c r="C148" s="149"/>
      <c r="D148" s="134"/>
      <c r="E148" s="118"/>
      <c r="F148" s="16" t="s">
        <v>29</v>
      </c>
      <c r="G148" s="17" t="s">
        <v>193</v>
      </c>
      <c r="H148" s="17" t="s">
        <v>168</v>
      </c>
      <c r="I148" s="18" t="s">
        <v>169</v>
      </c>
      <c r="J148" s="19">
        <f>+'[2]2.3. Financing'!J1409</f>
        <v>61307.884547942878</v>
      </c>
      <c r="K148" s="19">
        <f>+'[2]2.3. Financing'!K1409</f>
        <v>121627.33908228147</v>
      </c>
      <c r="L148" s="19">
        <f>+'[2]2.3. Financing'!L1409</f>
        <v>115157.22760158026</v>
      </c>
      <c r="M148" s="19">
        <f>+'[2]2.3. Financing'!M1409</f>
        <v>110244.38420756129</v>
      </c>
      <c r="N148" s="19">
        <f>+'[2]2.3. Financing'!N1409</f>
        <v>98723.213216095348</v>
      </c>
      <c r="O148" s="19">
        <f>+'[2]2.3. Financing'!O1409</f>
        <v>45068.057307258321</v>
      </c>
      <c r="P148" s="20">
        <f t="shared" si="6"/>
        <v>552128.10596271965</v>
      </c>
      <c r="Q148" s="21">
        <f t="shared" si="7"/>
        <v>5.5262435579635479E-3</v>
      </c>
      <c r="R148" s="22"/>
      <c r="S148" s="22"/>
      <c r="T148" s="22"/>
      <c r="U148" s="22"/>
      <c r="V148" s="22"/>
      <c r="W148" s="23"/>
      <c r="X148" s="24"/>
      <c r="Y148" s="24"/>
      <c r="Z148" s="24"/>
      <c r="AA148" s="24"/>
      <c r="AB148" s="24"/>
      <c r="AC148" s="24"/>
      <c r="AD148" s="24"/>
      <c r="AE148" s="24"/>
      <c r="AF148" s="24"/>
      <c r="AG148" s="24"/>
      <c r="AH148" s="25"/>
    </row>
    <row r="149" spans="2:34" ht="14.45" customHeight="1" x14ac:dyDescent="0.3">
      <c r="B149" s="151"/>
      <c r="C149" s="149"/>
      <c r="D149" s="134"/>
      <c r="E149" s="118"/>
      <c r="F149" s="16" t="s">
        <v>32</v>
      </c>
      <c r="G149" s="17" t="s">
        <v>194</v>
      </c>
      <c r="H149" s="17" t="s">
        <v>171</v>
      </c>
      <c r="I149" s="18" t="s">
        <v>172</v>
      </c>
      <c r="J149" s="19">
        <f>+'[2]2.3. Financing'!J1410</f>
        <v>54181.155946877239</v>
      </c>
      <c r="K149" s="19">
        <f>+'[2]2.3. Financing'!K1410</f>
        <v>97945.120332367122</v>
      </c>
      <c r="L149" s="19">
        <f>+'[2]2.3. Financing'!L1410</f>
        <v>60168.270149195487</v>
      </c>
      <c r="M149" s="19">
        <f>+'[2]2.3. Financing'!M1410</f>
        <v>33554.551237881526</v>
      </c>
      <c r="N149" s="19">
        <f>+'[2]2.3. Financing'!N1410</f>
        <v>22730.908736292167</v>
      </c>
      <c r="O149" s="19">
        <f>+'[2]2.3. Financing'!O1410</f>
        <v>8273.5069177275018</v>
      </c>
      <c r="P149" s="20">
        <f t="shared" si="6"/>
        <v>276853.51332034107</v>
      </c>
      <c r="Q149" s="21">
        <f t="shared" si="7"/>
        <v>2.7710234779995332E-3</v>
      </c>
      <c r="R149" s="22"/>
      <c r="S149" s="22"/>
      <c r="T149" s="22"/>
      <c r="U149" s="22"/>
      <c r="V149" s="22"/>
      <c r="W149" s="23"/>
      <c r="X149" s="24"/>
      <c r="Y149" s="24"/>
      <c r="Z149" s="24"/>
      <c r="AA149" s="24"/>
      <c r="AB149" s="24"/>
      <c r="AC149" s="24"/>
      <c r="AD149" s="24"/>
      <c r="AE149" s="24"/>
      <c r="AF149" s="24"/>
      <c r="AG149" s="24"/>
      <c r="AH149" s="25"/>
    </row>
    <row r="150" spans="2:34" ht="14.45" customHeight="1" x14ac:dyDescent="0.3">
      <c r="B150" s="151"/>
      <c r="C150" s="149"/>
      <c r="D150" s="134"/>
      <c r="E150" s="118"/>
      <c r="F150" s="16" t="s">
        <v>35</v>
      </c>
      <c r="G150" s="17" t="s">
        <v>195</v>
      </c>
      <c r="H150" s="17" t="s">
        <v>174</v>
      </c>
      <c r="I150" s="18" t="s">
        <v>175</v>
      </c>
      <c r="J150" s="19">
        <f>+'[2]2.3. Financing'!J1411</f>
        <v>6308.0941112923665</v>
      </c>
      <c r="K150" s="19">
        <f>+'[2]2.3. Financing'!K1411</f>
        <v>14372.597547783826</v>
      </c>
      <c r="L150" s="19">
        <f>+'[2]2.3. Financing'!L1411</f>
        <v>11555.902355929882</v>
      </c>
      <c r="M150" s="19">
        <f>+'[2]2.3. Financing'!M1411</f>
        <v>8317.9865964607707</v>
      </c>
      <c r="N150" s="19">
        <f>+'[2]2.3. Financing'!N1411</f>
        <v>7589.0050715857005</v>
      </c>
      <c r="O150" s="19">
        <f>+'[2]2.3. Financing'!O1411</f>
        <v>3427.6856208160807</v>
      </c>
      <c r="P150" s="20">
        <f t="shared" si="6"/>
        <v>51571.27130386862</v>
      </c>
      <c r="Q150" s="21">
        <f t="shared" si="7"/>
        <v>5.1617623290895755E-4</v>
      </c>
      <c r="R150" s="22"/>
      <c r="S150" s="22"/>
      <c r="T150" s="22"/>
      <c r="U150" s="22"/>
      <c r="V150" s="22"/>
      <c r="W150" s="23"/>
      <c r="X150" s="24"/>
      <c r="Y150" s="24"/>
      <c r="Z150" s="24"/>
      <c r="AA150" s="24"/>
      <c r="AB150" s="24"/>
      <c r="AC150" s="24"/>
      <c r="AD150" s="24"/>
      <c r="AE150" s="24"/>
      <c r="AF150" s="24"/>
      <c r="AG150" s="24"/>
      <c r="AH150" s="25"/>
    </row>
    <row r="151" spans="2:34" ht="14.45" customHeight="1" x14ac:dyDescent="0.3">
      <c r="B151" s="151"/>
      <c r="C151" s="149"/>
      <c r="D151" s="134"/>
      <c r="E151" s="118"/>
      <c r="F151" s="16" t="s">
        <v>38</v>
      </c>
      <c r="G151" s="17" t="s">
        <v>196</v>
      </c>
      <c r="H151" s="17" t="s">
        <v>177</v>
      </c>
      <c r="I151" s="18" t="s">
        <v>178</v>
      </c>
      <c r="J151" s="19">
        <f>+'[2]2.3. Financing'!J1412</f>
        <v>1706.1417074892995</v>
      </c>
      <c r="K151" s="19">
        <f>+'[2]2.3. Financing'!K1412</f>
        <v>9395.4518580507611</v>
      </c>
      <c r="L151" s="19">
        <f>+'[2]2.3. Financing'!L1412</f>
        <v>12828.189564738208</v>
      </c>
      <c r="M151" s="19">
        <f>+'[2]2.3. Financing'!M1412</f>
        <v>11972.91286047111</v>
      </c>
      <c r="N151" s="19">
        <f>+'[2]2.3. Financing'!N1412</f>
        <v>11008.565112655939</v>
      </c>
      <c r="O151" s="19">
        <f>+'[2]2.3. Financing'!O1412</f>
        <v>4959.4555927491956</v>
      </c>
      <c r="P151" s="20">
        <f t="shared" si="6"/>
        <v>51870.716696154515</v>
      </c>
      <c r="Q151" s="21">
        <f t="shared" si="7"/>
        <v>5.1917337823123078E-4</v>
      </c>
      <c r="R151" s="22"/>
      <c r="S151" s="22"/>
      <c r="T151" s="22"/>
      <c r="U151" s="22"/>
      <c r="V151" s="22"/>
      <c r="W151" s="23"/>
      <c r="X151" s="24"/>
      <c r="Y151" s="24"/>
      <c r="Z151" s="24"/>
      <c r="AA151" s="24"/>
      <c r="AB151" s="24"/>
      <c r="AC151" s="24"/>
      <c r="AD151" s="24"/>
      <c r="AE151" s="24"/>
      <c r="AF151" s="24"/>
      <c r="AG151" s="24"/>
      <c r="AH151" s="25"/>
    </row>
    <row r="152" spans="2:34" ht="14.45" customHeight="1" x14ac:dyDescent="0.3">
      <c r="B152" s="151"/>
      <c r="C152" s="149"/>
      <c r="D152" s="135"/>
      <c r="E152" s="119"/>
      <c r="F152" s="16" t="s">
        <v>41</v>
      </c>
      <c r="G152" s="17" t="s">
        <v>197</v>
      </c>
      <c r="H152" s="17" t="s">
        <v>180</v>
      </c>
      <c r="I152" s="18" t="s">
        <v>181</v>
      </c>
      <c r="J152" s="19">
        <f>+'[2]2.3. Financing'!J1413</f>
        <v>23125.524820793831</v>
      </c>
      <c r="K152" s="19">
        <f>+'[2]2.3. Financing'!K1413</f>
        <v>43840.538932196512</v>
      </c>
      <c r="L152" s="19">
        <f>+'[2]2.3. Financing'!L1413</f>
        <v>37399.147373464664</v>
      </c>
      <c r="M152" s="19">
        <f>+'[2]2.3. Financing'!M1413</f>
        <v>32740.512326484994</v>
      </c>
      <c r="N152" s="19">
        <f>+'[2]2.3. Financing'!N1413</f>
        <v>27079.156673134035</v>
      </c>
      <c r="O152" s="19">
        <f>+'[2]2.3. Financing'!O1413</f>
        <v>11726.822604222754</v>
      </c>
      <c r="P152" s="20">
        <f t="shared" si="6"/>
        <v>175911.70273029679</v>
      </c>
      <c r="Q152" s="21">
        <f t="shared" si="7"/>
        <v>1.7606981124220124E-3</v>
      </c>
      <c r="R152" s="22"/>
      <c r="S152" s="22"/>
      <c r="T152" s="22"/>
      <c r="U152" s="22"/>
      <c r="V152" s="22"/>
      <c r="W152" s="23"/>
      <c r="X152" s="24"/>
      <c r="Y152" s="24"/>
      <c r="Z152" s="24"/>
      <c r="AA152" s="24"/>
      <c r="AB152" s="24"/>
      <c r="AC152" s="24"/>
      <c r="AD152" s="24"/>
      <c r="AE152" s="24"/>
      <c r="AF152" s="24"/>
      <c r="AG152" s="24"/>
      <c r="AH152" s="25"/>
    </row>
    <row r="153" spans="2:34" ht="14.45" hidden="1" customHeight="1" x14ac:dyDescent="0.3">
      <c r="B153" s="151"/>
      <c r="C153" s="149"/>
      <c r="D153" s="120" t="s">
        <v>63</v>
      </c>
      <c r="E153" s="120" t="s">
        <v>64</v>
      </c>
      <c r="F153" s="26" t="s">
        <v>20</v>
      </c>
      <c r="G153" s="26"/>
      <c r="H153" s="17" t="s">
        <v>159</v>
      </c>
      <c r="I153" s="28" t="s">
        <v>160</v>
      </c>
      <c r="J153" s="32">
        <f>+'[2]2.3. Financing'!J1501</f>
        <v>0</v>
      </c>
      <c r="K153" s="32">
        <f>+'[2]2.3. Financing'!K1501</f>
        <v>0</v>
      </c>
      <c r="L153" s="32">
        <f>+'[2]2.3. Financing'!L1501</f>
        <v>0</v>
      </c>
      <c r="M153" s="32">
        <f>+'[2]2.3. Financing'!M1501</f>
        <v>0</v>
      </c>
      <c r="N153" s="32">
        <f>+'[2]2.3. Financing'!N1501</f>
        <v>0</v>
      </c>
      <c r="O153" s="32">
        <f>+'[2]2.3. Financing'!O1501</f>
        <v>0</v>
      </c>
      <c r="P153" s="33">
        <f t="shared" si="6"/>
        <v>0</v>
      </c>
      <c r="Q153" s="34">
        <f t="shared" si="7"/>
        <v>0</v>
      </c>
      <c r="R153" s="22"/>
      <c r="S153" s="22"/>
      <c r="T153" s="22"/>
      <c r="U153" s="22"/>
      <c r="V153" s="22"/>
      <c r="W153" s="23"/>
      <c r="X153" s="24"/>
      <c r="Y153" s="24"/>
      <c r="Z153" s="24"/>
      <c r="AA153" s="24"/>
      <c r="AB153" s="24"/>
      <c r="AC153" s="24"/>
      <c r="AD153" s="24"/>
      <c r="AE153" s="24"/>
      <c r="AF153" s="24"/>
      <c r="AG153" s="24"/>
      <c r="AH153" s="25"/>
    </row>
    <row r="154" spans="2:34" ht="14.45" hidden="1" customHeight="1" x14ac:dyDescent="0.3">
      <c r="B154" s="151"/>
      <c r="C154" s="149"/>
      <c r="D154" s="121"/>
      <c r="E154" s="121"/>
      <c r="F154" s="26" t="s">
        <v>23</v>
      </c>
      <c r="G154" s="26"/>
      <c r="H154" s="17" t="s">
        <v>162</v>
      </c>
      <c r="I154" s="28" t="s">
        <v>163</v>
      </c>
      <c r="J154" s="32">
        <f>+'[2]2.3. Financing'!J1502</f>
        <v>0</v>
      </c>
      <c r="K154" s="32">
        <f>+'[2]2.3. Financing'!K1502</f>
        <v>0</v>
      </c>
      <c r="L154" s="32">
        <f>+'[2]2.3. Financing'!L1502</f>
        <v>0</v>
      </c>
      <c r="M154" s="32">
        <f>+'[2]2.3. Financing'!M1502</f>
        <v>0</v>
      </c>
      <c r="N154" s="32">
        <f>+'[2]2.3. Financing'!N1502</f>
        <v>0</v>
      </c>
      <c r="O154" s="32">
        <f>+'[2]2.3. Financing'!O1502</f>
        <v>0</v>
      </c>
      <c r="P154" s="33">
        <f t="shared" si="6"/>
        <v>0</v>
      </c>
      <c r="Q154" s="34">
        <f t="shared" si="7"/>
        <v>0</v>
      </c>
      <c r="R154" s="22"/>
      <c r="S154" s="22"/>
      <c r="T154" s="22"/>
      <c r="U154" s="22"/>
      <c r="V154" s="22"/>
      <c r="W154" s="23"/>
      <c r="X154" s="24"/>
      <c r="Y154" s="24"/>
      <c r="Z154" s="24"/>
      <c r="AA154" s="24"/>
      <c r="AB154" s="24"/>
      <c r="AC154" s="24"/>
      <c r="AD154" s="24"/>
      <c r="AE154" s="24"/>
      <c r="AF154" s="24"/>
      <c r="AG154" s="24"/>
      <c r="AH154" s="25"/>
    </row>
    <row r="155" spans="2:34" ht="14.45" hidden="1" customHeight="1" x14ac:dyDescent="0.3">
      <c r="B155" s="151"/>
      <c r="C155" s="149"/>
      <c r="D155" s="121"/>
      <c r="E155" s="121"/>
      <c r="F155" s="26" t="s">
        <v>26</v>
      </c>
      <c r="G155" s="26"/>
      <c r="H155" s="17" t="s">
        <v>165</v>
      </c>
      <c r="I155" s="28" t="s">
        <v>166</v>
      </c>
      <c r="J155" s="32">
        <f>+'[2]2.3. Financing'!J1503</f>
        <v>0</v>
      </c>
      <c r="K155" s="32">
        <f>+'[2]2.3. Financing'!K1503</f>
        <v>0</v>
      </c>
      <c r="L155" s="32">
        <f>+'[2]2.3. Financing'!L1503</f>
        <v>0</v>
      </c>
      <c r="M155" s="32">
        <f>+'[2]2.3. Financing'!M1503</f>
        <v>0</v>
      </c>
      <c r="N155" s="32">
        <f>+'[2]2.3. Financing'!N1503</f>
        <v>0</v>
      </c>
      <c r="O155" s="32">
        <f>+'[2]2.3. Financing'!O1503</f>
        <v>0</v>
      </c>
      <c r="P155" s="33">
        <f t="shared" si="6"/>
        <v>0</v>
      </c>
      <c r="Q155" s="34">
        <f t="shared" si="7"/>
        <v>0</v>
      </c>
      <c r="R155" s="22"/>
      <c r="S155" s="22"/>
      <c r="T155" s="22"/>
      <c r="U155" s="22"/>
      <c r="V155" s="22"/>
      <c r="W155" s="23"/>
      <c r="X155" s="24"/>
      <c r="Y155" s="24"/>
      <c r="Z155" s="24"/>
      <c r="AA155" s="24"/>
      <c r="AB155" s="24"/>
      <c r="AC155" s="24"/>
      <c r="AD155" s="24"/>
      <c r="AE155" s="24"/>
      <c r="AF155" s="24"/>
      <c r="AG155" s="24"/>
      <c r="AH155" s="25"/>
    </row>
    <row r="156" spans="2:34" ht="14.45" hidden="1" customHeight="1" x14ac:dyDescent="0.3">
      <c r="B156" s="151"/>
      <c r="C156" s="149"/>
      <c r="D156" s="121"/>
      <c r="E156" s="121"/>
      <c r="F156" s="26" t="s">
        <v>29</v>
      </c>
      <c r="G156" s="26"/>
      <c r="H156" s="17" t="s">
        <v>168</v>
      </c>
      <c r="I156" s="28" t="s">
        <v>169</v>
      </c>
      <c r="J156" s="32">
        <f>+'[2]2.3. Financing'!J1504</f>
        <v>0</v>
      </c>
      <c r="K156" s="32">
        <f>+'[2]2.3. Financing'!K1504</f>
        <v>0</v>
      </c>
      <c r="L156" s="32">
        <f>+'[2]2.3. Financing'!L1504</f>
        <v>0</v>
      </c>
      <c r="M156" s="32">
        <f>+'[2]2.3. Financing'!M1504</f>
        <v>0</v>
      </c>
      <c r="N156" s="32">
        <f>+'[2]2.3. Financing'!N1504</f>
        <v>0</v>
      </c>
      <c r="O156" s="32">
        <f>+'[2]2.3. Financing'!O1504</f>
        <v>0</v>
      </c>
      <c r="P156" s="33">
        <f t="shared" si="6"/>
        <v>0</v>
      </c>
      <c r="Q156" s="34">
        <f t="shared" si="7"/>
        <v>0</v>
      </c>
      <c r="R156" s="22"/>
      <c r="S156" s="22"/>
      <c r="T156" s="22"/>
      <c r="U156" s="22"/>
      <c r="V156" s="22"/>
      <c r="W156" s="23"/>
      <c r="X156" s="24"/>
      <c r="Y156" s="24"/>
      <c r="Z156" s="24"/>
      <c r="AA156" s="24"/>
      <c r="AB156" s="24"/>
      <c r="AC156" s="24"/>
      <c r="AD156" s="24"/>
      <c r="AE156" s="24"/>
      <c r="AF156" s="24"/>
      <c r="AG156" s="24"/>
      <c r="AH156" s="25"/>
    </row>
    <row r="157" spans="2:34" ht="14.45" hidden="1" customHeight="1" x14ac:dyDescent="0.3">
      <c r="B157" s="151"/>
      <c r="C157" s="149"/>
      <c r="D157" s="121"/>
      <c r="E157" s="121"/>
      <c r="F157" s="26" t="s">
        <v>32</v>
      </c>
      <c r="G157" s="26"/>
      <c r="H157" s="17" t="s">
        <v>171</v>
      </c>
      <c r="I157" s="28" t="s">
        <v>172</v>
      </c>
      <c r="J157" s="32">
        <f>+'[2]2.3. Financing'!J1505</f>
        <v>0</v>
      </c>
      <c r="K157" s="32">
        <f>+'[2]2.3. Financing'!K1505</f>
        <v>0</v>
      </c>
      <c r="L157" s="32">
        <f>+'[2]2.3. Financing'!L1505</f>
        <v>0</v>
      </c>
      <c r="M157" s="32">
        <f>+'[2]2.3. Financing'!M1505</f>
        <v>0</v>
      </c>
      <c r="N157" s="32">
        <f>+'[2]2.3. Financing'!N1505</f>
        <v>0</v>
      </c>
      <c r="O157" s="32">
        <f>+'[2]2.3. Financing'!O1505</f>
        <v>0</v>
      </c>
      <c r="P157" s="33">
        <f t="shared" si="6"/>
        <v>0</v>
      </c>
      <c r="Q157" s="34">
        <f t="shared" si="7"/>
        <v>0</v>
      </c>
      <c r="R157" s="22"/>
      <c r="S157" s="22"/>
      <c r="T157" s="22"/>
      <c r="U157" s="22"/>
      <c r="V157" s="22"/>
      <c r="W157" s="23"/>
      <c r="X157" s="24"/>
      <c r="Y157" s="24"/>
      <c r="Z157" s="24"/>
      <c r="AA157" s="24"/>
      <c r="AB157" s="24"/>
      <c r="AC157" s="24"/>
      <c r="AD157" s="24"/>
      <c r="AE157" s="24"/>
      <c r="AF157" s="24"/>
      <c r="AG157" s="24"/>
      <c r="AH157" s="25"/>
    </row>
    <row r="158" spans="2:34" ht="14.45" hidden="1" customHeight="1" x14ac:dyDescent="0.3">
      <c r="B158" s="151"/>
      <c r="C158" s="149"/>
      <c r="D158" s="121"/>
      <c r="E158" s="121"/>
      <c r="F158" s="26" t="s">
        <v>35</v>
      </c>
      <c r="G158" s="26"/>
      <c r="H158" s="17" t="s">
        <v>174</v>
      </c>
      <c r="I158" s="28" t="s">
        <v>175</v>
      </c>
      <c r="J158" s="32">
        <f>+'[2]2.3. Financing'!J1506</f>
        <v>0</v>
      </c>
      <c r="K158" s="32">
        <f>+'[2]2.3. Financing'!K1506</f>
        <v>0</v>
      </c>
      <c r="L158" s="32">
        <f>+'[2]2.3. Financing'!L1506</f>
        <v>0</v>
      </c>
      <c r="M158" s="32">
        <f>+'[2]2.3. Financing'!M1506</f>
        <v>0</v>
      </c>
      <c r="N158" s="32">
        <f>+'[2]2.3. Financing'!N1506</f>
        <v>0</v>
      </c>
      <c r="O158" s="32">
        <f>+'[2]2.3. Financing'!O1506</f>
        <v>0</v>
      </c>
      <c r="P158" s="33">
        <f t="shared" si="6"/>
        <v>0</v>
      </c>
      <c r="Q158" s="34">
        <f t="shared" si="7"/>
        <v>0</v>
      </c>
      <c r="R158" s="22"/>
      <c r="S158" s="22"/>
      <c r="T158" s="22"/>
      <c r="U158" s="22"/>
      <c r="V158" s="22"/>
      <c r="W158" s="23"/>
      <c r="X158" s="24"/>
      <c r="Y158" s="24"/>
      <c r="Z158" s="24"/>
      <c r="AA158" s="24"/>
      <c r="AB158" s="24"/>
      <c r="AC158" s="24"/>
      <c r="AD158" s="24"/>
      <c r="AE158" s="24"/>
      <c r="AF158" s="24"/>
      <c r="AG158" s="24"/>
      <c r="AH158" s="25"/>
    </row>
    <row r="159" spans="2:34" ht="14.45" hidden="1" customHeight="1" x14ac:dyDescent="0.3">
      <c r="B159" s="151"/>
      <c r="C159" s="149"/>
      <c r="D159" s="121"/>
      <c r="E159" s="121"/>
      <c r="F159" s="26" t="s">
        <v>38</v>
      </c>
      <c r="G159" s="26"/>
      <c r="H159" s="17" t="s">
        <v>177</v>
      </c>
      <c r="I159" s="28" t="s">
        <v>178</v>
      </c>
      <c r="J159" s="32">
        <f>+'[2]2.3. Financing'!J1507</f>
        <v>0</v>
      </c>
      <c r="K159" s="32">
        <f>+'[2]2.3. Financing'!K1507</f>
        <v>0</v>
      </c>
      <c r="L159" s="32">
        <f>+'[2]2.3. Financing'!L1507</f>
        <v>0</v>
      </c>
      <c r="M159" s="32">
        <f>+'[2]2.3. Financing'!M1507</f>
        <v>0</v>
      </c>
      <c r="N159" s="32">
        <f>+'[2]2.3. Financing'!N1507</f>
        <v>0</v>
      </c>
      <c r="O159" s="32">
        <f>+'[2]2.3. Financing'!O1507</f>
        <v>0</v>
      </c>
      <c r="P159" s="33">
        <f t="shared" si="6"/>
        <v>0</v>
      </c>
      <c r="Q159" s="34">
        <f t="shared" si="7"/>
        <v>0</v>
      </c>
      <c r="R159" s="22"/>
      <c r="S159" s="22"/>
      <c r="T159" s="22"/>
      <c r="U159" s="22"/>
      <c r="V159" s="22"/>
      <c r="W159" s="23"/>
      <c r="X159" s="24"/>
      <c r="Y159" s="24"/>
      <c r="Z159" s="24"/>
      <c r="AA159" s="24"/>
      <c r="AB159" s="24"/>
      <c r="AC159" s="24"/>
      <c r="AD159" s="24"/>
      <c r="AE159" s="24"/>
      <c r="AF159" s="24"/>
      <c r="AG159" s="24"/>
      <c r="AH159" s="25"/>
    </row>
    <row r="160" spans="2:34" ht="14.45" hidden="1" customHeight="1" x14ac:dyDescent="0.3">
      <c r="B160" s="151"/>
      <c r="C160" s="149"/>
      <c r="D160" s="122"/>
      <c r="E160" s="122"/>
      <c r="F160" s="26" t="s">
        <v>41</v>
      </c>
      <c r="G160" s="26"/>
      <c r="H160" s="17" t="s">
        <v>180</v>
      </c>
      <c r="I160" s="28" t="s">
        <v>181</v>
      </c>
      <c r="J160" s="32">
        <f>+'[2]2.3. Financing'!J1508</f>
        <v>0</v>
      </c>
      <c r="K160" s="32">
        <f>+'[2]2.3. Financing'!K1508</f>
        <v>0</v>
      </c>
      <c r="L160" s="32">
        <f>+'[2]2.3. Financing'!L1508</f>
        <v>0</v>
      </c>
      <c r="M160" s="32">
        <f>+'[2]2.3. Financing'!M1508</f>
        <v>0</v>
      </c>
      <c r="N160" s="32">
        <f>+'[2]2.3. Financing'!N1508</f>
        <v>0</v>
      </c>
      <c r="O160" s="32">
        <f>+'[2]2.3. Financing'!O1508</f>
        <v>0</v>
      </c>
      <c r="P160" s="33">
        <f t="shared" si="6"/>
        <v>0</v>
      </c>
      <c r="Q160" s="34">
        <f t="shared" si="7"/>
        <v>0</v>
      </c>
      <c r="R160" s="22"/>
      <c r="S160" s="22"/>
      <c r="T160" s="22"/>
      <c r="U160" s="22"/>
      <c r="V160" s="22"/>
      <c r="W160" s="23"/>
      <c r="X160" s="24"/>
      <c r="Y160" s="24"/>
      <c r="Z160" s="24"/>
      <c r="AA160" s="24"/>
      <c r="AB160" s="24"/>
      <c r="AC160" s="24"/>
      <c r="AD160" s="24"/>
      <c r="AE160" s="24"/>
      <c r="AF160" s="24"/>
      <c r="AG160" s="24"/>
      <c r="AH160" s="25"/>
    </row>
    <row r="161" spans="2:34" ht="14.45" hidden="1" customHeight="1" x14ac:dyDescent="0.3">
      <c r="B161" s="151"/>
      <c r="C161" s="149"/>
      <c r="D161" s="120" t="s">
        <v>73</v>
      </c>
      <c r="E161" s="139" t="s">
        <v>45</v>
      </c>
      <c r="F161" s="26" t="s">
        <v>20</v>
      </c>
      <c r="G161" s="26"/>
      <c r="H161" s="27" t="s">
        <v>159</v>
      </c>
      <c r="I161" s="28" t="s">
        <v>160</v>
      </c>
      <c r="J161" s="29">
        <f>+'[2]2.3. Financing'!J1691</f>
        <v>0</v>
      </c>
      <c r="K161" s="29">
        <f>+'[2]2.3. Financing'!K1691</f>
        <v>0</v>
      </c>
      <c r="L161" s="29">
        <f>+'[2]2.3. Financing'!L1691</f>
        <v>0</v>
      </c>
      <c r="M161" s="29">
        <f>+'[2]2.3. Financing'!M1691</f>
        <v>0</v>
      </c>
      <c r="N161" s="29">
        <f>+'[2]2.3. Financing'!N1691</f>
        <v>0</v>
      </c>
      <c r="O161" s="29">
        <f>+'[2]2.3. Financing'!O1691</f>
        <v>0</v>
      </c>
      <c r="P161" s="30">
        <f t="shared" si="6"/>
        <v>0</v>
      </c>
      <c r="Q161" s="31">
        <f t="shared" si="7"/>
        <v>0</v>
      </c>
      <c r="R161" s="22"/>
      <c r="S161" s="22"/>
      <c r="T161" s="22"/>
      <c r="U161" s="22"/>
      <c r="V161" s="22"/>
      <c r="W161" s="23"/>
      <c r="X161" s="24"/>
      <c r="Y161" s="24"/>
      <c r="Z161" s="24"/>
      <c r="AA161" s="24"/>
      <c r="AB161" s="24"/>
      <c r="AC161" s="24"/>
      <c r="AD161" s="24"/>
      <c r="AE161" s="24"/>
      <c r="AF161" s="24"/>
      <c r="AG161" s="24"/>
      <c r="AH161" s="25"/>
    </row>
    <row r="162" spans="2:34" ht="14.45" customHeight="1" x14ac:dyDescent="0.3">
      <c r="B162" s="151"/>
      <c r="C162" s="149"/>
      <c r="D162" s="121"/>
      <c r="E162" s="140"/>
      <c r="F162" s="26" t="s">
        <v>23</v>
      </c>
      <c r="G162" s="27" t="s">
        <v>198</v>
      </c>
      <c r="H162" s="27" t="s">
        <v>162</v>
      </c>
      <c r="I162" s="28" t="s">
        <v>163</v>
      </c>
      <c r="J162" s="29">
        <f>+'[2]2.3. Financing'!J1692</f>
        <v>985.18637935049355</v>
      </c>
      <c r="K162" s="29">
        <f>+'[2]2.3. Financing'!K1692</f>
        <v>2168.0249173552484</v>
      </c>
      <c r="L162" s="29">
        <f>+'[2]2.3. Financing'!L1692</f>
        <v>1171.0052015104784</v>
      </c>
      <c r="M162" s="29">
        <f>+'[2]2.3. Financing'!M1692</f>
        <v>0</v>
      </c>
      <c r="N162" s="29">
        <f>+'[2]2.3. Financing'!N1692</f>
        <v>0</v>
      </c>
      <c r="O162" s="29">
        <f>+'[2]2.3. Financing'!O1692</f>
        <v>0</v>
      </c>
      <c r="P162" s="30">
        <f t="shared" si="6"/>
        <v>4324.2164982162203</v>
      </c>
      <c r="Q162" s="31">
        <f t="shared" si="7"/>
        <v>4.3281030812295967E-5</v>
      </c>
      <c r="R162" s="22"/>
      <c r="S162" s="22"/>
      <c r="T162" s="22"/>
      <c r="U162" s="22"/>
      <c r="V162" s="22"/>
      <c r="W162" s="23"/>
      <c r="X162" s="24"/>
      <c r="Y162" s="24"/>
      <c r="Z162" s="24"/>
      <c r="AA162" s="24"/>
      <c r="AB162" s="24"/>
      <c r="AC162" s="24"/>
      <c r="AD162" s="24"/>
      <c r="AE162" s="24"/>
      <c r="AF162" s="24"/>
      <c r="AG162" s="24"/>
      <c r="AH162" s="25"/>
    </row>
    <row r="163" spans="2:34" ht="14.45" customHeight="1" x14ac:dyDescent="0.3">
      <c r="B163" s="151"/>
      <c r="C163" s="149"/>
      <c r="D163" s="121"/>
      <c r="E163" s="140"/>
      <c r="F163" s="26" t="s">
        <v>26</v>
      </c>
      <c r="G163" s="27" t="s">
        <v>199</v>
      </c>
      <c r="H163" s="27" t="s">
        <v>165</v>
      </c>
      <c r="I163" s="28" t="s">
        <v>166</v>
      </c>
      <c r="J163" s="29">
        <f>+'[2]2.3. Financing'!J1693</f>
        <v>0</v>
      </c>
      <c r="K163" s="29">
        <f>+'[2]2.3. Financing'!K1693</f>
        <v>0</v>
      </c>
      <c r="L163" s="29">
        <f>+'[2]2.3. Financing'!L1693</f>
        <v>19.056106171138268</v>
      </c>
      <c r="M163" s="29">
        <f>+'[2]2.3. Financing'!M1693</f>
        <v>39.525237458096058</v>
      </c>
      <c r="N163" s="29">
        <f>+'[2]2.3. Financing'!N1693</f>
        <v>37.043950004493908</v>
      </c>
      <c r="O163" s="29">
        <f>+'[2]2.3. Financing'!O1693</f>
        <v>16.426428622700506</v>
      </c>
      <c r="P163" s="30">
        <f t="shared" si="6"/>
        <v>112.05172225642875</v>
      </c>
      <c r="Q163" s="31">
        <f t="shared" si="7"/>
        <v>1.1215243375422748E-6</v>
      </c>
      <c r="R163" s="22"/>
      <c r="S163" s="22"/>
      <c r="T163" s="22"/>
      <c r="U163" s="22"/>
      <c r="V163" s="22"/>
      <c r="W163" s="23"/>
      <c r="X163" s="24"/>
      <c r="Y163" s="24"/>
      <c r="Z163" s="24"/>
      <c r="AA163" s="24"/>
      <c r="AB163" s="24"/>
      <c r="AC163" s="24"/>
      <c r="AD163" s="24"/>
      <c r="AE163" s="24"/>
      <c r="AF163" s="24"/>
      <c r="AG163" s="24"/>
      <c r="AH163" s="25"/>
    </row>
    <row r="164" spans="2:34" ht="14.45" customHeight="1" x14ac:dyDescent="0.3">
      <c r="B164" s="151"/>
      <c r="C164" s="149"/>
      <c r="D164" s="121"/>
      <c r="E164" s="140"/>
      <c r="F164" s="26" t="s">
        <v>29</v>
      </c>
      <c r="G164" s="27" t="s">
        <v>200</v>
      </c>
      <c r="H164" s="27" t="s">
        <v>168</v>
      </c>
      <c r="I164" s="28" t="s">
        <v>169</v>
      </c>
      <c r="J164" s="29">
        <f>+'[2]2.3. Financing'!J1694</f>
        <v>0</v>
      </c>
      <c r="K164" s="29">
        <f>+'[2]2.3. Financing'!K1694</f>
        <v>0</v>
      </c>
      <c r="L164" s="29">
        <f>+'[2]2.3. Financing'!L1694</f>
        <v>164.18214453634403</v>
      </c>
      <c r="M164" s="29">
        <f>+'[2]2.3. Financing'!M1694</f>
        <v>325.11097773418624</v>
      </c>
      <c r="N164" s="29">
        <f>+'[2]2.3. Financing'!N1694</f>
        <v>321.9476328676094</v>
      </c>
      <c r="O164" s="29">
        <f>+'[2]2.3. Financing'!O1694</f>
        <v>159.41530307250139</v>
      </c>
      <c r="P164" s="30">
        <f t="shared" si="6"/>
        <v>970.65605821064105</v>
      </c>
      <c r="Q164" s="31">
        <f t="shared" si="7"/>
        <v>9.7152847876341125E-6</v>
      </c>
      <c r="R164" s="22"/>
      <c r="S164" s="22"/>
      <c r="T164" s="22"/>
      <c r="U164" s="22"/>
      <c r="V164" s="22"/>
      <c r="W164" s="23"/>
      <c r="X164" s="24"/>
      <c r="Y164" s="24"/>
      <c r="Z164" s="24"/>
      <c r="AA164" s="24"/>
      <c r="AB164" s="24"/>
      <c r="AC164" s="24"/>
      <c r="AD164" s="24"/>
      <c r="AE164" s="24"/>
      <c r="AF164" s="24"/>
      <c r="AG164" s="24"/>
      <c r="AH164" s="25"/>
    </row>
    <row r="165" spans="2:34" ht="14.45" hidden="1" customHeight="1" x14ac:dyDescent="0.3">
      <c r="B165" s="151"/>
      <c r="C165" s="149"/>
      <c r="D165" s="121"/>
      <c r="E165" s="140"/>
      <c r="F165" s="26" t="s">
        <v>32</v>
      </c>
      <c r="G165" s="26"/>
      <c r="H165" s="27" t="s">
        <v>171</v>
      </c>
      <c r="I165" s="28" t="s">
        <v>172</v>
      </c>
      <c r="J165" s="29">
        <f>+'[2]2.3. Financing'!J1695</f>
        <v>0</v>
      </c>
      <c r="K165" s="29">
        <f>+'[2]2.3. Financing'!K1695</f>
        <v>0</v>
      </c>
      <c r="L165" s="29">
        <f>+'[2]2.3. Financing'!L1695</f>
        <v>0</v>
      </c>
      <c r="M165" s="29">
        <f>+'[2]2.3. Financing'!M1695</f>
        <v>0</v>
      </c>
      <c r="N165" s="29">
        <f>+'[2]2.3. Financing'!N1695</f>
        <v>0</v>
      </c>
      <c r="O165" s="29">
        <f>+'[2]2.3. Financing'!O1695</f>
        <v>0</v>
      </c>
      <c r="P165" s="30">
        <f t="shared" si="6"/>
        <v>0</v>
      </c>
      <c r="Q165" s="31">
        <f t="shared" si="7"/>
        <v>0</v>
      </c>
      <c r="R165" s="22"/>
      <c r="S165" s="22"/>
      <c r="T165" s="22"/>
      <c r="U165" s="22"/>
      <c r="V165" s="22"/>
      <c r="W165" s="23"/>
      <c r="X165" s="24"/>
      <c r="Y165" s="24"/>
      <c r="Z165" s="24"/>
      <c r="AA165" s="24"/>
      <c r="AB165" s="24"/>
      <c r="AC165" s="24"/>
      <c r="AD165" s="24"/>
      <c r="AE165" s="24"/>
      <c r="AF165" s="24"/>
      <c r="AG165" s="24"/>
      <c r="AH165" s="25"/>
    </row>
    <row r="166" spans="2:34" ht="14.45" customHeight="1" x14ac:dyDescent="0.3">
      <c r="B166" s="151"/>
      <c r="C166" s="149"/>
      <c r="D166" s="121"/>
      <c r="E166" s="140"/>
      <c r="F166" s="26" t="s">
        <v>35</v>
      </c>
      <c r="G166" s="27" t="s">
        <v>201</v>
      </c>
      <c r="H166" s="27" t="s">
        <v>174</v>
      </c>
      <c r="I166" s="28" t="s">
        <v>175</v>
      </c>
      <c r="J166" s="29">
        <f>+'[2]2.3. Financing'!J1696</f>
        <v>265417.0632694813</v>
      </c>
      <c r="K166" s="29">
        <f>+'[2]2.3. Financing'!K1696</f>
        <v>558589.71930271958</v>
      </c>
      <c r="L166" s="29">
        <f>+'[2]2.3. Financing'!L1696</f>
        <v>527970.57284848241</v>
      </c>
      <c r="M166" s="29">
        <f>+'[2]2.3. Financing'!M1696</f>
        <v>464877.46610573429</v>
      </c>
      <c r="N166" s="29">
        <f>+'[2]2.3. Financing'!N1696</f>
        <v>451014.78080938</v>
      </c>
      <c r="O166" s="29">
        <f>+'[2]2.3. Financing'!O1696</f>
        <v>221585.43348906501</v>
      </c>
      <c r="P166" s="30">
        <f t="shared" si="6"/>
        <v>2489455.0358248628</v>
      </c>
      <c r="Q166" s="31">
        <f t="shared" si="7"/>
        <v>2.4916925448993488E-2</v>
      </c>
      <c r="R166" s="22"/>
      <c r="S166" s="22"/>
      <c r="T166" s="22"/>
      <c r="U166" s="22"/>
      <c r="V166" s="22"/>
      <c r="W166" s="23"/>
      <c r="X166" s="24"/>
      <c r="Y166" s="24"/>
      <c r="Z166" s="24"/>
      <c r="AA166" s="24"/>
      <c r="AB166" s="24"/>
      <c r="AC166" s="24"/>
      <c r="AD166" s="24"/>
      <c r="AE166" s="24"/>
      <c r="AF166" s="24"/>
      <c r="AG166" s="24"/>
      <c r="AH166" s="25"/>
    </row>
    <row r="167" spans="2:34" ht="14.45" hidden="1" customHeight="1" x14ac:dyDescent="0.3">
      <c r="B167" s="151"/>
      <c r="C167" s="149"/>
      <c r="D167" s="121"/>
      <c r="E167" s="140"/>
      <c r="F167" s="26" t="s">
        <v>38</v>
      </c>
      <c r="G167" s="26"/>
      <c r="H167" s="27" t="s">
        <v>130</v>
      </c>
      <c r="I167" s="28" t="s">
        <v>178</v>
      </c>
      <c r="J167" s="29">
        <f>+'[2]2.3. Financing'!J1697</f>
        <v>0</v>
      </c>
      <c r="K167" s="29">
        <f>+'[2]2.3. Financing'!K1697</f>
        <v>0</v>
      </c>
      <c r="L167" s="29">
        <f>+'[2]2.3. Financing'!L1697</f>
        <v>0</v>
      </c>
      <c r="M167" s="29">
        <f>+'[2]2.3. Financing'!M1697</f>
        <v>0</v>
      </c>
      <c r="N167" s="29">
        <f>+'[2]2.3. Financing'!N1697</f>
        <v>0</v>
      </c>
      <c r="O167" s="29">
        <f>+'[2]2.3. Financing'!O1697</f>
        <v>0</v>
      </c>
      <c r="P167" s="30">
        <f t="shared" si="6"/>
        <v>0</v>
      </c>
      <c r="Q167" s="31">
        <f t="shared" si="7"/>
        <v>0</v>
      </c>
      <c r="R167" s="22"/>
      <c r="S167" s="22"/>
      <c r="T167" s="22"/>
      <c r="U167" s="22"/>
      <c r="V167" s="22"/>
      <c r="W167" s="23"/>
      <c r="X167" s="24"/>
      <c r="Y167" s="24"/>
      <c r="Z167" s="24"/>
      <c r="AA167" s="24"/>
      <c r="AB167" s="24"/>
      <c r="AC167" s="24"/>
      <c r="AD167" s="24"/>
      <c r="AE167" s="24"/>
      <c r="AF167" s="24"/>
      <c r="AG167" s="24"/>
      <c r="AH167" s="25"/>
    </row>
    <row r="168" spans="2:34" ht="14.45" hidden="1" customHeight="1" x14ac:dyDescent="0.3">
      <c r="B168" s="151"/>
      <c r="C168" s="150"/>
      <c r="D168" s="122"/>
      <c r="E168" s="141"/>
      <c r="F168" s="26" t="s">
        <v>41</v>
      </c>
      <c r="G168" s="26"/>
      <c r="H168" s="27" t="s">
        <v>132</v>
      </c>
      <c r="I168" s="28" t="s">
        <v>181</v>
      </c>
      <c r="J168" s="29">
        <f>+'[2]2.3. Financing'!J1698</f>
        <v>0</v>
      </c>
      <c r="K168" s="29">
        <f>+'[2]2.3. Financing'!K1698</f>
        <v>0</v>
      </c>
      <c r="L168" s="29">
        <f>+'[2]2.3. Financing'!L1698</f>
        <v>0</v>
      </c>
      <c r="M168" s="29">
        <f>+'[2]2.3. Financing'!M1698</f>
        <v>0</v>
      </c>
      <c r="N168" s="29">
        <f>+'[2]2.3. Financing'!N1698</f>
        <v>0</v>
      </c>
      <c r="O168" s="29">
        <f>+'[2]2.3. Financing'!O1698</f>
        <v>0</v>
      </c>
      <c r="P168" s="30">
        <f t="shared" si="6"/>
        <v>0</v>
      </c>
      <c r="Q168" s="31">
        <f t="shared" si="7"/>
        <v>0</v>
      </c>
      <c r="R168" s="22"/>
      <c r="S168" s="22"/>
      <c r="T168" s="22"/>
      <c r="U168" s="22"/>
      <c r="V168" s="22"/>
      <c r="W168" s="23"/>
      <c r="X168" s="24"/>
      <c r="Y168" s="24"/>
      <c r="Z168" s="24"/>
      <c r="AA168" s="24"/>
      <c r="AB168" s="24"/>
      <c r="AC168" s="24"/>
      <c r="AD168" s="24"/>
      <c r="AE168" s="24"/>
      <c r="AF168" s="24"/>
      <c r="AG168" s="24"/>
      <c r="AH168" s="25"/>
    </row>
    <row r="169" spans="2:34" ht="14.45" customHeight="1" x14ac:dyDescent="0.3">
      <c r="B169" s="151"/>
      <c r="C169" s="142" t="s">
        <v>202</v>
      </c>
      <c r="D169" s="143"/>
      <c r="E169" s="143"/>
      <c r="F169" s="144"/>
      <c r="G169" s="36"/>
      <c r="H169" s="37"/>
      <c r="I169" s="38"/>
      <c r="J169" s="39">
        <f>+SUM(J89:J168)</f>
        <v>5163914.5971903726</v>
      </c>
      <c r="K169" s="39">
        <f t="shared" ref="K169:P169" si="8">+SUM(K89:K168)</f>
        <v>9795490.2392532937</v>
      </c>
      <c r="L169" s="39">
        <f t="shared" si="8"/>
        <v>9544119.2416904271</v>
      </c>
      <c r="M169" s="39">
        <f t="shared" si="8"/>
        <v>9774548.468822876</v>
      </c>
      <c r="N169" s="39">
        <f t="shared" si="8"/>
        <v>9304909.6615272015</v>
      </c>
      <c r="O169" s="39">
        <f t="shared" si="8"/>
        <v>4444353.7968719397</v>
      </c>
      <c r="P169" s="40">
        <f t="shared" si="8"/>
        <v>48027336.005356133</v>
      </c>
      <c r="Q169" s="40">
        <f t="shared" si="7"/>
        <v>0.48070502722002517</v>
      </c>
      <c r="R169" s="41"/>
      <c r="S169" s="41"/>
      <c r="T169" s="41"/>
      <c r="U169" s="41"/>
      <c r="V169" s="41"/>
      <c r="W169" s="42"/>
      <c r="X169" s="43"/>
      <c r="Y169" s="43"/>
      <c r="Z169" s="43"/>
      <c r="AA169" s="43"/>
      <c r="AB169" s="43"/>
      <c r="AC169" s="43"/>
      <c r="AD169" s="43"/>
      <c r="AE169" s="43"/>
      <c r="AF169" s="43"/>
      <c r="AG169" s="43"/>
      <c r="AH169" s="43"/>
    </row>
    <row r="170" spans="2:34" ht="14.45" hidden="1" customHeight="1" x14ac:dyDescent="0.3">
      <c r="B170" s="145" t="s">
        <v>203</v>
      </c>
      <c r="C170" s="132" t="s">
        <v>204</v>
      </c>
      <c r="D170" s="133" t="s">
        <v>205</v>
      </c>
      <c r="E170" s="117" t="s">
        <v>206</v>
      </c>
      <c r="F170" s="16" t="s">
        <v>20</v>
      </c>
      <c r="G170" s="16"/>
      <c r="H170" s="17" t="s">
        <v>159</v>
      </c>
      <c r="I170" s="18" t="s">
        <v>207</v>
      </c>
      <c r="J170" s="19">
        <f>+'[2]2.3. Financing'!J1321</f>
        <v>0</v>
      </c>
      <c r="K170" s="19">
        <f>+'[2]2.3. Financing'!K1321</f>
        <v>0</v>
      </c>
      <c r="L170" s="19">
        <f>+'[2]2.3. Financing'!L1321</f>
        <v>0</v>
      </c>
      <c r="M170" s="19">
        <f>+'[2]2.3. Financing'!M1321</f>
        <v>0</v>
      </c>
      <c r="N170" s="19">
        <f>+'[2]2.3. Financing'!N1321</f>
        <v>0</v>
      </c>
      <c r="O170" s="19">
        <f>+'[2]2.3. Financing'!O1321</f>
        <v>0</v>
      </c>
      <c r="P170" s="20">
        <f t="shared" ref="P170:P248" si="9">+SUM(J170:O170)</f>
        <v>0</v>
      </c>
      <c r="Q170" s="21">
        <f t="shared" si="7"/>
        <v>0</v>
      </c>
      <c r="R170" s="22"/>
      <c r="S170" s="22"/>
      <c r="T170" s="22"/>
      <c r="U170" s="22"/>
      <c r="V170" s="22"/>
      <c r="W170" s="23"/>
      <c r="X170" s="24"/>
      <c r="Y170" s="24"/>
      <c r="Z170" s="24"/>
      <c r="AA170" s="24"/>
      <c r="AB170" s="24"/>
      <c r="AC170" s="24"/>
      <c r="AD170" s="24"/>
      <c r="AE170" s="24"/>
      <c r="AF170" s="24"/>
      <c r="AG170" s="24"/>
      <c r="AH170" s="25"/>
    </row>
    <row r="171" spans="2:34" ht="14.45" hidden="1" customHeight="1" x14ac:dyDescent="0.3">
      <c r="B171" s="145"/>
      <c r="C171" s="132"/>
      <c r="D171" s="134"/>
      <c r="E171" s="118"/>
      <c r="F171" s="16" t="s">
        <v>23</v>
      </c>
      <c r="G171" s="16"/>
      <c r="H171" s="17" t="s">
        <v>162</v>
      </c>
      <c r="I171" s="18" t="s">
        <v>208</v>
      </c>
      <c r="J171" s="19">
        <f>+'[2]2.3. Financing'!J1322</f>
        <v>0</v>
      </c>
      <c r="K171" s="19">
        <f>+'[2]2.3. Financing'!K1322</f>
        <v>0</v>
      </c>
      <c r="L171" s="19">
        <f>+'[2]2.3. Financing'!L1322</f>
        <v>0</v>
      </c>
      <c r="M171" s="19">
        <f>+'[2]2.3. Financing'!M1322</f>
        <v>0</v>
      </c>
      <c r="N171" s="19">
        <f>+'[2]2.3. Financing'!N1322</f>
        <v>0</v>
      </c>
      <c r="O171" s="19">
        <f>+'[2]2.3. Financing'!O1322</f>
        <v>0</v>
      </c>
      <c r="P171" s="20">
        <f t="shared" si="9"/>
        <v>0</v>
      </c>
      <c r="Q171" s="21">
        <f t="shared" si="7"/>
        <v>0</v>
      </c>
      <c r="R171" s="22"/>
      <c r="S171" s="22"/>
      <c r="T171" s="22"/>
      <c r="U171" s="22"/>
      <c r="V171" s="22"/>
      <c r="W171" s="23"/>
      <c r="X171" s="24"/>
      <c r="Y171" s="24"/>
      <c r="Z171" s="24"/>
      <c r="AA171" s="24"/>
      <c r="AB171" s="24"/>
      <c r="AC171" s="24"/>
      <c r="AD171" s="24"/>
      <c r="AE171" s="24"/>
      <c r="AF171" s="24"/>
      <c r="AG171" s="24"/>
      <c r="AH171" s="25"/>
    </row>
    <row r="172" spans="2:34" ht="14.45" hidden="1" customHeight="1" x14ac:dyDescent="0.3">
      <c r="B172" s="145"/>
      <c r="C172" s="132"/>
      <c r="D172" s="134"/>
      <c r="E172" s="118"/>
      <c r="F172" s="16" t="s">
        <v>26</v>
      </c>
      <c r="G172" s="16"/>
      <c r="H172" s="17" t="s">
        <v>165</v>
      </c>
      <c r="I172" s="18" t="s">
        <v>209</v>
      </c>
      <c r="J172" s="19">
        <f>+'[2]2.3. Financing'!J1323</f>
        <v>0</v>
      </c>
      <c r="K172" s="19">
        <f>+'[2]2.3. Financing'!K1323</f>
        <v>0</v>
      </c>
      <c r="L172" s="19">
        <f>+'[2]2.3. Financing'!L1323</f>
        <v>0</v>
      </c>
      <c r="M172" s="19">
        <f>+'[2]2.3. Financing'!M1323</f>
        <v>0</v>
      </c>
      <c r="N172" s="19">
        <f>+'[2]2.3. Financing'!N1323</f>
        <v>0</v>
      </c>
      <c r="O172" s="19">
        <f>+'[2]2.3. Financing'!O1323</f>
        <v>0</v>
      </c>
      <c r="P172" s="20">
        <f t="shared" si="9"/>
        <v>0</v>
      </c>
      <c r="Q172" s="21">
        <f t="shared" si="7"/>
        <v>0</v>
      </c>
      <c r="R172" s="22"/>
      <c r="S172" s="22"/>
      <c r="T172" s="22"/>
      <c r="U172" s="22"/>
      <c r="V172" s="22"/>
      <c r="W172" s="23"/>
      <c r="X172" s="24"/>
      <c r="Y172" s="24"/>
      <c r="Z172" s="24"/>
      <c r="AA172" s="24"/>
      <c r="AB172" s="24"/>
      <c r="AC172" s="24"/>
      <c r="AD172" s="24"/>
      <c r="AE172" s="24"/>
      <c r="AF172" s="24"/>
      <c r="AG172" s="24"/>
      <c r="AH172" s="25"/>
    </row>
    <row r="173" spans="2:34" ht="14.45" hidden="1" customHeight="1" x14ac:dyDescent="0.3">
      <c r="B173" s="145"/>
      <c r="C173" s="132"/>
      <c r="D173" s="134"/>
      <c r="E173" s="118"/>
      <c r="F173" s="16" t="s">
        <v>29</v>
      </c>
      <c r="G173" s="16"/>
      <c r="H173" s="17" t="s">
        <v>168</v>
      </c>
      <c r="I173" s="18" t="s">
        <v>210</v>
      </c>
      <c r="J173" s="19">
        <f>+'[2]2.3. Financing'!J1324</f>
        <v>0</v>
      </c>
      <c r="K173" s="19">
        <f>+'[2]2.3. Financing'!K1324</f>
        <v>0</v>
      </c>
      <c r="L173" s="19">
        <f>+'[2]2.3. Financing'!L1324</f>
        <v>0</v>
      </c>
      <c r="M173" s="19">
        <f>+'[2]2.3. Financing'!M1324</f>
        <v>0</v>
      </c>
      <c r="N173" s="19">
        <f>+'[2]2.3. Financing'!N1324</f>
        <v>0</v>
      </c>
      <c r="O173" s="19">
        <f>+'[2]2.3. Financing'!O1324</f>
        <v>0</v>
      </c>
      <c r="P173" s="20">
        <f t="shared" si="9"/>
        <v>0</v>
      </c>
      <c r="Q173" s="21">
        <f t="shared" si="7"/>
        <v>0</v>
      </c>
      <c r="R173" s="22"/>
      <c r="S173" s="22"/>
      <c r="T173" s="22"/>
      <c r="U173" s="22"/>
      <c r="V173" s="22"/>
      <c r="W173" s="23"/>
      <c r="X173" s="24"/>
      <c r="Y173" s="24"/>
      <c r="Z173" s="24"/>
      <c r="AA173" s="24"/>
      <c r="AB173" s="24"/>
      <c r="AC173" s="24"/>
      <c r="AD173" s="24"/>
      <c r="AE173" s="24"/>
      <c r="AF173" s="24"/>
      <c r="AG173" s="24"/>
      <c r="AH173" s="25"/>
    </row>
    <row r="174" spans="2:34" ht="14.45" hidden="1" customHeight="1" x14ac:dyDescent="0.3">
      <c r="B174" s="145"/>
      <c r="C174" s="132"/>
      <c r="D174" s="134"/>
      <c r="E174" s="118"/>
      <c r="F174" s="16" t="s">
        <v>32</v>
      </c>
      <c r="G174" s="16"/>
      <c r="H174" s="17" t="s">
        <v>171</v>
      </c>
      <c r="I174" s="18" t="s">
        <v>211</v>
      </c>
      <c r="J174" s="19">
        <f>+'[2]2.3. Financing'!J1325</f>
        <v>0</v>
      </c>
      <c r="K174" s="19">
        <f>+'[2]2.3. Financing'!K1325</f>
        <v>0</v>
      </c>
      <c r="L174" s="19">
        <f>+'[2]2.3. Financing'!L1325</f>
        <v>0</v>
      </c>
      <c r="M174" s="19">
        <f>+'[2]2.3. Financing'!M1325</f>
        <v>0</v>
      </c>
      <c r="N174" s="19">
        <f>+'[2]2.3. Financing'!N1325</f>
        <v>0</v>
      </c>
      <c r="O174" s="19">
        <f>+'[2]2.3. Financing'!O1325</f>
        <v>0</v>
      </c>
      <c r="P174" s="20">
        <f t="shared" si="9"/>
        <v>0</v>
      </c>
      <c r="Q174" s="21">
        <f t="shared" si="7"/>
        <v>0</v>
      </c>
      <c r="R174" s="22"/>
      <c r="S174" s="22"/>
      <c r="T174" s="22"/>
      <c r="U174" s="22"/>
      <c r="V174" s="22"/>
      <c r="W174" s="23"/>
      <c r="X174" s="24"/>
      <c r="Y174" s="24"/>
      <c r="Z174" s="24"/>
      <c r="AA174" s="24"/>
      <c r="AB174" s="24"/>
      <c r="AC174" s="24"/>
      <c r="AD174" s="24"/>
      <c r="AE174" s="24"/>
      <c r="AF174" s="24"/>
      <c r="AG174" s="24"/>
      <c r="AH174" s="25"/>
    </row>
    <row r="175" spans="2:34" ht="14.45" hidden="1" customHeight="1" x14ac:dyDescent="0.3">
      <c r="B175" s="145"/>
      <c r="C175" s="132"/>
      <c r="D175" s="134"/>
      <c r="E175" s="118"/>
      <c r="F175" s="16" t="s">
        <v>35</v>
      </c>
      <c r="G175" s="16"/>
      <c r="H175" s="17" t="s">
        <v>174</v>
      </c>
      <c r="I175" s="18" t="s">
        <v>212</v>
      </c>
      <c r="J175" s="19">
        <f>+'[2]2.3. Financing'!J1326</f>
        <v>0</v>
      </c>
      <c r="K175" s="19">
        <f>+'[2]2.3. Financing'!K1326</f>
        <v>0</v>
      </c>
      <c r="L175" s="19">
        <f>+'[2]2.3. Financing'!L1326</f>
        <v>0</v>
      </c>
      <c r="M175" s="19">
        <f>+'[2]2.3. Financing'!M1326</f>
        <v>0</v>
      </c>
      <c r="N175" s="19">
        <f>+'[2]2.3. Financing'!N1326</f>
        <v>0</v>
      </c>
      <c r="O175" s="19">
        <f>+'[2]2.3. Financing'!O1326</f>
        <v>0</v>
      </c>
      <c r="P175" s="20">
        <f t="shared" si="9"/>
        <v>0</v>
      </c>
      <c r="Q175" s="21">
        <f t="shared" si="7"/>
        <v>0</v>
      </c>
      <c r="R175" s="22"/>
      <c r="S175" s="22"/>
      <c r="T175" s="22"/>
      <c r="U175" s="22"/>
      <c r="V175" s="22"/>
      <c r="W175" s="23"/>
      <c r="X175" s="24"/>
      <c r="Y175" s="24"/>
      <c r="Z175" s="24"/>
      <c r="AA175" s="24"/>
      <c r="AB175" s="24"/>
      <c r="AC175" s="24"/>
      <c r="AD175" s="24"/>
      <c r="AE175" s="24"/>
      <c r="AF175" s="24"/>
      <c r="AG175" s="24"/>
      <c r="AH175" s="25"/>
    </row>
    <row r="176" spans="2:34" ht="14.45" hidden="1" customHeight="1" x14ac:dyDescent="0.3">
      <c r="B176" s="145"/>
      <c r="C176" s="132"/>
      <c r="D176" s="134"/>
      <c r="E176" s="118"/>
      <c r="F176" s="16" t="s">
        <v>38</v>
      </c>
      <c r="G176" s="16"/>
      <c r="H176" s="17" t="s">
        <v>177</v>
      </c>
      <c r="I176" s="18" t="s">
        <v>213</v>
      </c>
      <c r="J176" s="19">
        <f>+'[2]2.3. Financing'!J1327</f>
        <v>0</v>
      </c>
      <c r="K176" s="19">
        <f>+'[2]2.3. Financing'!K1327</f>
        <v>0</v>
      </c>
      <c r="L176" s="19">
        <f>+'[2]2.3. Financing'!L1327</f>
        <v>0</v>
      </c>
      <c r="M176" s="19">
        <f>+'[2]2.3. Financing'!M1327</f>
        <v>0</v>
      </c>
      <c r="N176" s="19">
        <f>+'[2]2.3. Financing'!N1327</f>
        <v>0</v>
      </c>
      <c r="O176" s="19">
        <f>+'[2]2.3. Financing'!O1327</f>
        <v>0</v>
      </c>
      <c r="P176" s="20">
        <f t="shared" si="9"/>
        <v>0</v>
      </c>
      <c r="Q176" s="21">
        <f t="shared" si="7"/>
        <v>0</v>
      </c>
      <c r="R176" s="22"/>
      <c r="S176" s="22"/>
      <c r="T176" s="22"/>
      <c r="U176" s="22"/>
      <c r="V176" s="22"/>
      <c r="W176" s="23"/>
      <c r="X176" s="24"/>
      <c r="Y176" s="24"/>
      <c r="Z176" s="24"/>
      <c r="AA176" s="24"/>
      <c r="AB176" s="24"/>
      <c r="AC176" s="24"/>
      <c r="AD176" s="24"/>
      <c r="AE176" s="24"/>
      <c r="AF176" s="24"/>
      <c r="AG176" s="24"/>
      <c r="AH176" s="25"/>
    </row>
    <row r="177" spans="2:34" ht="14.45" hidden="1" customHeight="1" x14ac:dyDescent="0.3">
      <c r="B177" s="145"/>
      <c r="C177" s="132"/>
      <c r="D177" s="135"/>
      <c r="E177" s="119"/>
      <c r="F177" s="16" t="s">
        <v>41</v>
      </c>
      <c r="G177" s="16"/>
      <c r="H177" s="17" t="s">
        <v>180</v>
      </c>
      <c r="I177" s="18" t="s">
        <v>214</v>
      </c>
      <c r="J177" s="19">
        <f>+'[2]2.3. Financing'!J1328</f>
        <v>0</v>
      </c>
      <c r="K177" s="19">
        <f>+'[2]2.3. Financing'!K1328</f>
        <v>0</v>
      </c>
      <c r="L177" s="19">
        <f>+'[2]2.3. Financing'!L1328</f>
        <v>0</v>
      </c>
      <c r="M177" s="19">
        <f>+'[2]2.3. Financing'!M1328</f>
        <v>0</v>
      </c>
      <c r="N177" s="19">
        <f>+'[2]2.3. Financing'!N1328</f>
        <v>0</v>
      </c>
      <c r="O177" s="19">
        <f>+'[2]2.3. Financing'!O1328</f>
        <v>0</v>
      </c>
      <c r="P177" s="20">
        <f t="shared" si="9"/>
        <v>0</v>
      </c>
      <c r="Q177" s="21">
        <f t="shared" si="7"/>
        <v>0</v>
      </c>
      <c r="R177" s="22"/>
      <c r="S177" s="22"/>
      <c r="T177" s="22"/>
      <c r="U177" s="22"/>
      <c r="V177" s="22"/>
      <c r="W177" s="23"/>
      <c r="X177" s="24"/>
      <c r="Y177" s="24"/>
      <c r="Z177" s="24"/>
      <c r="AA177" s="24"/>
      <c r="AB177" s="24"/>
      <c r="AC177" s="24"/>
      <c r="AD177" s="24"/>
      <c r="AE177" s="24"/>
      <c r="AF177" s="24"/>
      <c r="AG177" s="24"/>
      <c r="AH177" s="25"/>
    </row>
    <row r="178" spans="2:34" ht="14.45" customHeight="1" x14ac:dyDescent="0.3">
      <c r="B178" s="145"/>
      <c r="C178" s="132"/>
      <c r="D178" s="146" t="s">
        <v>44</v>
      </c>
      <c r="E178" s="136" t="s">
        <v>45</v>
      </c>
      <c r="F178" s="26" t="s">
        <v>20</v>
      </c>
      <c r="G178" s="27" t="s">
        <v>118</v>
      </c>
      <c r="H178" s="27" t="s">
        <v>215</v>
      </c>
      <c r="I178" s="28" t="s">
        <v>207</v>
      </c>
      <c r="J178" s="29">
        <f>+'[2]2.3. Financing'!J1606</f>
        <v>3297.0904162263178</v>
      </c>
      <c r="K178" s="29">
        <f>+'[2]2.3. Financing'!K1606</f>
        <v>9294.4362985901862</v>
      </c>
      <c r="L178" s="29">
        <f>+'[2]2.3. Financing'!L1606</f>
        <v>24701.349317357199</v>
      </c>
      <c r="M178" s="29">
        <f>+'[2]2.3. Financing'!M1606</f>
        <v>73781.382207843533</v>
      </c>
      <c r="N178" s="29">
        <f>+'[2]2.3. Financing'!N1606</f>
        <v>59032.967925058918</v>
      </c>
      <c r="O178" s="29">
        <f>+'[2]2.3. Financing'!O1606</f>
        <v>4324.0697938170979</v>
      </c>
      <c r="P178" s="30">
        <f t="shared" si="9"/>
        <v>174431.29595889326</v>
      </c>
      <c r="Q178" s="31">
        <f t="shared" si="7"/>
        <v>1.7458807388898872E-3</v>
      </c>
      <c r="R178" s="22"/>
      <c r="S178" s="22"/>
      <c r="T178" s="22"/>
      <c r="U178" s="22"/>
      <c r="V178" s="22"/>
      <c r="W178" s="23"/>
      <c r="X178" s="24"/>
      <c r="Y178" s="24"/>
      <c r="Z178" s="24"/>
      <c r="AA178" s="24"/>
      <c r="AB178" s="24"/>
      <c r="AC178" s="24"/>
      <c r="AD178" s="24"/>
      <c r="AE178" s="24"/>
      <c r="AF178" s="24"/>
      <c r="AG178" s="24"/>
      <c r="AH178" s="25"/>
    </row>
    <row r="179" spans="2:34" ht="14.45" customHeight="1" x14ac:dyDescent="0.3">
      <c r="B179" s="145"/>
      <c r="C179" s="132"/>
      <c r="D179" s="146"/>
      <c r="E179" s="137"/>
      <c r="F179" s="26" t="s">
        <v>23</v>
      </c>
      <c r="G179" s="27" t="s">
        <v>120</v>
      </c>
      <c r="H179" s="27" t="s">
        <v>216</v>
      </c>
      <c r="I179" s="28" t="s">
        <v>208</v>
      </c>
      <c r="J179" s="29">
        <f>+'[2]2.3. Financing'!J1607</f>
        <v>20023.194129483385</v>
      </c>
      <c r="K179" s="29">
        <f>+'[2]2.3. Financing'!K1607</f>
        <v>26089.446711679604</v>
      </c>
      <c r="L179" s="29">
        <f>+'[2]2.3. Financing'!L1607</f>
        <v>14712.147404715368</v>
      </c>
      <c r="M179" s="29">
        <f>+'[2]2.3. Financing'!M1607</f>
        <v>16915.631157500255</v>
      </c>
      <c r="N179" s="29">
        <f>+'[2]2.3. Financing'!N1607</f>
        <v>16420.945693236805</v>
      </c>
      <c r="O179" s="29">
        <f>+'[2]2.3. Financing'!O1607</f>
        <v>8130.9808402936696</v>
      </c>
      <c r="P179" s="30">
        <f t="shared" si="9"/>
        <v>102292.3459369091</v>
      </c>
      <c r="Q179" s="31">
        <f t="shared" si="7"/>
        <v>1.0238428575867352E-3</v>
      </c>
      <c r="R179" s="22"/>
      <c r="S179" s="22"/>
      <c r="T179" s="22"/>
      <c r="U179" s="22"/>
      <c r="V179" s="22"/>
      <c r="W179" s="23"/>
      <c r="X179" s="24"/>
      <c r="Y179" s="24"/>
      <c r="Z179" s="24"/>
      <c r="AA179" s="24"/>
      <c r="AB179" s="24"/>
      <c r="AC179" s="24"/>
      <c r="AD179" s="24"/>
      <c r="AE179" s="24"/>
      <c r="AF179" s="24"/>
      <c r="AG179" s="24"/>
      <c r="AH179" s="25"/>
    </row>
    <row r="180" spans="2:34" ht="14.45" customHeight="1" x14ac:dyDescent="0.3">
      <c r="B180" s="145"/>
      <c r="C180" s="132"/>
      <c r="D180" s="146"/>
      <c r="E180" s="137"/>
      <c r="F180" s="26" t="s">
        <v>26</v>
      </c>
      <c r="G180" s="27" t="s">
        <v>122</v>
      </c>
      <c r="H180" s="27" t="s">
        <v>217</v>
      </c>
      <c r="I180" s="28" t="s">
        <v>209</v>
      </c>
      <c r="J180" s="29">
        <f>+'[2]2.3. Financing'!J1608</f>
        <v>20438.773888763506</v>
      </c>
      <c r="K180" s="29">
        <f>+'[2]2.3. Financing'!K1608</f>
        <v>37576.695500482274</v>
      </c>
      <c r="L180" s="29">
        <f>+'[2]2.3. Financing'!L1608</f>
        <v>36354.517629577931</v>
      </c>
      <c r="M180" s="29">
        <f>+'[2]2.3. Financing'!M1608</f>
        <v>39833.082114728226</v>
      </c>
      <c r="N180" s="29">
        <f>+'[2]2.3. Financing'!N1608</f>
        <v>40620.44536650904</v>
      </c>
      <c r="O180" s="29">
        <f>+'[2]2.3. Financing'!O1608</f>
        <v>19990.384080164691</v>
      </c>
      <c r="P180" s="30">
        <f t="shared" si="9"/>
        <v>194813.89858022568</v>
      </c>
      <c r="Q180" s="31">
        <f t="shared" si="7"/>
        <v>1.9498899628620405E-3</v>
      </c>
      <c r="R180" s="22"/>
      <c r="S180" s="22"/>
      <c r="T180" s="22"/>
      <c r="U180" s="22"/>
      <c r="V180" s="22"/>
      <c r="W180" s="23"/>
      <c r="X180" s="24"/>
      <c r="Y180" s="24"/>
      <c r="Z180" s="24"/>
      <c r="AA180" s="24"/>
      <c r="AB180" s="24"/>
      <c r="AC180" s="24"/>
      <c r="AD180" s="24"/>
      <c r="AE180" s="24"/>
      <c r="AF180" s="24"/>
      <c r="AG180" s="24"/>
      <c r="AH180" s="25"/>
    </row>
    <row r="181" spans="2:34" ht="14.45" customHeight="1" x14ac:dyDescent="0.3">
      <c r="B181" s="145"/>
      <c r="C181" s="132"/>
      <c r="D181" s="146"/>
      <c r="E181" s="137"/>
      <c r="F181" s="26" t="s">
        <v>29</v>
      </c>
      <c r="G181" s="27" t="s">
        <v>124</v>
      </c>
      <c r="H181" s="27" t="s">
        <v>218</v>
      </c>
      <c r="I181" s="28" t="s">
        <v>210</v>
      </c>
      <c r="J181" s="29">
        <f>+'[2]2.3. Financing'!J1609</f>
        <v>9629.9916365669833</v>
      </c>
      <c r="K181" s="29">
        <f>+'[2]2.3. Financing'!K1609</f>
        <v>64248.017211416765</v>
      </c>
      <c r="L181" s="29">
        <f>+'[2]2.3. Financing'!L1609</f>
        <v>345749.11459668679</v>
      </c>
      <c r="M181" s="29">
        <f>+'[2]2.3. Financing'!M1609</f>
        <v>561682.09694666089</v>
      </c>
      <c r="N181" s="29">
        <f>+'[2]2.3. Financing'!N1609</f>
        <v>279601.24661108555</v>
      </c>
      <c r="O181" s="29">
        <f>+'[2]2.3. Financing'!O1609</f>
        <v>9261.6672607269084</v>
      </c>
      <c r="P181" s="30">
        <f t="shared" si="9"/>
        <v>1270172.1342631439</v>
      </c>
      <c r="Q181" s="31">
        <f t="shared" si="7"/>
        <v>1.2713137582875485E-2</v>
      </c>
      <c r="R181" s="22"/>
      <c r="S181" s="22"/>
      <c r="T181" s="22"/>
      <c r="U181" s="22"/>
      <c r="V181" s="22"/>
      <c r="W181" s="23"/>
      <c r="X181" s="24"/>
      <c r="Y181" s="24"/>
      <c r="Z181" s="24"/>
      <c r="AA181" s="24"/>
      <c r="AB181" s="24"/>
      <c r="AC181" s="24"/>
      <c r="AD181" s="24"/>
      <c r="AE181" s="24"/>
      <c r="AF181" s="24"/>
      <c r="AG181" s="24"/>
      <c r="AH181" s="25"/>
    </row>
    <row r="182" spans="2:34" ht="14.45" customHeight="1" x14ac:dyDescent="0.3">
      <c r="B182" s="145"/>
      <c r="C182" s="132"/>
      <c r="D182" s="146"/>
      <c r="E182" s="137"/>
      <c r="F182" s="26" t="s">
        <v>32</v>
      </c>
      <c r="G182" s="27" t="s">
        <v>126</v>
      </c>
      <c r="H182" s="27" t="s">
        <v>219</v>
      </c>
      <c r="I182" s="28" t="s">
        <v>211</v>
      </c>
      <c r="J182" s="29">
        <f>+'[2]2.3. Financing'!J1610</f>
        <v>69766.433207348906</v>
      </c>
      <c r="K182" s="29">
        <f>+'[2]2.3. Financing'!K1610</f>
        <v>71345.292310081306</v>
      </c>
      <c r="L182" s="29">
        <f>+'[2]2.3. Financing'!L1610</f>
        <v>11424.374059277705</v>
      </c>
      <c r="M182" s="29">
        <f>+'[2]2.3. Financing'!M1610</f>
        <v>19888.638725827466</v>
      </c>
      <c r="N182" s="29">
        <f>+'[2]2.3. Financing'!N1610</f>
        <v>12208.297212904199</v>
      </c>
      <c r="O182" s="29">
        <f>+'[2]2.3. Financing'!O1610</f>
        <v>2179.3311760838169</v>
      </c>
      <c r="P182" s="30">
        <f t="shared" si="9"/>
        <v>186812.36669152344</v>
      </c>
      <c r="Q182" s="31">
        <f t="shared" si="7"/>
        <v>1.8698027266278352E-3</v>
      </c>
      <c r="R182" s="22"/>
      <c r="S182" s="22"/>
      <c r="T182" s="22"/>
      <c r="U182" s="22"/>
      <c r="V182" s="22"/>
      <c r="W182" s="23"/>
      <c r="X182" s="24"/>
      <c r="Y182" s="24"/>
      <c r="Z182" s="24"/>
      <c r="AA182" s="24"/>
      <c r="AB182" s="24"/>
      <c r="AC182" s="24"/>
      <c r="AD182" s="24"/>
      <c r="AE182" s="24"/>
      <c r="AF182" s="24"/>
      <c r="AG182" s="24"/>
      <c r="AH182" s="25"/>
    </row>
    <row r="183" spans="2:34" ht="14.45" customHeight="1" x14ac:dyDescent="0.3">
      <c r="B183" s="145"/>
      <c r="C183" s="132"/>
      <c r="D183" s="146"/>
      <c r="E183" s="137"/>
      <c r="F183" s="26" t="s">
        <v>35</v>
      </c>
      <c r="G183" s="27" t="s">
        <v>128</v>
      </c>
      <c r="H183" s="27" t="s">
        <v>220</v>
      </c>
      <c r="I183" s="28" t="s">
        <v>212</v>
      </c>
      <c r="J183" s="29">
        <f>+'[2]2.3. Financing'!J1611</f>
        <v>6618.1237035842887</v>
      </c>
      <c r="K183" s="29">
        <f>+'[2]2.3. Financing'!K1611</f>
        <v>16118.279507983771</v>
      </c>
      <c r="L183" s="29">
        <f>+'[2]2.3. Financing'!L1611</f>
        <v>24511.267684100651</v>
      </c>
      <c r="M183" s="29">
        <f>+'[2]2.3. Financing'!M1611</f>
        <v>29912.253967882189</v>
      </c>
      <c r="N183" s="29">
        <f>+'[2]2.3. Financing'!N1611</f>
        <v>21237.826291420108</v>
      </c>
      <c r="O183" s="29">
        <f>+'[2]2.3. Financing'!O1611</f>
        <v>6364.9961439404169</v>
      </c>
      <c r="P183" s="30">
        <f t="shared" si="9"/>
        <v>104762.74729891142</v>
      </c>
      <c r="Q183" s="31">
        <f t="shared" si="7"/>
        <v>1.0485690750440865E-3</v>
      </c>
      <c r="R183" s="22"/>
      <c r="S183" s="22"/>
      <c r="T183" s="22"/>
      <c r="U183" s="22"/>
      <c r="V183" s="22"/>
      <c r="W183" s="23"/>
      <c r="X183" s="24"/>
      <c r="Y183" s="24"/>
      <c r="Z183" s="24"/>
      <c r="AA183" s="24"/>
      <c r="AB183" s="24"/>
      <c r="AC183" s="24"/>
      <c r="AD183" s="24"/>
      <c r="AE183" s="24"/>
      <c r="AF183" s="24"/>
      <c r="AG183" s="24"/>
      <c r="AH183" s="25"/>
    </row>
    <row r="184" spans="2:34" ht="14.45" customHeight="1" x14ac:dyDescent="0.3">
      <c r="B184" s="145"/>
      <c r="C184" s="132"/>
      <c r="D184" s="146"/>
      <c r="E184" s="137"/>
      <c r="F184" s="26" t="s">
        <v>38</v>
      </c>
      <c r="G184" s="27" t="s">
        <v>130</v>
      </c>
      <c r="H184" s="27" t="s">
        <v>221</v>
      </c>
      <c r="I184" s="28" t="s">
        <v>213</v>
      </c>
      <c r="J184" s="29">
        <f>+'[2]2.3. Financing'!J1612</f>
        <v>2514.2892148960186</v>
      </c>
      <c r="K184" s="29">
        <f>+'[2]2.3. Financing'!K1612</f>
        <v>3982.0873003311758</v>
      </c>
      <c r="L184" s="29">
        <f>+'[2]2.3. Financing'!L1612</f>
        <v>14333.577137720265</v>
      </c>
      <c r="M184" s="29">
        <f>+'[2]2.3. Financing'!M1612</f>
        <v>23614.254841299349</v>
      </c>
      <c r="N184" s="29">
        <f>+'[2]2.3. Financing'!N1612</f>
        <v>16452.818605611301</v>
      </c>
      <c r="O184" s="29">
        <f>+'[2]2.3. Financing'!O1612</f>
        <v>5642.2884148810026</v>
      </c>
      <c r="P184" s="30">
        <f t="shared" si="9"/>
        <v>66539.315514739108</v>
      </c>
      <c r="Q184" s="31">
        <f t="shared" si="7"/>
        <v>6.6599120701067759E-4</v>
      </c>
      <c r="R184" s="22"/>
      <c r="S184" s="22"/>
      <c r="T184" s="22"/>
      <c r="U184" s="22"/>
      <c r="V184" s="22"/>
      <c r="W184" s="23"/>
      <c r="X184" s="24"/>
      <c r="Y184" s="24"/>
      <c r="Z184" s="24"/>
      <c r="AA184" s="24"/>
      <c r="AB184" s="24"/>
      <c r="AC184" s="24"/>
      <c r="AD184" s="24"/>
      <c r="AE184" s="24"/>
      <c r="AF184" s="24"/>
      <c r="AG184" s="24"/>
      <c r="AH184" s="25"/>
    </row>
    <row r="185" spans="2:34" ht="14.45" customHeight="1" x14ac:dyDescent="0.3">
      <c r="B185" s="145"/>
      <c r="C185" s="132"/>
      <c r="D185" s="146"/>
      <c r="E185" s="138"/>
      <c r="F185" s="26" t="s">
        <v>41</v>
      </c>
      <c r="G185" s="27" t="s">
        <v>132</v>
      </c>
      <c r="H185" s="27" t="s">
        <v>222</v>
      </c>
      <c r="I185" s="28" t="s">
        <v>214</v>
      </c>
      <c r="J185" s="29">
        <f>+'[2]2.3. Financing'!J1613</f>
        <v>1897.3256667920541</v>
      </c>
      <c r="K185" s="29">
        <f>+'[2]2.3. Financing'!K1613</f>
        <v>2797.3255053498851</v>
      </c>
      <c r="L185" s="29">
        <f>+'[2]2.3. Financing'!L1613</f>
        <v>47030.749793631374</v>
      </c>
      <c r="M185" s="29">
        <f>+'[2]2.3. Financing'!M1613</f>
        <v>87222.420739145644</v>
      </c>
      <c r="N185" s="29">
        <f>+'[2]2.3. Financing'!N1613</f>
        <v>41135.302228971457</v>
      </c>
      <c r="O185" s="29">
        <f>+'[2]2.3. Financing'!O1613</f>
        <v>0</v>
      </c>
      <c r="P185" s="30">
        <f t="shared" si="9"/>
        <v>180083.12393389043</v>
      </c>
      <c r="Q185" s="31">
        <f t="shared" si="7"/>
        <v>1.802449816972022E-3</v>
      </c>
      <c r="R185" s="22"/>
      <c r="S185" s="22"/>
      <c r="T185" s="22"/>
      <c r="U185" s="22"/>
      <c r="V185" s="22"/>
      <c r="W185" s="23"/>
      <c r="X185" s="24"/>
      <c r="Y185" s="24"/>
      <c r="Z185" s="24"/>
      <c r="AA185" s="24"/>
      <c r="AB185" s="24"/>
      <c r="AC185" s="24"/>
      <c r="AD185" s="24"/>
      <c r="AE185" s="24"/>
      <c r="AF185" s="24"/>
      <c r="AG185" s="24"/>
      <c r="AH185" s="25"/>
    </row>
    <row r="186" spans="2:34" ht="14.45" hidden="1" customHeight="1" x14ac:dyDescent="0.3">
      <c r="B186" s="145"/>
      <c r="C186" s="132"/>
      <c r="D186" s="147" t="s">
        <v>54</v>
      </c>
      <c r="E186" s="117" t="s">
        <v>206</v>
      </c>
      <c r="F186" s="16" t="s">
        <v>20</v>
      </c>
      <c r="G186" s="16"/>
      <c r="H186" s="17" t="s">
        <v>215</v>
      </c>
      <c r="I186" s="18" t="s">
        <v>207</v>
      </c>
      <c r="J186" s="19">
        <f>+'[2]2.3. Financing'!J1416</f>
        <v>0</v>
      </c>
      <c r="K186" s="19">
        <f>+'[2]2.3. Financing'!K1416</f>
        <v>0</v>
      </c>
      <c r="L186" s="19">
        <f>+'[2]2.3. Financing'!L1416</f>
        <v>0</v>
      </c>
      <c r="M186" s="19">
        <f>+'[2]2.3. Financing'!M1416</f>
        <v>0</v>
      </c>
      <c r="N186" s="19">
        <f>+'[2]2.3. Financing'!N1416</f>
        <v>0</v>
      </c>
      <c r="O186" s="19">
        <f>+'[2]2.3. Financing'!O1416</f>
        <v>0</v>
      </c>
      <c r="P186" s="20">
        <f t="shared" si="9"/>
        <v>0</v>
      </c>
      <c r="Q186" s="21">
        <f t="shared" si="7"/>
        <v>0</v>
      </c>
      <c r="R186" s="22"/>
      <c r="S186" s="22"/>
      <c r="T186" s="22"/>
      <c r="U186" s="22"/>
      <c r="V186" s="22"/>
      <c r="W186" s="23"/>
      <c r="X186" s="24"/>
      <c r="Y186" s="24"/>
      <c r="Z186" s="24"/>
      <c r="AA186" s="24"/>
      <c r="AB186" s="24"/>
      <c r="AC186" s="24"/>
      <c r="AD186" s="24"/>
      <c r="AE186" s="24"/>
      <c r="AF186" s="24"/>
      <c r="AG186" s="24"/>
      <c r="AH186" s="25"/>
    </row>
    <row r="187" spans="2:34" ht="14.45" hidden="1" customHeight="1" x14ac:dyDescent="0.3">
      <c r="B187" s="145"/>
      <c r="C187" s="132"/>
      <c r="D187" s="147"/>
      <c r="E187" s="118"/>
      <c r="F187" s="16" t="s">
        <v>23</v>
      </c>
      <c r="G187" s="16"/>
      <c r="H187" s="17" t="s">
        <v>216</v>
      </c>
      <c r="I187" s="18" t="s">
        <v>208</v>
      </c>
      <c r="J187" s="19">
        <f>+'[2]2.3. Financing'!J1417</f>
        <v>0</v>
      </c>
      <c r="K187" s="19">
        <f>+'[2]2.3. Financing'!K1417</f>
        <v>0</v>
      </c>
      <c r="L187" s="19">
        <f>+'[2]2.3. Financing'!L1417</f>
        <v>0</v>
      </c>
      <c r="M187" s="19">
        <f>+'[2]2.3. Financing'!M1417</f>
        <v>0</v>
      </c>
      <c r="N187" s="19">
        <f>+'[2]2.3. Financing'!N1417</f>
        <v>0</v>
      </c>
      <c r="O187" s="19">
        <f>+'[2]2.3. Financing'!O1417</f>
        <v>0</v>
      </c>
      <c r="P187" s="20">
        <f t="shared" si="9"/>
        <v>0</v>
      </c>
      <c r="Q187" s="21">
        <f t="shared" si="7"/>
        <v>0</v>
      </c>
      <c r="R187" s="22"/>
      <c r="S187" s="22"/>
      <c r="T187" s="22"/>
      <c r="U187" s="22"/>
      <c r="V187" s="22"/>
      <c r="W187" s="23"/>
      <c r="X187" s="24"/>
      <c r="Y187" s="24"/>
      <c r="Z187" s="24"/>
      <c r="AA187" s="24"/>
      <c r="AB187" s="24"/>
      <c r="AC187" s="24"/>
      <c r="AD187" s="24"/>
      <c r="AE187" s="24"/>
      <c r="AF187" s="24"/>
      <c r="AG187" s="24"/>
      <c r="AH187" s="25"/>
    </row>
    <row r="188" spans="2:34" ht="14.45" hidden="1" customHeight="1" x14ac:dyDescent="0.3">
      <c r="B188" s="145"/>
      <c r="C188" s="132"/>
      <c r="D188" s="147"/>
      <c r="E188" s="118"/>
      <c r="F188" s="16" t="s">
        <v>26</v>
      </c>
      <c r="G188" s="16"/>
      <c r="H188" s="17" t="s">
        <v>217</v>
      </c>
      <c r="I188" s="18" t="s">
        <v>209</v>
      </c>
      <c r="J188" s="19">
        <f>+'[2]2.3. Financing'!J1418</f>
        <v>0</v>
      </c>
      <c r="K188" s="19">
        <f>+'[2]2.3. Financing'!K1418</f>
        <v>0</v>
      </c>
      <c r="L188" s="19">
        <f>+'[2]2.3. Financing'!L1418</f>
        <v>0</v>
      </c>
      <c r="M188" s="19">
        <f>+'[2]2.3. Financing'!M1418</f>
        <v>0</v>
      </c>
      <c r="N188" s="19">
        <f>+'[2]2.3. Financing'!N1418</f>
        <v>0</v>
      </c>
      <c r="O188" s="19">
        <f>+'[2]2.3. Financing'!O1418</f>
        <v>0</v>
      </c>
      <c r="P188" s="20">
        <f t="shared" si="9"/>
        <v>0</v>
      </c>
      <c r="Q188" s="21">
        <f t="shared" si="7"/>
        <v>0</v>
      </c>
      <c r="R188" s="22"/>
      <c r="S188" s="22"/>
      <c r="T188" s="22"/>
      <c r="U188" s="22"/>
      <c r="V188" s="22"/>
      <c r="W188" s="23"/>
      <c r="X188" s="24"/>
      <c r="Y188" s="24"/>
      <c r="Z188" s="24"/>
      <c r="AA188" s="24"/>
      <c r="AB188" s="24"/>
      <c r="AC188" s="24"/>
      <c r="AD188" s="24"/>
      <c r="AE188" s="24"/>
      <c r="AF188" s="24"/>
      <c r="AG188" s="24"/>
      <c r="AH188" s="25"/>
    </row>
    <row r="189" spans="2:34" ht="14.45" hidden="1" customHeight="1" x14ac:dyDescent="0.3">
      <c r="B189" s="145"/>
      <c r="C189" s="132"/>
      <c r="D189" s="147"/>
      <c r="E189" s="118"/>
      <c r="F189" s="16" t="s">
        <v>29</v>
      </c>
      <c r="G189" s="16"/>
      <c r="H189" s="17" t="s">
        <v>218</v>
      </c>
      <c r="I189" s="18" t="s">
        <v>210</v>
      </c>
      <c r="J189" s="19">
        <f>+'[2]2.3. Financing'!J1419</f>
        <v>0</v>
      </c>
      <c r="K189" s="19">
        <f>+'[2]2.3. Financing'!K1419</f>
        <v>0</v>
      </c>
      <c r="L189" s="19">
        <f>+'[2]2.3. Financing'!L1419</f>
        <v>0</v>
      </c>
      <c r="M189" s="19">
        <f>+'[2]2.3. Financing'!M1419</f>
        <v>0</v>
      </c>
      <c r="N189" s="19">
        <f>+'[2]2.3. Financing'!N1419</f>
        <v>0</v>
      </c>
      <c r="O189" s="19">
        <f>+'[2]2.3. Financing'!O1419</f>
        <v>0</v>
      </c>
      <c r="P189" s="20">
        <f t="shared" si="9"/>
        <v>0</v>
      </c>
      <c r="Q189" s="21">
        <f t="shared" si="7"/>
        <v>0</v>
      </c>
      <c r="R189" s="22"/>
      <c r="S189" s="22"/>
      <c r="T189" s="22"/>
      <c r="U189" s="22"/>
      <c r="V189" s="22"/>
      <c r="W189" s="23"/>
      <c r="X189" s="24"/>
      <c r="Y189" s="24"/>
      <c r="Z189" s="24"/>
      <c r="AA189" s="24"/>
      <c r="AB189" s="24"/>
      <c r="AC189" s="24"/>
      <c r="AD189" s="24"/>
      <c r="AE189" s="24"/>
      <c r="AF189" s="24"/>
      <c r="AG189" s="24"/>
      <c r="AH189" s="25"/>
    </row>
    <row r="190" spans="2:34" ht="14.45" hidden="1" customHeight="1" x14ac:dyDescent="0.3">
      <c r="B190" s="145"/>
      <c r="C190" s="132"/>
      <c r="D190" s="147"/>
      <c r="E190" s="118"/>
      <c r="F190" s="16" t="s">
        <v>32</v>
      </c>
      <c r="G190" s="16"/>
      <c r="H190" s="17" t="s">
        <v>219</v>
      </c>
      <c r="I190" s="18" t="s">
        <v>211</v>
      </c>
      <c r="J190" s="19">
        <f>+'[2]2.3. Financing'!J1420</f>
        <v>0</v>
      </c>
      <c r="K190" s="19">
        <f>+'[2]2.3. Financing'!K1420</f>
        <v>0</v>
      </c>
      <c r="L190" s="19">
        <f>+'[2]2.3. Financing'!L1420</f>
        <v>0</v>
      </c>
      <c r="M190" s="19">
        <f>+'[2]2.3. Financing'!M1420</f>
        <v>0</v>
      </c>
      <c r="N190" s="19">
        <f>+'[2]2.3. Financing'!N1420</f>
        <v>0</v>
      </c>
      <c r="O190" s="19">
        <f>+'[2]2.3. Financing'!O1420</f>
        <v>0</v>
      </c>
      <c r="P190" s="20">
        <f t="shared" si="9"/>
        <v>0</v>
      </c>
      <c r="Q190" s="21">
        <f t="shared" si="7"/>
        <v>0</v>
      </c>
      <c r="R190" s="22"/>
      <c r="S190" s="22"/>
      <c r="T190" s="22"/>
      <c r="U190" s="22"/>
      <c r="V190" s="22"/>
      <c r="W190" s="23"/>
      <c r="X190" s="24"/>
      <c r="Y190" s="24"/>
      <c r="Z190" s="24"/>
      <c r="AA190" s="24"/>
      <c r="AB190" s="24"/>
      <c r="AC190" s="24"/>
      <c r="AD190" s="24"/>
      <c r="AE190" s="24"/>
      <c r="AF190" s="24"/>
      <c r="AG190" s="24"/>
      <c r="AH190" s="25"/>
    </row>
    <row r="191" spans="2:34" ht="14.45" hidden="1" customHeight="1" x14ac:dyDescent="0.3">
      <c r="B191" s="145"/>
      <c r="C191" s="132"/>
      <c r="D191" s="147"/>
      <c r="E191" s="118"/>
      <c r="F191" s="16" t="s">
        <v>35</v>
      </c>
      <c r="G191" s="16"/>
      <c r="H191" s="17" t="s">
        <v>220</v>
      </c>
      <c r="I191" s="18" t="s">
        <v>212</v>
      </c>
      <c r="J191" s="19">
        <f>+'[2]2.3. Financing'!J1421</f>
        <v>0</v>
      </c>
      <c r="K191" s="19">
        <f>+'[2]2.3. Financing'!K1421</f>
        <v>0</v>
      </c>
      <c r="L191" s="19">
        <f>+'[2]2.3. Financing'!L1421</f>
        <v>0</v>
      </c>
      <c r="M191" s="19">
        <f>+'[2]2.3. Financing'!M1421</f>
        <v>0</v>
      </c>
      <c r="N191" s="19">
        <f>+'[2]2.3. Financing'!N1421</f>
        <v>0</v>
      </c>
      <c r="O191" s="19">
        <f>+'[2]2.3. Financing'!O1421</f>
        <v>0</v>
      </c>
      <c r="P191" s="20">
        <f t="shared" si="9"/>
        <v>0</v>
      </c>
      <c r="Q191" s="21">
        <f t="shared" si="7"/>
        <v>0</v>
      </c>
      <c r="R191" s="22"/>
      <c r="S191" s="22"/>
      <c r="T191" s="22"/>
      <c r="U191" s="22"/>
      <c r="V191" s="22"/>
      <c r="W191" s="23"/>
      <c r="X191" s="24"/>
      <c r="Y191" s="24"/>
      <c r="Z191" s="24"/>
      <c r="AA191" s="24"/>
      <c r="AB191" s="24"/>
      <c r="AC191" s="24"/>
      <c r="AD191" s="24"/>
      <c r="AE191" s="24"/>
      <c r="AF191" s="24"/>
      <c r="AG191" s="24"/>
      <c r="AH191" s="25"/>
    </row>
    <row r="192" spans="2:34" ht="14.45" hidden="1" customHeight="1" x14ac:dyDescent="0.3">
      <c r="B192" s="145"/>
      <c r="C192" s="132"/>
      <c r="D192" s="147"/>
      <c r="E192" s="118"/>
      <c r="F192" s="16" t="s">
        <v>38</v>
      </c>
      <c r="G192" s="16"/>
      <c r="H192" s="17" t="s">
        <v>221</v>
      </c>
      <c r="I192" s="18" t="s">
        <v>213</v>
      </c>
      <c r="J192" s="19">
        <f>+'[2]2.3. Financing'!J1422</f>
        <v>0</v>
      </c>
      <c r="K192" s="19">
        <f>+'[2]2.3. Financing'!K1422</f>
        <v>0</v>
      </c>
      <c r="L192" s="19">
        <f>+'[2]2.3. Financing'!L1422</f>
        <v>0</v>
      </c>
      <c r="M192" s="19">
        <f>+'[2]2.3. Financing'!M1422</f>
        <v>0</v>
      </c>
      <c r="N192" s="19">
        <f>+'[2]2.3. Financing'!N1422</f>
        <v>0</v>
      </c>
      <c r="O192" s="19">
        <f>+'[2]2.3. Financing'!O1422</f>
        <v>0</v>
      </c>
      <c r="P192" s="20">
        <f t="shared" si="9"/>
        <v>0</v>
      </c>
      <c r="Q192" s="21">
        <f t="shared" si="7"/>
        <v>0</v>
      </c>
      <c r="R192" s="22"/>
      <c r="S192" s="22"/>
      <c r="T192" s="22"/>
      <c r="U192" s="22"/>
      <c r="V192" s="22"/>
      <c r="W192" s="23"/>
      <c r="X192" s="24"/>
      <c r="Y192" s="24"/>
      <c r="Z192" s="24"/>
      <c r="AA192" s="24"/>
      <c r="AB192" s="24"/>
      <c r="AC192" s="24"/>
      <c r="AD192" s="24"/>
      <c r="AE192" s="24"/>
      <c r="AF192" s="24"/>
      <c r="AG192" s="24"/>
      <c r="AH192" s="25"/>
    </row>
    <row r="193" spans="2:34" ht="14.45" hidden="1" customHeight="1" x14ac:dyDescent="0.3">
      <c r="B193" s="145"/>
      <c r="C193" s="132"/>
      <c r="D193" s="147"/>
      <c r="E193" s="119"/>
      <c r="F193" s="16" t="s">
        <v>41</v>
      </c>
      <c r="G193" s="16"/>
      <c r="H193" s="17" t="s">
        <v>222</v>
      </c>
      <c r="I193" s="18" t="s">
        <v>214</v>
      </c>
      <c r="J193" s="19">
        <f>+'[2]2.3. Financing'!J1423</f>
        <v>0</v>
      </c>
      <c r="K193" s="19">
        <f>+'[2]2.3. Financing'!K1423</f>
        <v>0</v>
      </c>
      <c r="L193" s="19">
        <f>+'[2]2.3. Financing'!L1423</f>
        <v>0</v>
      </c>
      <c r="M193" s="19">
        <f>+'[2]2.3. Financing'!M1423</f>
        <v>0</v>
      </c>
      <c r="N193" s="19">
        <f>+'[2]2.3. Financing'!N1423</f>
        <v>0</v>
      </c>
      <c r="O193" s="19">
        <f>+'[2]2.3. Financing'!O1423</f>
        <v>0</v>
      </c>
      <c r="P193" s="20">
        <f t="shared" si="9"/>
        <v>0</v>
      </c>
      <c r="Q193" s="21">
        <f t="shared" si="7"/>
        <v>0</v>
      </c>
      <c r="R193" s="22"/>
      <c r="S193" s="22"/>
      <c r="T193" s="22"/>
      <c r="U193" s="22"/>
      <c r="V193" s="22"/>
      <c r="W193" s="23"/>
      <c r="X193" s="24"/>
      <c r="Y193" s="24"/>
      <c r="Z193" s="24"/>
      <c r="AA193" s="24"/>
      <c r="AB193" s="24"/>
      <c r="AC193" s="24"/>
      <c r="AD193" s="24"/>
      <c r="AE193" s="24"/>
      <c r="AF193" s="24"/>
      <c r="AG193" s="24"/>
      <c r="AH193" s="25"/>
    </row>
    <row r="194" spans="2:34" ht="14.45" hidden="1" customHeight="1" x14ac:dyDescent="0.3">
      <c r="B194" s="145"/>
      <c r="C194" s="132"/>
      <c r="D194" s="130" t="s">
        <v>63</v>
      </c>
      <c r="E194" s="120" t="s">
        <v>64</v>
      </c>
      <c r="F194" s="26" t="s">
        <v>20</v>
      </c>
      <c r="G194" s="26"/>
      <c r="H194" s="17" t="s">
        <v>215</v>
      </c>
      <c r="I194" s="28" t="s">
        <v>207</v>
      </c>
      <c r="J194" s="32">
        <f>+'[2]2.3. Financing'!J1511</f>
        <v>0</v>
      </c>
      <c r="K194" s="32">
        <f>+'[2]2.3. Financing'!K1511</f>
        <v>0</v>
      </c>
      <c r="L194" s="32">
        <f>+'[2]2.3. Financing'!L1511</f>
        <v>0</v>
      </c>
      <c r="M194" s="32">
        <f>+'[2]2.3. Financing'!M1511</f>
        <v>0</v>
      </c>
      <c r="N194" s="32">
        <f>+'[2]2.3. Financing'!N1511</f>
        <v>0</v>
      </c>
      <c r="O194" s="32">
        <f>+'[2]2.3. Financing'!O1511</f>
        <v>0</v>
      </c>
      <c r="P194" s="33">
        <f t="shared" si="9"/>
        <v>0</v>
      </c>
      <c r="Q194" s="34">
        <f t="shared" si="7"/>
        <v>0</v>
      </c>
      <c r="R194" s="22"/>
      <c r="S194" s="22"/>
      <c r="T194" s="22"/>
      <c r="U194" s="22"/>
      <c r="V194" s="22"/>
      <c r="W194" s="23"/>
      <c r="X194" s="24"/>
      <c r="Y194" s="24"/>
      <c r="Z194" s="24"/>
      <c r="AA194" s="24"/>
      <c r="AB194" s="24"/>
      <c r="AC194" s="24"/>
      <c r="AD194" s="24"/>
      <c r="AE194" s="24"/>
      <c r="AF194" s="24"/>
      <c r="AG194" s="24"/>
      <c r="AH194" s="25"/>
    </row>
    <row r="195" spans="2:34" ht="14.45" hidden="1" customHeight="1" x14ac:dyDescent="0.3">
      <c r="B195" s="145"/>
      <c r="C195" s="132"/>
      <c r="D195" s="130"/>
      <c r="E195" s="121"/>
      <c r="F195" s="26" t="s">
        <v>23</v>
      </c>
      <c r="G195" s="26"/>
      <c r="H195" s="17" t="s">
        <v>216</v>
      </c>
      <c r="I195" s="28" t="s">
        <v>208</v>
      </c>
      <c r="J195" s="32">
        <f>+'[2]2.3. Financing'!J1512</f>
        <v>0</v>
      </c>
      <c r="K195" s="32">
        <f>+'[2]2.3. Financing'!K1512</f>
        <v>0</v>
      </c>
      <c r="L195" s="32">
        <f>+'[2]2.3. Financing'!L1512</f>
        <v>0</v>
      </c>
      <c r="M195" s="32">
        <f>+'[2]2.3. Financing'!M1512</f>
        <v>0</v>
      </c>
      <c r="N195" s="32">
        <f>+'[2]2.3. Financing'!N1512</f>
        <v>0</v>
      </c>
      <c r="O195" s="32">
        <f>+'[2]2.3. Financing'!O1512</f>
        <v>0</v>
      </c>
      <c r="P195" s="33">
        <f t="shared" si="9"/>
        <v>0</v>
      </c>
      <c r="Q195" s="34">
        <f t="shared" si="7"/>
        <v>0</v>
      </c>
      <c r="R195" s="22"/>
      <c r="S195" s="22"/>
      <c r="T195" s="22"/>
      <c r="U195" s="22"/>
      <c r="V195" s="22"/>
      <c r="W195" s="23"/>
      <c r="X195" s="24"/>
      <c r="Y195" s="24"/>
      <c r="Z195" s="24"/>
      <c r="AA195" s="24"/>
      <c r="AB195" s="24"/>
      <c r="AC195" s="24"/>
      <c r="AD195" s="24"/>
      <c r="AE195" s="24"/>
      <c r="AF195" s="24"/>
      <c r="AG195" s="24"/>
      <c r="AH195" s="25"/>
    </row>
    <row r="196" spans="2:34" ht="14.45" hidden="1" customHeight="1" x14ac:dyDescent="0.3">
      <c r="B196" s="145"/>
      <c r="C196" s="132"/>
      <c r="D196" s="130"/>
      <c r="E196" s="121"/>
      <c r="F196" s="26" t="s">
        <v>26</v>
      </c>
      <c r="G196" s="26"/>
      <c r="H196" s="17" t="s">
        <v>217</v>
      </c>
      <c r="I196" s="28" t="s">
        <v>209</v>
      </c>
      <c r="J196" s="32">
        <f>+'[2]2.3. Financing'!J1513</f>
        <v>0</v>
      </c>
      <c r="K196" s="32">
        <f>+'[2]2.3. Financing'!K1513</f>
        <v>0</v>
      </c>
      <c r="L196" s="32">
        <f>+'[2]2.3. Financing'!L1513</f>
        <v>0</v>
      </c>
      <c r="M196" s="32">
        <f>+'[2]2.3. Financing'!M1513</f>
        <v>0</v>
      </c>
      <c r="N196" s="32">
        <f>+'[2]2.3. Financing'!N1513</f>
        <v>0</v>
      </c>
      <c r="O196" s="32">
        <f>+'[2]2.3. Financing'!O1513</f>
        <v>0</v>
      </c>
      <c r="P196" s="33">
        <f t="shared" si="9"/>
        <v>0</v>
      </c>
      <c r="Q196" s="34">
        <f t="shared" si="7"/>
        <v>0</v>
      </c>
      <c r="R196" s="22"/>
      <c r="S196" s="22"/>
      <c r="T196" s="22"/>
      <c r="U196" s="22"/>
      <c r="V196" s="22"/>
      <c r="W196" s="23"/>
      <c r="X196" s="24"/>
      <c r="Y196" s="24"/>
      <c r="Z196" s="24"/>
      <c r="AA196" s="24"/>
      <c r="AB196" s="24"/>
      <c r="AC196" s="24"/>
      <c r="AD196" s="24"/>
      <c r="AE196" s="24"/>
      <c r="AF196" s="24"/>
      <c r="AG196" s="24"/>
      <c r="AH196" s="25"/>
    </row>
    <row r="197" spans="2:34" ht="14.45" hidden="1" customHeight="1" x14ac:dyDescent="0.3">
      <c r="B197" s="145"/>
      <c r="C197" s="132"/>
      <c r="D197" s="130"/>
      <c r="E197" s="121"/>
      <c r="F197" s="26" t="s">
        <v>29</v>
      </c>
      <c r="G197" s="26"/>
      <c r="H197" s="17" t="s">
        <v>218</v>
      </c>
      <c r="I197" s="28" t="s">
        <v>210</v>
      </c>
      <c r="J197" s="32">
        <f>+'[2]2.3. Financing'!J1514</f>
        <v>0</v>
      </c>
      <c r="K197" s="32">
        <f>+'[2]2.3. Financing'!K1514</f>
        <v>0</v>
      </c>
      <c r="L197" s="32">
        <f>+'[2]2.3. Financing'!L1514</f>
        <v>0</v>
      </c>
      <c r="M197" s="32">
        <f>+'[2]2.3. Financing'!M1514</f>
        <v>0</v>
      </c>
      <c r="N197" s="32">
        <f>+'[2]2.3. Financing'!N1514</f>
        <v>0</v>
      </c>
      <c r="O197" s="32">
        <f>+'[2]2.3. Financing'!O1514</f>
        <v>0</v>
      </c>
      <c r="P197" s="33">
        <f t="shared" si="9"/>
        <v>0</v>
      </c>
      <c r="Q197" s="34">
        <f t="shared" si="7"/>
        <v>0</v>
      </c>
      <c r="R197" s="22"/>
      <c r="S197" s="22"/>
      <c r="T197" s="22"/>
      <c r="U197" s="22"/>
      <c r="V197" s="22"/>
      <c r="W197" s="23"/>
      <c r="X197" s="24"/>
      <c r="Y197" s="24"/>
      <c r="Z197" s="24"/>
      <c r="AA197" s="24"/>
      <c r="AB197" s="24"/>
      <c r="AC197" s="24"/>
      <c r="AD197" s="24"/>
      <c r="AE197" s="24"/>
      <c r="AF197" s="24"/>
      <c r="AG197" s="24"/>
      <c r="AH197" s="25"/>
    </row>
    <row r="198" spans="2:34" ht="14.45" hidden="1" customHeight="1" x14ac:dyDescent="0.3">
      <c r="B198" s="145"/>
      <c r="C198" s="132"/>
      <c r="D198" s="130"/>
      <c r="E198" s="121"/>
      <c r="F198" s="26" t="s">
        <v>32</v>
      </c>
      <c r="G198" s="26"/>
      <c r="H198" s="17" t="s">
        <v>219</v>
      </c>
      <c r="I198" s="28" t="s">
        <v>211</v>
      </c>
      <c r="J198" s="32">
        <f>+'[2]2.3. Financing'!J1515</f>
        <v>0</v>
      </c>
      <c r="K198" s="32">
        <f>+'[2]2.3. Financing'!K1515</f>
        <v>0</v>
      </c>
      <c r="L198" s="32">
        <f>+'[2]2.3. Financing'!L1515</f>
        <v>0</v>
      </c>
      <c r="M198" s="32">
        <f>+'[2]2.3. Financing'!M1515</f>
        <v>0</v>
      </c>
      <c r="N198" s="32">
        <f>+'[2]2.3. Financing'!N1515</f>
        <v>0</v>
      </c>
      <c r="O198" s="32">
        <f>+'[2]2.3. Financing'!O1515</f>
        <v>0</v>
      </c>
      <c r="P198" s="33">
        <f t="shared" si="9"/>
        <v>0</v>
      </c>
      <c r="Q198" s="34">
        <f t="shared" si="7"/>
        <v>0</v>
      </c>
      <c r="R198" s="22"/>
      <c r="S198" s="22"/>
      <c r="T198" s="22"/>
      <c r="U198" s="22"/>
      <c r="V198" s="22"/>
      <c r="W198" s="23"/>
      <c r="X198" s="24"/>
      <c r="Y198" s="24"/>
      <c r="Z198" s="24"/>
      <c r="AA198" s="24"/>
      <c r="AB198" s="24"/>
      <c r="AC198" s="24"/>
      <c r="AD198" s="24"/>
      <c r="AE198" s="24"/>
      <c r="AF198" s="24"/>
      <c r="AG198" s="24"/>
      <c r="AH198" s="25"/>
    </row>
    <row r="199" spans="2:34" ht="14.45" hidden="1" customHeight="1" x14ac:dyDescent="0.3">
      <c r="B199" s="145"/>
      <c r="C199" s="132"/>
      <c r="D199" s="130"/>
      <c r="E199" s="121"/>
      <c r="F199" s="26" t="s">
        <v>35</v>
      </c>
      <c r="G199" s="26"/>
      <c r="H199" s="17" t="s">
        <v>220</v>
      </c>
      <c r="I199" s="28" t="s">
        <v>212</v>
      </c>
      <c r="J199" s="32">
        <f>+'[2]2.3. Financing'!J1516</f>
        <v>0</v>
      </c>
      <c r="K199" s="32">
        <f>+'[2]2.3. Financing'!K1516</f>
        <v>0</v>
      </c>
      <c r="L199" s="32">
        <f>+'[2]2.3. Financing'!L1516</f>
        <v>0</v>
      </c>
      <c r="M199" s="32">
        <f>+'[2]2.3. Financing'!M1516</f>
        <v>0</v>
      </c>
      <c r="N199" s="32">
        <f>+'[2]2.3. Financing'!N1516</f>
        <v>0</v>
      </c>
      <c r="O199" s="32">
        <f>+'[2]2.3. Financing'!O1516</f>
        <v>0</v>
      </c>
      <c r="P199" s="33">
        <f t="shared" si="9"/>
        <v>0</v>
      </c>
      <c r="Q199" s="34">
        <f t="shared" si="7"/>
        <v>0</v>
      </c>
      <c r="R199" s="22"/>
      <c r="S199" s="22"/>
      <c r="T199" s="22"/>
      <c r="U199" s="22"/>
      <c r="V199" s="22"/>
      <c r="W199" s="23"/>
      <c r="X199" s="24"/>
      <c r="Y199" s="24"/>
      <c r="Z199" s="24"/>
      <c r="AA199" s="24"/>
      <c r="AB199" s="24"/>
      <c r="AC199" s="24"/>
      <c r="AD199" s="24"/>
      <c r="AE199" s="24"/>
      <c r="AF199" s="24"/>
      <c r="AG199" s="24"/>
      <c r="AH199" s="25"/>
    </row>
    <row r="200" spans="2:34" ht="14.45" hidden="1" customHeight="1" x14ac:dyDescent="0.3">
      <c r="B200" s="145"/>
      <c r="C200" s="132"/>
      <c r="D200" s="130"/>
      <c r="E200" s="121"/>
      <c r="F200" s="26" t="s">
        <v>38</v>
      </c>
      <c r="G200" s="26"/>
      <c r="H200" s="17" t="s">
        <v>221</v>
      </c>
      <c r="I200" s="28" t="s">
        <v>213</v>
      </c>
      <c r="J200" s="32">
        <f>+'[2]2.3. Financing'!J1517</f>
        <v>0</v>
      </c>
      <c r="K200" s="32">
        <f>+'[2]2.3. Financing'!K1517</f>
        <v>0</v>
      </c>
      <c r="L200" s="32">
        <f>+'[2]2.3. Financing'!L1517</f>
        <v>0</v>
      </c>
      <c r="M200" s="32">
        <f>+'[2]2.3. Financing'!M1517</f>
        <v>0</v>
      </c>
      <c r="N200" s="32">
        <f>+'[2]2.3. Financing'!N1517</f>
        <v>0</v>
      </c>
      <c r="O200" s="32">
        <f>+'[2]2.3. Financing'!O1517</f>
        <v>0</v>
      </c>
      <c r="P200" s="33">
        <f t="shared" si="9"/>
        <v>0</v>
      </c>
      <c r="Q200" s="34">
        <f t="shared" ref="Q200:Q263" si="10">+P200/$P$284</f>
        <v>0</v>
      </c>
      <c r="R200" s="22"/>
      <c r="S200" s="22"/>
      <c r="T200" s="22"/>
      <c r="U200" s="22"/>
      <c r="V200" s="22"/>
      <c r="W200" s="23"/>
      <c r="X200" s="24"/>
      <c r="Y200" s="24"/>
      <c r="Z200" s="24"/>
      <c r="AA200" s="24"/>
      <c r="AB200" s="24"/>
      <c r="AC200" s="24"/>
      <c r="AD200" s="24"/>
      <c r="AE200" s="24"/>
      <c r="AF200" s="24"/>
      <c r="AG200" s="24"/>
      <c r="AH200" s="25"/>
    </row>
    <row r="201" spans="2:34" ht="14.45" hidden="1" customHeight="1" x14ac:dyDescent="0.3">
      <c r="B201" s="145"/>
      <c r="C201" s="132"/>
      <c r="D201" s="130"/>
      <c r="E201" s="122"/>
      <c r="F201" s="26" t="s">
        <v>41</v>
      </c>
      <c r="G201" s="26"/>
      <c r="H201" s="17" t="s">
        <v>222</v>
      </c>
      <c r="I201" s="28" t="s">
        <v>214</v>
      </c>
      <c r="J201" s="32">
        <f>+'[2]2.3. Financing'!J1518</f>
        <v>0</v>
      </c>
      <c r="K201" s="32">
        <f>+'[2]2.3. Financing'!K1518</f>
        <v>0</v>
      </c>
      <c r="L201" s="32">
        <f>+'[2]2.3. Financing'!L1518</f>
        <v>0</v>
      </c>
      <c r="M201" s="32">
        <f>+'[2]2.3. Financing'!M1518</f>
        <v>0</v>
      </c>
      <c r="N201" s="32">
        <f>+'[2]2.3. Financing'!N1518</f>
        <v>0</v>
      </c>
      <c r="O201" s="32">
        <f>+'[2]2.3. Financing'!O1518</f>
        <v>0</v>
      </c>
      <c r="P201" s="33">
        <f t="shared" si="9"/>
        <v>0</v>
      </c>
      <c r="Q201" s="34">
        <f t="shared" si="10"/>
        <v>0</v>
      </c>
      <c r="R201" s="22"/>
      <c r="S201" s="22"/>
      <c r="T201" s="22"/>
      <c r="U201" s="22"/>
      <c r="V201" s="22"/>
      <c r="W201" s="23"/>
      <c r="X201" s="24"/>
      <c r="Y201" s="24"/>
      <c r="Z201" s="24"/>
      <c r="AA201" s="24"/>
      <c r="AB201" s="24"/>
      <c r="AC201" s="24"/>
      <c r="AD201" s="24"/>
      <c r="AE201" s="24"/>
      <c r="AF201" s="24"/>
      <c r="AG201" s="24"/>
      <c r="AH201" s="25"/>
    </row>
    <row r="202" spans="2:34" ht="14.45" hidden="1" customHeight="1" x14ac:dyDescent="0.3">
      <c r="B202" s="145"/>
      <c r="C202" s="132"/>
      <c r="D202" s="131" t="s">
        <v>73</v>
      </c>
      <c r="E202" s="123" t="s">
        <v>45</v>
      </c>
      <c r="F202" s="16" t="s">
        <v>20</v>
      </c>
      <c r="G202" s="16"/>
      <c r="H202" s="17" t="s">
        <v>215</v>
      </c>
      <c r="I202" s="18" t="s">
        <v>207</v>
      </c>
      <c r="J202" s="19">
        <f>+'[2]2.3. Financing'!J1701</f>
        <v>0</v>
      </c>
      <c r="K202" s="19">
        <f>+'[2]2.3. Financing'!K1701</f>
        <v>0</v>
      </c>
      <c r="L202" s="19">
        <f>+'[2]2.3. Financing'!L1701</f>
        <v>0</v>
      </c>
      <c r="M202" s="19">
        <f>+'[2]2.3. Financing'!M1701</f>
        <v>0</v>
      </c>
      <c r="N202" s="19">
        <f>+'[2]2.3. Financing'!N1701</f>
        <v>0</v>
      </c>
      <c r="O202" s="19">
        <f>+'[2]2.3. Financing'!O1701</f>
        <v>0</v>
      </c>
      <c r="P202" s="20">
        <f t="shared" si="9"/>
        <v>0</v>
      </c>
      <c r="Q202" s="21">
        <f t="shared" si="10"/>
        <v>0</v>
      </c>
      <c r="R202" s="22"/>
      <c r="S202" s="22"/>
      <c r="T202" s="22"/>
      <c r="U202" s="22"/>
      <c r="V202" s="22"/>
      <c r="W202" s="23"/>
      <c r="X202" s="24"/>
      <c r="Y202" s="24"/>
      <c r="Z202" s="24"/>
      <c r="AA202" s="24"/>
      <c r="AB202" s="24"/>
      <c r="AC202" s="24"/>
      <c r="AD202" s="24"/>
      <c r="AE202" s="24"/>
      <c r="AF202" s="24"/>
      <c r="AG202" s="24"/>
      <c r="AH202" s="25"/>
    </row>
    <row r="203" spans="2:34" ht="14.45" customHeight="1" x14ac:dyDescent="0.3">
      <c r="B203" s="145"/>
      <c r="C203" s="132"/>
      <c r="D203" s="131"/>
      <c r="E203" s="124"/>
      <c r="F203" s="16" t="s">
        <v>23</v>
      </c>
      <c r="G203" s="17" t="s">
        <v>223</v>
      </c>
      <c r="H203" s="17" t="s">
        <v>216</v>
      </c>
      <c r="I203" s="18" t="s">
        <v>208</v>
      </c>
      <c r="J203" s="19">
        <f>+'[2]2.3. Financing'!J1702</f>
        <v>16894.897630178948</v>
      </c>
      <c r="K203" s="19">
        <f>+'[2]2.3. Financing'!K1702</f>
        <v>33574.560108938771</v>
      </c>
      <c r="L203" s="19">
        <f>+'[2]2.3. Financing'!L1702</f>
        <v>32316.034455940924</v>
      </c>
      <c r="M203" s="19">
        <f>+'[2]2.3. Financing'!M1702</f>
        <v>30925.893516417556</v>
      </c>
      <c r="N203" s="19">
        <f>+'[2]2.3. Financing'!N1702</f>
        <v>30260.87214266869</v>
      </c>
      <c r="O203" s="19">
        <f>+'[2]2.3. Financing'!O1702</f>
        <v>14984.642602711014</v>
      </c>
      <c r="P203" s="20">
        <f t="shared" si="9"/>
        <v>158956.90045685592</v>
      </c>
      <c r="Q203" s="21">
        <f t="shared" si="10"/>
        <v>1.5909977008177626E-3</v>
      </c>
      <c r="R203" s="22"/>
      <c r="S203" s="22"/>
      <c r="T203" s="22"/>
      <c r="U203" s="22"/>
      <c r="V203" s="22"/>
      <c r="W203" s="23"/>
      <c r="X203" s="24"/>
      <c r="Y203" s="24"/>
      <c r="Z203" s="24"/>
      <c r="AA203" s="24"/>
      <c r="AB203" s="24"/>
      <c r="AC203" s="24"/>
      <c r="AD203" s="24"/>
      <c r="AE203" s="24"/>
      <c r="AF203" s="24"/>
      <c r="AG203" s="24"/>
      <c r="AH203" s="25"/>
    </row>
    <row r="204" spans="2:34" ht="14.45" hidden="1" customHeight="1" x14ac:dyDescent="0.3">
      <c r="B204" s="145"/>
      <c r="C204" s="132"/>
      <c r="D204" s="131"/>
      <c r="E204" s="124"/>
      <c r="F204" s="16" t="s">
        <v>26</v>
      </c>
      <c r="G204" s="17"/>
      <c r="H204" s="17" t="s">
        <v>217</v>
      </c>
      <c r="I204" s="18" t="s">
        <v>209</v>
      </c>
      <c r="J204" s="19">
        <f>+'[2]2.3. Financing'!J1703</f>
        <v>0</v>
      </c>
      <c r="K204" s="19">
        <f>+'[2]2.3. Financing'!K1703</f>
        <v>0</v>
      </c>
      <c r="L204" s="19">
        <f>+'[2]2.3. Financing'!L1703</f>
        <v>0</v>
      </c>
      <c r="M204" s="19">
        <f>+'[2]2.3. Financing'!M1703</f>
        <v>0</v>
      </c>
      <c r="N204" s="19">
        <f>+'[2]2.3. Financing'!N1703</f>
        <v>0</v>
      </c>
      <c r="O204" s="19">
        <f>+'[2]2.3. Financing'!O1703</f>
        <v>0</v>
      </c>
      <c r="P204" s="20">
        <f t="shared" si="9"/>
        <v>0</v>
      </c>
      <c r="Q204" s="21">
        <f t="shared" si="10"/>
        <v>0</v>
      </c>
      <c r="R204" s="22"/>
      <c r="S204" s="22"/>
      <c r="T204" s="22"/>
      <c r="U204" s="22"/>
      <c r="V204" s="22"/>
      <c r="W204" s="23"/>
      <c r="X204" s="24"/>
      <c r="Y204" s="24"/>
      <c r="Z204" s="24"/>
      <c r="AA204" s="24"/>
      <c r="AB204" s="24"/>
      <c r="AC204" s="24"/>
      <c r="AD204" s="24"/>
      <c r="AE204" s="24"/>
      <c r="AF204" s="24"/>
      <c r="AG204" s="24"/>
      <c r="AH204" s="25"/>
    </row>
    <row r="205" spans="2:34" ht="14.25" customHeight="1" x14ac:dyDescent="0.3">
      <c r="B205" s="145"/>
      <c r="C205" s="132"/>
      <c r="D205" s="131"/>
      <c r="E205" s="124"/>
      <c r="F205" s="16" t="s">
        <v>29</v>
      </c>
      <c r="G205" s="17" t="s">
        <v>224</v>
      </c>
      <c r="H205" s="17" t="s">
        <v>218</v>
      </c>
      <c r="I205" s="18" t="s">
        <v>210</v>
      </c>
      <c r="J205" s="19">
        <f>+'[2]2.3. Financing'!J1704</f>
        <v>0</v>
      </c>
      <c r="K205" s="19">
        <f>+'[2]2.3. Financing'!K1704</f>
        <v>0</v>
      </c>
      <c r="L205" s="19">
        <f>+'[2]2.3. Financing'!L1704</f>
        <v>11846.118341090751</v>
      </c>
      <c r="M205" s="19">
        <f>+'[2]2.3. Financing'!M1704</f>
        <v>23457.502806429417</v>
      </c>
      <c r="N205" s="19">
        <f>+'[2]2.3. Financing'!N1704</f>
        <v>11614.630108999132</v>
      </c>
      <c r="O205" s="19">
        <f>+'[2]2.3. Financing'!O1704</f>
        <v>0</v>
      </c>
      <c r="P205" s="20">
        <f t="shared" si="9"/>
        <v>46918.251256519303</v>
      </c>
      <c r="Q205" s="21">
        <f t="shared" si="10"/>
        <v>4.6960421133634874E-4</v>
      </c>
      <c r="R205" s="22"/>
      <c r="S205" s="22"/>
      <c r="T205" s="22"/>
      <c r="U205" s="22"/>
      <c r="V205" s="22"/>
      <c r="W205" s="23"/>
      <c r="X205" s="24"/>
      <c r="Y205" s="24"/>
      <c r="Z205" s="24"/>
      <c r="AA205" s="24"/>
      <c r="AB205" s="24"/>
      <c r="AC205" s="24"/>
      <c r="AD205" s="24"/>
      <c r="AE205" s="24"/>
      <c r="AF205" s="24"/>
      <c r="AG205" s="24"/>
      <c r="AH205" s="25"/>
    </row>
    <row r="206" spans="2:34" ht="14.45" hidden="1" customHeight="1" x14ac:dyDescent="0.3">
      <c r="B206" s="145"/>
      <c r="C206" s="132"/>
      <c r="D206" s="131"/>
      <c r="E206" s="124"/>
      <c r="F206" s="16" t="s">
        <v>32</v>
      </c>
      <c r="G206" s="17"/>
      <c r="H206" s="17" t="s">
        <v>219</v>
      </c>
      <c r="I206" s="18" t="s">
        <v>211</v>
      </c>
      <c r="J206" s="19">
        <f>+'[2]2.3. Financing'!J1705</f>
        <v>0</v>
      </c>
      <c r="K206" s="19">
        <f>+'[2]2.3. Financing'!K1705</f>
        <v>0</v>
      </c>
      <c r="L206" s="19">
        <f>+'[2]2.3. Financing'!L1705</f>
        <v>0</v>
      </c>
      <c r="M206" s="19">
        <f>+'[2]2.3. Financing'!M1705</f>
        <v>0</v>
      </c>
      <c r="N206" s="19">
        <f>+'[2]2.3. Financing'!N1705</f>
        <v>0</v>
      </c>
      <c r="O206" s="19">
        <f>+'[2]2.3. Financing'!O1705</f>
        <v>0</v>
      </c>
      <c r="P206" s="20">
        <f t="shared" si="9"/>
        <v>0</v>
      </c>
      <c r="Q206" s="21">
        <f t="shared" si="10"/>
        <v>0</v>
      </c>
      <c r="R206" s="22"/>
      <c r="S206" s="22"/>
      <c r="T206" s="22"/>
      <c r="U206" s="22"/>
      <c r="V206" s="22"/>
      <c r="W206" s="23"/>
      <c r="X206" s="24"/>
      <c r="Y206" s="24"/>
      <c r="Z206" s="24"/>
      <c r="AA206" s="24"/>
      <c r="AB206" s="24"/>
      <c r="AC206" s="24"/>
      <c r="AD206" s="24"/>
      <c r="AE206" s="24"/>
      <c r="AF206" s="24"/>
      <c r="AG206" s="24"/>
      <c r="AH206" s="25"/>
    </row>
    <row r="207" spans="2:34" ht="14.45" customHeight="1" x14ac:dyDescent="0.3">
      <c r="B207" s="145"/>
      <c r="C207" s="132"/>
      <c r="D207" s="131"/>
      <c r="E207" s="124"/>
      <c r="F207" s="16" t="s">
        <v>35</v>
      </c>
      <c r="G207" s="17" t="s">
        <v>225</v>
      </c>
      <c r="H207" s="17" t="s">
        <v>220</v>
      </c>
      <c r="I207" s="18" t="s">
        <v>212</v>
      </c>
      <c r="J207" s="19">
        <f>+'[2]2.3. Financing'!J1706</f>
        <v>13886.31993092948</v>
      </c>
      <c r="K207" s="19">
        <f>+'[2]2.3. Financing'!K1706</f>
        <v>55148.22070197422</v>
      </c>
      <c r="L207" s="19">
        <f>+'[2]2.3. Financing'!L1706</f>
        <v>174678.70529930276</v>
      </c>
      <c r="M207" s="19">
        <f>+'[2]2.3. Financing'!M1706</f>
        <v>264995.93169279618</v>
      </c>
      <c r="N207" s="19">
        <f>+'[2]2.3. Financing'!N1706</f>
        <v>144694.52183714206</v>
      </c>
      <c r="O207" s="19">
        <f>+'[2]2.3. Financing'!O1706</f>
        <v>13355.201077009215</v>
      </c>
      <c r="P207" s="20">
        <f t="shared" si="9"/>
        <v>666758.90053915384</v>
      </c>
      <c r="Q207" s="21">
        <f t="shared" si="10"/>
        <v>6.6735817992720527E-3</v>
      </c>
      <c r="R207" s="22"/>
      <c r="S207" s="22"/>
      <c r="T207" s="22"/>
      <c r="U207" s="22"/>
      <c r="V207" s="22"/>
      <c r="W207" s="23"/>
      <c r="X207" s="24"/>
      <c r="Y207" s="24"/>
      <c r="Z207" s="24"/>
      <c r="AA207" s="24"/>
      <c r="AB207" s="24"/>
      <c r="AC207" s="24"/>
      <c r="AD207" s="24"/>
      <c r="AE207" s="24"/>
      <c r="AF207" s="24"/>
      <c r="AG207" s="24"/>
      <c r="AH207" s="25"/>
    </row>
    <row r="208" spans="2:34" ht="14.45" hidden="1" customHeight="1" x14ac:dyDescent="0.3">
      <c r="B208" s="145"/>
      <c r="C208" s="132"/>
      <c r="D208" s="131"/>
      <c r="E208" s="124"/>
      <c r="F208" s="16" t="s">
        <v>38</v>
      </c>
      <c r="G208" s="16"/>
      <c r="H208" s="17" t="s">
        <v>177</v>
      </c>
      <c r="I208" s="18" t="s">
        <v>213</v>
      </c>
      <c r="J208" s="19">
        <f>+'[2]2.3. Financing'!J1707</f>
        <v>0</v>
      </c>
      <c r="K208" s="19">
        <f>+'[2]2.3. Financing'!K1707</f>
        <v>0</v>
      </c>
      <c r="L208" s="19">
        <f>+'[2]2.3. Financing'!L1707</f>
        <v>0</v>
      </c>
      <c r="M208" s="19">
        <f>+'[2]2.3. Financing'!M1707</f>
        <v>0</v>
      </c>
      <c r="N208" s="19">
        <f>+'[2]2.3. Financing'!N1707</f>
        <v>0</v>
      </c>
      <c r="O208" s="19">
        <f>+'[2]2.3. Financing'!O1707</f>
        <v>0</v>
      </c>
      <c r="P208" s="20">
        <f t="shared" si="9"/>
        <v>0</v>
      </c>
      <c r="Q208" s="21">
        <f t="shared" si="10"/>
        <v>0</v>
      </c>
      <c r="R208" s="22"/>
      <c r="S208" s="22"/>
      <c r="T208" s="22"/>
      <c r="U208" s="22"/>
      <c r="V208" s="22"/>
      <c r="W208" s="23"/>
      <c r="X208" s="24"/>
      <c r="Y208" s="24"/>
      <c r="Z208" s="24"/>
      <c r="AA208" s="24"/>
      <c r="AB208" s="24"/>
      <c r="AC208" s="24"/>
      <c r="AD208" s="24"/>
      <c r="AE208" s="24"/>
      <c r="AF208" s="24"/>
      <c r="AG208" s="24"/>
      <c r="AH208" s="25"/>
    </row>
    <row r="209" spans="2:34" ht="14.45" hidden="1" customHeight="1" x14ac:dyDescent="0.3">
      <c r="B209" s="145"/>
      <c r="C209" s="132"/>
      <c r="D209" s="131"/>
      <c r="E209" s="125"/>
      <c r="F209" s="16" t="s">
        <v>41</v>
      </c>
      <c r="G209" s="16"/>
      <c r="H209" s="17" t="s">
        <v>180</v>
      </c>
      <c r="I209" s="18" t="s">
        <v>214</v>
      </c>
      <c r="J209" s="19">
        <f>+'[2]2.3. Financing'!J1708</f>
        <v>0</v>
      </c>
      <c r="K209" s="19">
        <f>+'[2]2.3. Financing'!K1708</f>
        <v>0</v>
      </c>
      <c r="L209" s="19">
        <f>+'[2]2.3. Financing'!L1708</f>
        <v>0</v>
      </c>
      <c r="M209" s="19">
        <f>+'[2]2.3. Financing'!M1708</f>
        <v>0</v>
      </c>
      <c r="N209" s="19">
        <f>+'[2]2.3. Financing'!N1708</f>
        <v>0</v>
      </c>
      <c r="O209" s="19">
        <f>+'[2]2.3. Financing'!O1708</f>
        <v>0</v>
      </c>
      <c r="P209" s="20">
        <f t="shared" si="9"/>
        <v>0</v>
      </c>
      <c r="Q209" s="21">
        <f t="shared" si="10"/>
        <v>0</v>
      </c>
      <c r="R209" s="22"/>
      <c r="S209" s="22"/>
      <c r="T209" s="22"/>
      <c r="U209" s="22"/>
      <c r="V209" s="22"/>
      <c r="W209" s="23"/>
      <c r="X209" s="24"/>
      <c r="Y209" s="24"/>
      <c r="Z209" s="24"/>
      <c r="AA209" s="24"/>
      <c r="AB209" s="24"/>
      <c r="AC209" s="24"/>
      <c r="AD209" s="24"/>
      <c r="AE209" s="24"/>
      <c r="AF209" s="24"/>
      <c r="AG209" s="24"/>
      <c r="AH209" s="25"/>
    </row>
    <row r="210" spans="2:34" ht="14.45" hidden="1" customHeight="1" x14ac:dyDescent="0.3">
      <c r="B210" s="145"/>
      <c r="C210" s="132" t="s">
        <v>226</v>
      </c>
      <c r="D210" s="133" t="s">
        <v>205</v>
      </c>
      <c r="E210" s="117" t="s">
        <v>206</v>
      </c>
      <c r="F210" s="16" t="s">
        <v>20</v>
      </c>
      <c r="G210" s="16"/>
      <c r="H210" s="17" t="s">
        <v>215</v>
      </c>
      <c r="I210" s="18" t="s">
        <v>227</v>
      </c>
      <c r="J210" s="19">
        <f>+'[2]2.3. Financing'!J1331</f>
        <v>0</v>
      </c>
      <c r="K210" s="19">
        <f>+'[2]2.3. Financing'!K1331</f>
        <v>0</v>
      </c>
      <c r="L210" s="19">
        <f>+'[2]2.3. Financing'!L1331</f>
        <v>0</v>
      </c>
      <c r="M210" s="19">
        <f>+'[2]2.3. Financing'!M1331</f>
        <v>0</v>
      </c>
      <c r="N210" s="19">
        <f>+'[2]2.3. Financing'!N1331</f>
        <v>0</v>
      </c>
      <c r="O210" s="19">
        <f>+'[2]2.3. Financing'!O1331</f>
        <v>0</v>
      </c>
      <c r="P210" s="20">
        <f t="shared" si="9"/>
        <v>0</v>
      </c>
      <c r="Q210" s="21">
        <f t="shared" si="10"/>
        <v>0</v>
      </c>
      <c r="R210" s="22"/>
      <c r="S210" s="22"/>
      <c r="T210" s="22"/>
      <c r="U210" s="22"/>
      <c r="V210" s="22"/>
      <c r="W210" s="23"/>
      <c r="X210" s="24"/>
      <c r="Y210" s="24"/>
      <c r="Z210" s="24"/>
      <c r="AA210" s="24"/>
      <c r="AB210" s="24"/>
      <c r="AC210" s="24"/>
      <c r="AD210" s="24"/>
      <c r="AE210" s="24"/>
      <c r="AF210" s="24"/>
      <c r="AG210" s="24"/>
      <c r="AH210" s="25"/>
    </row>
    <row r="211" spans="2:34" ht="14.45" hidden="1" customHeight="1" x14ac:dyDescent="0.3">
      <c r="B211" s="145"/>
      <c r="C211" s="132"/>
      <c r="D211" s="134"/>
      <c r="E211" s="118"/>
      <c r="F211" s="16" t="s">
        <v>23</v>
      </c>
      <c r="G211" s="16"/>
      <c r="H211" s="17" t="s">
        <v>216</v>
      </c>
      <c r="I211" s="18" t="s">
        <v>228</v>
      </c>
      <c r="J211" s="19">
        <f>+'[2]2.3. Financing'!J1332</f>
        <v>0</v>
      </c>
      <c r="K211" s="19">
        <f>+'[2]2.3. Financing'!K1332</f>
        <v>0</v>
      </c>
      <c r="L211" s="19">
        <f>+'[2]2.3. Financing'!L1332</f>
        <v>0</v>
      </c>
      <c r="M211" s="19">
        <f>+'[2]2.3. Financing'!M1332</f>
        <v>0</v>
      </c>
      <c r="N211" s="19">
        <f>+'[2]2.3. Financing'!N1332</f>
        <v>0</v>
      </c>
      <c r="O211" s="19">
        <f>+'[2]2.3. Financing'!O1332</f>
        <v>0</v>
      </c>
      <c r="P211" s="20">
        <f t="shared" si="9"/>
        <v>0</v>
      </c>
      <c r="Q211" s="21">
        <f t="shared" si="10"/>
        <v>0</v>
      </c>
      <c r="R211" s="22"/>
      <c r="S211" s="22"/>
      <c r="T211" s="22"/>
      <c r="U211" s="22"/>
      <c r="V211" s="22"/>
      <c r="W211" s="23"/>
      <c r="X211" s="24"/>
      <c r="Y211" s="24"/>
      <c r="Z211" s="24"/>
      <c r="AA211" s="24"/>
      <c r="AB211" s="24"/>
      <c r="AC211" s="24"/>
      <c r="AD211" s="24"/>
      <c r="AE211" s="24"/>
      <c r="AF211" s="24"/>
      <c r="AG211" s="24"/>
      <c r="AH211" s="25"/>
    </row>
    <row r="212" spans="2:34" ht="14.45" hidden="1" customHeight="1" x14ac:dyDescent="0.3">
      <c r="B212" s="145"/>
      <c r="C212" s="132"/>
      <c r="D212" s="134"/>
      <c r="E212" s="118"/>
      <c r="F212" s="16" t="s">
        <v>26</v>
      </c>
      <c r="G212" s="16"/>
      <c r="H212" s="17" t="s">
        <v>217</v>
      </c>
      <c r="I212" s="18" t="s">
        <v>229</v>
      </c>
      <c r="J212" s="19">
        <f>+'[2]2.3. Financing'!J1333</f>
        <v>0</v>
      </c>
      <c r="K212" s="19">
        <f>+'[2]2.3. Financing'!K1333</f>
        <v>0</v>
      </c>
      <c r="L212" s="19">
        <f>+'[2]2.3. Financing'!L1333</f>
        <v>0</v>
      </c>
      <c r="M212" s="19">
        <f>+'[2]2.3. Financing'!M1333</f>
        <v>0</v>
      </c>
      <c r="N212" s="19">
        <f>+'[2]2.3. Financing'!N1333</f>
        <v>0</v>
      </c>
      <c r="O212" s="19">
        <f>+'[2]2.3. Financing'!O1333</f>
        <v>0</v>
      </c>
      <c r="P212" s="20">
        <f t="shared" si="9"/>
        <v>0</v>
      </c>
      <c r="Q212" s="21">
        <f t="shared" si="10"/>
        <v>0</v>
      </c>
      <c r="R212" s="22"/>
      <c r="S212" s="22"/>
      <c r="T212" s="22"/>
      <c r="U212" s="22"/>
      <c r="V212" s="22"/>
      <c r="W212" s="23"/>
      <c r="X212" s="24"/>
      <c r="Y212" s="24"/>
      <c r="Z212" s="24"/>
      <c r="AA212" s="24"/>
      <c r="AB212" s="24"/>
      <c r="AC212" s="24"/>
      <c r="AD212" s="24"/>
      <c r="AE212" s="24"/>
      <c r="AF212" s="24"/>
      <c r="AG212" s="24"/>
      <c r="AH212" s="25"/>
    </row>
    <row r="213" spans="2:34" ht="14.45" hidden="1" customHeight="1" x14ac:dyDescent="0.3">
      <c r="B213" s="145"/>
      <c r="C213" s="132"/>
      <c r="D213" s="134"/>
      <c r="E213" s="118"/>
      <c r="F213" s="16" t="s">
        <v>29</v>
      </c>
      <c r="G213" s="16"/>
      <c r="H213" s="17" t="s">
        <v>218</v>
      </c>
      <c r="I213" s="18" t="s">
        <v>230</v>
      </c>
      <c r="J213" s="19">
        <f>+'[2]2.3. Financing'!J1334</f>
        <v>0</v>
      </c>
      <c r="K213" s="19">
        <f>+'[2]2.3. Financing'!K1334</f>
        <v>0</v>
      </c>
      <c r="L213" s="19">
        <f>+'[2]2.3. Financing'!L1334</f>
        <v>0</v>
      </c>
      <c r="M213" s="19">
        <f>+'[2]2.3. Financing'!M1334</f>
        <v>0</v>
      </c>
      <c r="N213" s="19">
        <f>+'[2]2.3. Financing'!N1334</f>
        <v>0</v>
      </c>
      <c r="O213" s="19">
        <f>+'[2]2.3. Financing'!O1334</f>
        <v>0</v>
      </c>
      <c r="P213" s="20">
        <f t="shared" si="9"/>
        <v>0</v>
      </c>
      <c r="Q213" s="21">
        <f t="shared" si="10"/>
        <v>0</v>
      </c>
      <c r="R213" s="22"/>
      <c r="S213" s="22"/>
      <c r="T213" s="22"/>
      <c r="U213" s="22"/>
      <c r="V213" s="22"/>
      <c r="W213" s="23"/>
      <c r="X213" s="24"/>
      <c r="Y213" s="24"/>
      <c r="Z213" s="24"/>
      <c r="AA213" s="24"/>
      <c r="AB213" s="24"/>
      <c r="AC213" s="24"/>
      <c r="AD213" s="24"/>
      <c r="AE213" s="24"/>
      <c r="AF213" s="24"/>
      <c r="AG213" s="24"/>
      <c r="AH213" s="25"/>
    </row>
    <row r="214" spans="2:34" ht="14.45" hidden="1" customHeight="1" x14ac:dyDescent="0.3">
      <c r="B214" s="145"/>
      <c r="C214" s="132"/>
      <c r="D214" s="134"/>
      <c r="E214" s="118"/>
      <c r="F214" s="16" t="s">
        <v>32</v>
      </c>
      <c r="G214" s="16"/>
      <c r="H214" s="17" t="s">
        <v>219</v>
      </c>
      <c r="I214" s="18" t="s">
        <v>231</v>
      </c>
      <c r="J214" s="19">
        <f>+'[2]2.3. Financing'!J1335</f>
        <v>0</v>
      </c>
      <c r="K214" s="19">
        <f>+'[2]2.3. Financing'!K1335</f>
        <v>0</v>
      </c>
      <c r="L214" s="19">
        <f>+'[2]2.3. Financing'!L1335</f>
        <v>0</v>
      </c>
      <c r="M214" s="19">
        <f>+'[2]2.3. Financing'!M1335</f>
        <v>0</v>
      </c>
      <c r="N214" s="19">
        <f>+'[2]2.3. Financing'!N1335</f>
        <v>0</v>
      </c>
      <c r="O214" s="19">
        <f>+'[2]2.3. Financing'!O1335</f>
        <v>0</v>
      </c>
      <c r="P214" s="20">
        <f t="shared" si="9"/>
        <v>0</v>
      </c>
      <c r="Q214" s="21">
        <f t="shared" si="10"/>
        <v>0</v>
      </c>
      <c r="R214" s="22"/>
      <c r="S214" s="22"/>
      <c r="T214" s="22"/>
      <c r="U214" s="22"/>
      <c r="V214" s="22"/>
      <c r="W214" s="23"/>
      <c r="X214" s="24"/>
      <c r="Y214" s="24"/>
      <c r="Z214" s="24"/>
      <c r="AA214" s="24"/>
      <c r="AB214" s="24"/>
      <c r="AC214" s="24"/>
      <c r="AD214" s="24"/>
      <c r="AE214" s="24"/>
      <c r="AF214" s="24"/>
      <c r="AG214" s="24"/>
      <c r="AH214" s="25"/>
    </row>
    <row r="215" spans="2:34" ht="14.45" hidden="1" customHeight="1" x14ac:dyDescent="0.3">
      <c r="B215" s="145"/>
      <c r="C215" s="132"/>
      <c r="D215" s="134"/>
      <c r="E215" s="118"/>
      <c r="F215" s="16" t="s">
        <v>35</v>
      </c>
      <c r="G215" s="16"/>
      <c r="H215" s="17" t="s">
        <v>220</v>
      </c>
      <c r="I215" s="18" t="s">
        <v>232</v>
      </c>
      <c r="J215" s="19">
        <f>+'[2]2.3. Financing'!J1336</f>
        <v>0</v>
      </c>
      <c r="K215" s="19">
        <f>+'[2]2.3. Financing'!K1336</f>
        <v>0</v>
      </c>
      <c r="L215" s="19">
        <f>+'[2]2.3. Financing'!L1336</f>
        <v>0</v>
      </c>
      <c r="M215" s="19">
        <f>+'[2]2.3. Financing'!M1336</f>
        <v>0</v>
      </c>
      <c r="N215" s="19">
        <f>+'[2]2.3. Financing'!N1336</f>
        <v>0</v>
      </c>
      <c r="O215" s="19">
        <f>+'[2]2.3. Financing'!O1336</f>
        <v>0</v>
      </c>
      <c r="P215" s="20">
        <f t="shared" si="9"/>
        <v>0</v>
      </c>
      <c r="Q215" s="21">
        <f t="shared" si="10"/>
        <v>0</v>
      </c>
      <c r="R215" s="22"/>
      <c r="S215" s="22"/>
      <c r="T215" s="22"/>
      <c r="U215" s="22"/>
      <c r="V215" s="22"/>
      <c r="W215" s="23"/>
      <c r="X215" s="24"/>
      <c r="Y215" s="24"/>
      <c r="Z215" s="24"/>
      <c r="AA215" s="24"/>
      <c r="AB215" s="24"/>
      <c r="AC215" s="24"/>
      <c r="AD215" s="24"/>
      <c r="AE215" s="24"/>
      <c r="AF215" s="24"/>
      <c r="AG215" s="24"/>
      <c r="AH215" s="25"/>
    </row>
    <row r="216" spans="2:34" ht="14.45" hidden="1" customHeight="1" x14ac:dyDescent="0.3">
      <c r="B216" s="145"/>
      <c r="C216" s="132"/>
      <c r="D216" s="134"/>
      <c r="E216" s="118"/>
      <c r="F216" s="16" t="s">
        <v>38</v>
      </c>
      <c r="G216" s="16"/>
      <c r="H216" s="17" t="s">
        <v>221</v>
      </c>
      <c r="I216" s="18" t="s">
        <v>233</v>
      </c>
      <c r="J216" s="19">
        <f>+'[2]2.3. Financing'!J1337</f>
        <v>0</v>
      </c>
      <c r="K216" s="19">
        <f>+'[2]2.3. Financing'!K1337</f>
        <v>0</v>
      </c>
      <c r="L216" s="19">
        <f>+'[2]2.3. Financing'!L1337</f>
        <v>0</v>
      </c>
      <c r="M216" s="19">
        <f>+'[2]2.3. Financing'!M1337</f>
        <v>0</v>
      </c>
      <c r="N216" s="19">
        <f>+'[2]2.3. Financing'!N1337</f>
        <v>0</v>
      </c>
      <c r="O216" s="19">
        <f>+'[2]2.3. Financing'!O1337</f>
        <v>0</v>
      </c>
      <c r="P216" s="20">
        <f t="shared" si="9"/>
        <v>0</v>
      </c>
      <c r="Q216" s="21">
        <f t="shared" si="10"/>
        <v>0</v>
      </c>
      <c r="R216" s="22"/>
      <c r="S216" s="22"/>
      <c r="T216" s="22"/>
      <c r="U216" s="22"/>
      <c r="V216" s="22"/>
      <c r="W216" s="23"/>
      <c r="X216" s="24"/>
      <c r="Y216" s="24"/>
      <c r="Z216" s="24"/>
      <c r="AA216" s="24"/>
      <c r="AB216" s="24"/>
      <c r="AC216" s="24"/>
      <c r="AD216" s="24"/>
      <c r="AE216" s="24"/>
      <c r="AF216" s="24"/>
      <c r="AG216" s="24"/>
      <c r="AH216" s="25"/>
    </row>
    <row r="217" spans="2:34" ht="14.45" hidden="1" customHeight="1" x14ac:dyDescent="0.3">
      <c r="B217" s="145"/>
      <c r="C217" s="132"/>
      <c r="D217" s="135"/>
      <c r="E217" s="119"/>
      <c r="F217" s="16" t="s">
        <v>41</v>
      </c>
      <c r="G217" s="16"/>
      <c r="H217" s="17" t="s">
        <v>222</v>
      </c>
      <c r="I217" s="18" t="s">
        <v>234</v>
      </c>
      <c r="J217" s="19">
        <f>+'[2]2.3. Financing'!J1338</f>
        <v>0</v>
      </c>
      <c r="K217" s="19">
        <f>+'[2]2.3. Financing'!K1338</f>
        <v>0</v>
      </c>
      <c r="L217" s="19">
        <f>+'[2]2.3. Financing'!L1338</f>
        <v>0</v>
      </c>
      <c r="M217" s="19">
        <f>+'[2]2.3. Financing'!M1338</f>
        <v>0</v>
      </c>
      <c r="N217" s="19">
        <f>+'[2]2.3. Financing'!N1338</f>
        <v>0</v>
      </c>
      <c r="O217" s="19">
        <f>+'[2]2.3. Financing'!O1338</f>
        <v>0</v>
      </c>
      <c r="P217" s="20">
        <f t="shared" si="9"/>
        <v>0</v>
      </c>
      <c r="Q217" s="21">
        <f t="shared" si="10"/>
        <v>0</v>
      </c>
      <c r="R217" s="22"/>
      <c r="S217" s="22"/>
      <c r="T217" s="22"/>
      <c r="U217" s="22"/>
      <c r="V217" s="22"/>
      <c r="W217" s="23"/>
      <c r="X217" s="24"/>
      <c r="Y217" s="24"/>
      <c r="Z217" s="24"/>
      <c r="AA217" s="24"/>
      <c r="AB217" s="24"/>
      <c r="AC217" s="24"/>
      <c r="AD217" s="24"/>
      <c r="AE217" s="24"/>
      <c r="AF217" s="24"/>
      <c r="AG217" s="24"/>
      <c r="AH217" s="25"/>
    </row>
    <row r="218" spans="2:34" ht="14.45" customHeight="1" x14ac:dyDescent="0.3">
      <c r="B218" s="145"/>
      <c r="C218" s="132"/>
      <c r="D218" s="136" t="s">
        <v>44</v>
      </c>
      <c r="E218" s="136" t="s">
        <v>45</v>
      </c>
      <c r="F218" s="26" t="s">
        <v>20</v>
      </c>
      <c r="G218" s="27" t="s">
        <v>235</v>
      </c>
      <c r="H218" s="27" t="s">
        <v>236</v>
      </c>
      <c r="I218" s="28" t="s">
        <v>227</v>
      </c>
      <c r="J218" s="29">
        <f>+'[2]2.3. Financing'!J1616</f>
        <v>12933.586496378681</v>
      </c>
      <c r="K218" s="29">
        <f>+'[2]2.3. Financing'!K1616</f>
        <v>19878.100857952537</v>
      </c>
      <c r="L218" s="29">
        <f>+'[2]2.3. Financing'!L1616</f>
        <v>13746.06338213506</v>
      </c>
      <c r="M218" s="29">
        <f>+'[2]2.3. Financing'!M1616</f>
        <v>13609.872494912957</v>
      </c>
      <c r="N218" s="29">
        <f>+'[2]2.3. Financing'!N1616</f>
        <v>13477.447805375865</v>
      </c>
      <c r="O218" s="29">
        <f>+'[2]2.3. Financing'!O1616</f>
        <v>6673.4810484577129</v>
      </c>
      <c r="P218" s="30">
        <f t="shared" si="9"/>
        <v>80318.55208521281</v>
      </c>
      <c r="Q218" s="31">
        <f t="shared" si="10"/>
        <v>8.0390741976797122E-4</v>
      </c>
      <c r="R218" s="22"/>
      <c r="S218" s="22"/>
      <c r="T218" s="22"/>
      <c r="U218" s="22"/>
      <c r="V218" s="22"/>
      <c r="W218" s="23"/>
      <c r="X218" s="24"/>
      <c r="Y218" s="24"/>
      <c r="Z218" s="24"/>
      <c r="AA218" s="24"/>
      <c r="AB218" s="24"/>
      <c r="AC218" s="24"/>
      <c r="AD218" s="24"/>
      <c r="AE218" s="24"/>
      <c r="AF218" s="24"/>
      <c r="AG218" s="24"/>
      <c r="AH218" s="25"/>
    </row>
    <row r="219" spans="2:34" ht="14.45" customHeight="1" x14ac:dyDescent="0.3">
      <c r="B219" s="145"/>
      <c r="C219" s="132"/>
      <c r="D219" s="137"/>
      <c r="E219" s="137"/>
      <c r="F219" s="26" t="s">
        <v>23</v>
      </c>
      <c r="G219" s="27" t="s">
        <v>237</v>
      </c>
      <c r="H219" s="27" t="s">
        <v>238</v>
      </c>
      <c r="I219" s="28" t="s">
        <v>228</v>
      </c>
      <c r="J219" s="29">
        <f>+'[2]2.3. Financing'!J1617</f>
        <v>16915.872248195319</v>
      </c>
      <c r="K219" s="29">
        <f>+'[2]2.3. Financing'!K1617</f>
        <v>34231.109067181897</v>
      </c>
      <c r="L219" s="29">
        <f>+'[2]2.3. Financing'!L1617</f>
        <v>26790.275925493315</v>
      </c>
      <c r="M219" s="29">
        <f>+'[2]2.3. Financing'!M1617</f>
        <v>19679.934417590139</v>
      </c>
      <c r="N219" s="29">
        <f>+'[2]2.3. Financing'!N1617</f>
        <v>20056.072436077713</v>
      </c>
      <c r="O219" s="29">
        <f>+'[2]2.3. Financing'!O1617</f>
        <v>9930.9469597999341</v>
      </c>
      <c r="P219" s="30">
        <f t="shared" si="9"/>
        <v>127604.21105433832</v>
      </c>
      <c r="Q219" s="31">
        <f t="shared" si="10"/>
        <v>1.277189010471552E-3</v>
      </c>
      <c r="R219" s="22"/>
      <c r="S219" s="22"/>
      <c r="T219" s="22"/>
      <c r="U219" s="22"/>
      <c r="V219" s="22"/>
      <c r="W219" s="23"/>
      <c r="X219" s="24"/>
      <c r="Y219" s="24"/>
      <c r="Z219" s="24"/>
      <c r="AA219" s="24"/>
      <c r="AB219" s="24"/>
      <c r="AC219" s="24"/>
      <c r="AD219" s="24"/>
      <c r="AE219" s="24"/>
      <c r="AF219" s="24"/>
      <c r="AG219" s="24"/>
      <c r="AH219" s="25"/>
    </row>
    <row r="220" spans="2:34" ht="14.45" customHeight="1" x14ac:dyDescent="0.3">
      <c r="B220" s="145"/>
      <c r="C220" s="132"/>
      <c r="D220" s="137"/>
      <c r="E220" s="137"/>
      <c r="F220" s="26" t="s">
        <v>26</v>
      </c>
      <c r="G220" s="27" t="s">
        <v>239</v>
      </c>
      <c r="H220" s="27" t="s">
        <v>240</v>
      </c>
      <c r="I220" s="28" t="s">
        <v>229</v>
      </c>
      <c r="J220" s="29">
        <f>+'[2]2.3. Financing'!J1618</f>
        <v>9948.8808898919888</v>
      </c>
      <c r="K220" s="29">
        <f>+'[2]2.3. Financing'!K1618</f>
        <v>24955.116863853411</v>
      </c>
      <c r="L220" s="29">
        <f>+'[2]2.3. Financing'!L1618</f>
        <v>17231.95684493348</v>
      </c>
      <c r="M220" s="29">
        <f>+'[2]2.3. Financing'!M1618</f>
        <v>4703.1956785876355</v>
      </c>
      <c r="N220" s="29">
        <f>+'[2]2.3. Financing'!N1618</f>
        <v>2328.716683434277</v>
      </c>
      <c r="O220" s="29">
        <f>+'[2]2.3. Financing'!O1618</f>
        <v>0</v>
      </c>
      <c r="P220" s="30">
        <f t="shared" si="9"/>
        <v>59167.866960700791</v>
      </c>
      <c r="Q220" s="31">
        <f t="shared" si="10"/>
        <v>5.9221046727893768E-4</v>
      </c>
      <c r="R220" s="22"/>
      <c r="S220" s="22"/>
      <c r="T220" s="22"/>
      <c r="U220" s="22"/>
      <c r="V220" s="22"/>
      <c r="W220" s="23"/>
      <c r="X220" s="24"/>
      <c r="Y220" s="24"/>
      <c r="Z220" s="24"/>
      <c r="AA220" s="24"/>
      <c r="AB220" s="24"/>
      <c r="AC220" s="24"/>
      <c r="AD220" s="24"/>
      <c r="AE220" s="24"/>
      <c r="AF220" s="24"/>
      <c r="AG220" s="24"/>
      <c r="AH220" s="25"/>
    </row>
    <row r="221" spans="2:34" ht="14.45" customHeight="1" x14ac:dyDescent="0.3">
      <c r="B221" s="145"/>
      <c r="C221" s="132"/>
      <c r="D221" s="137"/>
      <c r="E221" s="137"/>
      <c r="F221" s="26" t="s">
        <v>29</v>
      </c>
      <c r="G221" s="27" t="s">
        <v>241</v>
      </c>
      <c r="H221" s="27" t="s">
        <v>242</v>
      </c>
      <c r="I221" s="28" t="s">
        <v>230</v>
      </c>
      <c r="J221" s="29">
        <f>+'[2]2.3. Financing'!J1619</f>
        <v>169325.07941173925</v>
      </c>
      <c r="K221" s="29">
        <f>+'[2]2.3. Financing'!K1619</f>
        <v>379060.4203560506</v>
      </c>
      <c r="L221" s="29">
        <f>+'[2]2.3. Financing'!L1619</f>
        <v>457251.84699899907</v>
      </c>
      <c r="M221" s="29">
        <f>+'[2]2.3. Financing'!M1619</f>
        <v>527350.82552501699</v>
      </c>
      <c r="N221" s="29">
        <f>+'[2]2.3. Financing'!N1619</f>
        <v>555638.03690896078</v>
      </c>
      <c r="O221" s="29">
        <f>+'[2]2.3. Financing'!O1619</f>
        <v>275460.80501819862</v>
      </c>
      <c r="P221" s="30">
        <f t="shared" si="9"/>
        <v>2364087.0142189655</v>
      </c>
      <c r="Q221" s="31">
        <f t="shared" si="10"/>
        <v>2.3662118431759329E-2</v>
      </c>
      <c r="R221" s="22"/>
      <c r="S221" s="22"/>
      <c r="T221" s="22"/>
      <c r="U221" s="22"/>
      <c r="V221" s="22"/>
      <c r="W221" s="23"/>
      <c r="X221" s="24"/>
      <c r="Y221" s="24"/>
      <c r="Z221" s="24"/>
      <c r="AA221" s="24"/>
      <c r="AB221" s="24"/>
      <c r="AC221" s="24"/>
      <c r="AD221" s="24"/>
      <c r="AE221" s="24"/>
      <c r="AF221" s="24"/>
      <c r="AG221" s="24"/>
      <c r="AH221" s="25"/>
    </row>
    <row r="222" spans="2:34" ht="14.45" customHeight="1" x14ac:dyDescent="0.3">
      <c r="B222" s="145"/>
      <c r="C222" s="132"/>
      <c r="D222" s="137"/>
      <c r="E222" s="137"/>
      <c r="F222" s="26" t="s">
        <v>32</v>
      </c>
      <c r="G222" s="27" t="s">
        <v>243</v>
      </c>
      <c r="H222" s="27" t="s">
        <v>244</v>
      </c>
      <c r="I222" s="28" t="s">
        <v>231</v>
      </c>
      <c r="J222" s="29">
        <f>+'[2]2.3. Financing'!J1620</f>
        <v>36034.920259611536</v>
      </c>
      <c r="K222" s="29">
        <f>+'[2]2.3. Financing'!K1620</f>
        <v>70907.674270680596</v>
      </c>
      <c r="L222" s="29">
        <f>+'[2]2.3. Financing'!L1620</f>
        <v>61677.962924082785</v>
      </c>
      <c r="M222" s="29">
        <f>+'[2]2.3. Financing'!M1620</f>
        <v>59073.901421440176</v>
      </c>
      <c r="N222" s="29">
        <f>+'[2]2.3. Financing'!N1620</f>
        <v>72261.825224478205</v>
      </c>
      <c r="O222" s="29">
        <f>+'[2]2.3. Financing'!O1620</f>
        <v>39997.069050168968</v>
      </c>
      <c r="P222" s="30">
        <f t="shared" si="9"/>
        <v>339953.35315046227</v>
      </c>
      <c r="Q222" s="31">
        <f t="shared" si="10"/>
        <v>3.4025890143377321E-3</v>
      </c>
      <c r="R222" s="22"/>
      <c r="S222" s="22"/>
      <c r="T222" s="22"/>
      <c r="U222" s="22"/>
      <c r="V222" s="22"/>
      <c r="W222" s="23"/>
      <c r="X222" s="24"/>
      <c r="Y222" s="24"/>
      <c r="Z222" s="24"/>
      <c r="AA222" s="24"/>
      <c r="AB222" s="24"/>
      <c r="AC222" s="24"/>
      <c r="AD222" s="24"/>
      <c r="AE222" s="24"/>
      <c r="AF222" s="24"/>
      <c r="AG222" s="24"/>
      <c r="AH222" s="25"/>
    </row>
    <row r="223" spans="2:34" ht="14.45" customHeight="1" x14ac:dyDescent="0.3">
      <c r="B223" s="145"/>
      <c r="C223" s="132"/>
      <c r="D223" s="137"/>
      <c r="E223" s="137"/>
      <c r="F223" s="26" t="s">
        <v>35</v>
      </c>
      <c r="G223" s="27" t="s">
        <v>245</v>
      </c>
      <c r="H223" s="27" t="s">
        <v>246</v>
      </c>
      <c r="I223" s="28" t="s">
        <v>232</v>
      </c>
      <c r="J223" s="29">
        <f>+'[2]2.3. Financing'!J1621</f>
        <v>115888.58353002594</v>
      </c>
      <c r="K223" s="29">
        <f>+'[2]2.3. Financing'!K1621</f>
        <v>246298.55351074718</v>
      </c>
      <c r="L223" s="29">
        <f>+'[2]2.3. Financing'!L1621</f>
        <v>215748.08597926339</v>
      </c>
      <c r="M223" s="29">
        <f>+'[2]2.3. Financing'!M1621</f>
        <v>163205.44895732115</v>
      </c>
      <c r="N223" s="29">
        <f>+'[2]2.3. Financing'!N1621</f>
        <v>153331.59648154562</v>
      </c>
      <c r="O223" s="29">
        <f>+'[2]2.3. Financing'!O1621</f>
        <v>75923.536713027017</v>
      </c>
      <c r="P223" s="30">
        <f t="shared" si="9"/>
        <v>970395.80517193023</v>
      </c>
      <c r="Q223" s="31">
        <f t="shared" si="10"/>
        <v>9.7126799181064E-3</v>
      </c>
      <c r="R223" s="22"/>
      <c r="S223" s="22"/>
      <c r="T223" s="22"/>
      <c r="U223" s="22"/>
      <c r="V223" s="22"/>
      <c r="W223" s="23"/>
      <c r="X223" s="24"/>
      <c r="Y223" s="24"/>
      <c r="Z223" s="24"/>
      <c r="AA223" s="24"/>
      <c r="AB223" s="24"/>
      <c r="AC223" s="24"/>
      <c r="AD223" s="24"/>
      <c r="AE223" s="24"/>
      <c r="AF223" s="24"/>
      <c r="AG223" s="24"/>
      <c r="AH223" s="25"/>
    </row>
    <row r="224" spans="2:34" ht="14.45" customHeight="1" x14ac:dyDescent="0.3">
      <c r="B224" s="145"/>
      <c r="C224" s="132"/>
      <c r="D224" s="137"/>
      <c r="E224" s="137"/>
      <c r="F224" s="26" t="s">
        <v>38</v>
      </c>
      <c r="G224" s="27" t="s">
        <v>247</v>
      </c>
      <c r="H224" s="27" t="s">
        <v>248</v>
      </c>
      <c r="I224" s="28" t="s">
        <v>233</v>
      </c>
      <c r="J224" s="29">
        <f>+'[2]2.3. Financing'!J1622</f>
        <v>68604.80231190403</v>
      </c>
      <c r="K224" s="29">
        <f>+'[2]2.3. Financing'!K1622</f>
        <v>138529.0337477267</v>
      </c>
      <c r="L224" s="29">
        <f>+'[2]2.3. Financing'!L1622</f>
        <v>138085.32560154476</v>
      </c>
      <c r="M224" s="29">
        <f>+'[2]2.3. Financing'!M1622</f>
        <v>138617.38323842423</v>
      </c>
      <c r="N224" s="29">
        <f>+'[2]2.3. Financing'!N1622</f>
        <v>140417.36115461666</v>
      </c>
      <c r="O224" s="29">
        <f>+'[2]2.3. Financing'!O1622</f>
        <v>69982.412616177069</v>
      </c>
      <c r="P224" s="30">
        <f t="shared" si="9"/>
        <v>694236.31867039355</v>
      </c>
      <c r="Q224" s="31">
        <f t="shared" si="10"/>
        <v>6.9486029461714042E-3</v>
      </c>
      <c r="R224" s="22"/>
      <c r="S224" s="22"/>
      <c r="T224" s="22"/>
      <c r="U224" s="22"/>
      <c r="V224" s="22"/>
      <c r="W224" s="23"/>
      <c r="X224" s="24"/>
      <c r="Y224" s="24"/>
      <c r="Z224" s="24"/>
      <c r="AA224" s="24"/>
      <c r="AB224" s="24"/>
      <c r="AC224" s="24"/>
      <c r="AD224" s="24"/>
      <c r="AE224" s="24"/>
      <c r="AF224" s="24"/>
      <c r="AG224" s="24"/>
      <c r="AH224" s="25"/>
    </row>
    <row r="225" spans="2:34" ht="14.45" customHeight="1" x14ac:dyDescent="0.3">
      <c r="B225" s="145"/>
      <c r="C225" s="132"/>
      <c r="D225" s="138"/>
      <c r="E225" s="138"/>
      <c r="F225" s="26" t="s">
        <v>41</v>
      </c>
      <c r="G225" s="27" t="s">
        <v>249</v>
      </c>
      <c r="H225" s="27" t="s">
        <v>250</v>
      </c>
      <c r="I225" s="28" t="s">
        <v>234</v>
      </c>
      <c r="J225" s="29">
        <f>+'[2]2.3. Financing'!J1623</f>
        <v>40149.569204865031</v>
      </c>
      <c r="K225" s="29">
        <f>+'[2]2.3. Financing'!K1623</f>
        <v>65570.716003667127</v>
      </c>
      <c r="L225" s="29">
        <f>+'[2]2.3. Financing'!L1623</f>
        <v>45921.468002874288</v>
      </c>
      <c r="M225" s="29">
        <f>+'[2]2.3. Financing'!M1623</f>
        <v>41084.523341775122</v>
      </c>
      <c r="N225" s="29">
        <f>+'[2]2.3. Financing'!N1623</f>
        <v>41102.506961216081</v>
      </c>
      <c r="O225" s="29">
        <f>+'[2]2.3. Financing'!O1623</f>
        <v>20570.921372849094</v>
      </c>
      <c r="P225" s="30">
        <f t="shared" si="9"/>
        <v>254399.70488724671</v>
      </c>
      <c r="Q225" s="31">
        <f t="shared" si="10"/>
        <v>2.5462835800210129E-3</v>
      </c>
      <c r="R225" s="22"/>
      <c r="S225" s="22"/>
      <c r="T225" s="22"/>
      <c r="U225" s="22"/>
      <c r="V225" s="22"/>
      <c r="W225" s="23"/>
      <c r="X225" s="24"/>
      <c r="Y225" s="24"/>
      <c r="Z225" s="24"/>
      <c r="AA225" s="24"/>
      <c r="AB225" s="24"/>
      <c r="AC225" s="24"/>
      <c r="AD225" s="24"/>
      <c r="AE225" s="24"/>
      <c r="AF225" s="24"/>
      <c r="AG225" s="24"/>
      <c r="AH225" s="25"/>
    </row>
    <row r="226" spans="2:34" ht="14.45" hidden="1" customHeight="1" x14ac:dyDescent="0.3">
      <c r="B226" s="145"/>
      <c r="C226" s="132"/>
      <c r="D226" s="133" t="s">
        <v>54</v>
      </c>
      <c r="E226" s="117" t="s">
        <v>206</v>
      </c>
      <c r="F226" s="16" t="s">
        <v>20</v>
      </c>
      <c r="G226" s="16"/>
      <c r="H226" s="17" t="s">
        <v>236</v>
      </c>
      <c r="I226" s="18" t="s">
        <v>227</v>
      </c>
      <c r="J226" s="19">
        <f>+'[2]2.3. Financing'!J1426</f>
        <v>0</v>
      </c>
      <c r="K226" s="19">
        <f>+'[2]2.3. Financing'!K1426</f>
        <v>0</v>
      </c>
      <c r="L226" s="19">
        <f>+'[2]2.3. Financing'!L1426</f>
        <v>0</v>
      </c>
      <c r="M226" s="19">
        <f>+'[2]2.3. Financing'!M1426</f>
        <v>0</v>
      </c>
      <c r="N226" s="19">
        <f>+'[2]2.3. Financing'!N1426</f>
        <v>0</v>
      </c>
      <c r="O226" s="19">
        <f>+'[2]2.3. Financing'!O1426</f>
        <v>0</v>
      </c>
      <c r="P226" s="20">
        <f t="shared" si="9"/>
        <v>0</v>
      </c>
      <c r="Q226" s="21">
        <f t="shared" si="10"/>
        <v>0</v>
      </c>
      <c r="R226" s="22"/>
      <c r="S226" s="22"/>
      <c r="T226" s="22"/>
      <c r="U226" s="22"/>
      <c r="V226" s="22"/>
      <c r="W226" s="23"/>
      <c r="X226" s="24"/>
      <c r="Y226" s="24"/>
      <c r="Z226" s="24"/>
      <c r="AA226" s="24"/>
      <c r="AB226" s="24"/>
      <c r="AC226" s="24"/>
      <c r="AD226" s="24"/>
      <c r="AE226" s="24"/>
      <c r="AF226" s="24"/>
      <c r="AG226" s="24"/>
      <c r="AH226" s="25"/>
    </row>
    <row r="227" spans="2:34" ht="14.45" hidden="1" customHeight="1" x14ac:dyDescent="0.3">
      <c r="B227" s="145"/>
      <c r="C227" s="132"/>
      <c r="D227" s="134"/>
      <c r="E227" s="118"/>
      <c r="F227" s="16" t="s">
        <v>23</v>
      </c>
      <c r="G227" s="16"/>
      <c r="H227" s="17" t="s">
        <v>238</v>
      </c>
      <c r="I227" s="18" t="s">
        <v>228</v>
      </c>
      <c r="J227" s="19">
        <f>+'[2]2.3. Financing'!J1427</f>
        <v>0</v>
      </c>
      <c r="K227" s="19">
        <f>+'[2]2.3. Financing'!K1427</f>
        <v>0</v>
      </c>
      <c r="L227" s="19">
        <f>+'[2]2.3. Financing'!L1427</f>
        <v>0</v>
      </c>
      <c r="M227" s="19">
        <f>+'[2]2.3. Financing'!M1427</f>
        <v>0</v>
      </c>
      <c r="N227" s="19">
        <f>+'[2]2.3. Financing'!N1427</f>
        <v>0</v>
      </c>
      <c r="O227" s="19">
        <f>+'[2]2.3. Financing'!O1427</f>
        <v>0</v>
      </c>
      <c r="P227" s="20">
        <f t="shared" si="9"/>
        <v>0</v>
      </c>
      <c r="Q227" s="21">
        <f t="shared" si="10"/>
        <v>0</v>
      </c>
      <c r="R227" s="22"/>
      <c r="S227" s="22"/>
      <c r="T227" s="22"/>
      <c r="U227" s="22"/>
      <c r="V227" s="22"/>
      <c r="W227" s="23"/>
      <c r="X227" s="24"/>
      <c r="Y227" s="24"/>
      <c r="Z227" s="24"/>
      <c r="AA227" s="24"/>
      <c r="AB227" s="24"/>
      <c r="AC227" s="24"/>
      <c r="AD227" s="24"/>
      <c r="AE227" s="24"/>
      <c r="AF227" s="24"/>
      <c r="AG227" s="24"/>
      <c r="AH227" s="25"/>
    </row>
    <row r="228" spans="2:34" ht="14.45" hidden="1" customHeight="1" x14ac:dyDescent="0.3">
      <c r="B228" s="145"/>
      <c r="C228" s="132"/>
      <c r="D228" s="134"/>
      <c r="E228" s="118"/>
      <c r="F228" s="16" t="s">
        <v>26</v>
      </c>
      <c r="G228" s="16"/>
      <c r="H228" s="17" t="s">
        <v>240</v>
      </c>
      <c r="I228" s="18" t="s">
        <v>229</v>
      </c>
      <c r="J228" s="19">
        <f>+'[2]2.3. Financing'!J1428</f>
        <v>0</v>
      </c>
      <c r="K228" s="19">
        <f>+'[2]2.3. Financing'!K1428</f>
        <v>0</v>
      </c>
      <c r="L228" s="19">
        <f>+'[2]2.3. Financing'!L1428</f>
        <v>0</v>
      </c>
      <c r="M228" s="19">
        <f>+'[2]2.3. Financing'!M1428</f>
        <v>0</v>
      </c>
      <c r="N228" s="19">
        <f>+'[2]2.3. Financing'!N1428</f>
        <v>0</v>
      </c>
      <c r="O228" s="19">
        <f>+'[2]2.3. Financing'!O1428</f>
        <v>0</v>
      </c>
      <c r="P228" s="20">
        <f t="shared" si="9"/>
        <v>0</v>
      </c>
      <c r="Q228" s="21">
        <f t="shared" si="10"/>
        <v>0</v>
      </c>
      <c r="R228" s="22"/>
      <c r="S228" s="22"/>
      <c r="T228" s="22"/>
      <c r="U228" s="22"/>
      <c r="V228" s="22"/>
      <c r="W228" s="23"/>
      <c r="X228" s="24"/>
      <c r="Y228" s="24"/>
      <c r="Z228" s="24"/>
      <c r="AA228" s="24"/>
      <c r="AB228" s="24"/>
      <c r="AC228" s="24"/>
      <c r="AD228" s="24"/>
      <c r="AE228" s="24"/>
      <c r="AF228" s="24"/>
      <c r="AG228" s="24"/>
      <c r="AH228" s="25"/>
    </row>
    <row r="229" spans="2:34" ht="14.45" hidden="1" customHeight="1" x14ac:dyDescent="0.3">
      <c r="B229" s="145"/>
      <c r="C229" s="132"/>
      <c r="D229" s="134"/>
      <c r="E229" s="118"/>
      <c r="F229" s="16" t="s">
        <v>29</v>
      </c>
      <c r="G229" s="16"/>
      <c r="H229" s="17" t="s">
        <v>242</v>
      </c>
      <c r="I229" s="18" t="s">
        <v>230</v>
      </c>
      <c r="J229" s="19">
        <f>+'[2]2.3. Financing'!J1429</f>
        <v>0</v>
      </c>
      <c r="K229" s="19">
        <f>+'[2]2.3. Financing'!K1429</f>
        <v>0</v>
      </c>
      <c r="L229" s="19">
        <f>+'[2]2.3. Financing'!L1429</f>
        <v>0</v>
      </c>
      <c r="M229" s="19">
        <f>+'[2]2.3. Financing'!M1429</f>
        <v>0</v>
      </c>
      <c r="N229" s="19">
        <f>+'[2]2.3. Financing'!N1429</f>
        <v>0</v>
      </c>
      <c r="O229" s="19">
        <f>+'[2]2.3. Financing'!O1429</f>
        <v>0</v>
      </c>
      <c r="P229" s="20">
        <f t="shared" si="9"/>
        <v>0</v>
      </c>
      <c r="Q229" s="21">
        <f t="shared" si="10"/>
        <v>0</v>
      </c>
      <c r="R229" s="22"/>
      <c r="S229" s="22"/>
      <c r="T229" s="22"/>
      <c r="U229" s="22"/>
      <c r="V229" s="22"/>
      <c r="W229" s="23"/>
      <c r="X229" s="24"/>
      <c r="Y229" s="24"/>
      <c r="Z229" s="24"/>
      <c r="AA229" s="24"/>
      <c r="AB229" s="24"/>
      <c r="AC229" s="24"/>
      <c r="AD229" s="24"/>
      <c r="AE229" s="24"/>
      <c r="AF229" s="24"/>
      <c r="AG229" s="24"/>
      <c r="AH229" s="25"/>
    </row>
    <row r="230" spans="2:34" ht="14.45" hidden="1" customHeight="1" x14ac:dyDescent="0.3">
      <c r="B230" s="145"/>
      <c r="C230" s="132"/>
      <c r="D230" s="134"/>
      <c r="E230" s="118"/>
      <c r="F230" s="16" t="s">
        <v>32</v>
      </c>
      <c r="G230" s="16"/>
      <c r="H230" s="17" t="s">
        <v>244</v>
      </c>
      <c r="I230" s="18" t="s">
        <v>231</v>
      </c>
      <c r="J230" s="19">
        <f>+'[2]2.3. Financing'!J1430</f>
        <v>0</v>
      </c>
      <c r="K230" s="19">
        <f>+'[2]2.3. Financing'!K1430</f>
        <v>0</v>
      </c>
      <c r="L230" s="19">
        <f>+'[2]2.3. Financing'!L1430</f>
        <v>0</v>
      </c>
      <c r="M230" s="19">
        <f>+'[2]2.3. Financing'!M1430</f>
        <v>0</v>
      </c>
      <c r="N230" s="19">
        <f>+'[2]2.3. Financing'!N1430</f>
        <v>0</v>
      </c>
      <c r="O230" s="19">
        <f>+'[2]2.3. Financing'!O1430</f>
        <v>0</v>
      </c>
      <c r="P230" s="20">
        <f t="shared" si="9"/>
        <v>0</v>
      </c>
      <c r="Q230" s="21">
        <f t="shared" si="10"/>
        <v>0</v>
      </c>
      <c r="R230" s="22"/>
      <c r="S230" s="22"/>
      <c r="T230" s="22"/>
      <c r="U230" s="22"/>
      <c r="V230" s="22"/>
      <c r="W230" s="23"/>
      <c r="X230" s="24"/>
      <c r="Y230" s="24"/>
      <c r="Z230" s="24"/>
      <c r="AA230" s="24"/>
      <c r="AB230" s="24"/>
      <c r="AC230" s="24"/>
      <c r="AD230" s="24"/>
      <c r="AE230" s="24"/>
      <c r="AF230" s="24"/>
      <c r="AG230" s="24"/>
      <c r="AH230" s="25"/>
    </row>
    <row r="231" spans="2:34" ht="14.45" hidden="1" customHeight="1" x14ac:dyDescent="0.3">
      <c r="B231" s="145"/>
      <c r="C231" s="132"/>
      <c r="D231" s="134"/>
      <c r="E231" s="118"/>
      <c r="F231" s="16" t="s">
        <v>35</v>
      </c>
      <c r="G231" s="16"/>
      <c r="H231" s="17" t="s">
        <v>246</v>
      </c>
      <c r="I231" s="18" t="s">
        <v>232</v>
      </c>
      <c r="J231" s="19">
        <f>+'[2]2.3. Financing'!J1431</f>
        <v>0</v>
      </c>
      <c r="K231" s="19">
        <f>+'[2]2.3. Financing'!K1431</f>
        <v>0</v>
      </c>
      <c r="L231" s="19">
        <f>+'[2]2.3. Financing'!L1431</f>
        <v>0</v>
      </c>
      <c r="M231" s="19">
        <f>+'[2]2.3. Financing'!M1431</f>
        <v>0</v>
      </c>
      <c r="N231" s="19">
        <f>+'[2]2.3. Financing'!N1431</f>
        <v>0</v>
      </c>
      <c r="O231" s="19">
        <f>+'[2]2.3. Financing'!O1431</f>
        <v>0</v>
      </c>
      <c r="P231" s="20">
        <f t="shared" si="9"/>
        <v>0</v>
      </c>
      <c r="Q231" s="21">
        <f t="shared" si="10"/>
        <v>0</v>
      </c>
      <c r="R231" s="22"/>
      <c r="S231" s="22"/>
      <c r="T231" s="22"/>
      <c r="U231" s="22"/>
      <c r="V231" s="22"/>
      <c r="W231" s="23"/>
      <c r="X231" s="24"/>
      <c r="Y231" s="24"/>
      <c r="Z231" s="24"/>
      <c r="AA231" s="24"/>
      <c r="AB231" s="24"/>
      <c r="AC231" s="24"/>
      <c r="AD231" s="24"/>
      <c r="AE231" s="24"/>
      <c r="AF231" s="24"/>
      <c r="AG231" s="24"/>
      <c r="AH231" s="25"/>
    </row>
    <row r="232" spans="2:34" ht="14.45" hidden="1" customHeight="1" x14ac:dyDescent="0.3">
      <c r="B232" s="145"/>
      <c r="C232" s="132"/>
      <c r="D232" s="134"/>
      <c r="E232" s="118"/>
      <c r="F232" s="16" t="s">
        <v>38</v>
      </c>
      <c r="G232" s="16"/>
      <c r="H232" s="17" t="s">
        <v>248</v>
      </c>
      <c r="I232" s="18" t="s">
        <v>233</v>
      </c>
      <c r="J232" s="19">
        <f>+'[2]2.3. Financing'!J1432</f>
        <v>0</v>
      </c>
      <c r="K232" s="19">
        <f>+'[2]2.3. Financing'!K1432</f>
        <v>0</v>
      </c>
      <c r="L232" s="19">
        <f>+'[2]2.3. Financing'!L1432</f>
        <v>0</v>
      </c>
      <c r="M232" s="19">
        <f>+'[2]2.3. Financing'!M1432</f>
        <v>0</v>
      </c>
      <c r="N232" s="19">
        <f>+'[2]2.3. Financing'!N1432</f>
        <v>0</v>
      </c>
      <c r="O232" s="19">
        <f>+'[2]2.3. Financing'!O1432</f>
        <v>0</v>
      </c>
      <c r="P232" s="20">
        <f t="shared" si="9"/>
        <v>0</v>
      </c>
      <c r="Q232" s="21">
        <f t="shared" si="10"/>
        <v>0</v>
      </c>
      <c r="R232" s="22"/>
      <c r="S232" s="22"/>
      <c r="T232" s="22"/>
      <c r="U232" s="22"/>
      <c r="V232" s="22"/>
      <c r="W232" s="23"/>
      <c r="X232" s="24"/>
      <c r="Y232" s="24"/>
      <c r="Z232" s="24"/>
      <c r="AA232" s="24"/>
      <c r="AB232" s="24"/>
      <c r="AC232" s="24"/>
      <c r="AD232" s="24"/>
      <c r="AE232" s="24"/>
      <c r="AF232" s="24"/>
      <c r="AG232" s="24"/>
      <c r="AH232" s="25"/>
    </row>
    <row r="233" spans="2:34" ht="14.45" hidden="1" customHeight="1" x14ac:dyDescent="0.3">
      <c r="B233" s="145"/>
      <c r="C233" s="132"/>
      <c r="D233" s="135"/>
      <c r="E233" s="119"/>
      <c r="F233" s="16" t="s">
        <v>41</v>
      </c>
      <c r="G233" s="16"/>
      <c r="H233" s="17" t="s">
        <v>250</v>
      </c>
      <c r="I233" s="18" t="s">
        <v>234</v>
      </c>
      <c r="J233" s="19">
        <f>+'[2]2.3. Financing'!J1433</f>
        <v>0</v>
      </c>
      <c r="K233" s="19">
        <f>+'[2]2.3. Financing'!K1433</f>
        <v>0</v>
      </c>
      <c r="L233" s="19">
        <f>+'[2]2.3. Financing'!L1433</f>
        <v>0</v>
      </c>
      <c r="M233" s="19">
        <f>+'[2]2.3. Financing'!M1433</f>
        <v>0</v>
      </c>
      <c r="N233" s="19">
        <f>+'[2]2.3. Financing'!N1433</f>
        <v>0</v>
      </c>
      <c r="O233" s="19">
        <f>+'[2]2.3. Financing'!O1433</f>
        <v>0</v>
      </c>
      <c r="P233" s="20">
        <f t="shared" si="9"/>
        <v>0</v>
      </c>
      <c r="Q233" s="21">
        <f t="shared" si="10"/>
        <v>0</v>
      </c>
      <c r="R233" s="22"/>
      <c r="S233" s="22"/>
      <c r="T233" s="22"/>
      <c r="U233" s="22"/>
      <c r="V233" s="22"/>
      <c r="W233" s="23"/>
      <c r="X233" s="24"/>
      <c r="Y233" s="24"/>
      <c r="Z233" s="24"/>
      <c r="AA233" s="24"/>
      <c r="AB233" s="24"/>
      <c r="AC233" s="24"/>
      <c r="AD233" s="24"/>
      <c r="AE233" s="24"/>
      <c r="AF233" s="24"/>
      <c r="AG233" s="24"/>
      <c r="AH233" s="25"/>
    </row>
    <row r="234" spans="2:34" ht="14.45" hidden="1" customHeight="1" x14ac:dyDescent="0.3">
      <c r="B234" s="145"/>
      <c r="C234" s="132"/>
      <c r="D234" s="120" t="s">
        <v>63</v>
      </c>
      <c r="E234" s="120" t="s">
        <v>64</v>
      </c>
      <c r="F234" s="26" t="s">
        <v>20</v>
      </c>
      <c r="G234" s="26"/>
      <c r="H234" s="17" t="s">
        <v>236</v>
      </c>
      <c r="I234" s="28" t="s">
        <v>227</v>
      </c>
      <c r="J234" s="32">
        <f>+'[2]2.3. Financing'!J1521</f>
        <v>0</v>
      </c>
      <c r="K234" s="32">
        <f>+'[2]2.3. Financing'!K1521</f>
        <v>0</v>
      </c>
      <c r="L234" s="32">
        <f>+'[2]2.3. Financing'!L1521</f>
        <v>0</v>
      </c>
      <c r="M234" s="32">
        <f>+'[2]2.3. Financing'!M1521</f>
        <v>0</v>
      </c>
      <c r="N234" s="32">
        <f>+'[2]2.3. Financing'!N1521</f>
        <v>0</v>
      </c>
      <c r="O234" s="32">
        <f>+'[2]2.3. Financing'!O1521</f>
        <v>0</v>
      </c>
      <c r="P234" s="33">
        <f t="shared" si="9"/>
        <v>0</v>
      </c>
      <c r="Q234" s="34">
        <f t="shared" si="10"/>
        <v>0</v>
      </c>
      <c r="R234" s="22"/>
      <c r="S234" s="22"/>
      <c r="T234" s="22"/>
      <c r="U234" s="22"/>
      <c r="V234" s="22"/>
      <c r="W234" s="23"/>
      <c r="X234" s="24"/>
      <c r="Y234" s="24"/>
      <c r="Z234" s="24"/>
      <c r="AA234" s="24"/>
      <c r="AB234" s="24"/>
      <c r="AC234" s="24"/>
      <c r="AD234" s="24"/>
      <c r="AE234" s="24"/>
      <c r="AF234" s="24"/>
      <c r="AG234" s="24"/>
      <c r="AH234" s="25"/>
    </row>
    <row r="235" spans="2:34" ht="14.45" hidden="1" customHeight="1" x14ac:dyDescent="0.3">
      <c r="B235" s="145"/>
      <c r="C235" s="132"/>
      <c r="D235" s="121"/>
      <c r="E235" s="121"/>
      <c r="F235" s="26" t="s">
        <v>23</v>
      </c>
      <c r="G235" s="26"/>
      <c r="H235" s="17" t="s">
        <v>238</v>
      </c>
      <c r="I235" s="28" t="s">
        <v>228</v>
      </c>
      <c r="J235" s="32">
        <f>+'[2]2.3. Financing'!J1522</f>
        <v>0</v>
      </c>
      <c r="K235" s="32">
        <f>+'[2]2.3. Financing'!K1522</f>
        <v>0</v>
      </c>
      <c r="L235" s="32">
        <f>+'[2]2.3. Financing'!L1522</f>
        <v>0</v>
      </c>
      <c r="M235" s="32">
        <f>+'[2]2.3. Financing'!M1522</f>
        <v>0</v>
      </c>
      <c r="N235" s="32">
        <f>+'[2]2.3. Financing'!N1522</f>
        <v>0</v>
      </c>
      <c r="O235" s="32">
        <f>+'[2]2.3. Financing'!O1522</f>
        <v>0</v>
      </c>
      <c r="P235" s="33">
        <f t="shared" si="9"/>
        <v>0</v>
      </c>
      <c r="Q235" s="34">
        <f t="shared" si="10"/>
        <v>0</v>
      </c>
      <c r="R235" s="22"/>
      <c r="S235" s="22"/>
      <c r="T235" s="22"/>
      <c r="U235" s="22"/>
      <c r="V235" s="22"/>
      <c r="W235" s="23"/>
      <c r="X235" s="24"/>
      <c r="Y235" s="24"/>
      <c r="Z235" s="24"/>
      <c r="AA235" s="24"/>
      <c r="AB235" s="24"/>
      <c r="AC235" s="24"/>
      <c r="AD235" s="24"/>
      <c r="AE235" s="24"/>
      <c r="AF235" s="24"/>
      <c r="AG235" s="24"/>
      <c r="AH235" s="25"/>
    </row>
    <row r="236" spans="2:34" ht="14.45" hidden="1" customHeight="1" x14ac:dyDescent="0.3">
      <c r="B236" s="145"/>
      <c r="C236" s="132"/>
      <c r="D236" s="121"/>
      <c r="E236" s="121"/>
      <c r="F236" s="26" t="s">
        <v>26</v>
      </c>
      <c r="G236" s="26"/>
      <c r="H236" s="17" t="s">
        <v>240</v>
      </c>
      <c r="I236" s="28" t="s">
        <v>229</v>
      </c>
      <c r="J236" s="32">
        <f>+'[2]2.3. Financing'!J1523</f>
        <v>0</v>
      </c>
      <c r="K236" s="32">
        <f>+'[2]2.3. Financing'!K1523</f>
        <v>0</v>
      </c>
      <c r="L236" s="32">
        <f>+'[2]2.3. Financing'!L1523</f>
        <v>0</v>
      </c>
      <c r="M236" s="32">
        <f>+'[2]2.3. Financing'!M1523</f>
        <v>0</v>
      </c>
      <c r="N236" s="32">
        <f>+'[2]2.3. Financing'!N1523</f>
        <v>0</v>
      </c>
      <c r="O236" s="32">
        <f>+'[2]2.3. Financing'!O1523</f>
        <v>0</v>
      </c>
      <c r="P236" s="33">
        <f t="shared" si="9"/>
        <v>0</v>
      </c>
      <c r="Q236" s="34">
        <f t="shared" si="10"/>
        <v>0</v>
      </c>
      <c r="R236" s="22"/>
      <c r="S236" s="22"/>
      <c r="T236" s="22"/>
      <c r="U236" s="22"/>
      <c r="V236" s="22"/>
      <c r="W236" s="23"/>
      <c r="X236" s="24"/>
      <c r="Y236" s="24"/>
      <c r="Z236" s="24"/>
      <c r="AA236" s="24"/>
      <c r="AB236" s="24"/>
      <c r="AC236" s="24"/>
      <c r="AD236" s="24"/>
      <c r="AE236" s="24"/>
      <c r="AF236" s="24"/>
      <c r="AG236" s="24"/>
      <c r="AH236" s="25"/>
    </row>
    <row r="237" spans="2:34" ht="14.45" hidden="1" customHeight="1" x14ac:dyDescent="0.3">
      <c r="B237" s="145"/>
      <c r="C237" s="132"/>
      <c r="D237" s="121"/>
      <c r="E237" s="121"/>
      <c r="F237" s="26" t="s">
        <v>29</v>
      </c>
      <c r="G237" s="26"/>
      <c r="H237" s="17" t="s">
        <v>242</v>
      </c>
      <c r="I237" s="28" t="s">
        <v>230</v>
      </c>
      <c r="J237" s="32">
        <f>+'[2]2.3. Financing'!J1524</f>
        <v>0</v>
      </c>
      <c r="K237" s="32">
        <f>+'[2]2.3. Financing'!K1524</f>
        <v>0</v>
      </c>
      <c r="L237" s="32">
        <f>+'[2]2.3. Financing'!L1524</f>
        <v>0</v>
      </c>
      <c r="M237" s="32">
        <f>+'[2]2.3. Financing'!M1524</f>
        <v>0</v>
      </c>
      <c r="N237" s="32">
        <f>+'[2]2.3. Financing'!N1524</f>
        <v>0</v>
      </c>
      <c r="O237" s="32">
        <f>+'[2]2.3. Financing'!O1524</f>
        <v>0</v>
      </c>
      <c r="P237" s="33">
        <f t="shared" si="9"/>
        <v>0</v>
      </c>
      <c r="Q237" s="34">
        <f t="shared" si="10"/>
        <v>0</v>
      </c>
      <c r="R237" s="22"/>
      <c r="S237" s="22"/>
      <c r="T237" s="22"/>
      <c r="U237" s="22"/>
      <c r="V237" s="22"/>
      <c r="W237" s="23"/>
      <c r="X237" s="24"/>
      <c r="Y237" s="24"/>
      <c r="Z237" s="24"/>
      <c r="AA237" s="24"/>
      <c r="AB237" s="24"/>
      <c r="AC237" s="24"/>
      <c r="AD237" s="24"/>
      <c r="AE237" s="24"/>
      <c r="AF237" s="24"/>
      <c r="AG237" s="24"/>
      <c r="AH237" s="25"/>
    </row>
    <row r="238" spans="2:34" ht="14.45" hidden="1" customHeight="1" x14ac:dyDescent="0.3">
      <c r="B238" s="145"/>
      <c r="C238" s="132"/>
      <c r="D238" s="121"/>
      <c r="E238" s="121"/>
      <c r="F238" s="26" t="s">
        <v>32</v>
      </c>
      <c r="G238" s="26"/>
      <c r="H238" s="17" t="s">
        <v>244</v>
      </c>
      <c r="I238" s="28" t="s">
        <v>231</v>
      </c>
      <c r="J238" s="32">
        <f>+'[2]2.3. Financing'!J1525</f>
        <v>0</v>
      </c>
      <c r="K238" s="32">
        <f>+'[2]2.3. Financing'!K1525</f>
        <v>0</v>
      </c>
      <c r="L238" s="32">
        <f>+'[2]2.3. Financing'!L1525</f>
        <v>0</v>
      </c>
      <c r="M238" s="32">
        <f>+'[2]2.3. Financing'!M1525</f>
        <v>0</v>
      </c>
      <c r="N238" s="32">
        <f>+'[2]2.3. Financing'!N1525</f>
        <v>0</v>
      </c>
      <c r="O238" s="32">
        <f>+'[2]2.3. Financing'!O1525</f>
        <v>0</v>
      </c>
      <c r="P238" s="33">
        <f t="shared" si="9"/>
        <v>0</v>
      </c>
      <c r="Q238" s="34">
        <f t="shared" si="10"/>
        <v>0</v>
      </c>
      <c r="R238" s="22"/>
      <c r="S238" s="22"/>
      <c r="T238" s="22"/>
      <c r="U238" s="22"/>
      <c r="V238" s="22"/>
      <c r="W238" s="23"/>
      <c r="X238" s="24"/>
      <c r="Y238" s="24"/>
      <c r="Z238" s="24"/>
      <c r="AA238" s="24"/>
      <c r="AB238" s="24"/>
      <c r="AC238" s="24"/>
      <c r="AD238" s="24"/>
      <c r="AE238" s="24"/>
      <c r="AF238" s="24"/>
      <c r="AG238" s="24"/>
      <c r="AH238" s="25"/>
    </row>
    <row r="239" spans="2:34" ht="14.45" hidden="1" customHeight="1" x14ac:dyDescent="0.3">
      <c r="B239" s="145"/>
      <c r="C239" s="132"/>
      <c r="D239" s="121"/>
      <c r="E239" s="121"/>
      <c r="F239" s="26" t="s">
        <v>35</v>
      </c>
      <c r="G239" s="26"/>
      <c r="H239" s="17" t="s">
        <v>246</v>
      </c>
      <c r="I239" s="28" t="s">
        <v>232</v>
      </c>
      <c r="J239" s="32">
        <f>+'[2]2.3. Financing'!J1526</f>
        <v>0</v>
      </c>
      <c r="K239" s="32">
        <f>+'[2]2.3. Financing'!K1526</f>
        <v>0</v>
      </c>
      <c r="L239" s="32">
        <f>+'[2]2.3. Financing'!L1526</f>
        <v>0</v>
      </c>
      <c r="M239" s="32">
        <f>+'[2]2.3. Financing'!M1526</f>
        <v>0</v>
      </c>
      <c r="N239" s="32">
        <f>+'[2]2.3. Financing'!N1526</f>
        <v>0</v>
      </c>
      <c r="O239" s="32">
        <f>+'[2]2.3. Financing'!O1526</f>
        <v>0</v>
      </c>
      <c r="P239" s="33">
        <f t="shared" si="9"/>
        <v>0</v>
      </c>
      <c r="Q239" s="34">
        <f t="shared" si="10"/>
        <v>0</v>
      </c>
      <c r="R239" s="22"/>
      <c r="S239" s="22"/>
      <c r="T239" s="22"/>
      <c r="U239" s="22"/>
      <c r="V239" s="22"/>
      <c r="W239" s="23"/>
      <c r="X239" s="24"/>
      <c r="Y239" s="24"/>
      <c r="Z239" s="24"/>
      <c r="AA239" s="24"/>
      <c r="AB239" s="24"/>
      <c r="AC239" s="24"/>
      <c r="AD239" s="24"/>
      <c r="AE239" s="24"/>
      <c r="AF239" s="24"/>
      <c r="AG239" s="24"/>
      <c r="AH239" s="25"/>
    </row>
    <row r="240" spans="2:34" ht="14.45" hidden="1" customHeight="1" x14ac:dyDescent="0.3">
      <c r="B240" s="145"/>
      <c r="C240" s="132"/>
      <c r="D240" s="121"/>
      <c r="E240" s="121"/>
      <c r="F240" s="26" t="s">
        <v>38</v>
      </c>
      <c r="G240" s="26"/>
      <c r="H240" s="17" t="s">
        <v>248</v>
      </c>
      <c r="I240" s="28" t="s">
        <v>233</v>
      </c>
      <c r="J240" s="32">
        <f>+'[2]2.3. Financing'!J1527</f>
        <v>0</v>
      </c>
      <c r="K240" s="32">
        <f>+'[2]2.3. Financing'!K1527</f>
        <v>0</v>
      </c>
      <c r="L240" s="32">
        <f>+'[2]2.3. Financing'!L1527</f>
        <v>0</v>
      </c>
      <c r="M240" s="32">
        <f>+'[2]2.3. Financing'!M1527</f>
        <v>0</v>
      </c>
      <c r="N240" s="32">
        <f>+'[2]2.3. Financing'!N1527</f>
        <v>0</v>
      </c>
      <c r="O240" s="32">
        <f>+'[2]2.3. Financing'!O1527</f>
        <v>0</v>
      </c>
      <c r="P240" s="33">
        <f t="shared" si="9"/>
        <v>0</v>
      </c>
      <c r="Q240" s="34">
        <f t="shared" si="10"/>
        <v>0</v>
      </c>
      <c r="R240" s="22"/>
      <c r="S240" s="22"/>
      <c r="T240" s="22"/>
      <c r="U240" s="22"/>
      <c r="V240" s="22"/>
      <c r="W240" s="23"/>
      <c r="X240" s="24"/>
      <c r="Y240" s="24"/>
      <c r="Z240" s="24"/>
      <c r="AA240" s="24"/>
      <c r="AB240" s="24"/>
      <c r="AC240" s="24"/>
      <c r="AD240" s="24"/>
      <c r="AE240" s="24"/>
      <c r="AF240" s="24"/>
      <c r="AG240" s="24"/>
      <c r="AH240" s="25"/>
    </row>
    <row r="241" spans="2:34" ht="14.45" hidden="1" customHeight="1" x14ac:dyDescent="0.3">
      <c r="B241" s="145"/>
      <c r="C241" s="132"/>
      <c r="D241" s="122"/>
      <c r="E241" s="122"/>
      <c r="F241" s="26" t="s">
        <v>41</v>
      </c>
      <c r="G241" s="26"/>
      <c r="H241" s="17" t="s">
        <v>250</v>
      </c>
      <c r="I241" s="28" t="s">
        <v>234</v>
      </c>
      <c r="J241" s="32">
        <f>+'[2]2.3. Financing'!J1528</f>
        <v>0</v>
      </c>
      <c r="K241" s="32">
        <f>+'[2]2.3. Financing'!K1528</f>
        <v>0</v>
      </c>
      <c r="L241" s="32">
        <f>+'[2]2.3. Financing'!L1528</f>
        <v>0</v>
      </c>
      <c r="M241" s="32">
        <f>+'[2]2.3. Financing'!M1528</f>
        <v>0</v>
      </c>
      <c r="N241" s="32">
        <f>+'[2]2.3. Financing'!N1528</f>
        <v>0</v>
      </c>
      <c r="O241" s="32">
        <f>+'[2]2.3. Financing'!O1528</f>
        <v>0</v>
      </c>
      <c r="P241" s="33">
        <f t="shared" si="9"/>
        <v>0</v>
      </c>
      <c r="Q241" s="34">
        <f t="shared" si="10"/>
        <v>0</v>
      </c>
      <c r="R241" s="22"/>
      <c r="S241" s="22"/>
      <c r="T241" s="22"/>
      <c r="U241" s="22"/>
      <c r="V241" s="22"/>
      <c r="W241" s="23"/>
      <c r="X241" s="24"/>
      <c r="Y241" s="24"/>
      <c r="Z241" s="24"/>
      <c r="AA241" s="24"/>
      <c r="AB241" s="24"/>
      <c r="AC241" s="24"/>
      <c r="AD241" s="24"/>
      <c r="AE241" s="24"/>
      <c r="AF241" s="24"/>
      <c r="AG241" s="24"/>
      <c r="AH241" s="25"/>
    </row>
    <row r="242" spans="2:34" ht="14.45" hidden="1" customHeight="1" x14ac:dyDescent="0.3">
      <c r="B242" s="145"/>
      <c r="C242" s="132"/>
      <c r="D242" s="117" t="s">
        <v>73</v>
      </c>
      <c r="E242" s="123" t="s">
        <v>45</v>
      </c>
      <c r="F242" s="16" t="s">
        <v>20</v>
      </c>
      <c r="G242" s="16"/>
      <c r="H242" s="17" t="s">
        <v>236</v>
      </c>
      <c r="I242" s="18" t="s">
        <v>227</v>
      </c>
      <c r="J242" s="19">
        <f>+'[2]2.3. Financing'!J1711</f>
        <v>0</v>
      </c>
      <c r="K242" s="19">
        <f>+'[2]2.3. Financing'!K1711</f>
        <v>0</v>
      </c>
      <c r="L242" s="19">
        <f>+'[2]2.3. Financing'!L1711</f>
        <v>0</v>
      </c>
      <c r="M242" s="19">
        <f>+'[2]2.3. Financing'!M1711</f>
        <v>0</v>
      </c>
      <c r="N242" s="19">
        <f>+'[2]2.3. Financing'!N1711</f>
        <v>0</v>
      </c>
      <c r="O242" s="19">
        <f>+'[2]2.3. Financing'!O1711</f>
        <v>0</v>
      </c>
      <c r="P242" s="20">
        <f t="shared" si="9"/>
        <v>0</v>
      </c>
      <c r="Q242" s="21">
        <f t="shared" si="10"/>
        <v>0</v>
      </c>
      <c r="R242" s="22"/>
      <c r="S242" s="22"/>
      <c r="T242" s="22"/>
      <c r="U242" s="22"/>
      <c r="V242" s="22"/>
      <c r="W242" s="23"/>
      <c r="X242" s="24"/>
      <c r="Y242" s="24"/>
      <c r="Z242" s="24"/>
      <c r="AA242" s="24"/>
      <c r="AB242" s="24"/>
      <c r="AC242" s="24"/>
      <c r="AD242" s="24"/>
      <c r="AE242" s="24"/>
      <c r="AF242" s="24"/>
      <c r="AG242" s="24"/>
      <c r="AH242" s="25"/>
    </row>
    <row r="243" spans="2:34" ht="14.45" hidden="1" customHeight="1" x14ac:dyDescent="0.3">
      <c r="B243" s="145"/>
      <c r="C243" s="132"/>
      <c r="D243" s="118"/>
      <c r="E243" s="124"/>
      <c r="F243" s="16" t="s">
        <v>23</v>
      </c>
      <c r="G243" s="16"/>
      <c r="H243" s="17" t="s">
        <v>238</v>
      </c>
      <c r="I243" s="18" t="s">
        <v>228</v>
      </c>
      <c r="J243" s="19">
        <f>+'[2]2.3. Financing'!J1712</f>
        <v>0</v>
      </c>
      <c r="K243" s="19">
        <f>+'[2]2.3. Financing'!K1712</f>
        <v>0</v>
      </c>
      <c r="L243" s="19">
        <f>+'[2]2.3. Financing'!L1712</f>
        <v>0</v>
      </c>
      <c r="M243" s="19">
        <f>+'[2]2.3. Financing'!M1712</f>
        <v>0</v>
      </c>
      <c r="N243" s="19">
        <f>+'[2]2.3. Financing'!N1712</f>
        <v>0</v>
      </c>
      <c r="O243" s="19">
        <f>+'[2]2.3. Financing'!O1712</f>
        <v>0</v>
      </c>
      <c r="P243" s="20">
        <f t="shared" si="9"/>
        <v>0</v>
      </c>
      <c r="Q243" s="21">
        <f t="shared" si="10"/>
        <v>0</v>
      </c>
      <c r="R243" s="22"/>
      <c r="S243" s="22"/>
      <c r="T243" s="22"/>
      <c r="U243" s="22"/>
      <c r="V243" s="22"/>
      <c r="W243" s="23"/>
      <c r="X243" s="24"/>
      <c r="Y243" s="24"/>
      <c r="Z243" s="24"/>
      <c r="AA243" s="24"/>
      <c r="AB243" s="24"/>
      <c r="AC243" s="24"/>
      <c r="AD243" s="24"/>
      <c r="AE243" s="24"/>
      <c r="AF243" s="24"/>
      <c r="AG243" s="24"/>
      <c r="AH243" s="25"/>
    </row>
    <row r="244" spans="2:34" ht="14.45" hidden="1" customHeight="1" x14ac:dyDescent="0.3">
      <c r="B244" s="145"/>
      <c r="C244" s="132"/>
      <c r="D244" s="118"/>
      <c r="E244" s="124"/>
      <c r="F244" s="16" t="s">
        <v>26</v>
      </c>
      <c r="G244" s="16"/>
      <c r="H244" s="17" t="s">
        <v>240</v>
      </c>
      <c r="I244" s="18" t="s">
        <v>229</v>
      </c>
      <c r="J244" s="19">
        <f>+'[2]2.3. Financing'!J1713</f>
        <v>0</v>
      </c>
      <c r="K244" s="19">
        <f>+'[2]2.3. Financing'!K1713</f>
        <v>0</v>
      </c>
      <c r="L244" s="19">
        <f>+'[2]2.3. Financing'!L1713</f>
        <v>0</v>
      </c>
      <c r="M244" s="19">
        <f>+'[2]2.3. Financing'!M1713</f>
        <v>0</v>
      </c>
      <c r="N244" s="19">
        <f>+'[2]2.3. Financing'!N1713</f>
        <v>0</v>
      </c>
      <c r="O244" s="19">
        <f>+'[2]2.3. Financing'!O1713</f>
        <v>0</v>
      </c>
      <c r="P244" s="20">
        <f t="shared" si="9"/>
        <v>0</v>
      </c>
      <c r="Q244" s="21">
        <f t="shared" si="10"/>
        <v>0</v>
      </c>
      <c r="R244" s="22"/>
      <c r="S244" s="22"/>
      <c r="T244" s="22"/>
      <c r="U244" s="22"/>
      <c r="V244" s="22"/>
      <c r="W244" s="23"/>
      <c r="X244" s="24"/>
      <c r="Y244" s="24"/>
      <c r="Z244" s="24"/>
      <c r="AA244" s="24"/>
      <c r="AB244" s="24"/>
      <c r="AC244" s="24"/>
      <c r="AD244" s="24"/>
      <c r="AE244" s="24"/>
      <c r="AF244" s="24"/>
      <c r="AG244" s="24"/>
      <c r="AH244" s="25"/>
    </row>
    <row r="245" spans="2:34" ht="14.45" customHeight="1" x14ac:dyDescent="0.3">
      <c r="B245" s="145"/>
      <c r="C245" s="132"/>
      <c r="D245" s="118"/>
      <c r="E245" s="124"/>
      <c r="F245" s="16" t="s">
        <v>29</v>
      </c>
      <c r="G245" s="17" t="s">
        <v>251</v>
      </c>
      <c r="H245" s="17" t="s">
        <v>242</v>
      </c>
      <c r="I245" s="18" t="s">
        <v>230</v>
      </c>
      <c r="J245" s="19">
        <f>+'[2]2.3. Financing'!J1714</f>
        <v>9790.4170295876775</v>
      </c>
      <c r="K245" s="19">
        <f>+'[2]2.3. Financing'!K1714</f>
        <v>21686.626278535616</v>
      </c>
      <c r="L245" s="19">
        <f>+'[2]2.3. Financing'!L1714</f>
        <v>26674.037222962987</v>
      </c>
      <c r="M245" s="19">
        <f>+'[2]2.3. Financing'!M1714</f>
        <v>32587.098046819083</v>
      </c>
      <c r="N245" s="19">
        <f>+'[2]2.3. Financing'!N1714</f>
        <v>35328.639820732387</v>
      </c>
      <c r="O245" s="19">
        <f>+'[2]2.3. Financing'!O1714</f>
        <v>17493.297819888754</v>
      </c>
      <c r="P245" s="20">
        <f t="shared" si="9"/>
        <v>143560.1162185265</v>
      </c>
      <c r="Q245" s="21">
        <f t="shared" si="10"/>
        <v>1.4368914729486677E-3</v>
      </c>
      <c r="R245" s="22"/>
      <c r="S245" s="22"/>
      <c r="T245" s="22"/>
      <c r="U245" s="22"/>
      <c r="V245" s="22"/>
      <c r="W245" s="23"/>
      <c r="X245" s="24"/>
      <c r="Y245" s="24"/>
      <c r="Z245" s="24"/>
      <c r="AA245" s="24"/>
      <c r="AB245" s="24"/>
      <c r="AC245" s="24"/>
      <c r="AD245" s="24"/>
      <c r="AE245" s="24"/>
      <c r="AF245" s="24"/>
      <c r="AG245" s="24"/>
      <c r="AH245" s="25"/>
    </row>
    <row r="246" spans="2:34" ht="14.45" hidden="1" customHeight="1" x14ac:dyDescent="0.3">
      <c r="B246" s="145"/>
      <c r="C246" s="132"/>
      <c r="D246" s="118"/>
      <c r="E246" s="124"/>
      <c r="F246" s="16" t="s">
        <v>32</v>
      </c>
      <c r="G246" s="17"/>
      <c r="H246" s="17" t="s">
        <v>244</v>
      </c>
      <c r="I246" s="18" t="s">
        <v>231</v>
      </c>
      <c r="J246" s="19">
        <f>+'[2]2.3. Financing'!J1715</f>
        <v>0</v>
      </c>
      <c r="K246" s="19">
        <f>+'[2]2.3. Financing'!K1715</f>
        <v>0</v>
      </c>
      <c r="L246" s="19">
        <f>+'[2]2.3. Financing'!L1715</f>
        <v>0</v>
      </c>
      <c r="M246" s="19">
        <f>+'[2]2.3. Financing'!M1715</f>
        <v>0</v>
      </c>
      <c r="N246" s="19">
        <f>+'[2]2.3. Financing'!N1715</f>
        <v>0</v>
      </c>
      <c r="O246" s="19">
        <f>+'[2]2.3. Financing'!O1715</f>
        <v>0</v>
      </c>
      <c r="P246" s="20">
        <f t="shared" si="9"/>
        <v>0</v>
      </c>
      <c r="Q246" s="21">
        <f t="shared" si="10"/>
        <v>0</v>
      </c>
      <c r="R246" s="22"/>
      <c r="S246" s="22"/>
      <c r="T246" s="22"/>
      <c r="U246" s="22"/>
      <c r="V246" s="22"/>
      <c r="W246" s="23"/>
      <c r="X246" s="24"/>
      <c r="Y246" s="24"/>
      <c r="Z246" s="24"/>
      <c r="AA246" s="24"/>
      <c r="AB246" s="24"/>
      <c r="AC246" s="24"/>
      <c r="AD246" s="24"/>
      <c r="AE246" s="24"/>
      <c r="AF246" s="24"/>
      <c r="AG246" s="24"/>
      <c r="AH246" s="25"/>
    </row>
    <row r="247" spans="2:34" ht="14.45" customHeight="1" x14ac:dyDescent="0.3">
      <c r="B247" s="145"/>
      <c r="C247" s="132"/>
      <c r="D247" s="118"/>
      <c r="E247" s="124"/>
      <c r="F247" s="16" t="s">
        <v>35</v>
      </c>
      <c r="G247" s="17" t="s">
        <v>252</v>
      </c>
      <c r="H247" s="17" t="s">
        <v>246</v>
      </c>
      <c r="I247" s="18" t="s">
        <v>232</v>
      </c>
      <c r="J247" s="19">
        <f>+'[2]2.3. Financing'!J1716</f>
        <v>38448.882924033176</v>
      </c>
      <c r="K247" s="19">
        <f>+'[2]2.3. Financing'!K1716</f>
        <v>80981.169968972754</v>
      </c>
      <c r="L247" s="19">
        <f>+'[2]2.3. Financing'!L1716</f>
        <v>80219.810226187343</v>
      </c>
      <c r="M247" s="19">
        <f>+'[2]2.3. Financing'!M1716</f>
        <v>75472.510851839383</v>
      </c>
      <c r="N247" s="19">
        <f>+'[2]2.3. Financing'!N1716</f>
        <v>74738.159826737916</v>
      </c>
      <c r="O247" s="19">
        <f>+'[2]2.3. Financing'!O1716</f>
        <v>37007.280636723583</v>
      </c>
      <c r="P247" s="20">
        <f t="shared" si="9"/>
        <v>386867.81443449418</v>
      </c>
      <c r="Q247" s="21">
        <f t="shared" si="10"/>
        <v>3.8721552918851336E-3</v>
      </c>
      <c r="R247" s="22"/>
      <c r="S247" s="22"/>
      <c r="T247" s="22"/>
      <c r="U247" s="22"/>
      <c r="V247" s="22"/>
      <c r="W247" s="23"/>
      <c r="X247" s="24"/>
      <c r="Y247" s="24"/>
      <c r="Z247" s="24"/>
      <c r="AA247" s="24"/>
      <c r="AB247" s="24"/>
      <c r="AC247" s="24"/>
      <c r="AD247" s="24"/>
      <c r="AE247" s="24"/>
      <c r="AF247" s="24"/>
      <c r="AG247" s="24"/>
      <c r="AH247" s="25"/>
    </row>
    <row r="248" spans="2:34" ht="14.45" hidden="1" customHeight="1" x14ac:dyDescent="0.3">
      <c r="B248" s="145"/>
      <c r="C248" s="132"/>
      <c r="D248" s="118"/>
      <c r="E248" s="124"/>
      <c r="F248" s="16" t="s">
        <v>38</v>
      </c>
      <c r="G248" s="17"/>
      <c r="H248" s="17" t="s">
        <v>221</v>
      </c>
      <c r="I248" s="18" t="s">
        <v>233</v>
      </c>
      <c r="J248" s="19">
        <f>+'[2]2.3. Financing'!J1717</f>
        <v>0</v>
      </c>
      <c r="K248" s="19">
        <f>+'[2]2.3. Financing'!K1717</f>
        <v>0</v>
      </c>
      <c r="L248" s="19">
        <f>+'[2]2.3. Financing'!L1717</f>
        <v>0</v>
      </c>
      <c r="M248" s="19">
        <f>+'[2]2.3. Financing'!M1717</f>
        <v>0</v>
      </c>
      <c r="N248" s="19">
        <f>+'[2]2.3. Financing'!N1717</f>
        <v>0</v>
      </c>
      <c r="O248" s="19">
        <f>+'[2]2.3. Financing'!O1717</f>
        <v>0</v>
      </c>
      <c r="P248" s="20">
        <f t="shared" si="9"/>
        <v>0</v>
      </c>
      <c r="Q248" s="21">
        <f t="shared" si="10"/>
        <v>0</v>
      </c>
      <c r="R248" s="22"/>
      <c r="S248" s="22"/>
      <c r="T248" s="22"/>
      <c r="U248" s="22"/>
      <c r="V248" s="22"/>
      <c r="W248" s="23"/>
      <c r="X248" s="24"/>
      <c r="Y248" s="24"/>
      <c r="Z248" s="24"/>
      <c r="AA248" s="24"/>
      <c r="AB248" s="24"/>
      <c r="AC248" s="24"/>
      <c r="AD248" s="24"/>
      <c r="AE248" s="24"/>
      <c r="AF248" s="24"/>
      <c r="AG248" s="24"/>
      <c r="AH248" s="25"/>
    </row>
    <row r="249" spans="2:34" ht="15.6" customHeight="1" x14ac:dyDescent="0.3">
      <c r="B249" s="145"/>
      <c r="C249" s="132"/>
      <c r="D249" s="119"/>
      <c r="E249" s="125"/>
      <c r="F249" s="16" t="s">
        <v>41</v>
      </c>
      <c r="G249" s="17"/>
      <c r="H249" s="17" t="s">
        <v>222</v>
      </c>
      <c r="I249" s="18" t="s">
        <v>234</v>
      </c>
      <c r="J249" s="19">
        <f>+'[2]2.3. Financing'!J1718</f>
        <v>0</v>
      </c>
      <c r="K249" s="19">
        <f>+'[2]2.3. Financing'!K1718</f>
        <v>0</v>
      </c>
      <c r="L249" s="19">
        <f>+'[2]2.3. Financing'!L1718</f>
        <v>0</v>
      </c>
      <c r="M249" s="19">
        <f>+'[2]2.3. Financing'!M1718</f>
        <v>0</v>
      </c>
      <c r="N249" s="19">
        <f>+'[2]2.3. Financing'!N1718</f>
        <v>0</v>
      </c>
      <c r="O249" s="19">
        <f>+'[2]2.3. Financing'!O1718</f>
        <v>0</v>
      </c>
      <c r="P249" s="20">
        <f t="shared" ref="P249:P282" si="11">+SUM(J249:O249)</f>
        <v>0</v>
      </c>
      <c r="Q249" s="21">
        <f t="shared" si="10"/>
        <v>0</v>
      </c>
      <c r="R249" s="22"/>
      <c r="S249" s="22"/>
      <c r="T249" s="22"/>
      <c r="U249" s="22"/>
      <c r="V249" s="22"/>
      <c r="W249" s="23"/>
      <c r="X249" s="24"/>
      <c r="Y249" s="24"/>
      <c r="Z249" s="24"/>
      <c r="AA249" s="24"/>
      <c r="AB249" s="24"/>
      <c r="AC249" s="24"/>
      <c r="AD249" s="24"/>
      <c r="AE249" s="24"/>
      <c r="AF249" s="24"/>
      <c r="AG249" s="24"/>
      <c r="AH249" s="25"/>
    </row>
    <row r="250" spans="2:34" ht="14.45" customHeight="1" x14ac:dyDescent="0.3">
      <c r="B250" s="44"/>
      <c r="C250" s="45" t="s">
        <v>253</v>
      </c>
      <c r="D250" s="46"/>
      <c r="E250" s="46"/>
      <c r="F250" s="47"/>
      <c r="G250" s="47"/>
      <c r="H250" s="37"/>
      <c r="I250" s="48"/>
      <c r="J250" s="40">
        <f t="shared" ref="J250:P250" si="12">+SUM(J170:J249)</f>
        <v>683007.03373100248</v>
      </c>
      <c r="K250" s="40">
        <f t="shared" si="12"/>
        <v>1402272.8820821964</v>
      </c>
      <c r="L250" s="40">
        <f t="shared" si="12"/>
        <v>1821004.788827878</v>
      </c>
      <c r="M250" s="40">
        <f t="shared" si="12"/>
        <v>2247613.7826902573</v>
      </c>
      <c r="N250" s="40">
        <f t="shared" si="12"/>
        <v>1781960.2373267827</v>
      </c>
      <c r="O250" s="40">
        <f t="shared" si="12"/>
        <v>637273.31262491876</v>
      </c>
      <c r="P250" s="40">
        <f t="shared" si="12"/>
        <v>8573132.0372830369</v>
      </c>
      <c r="Q250" s="49">
        <f t="shared" si="10"/>
        <v>8.5808375232043085E-2</v>
      </c>
      <c r="R250" s="50"/>
      <c r="S250" s="50"/>
      <c r="T250" s="50"/>
      <c r="U250" s="50"/>
      <c r="V250" s="50"/>
      <c r="W250" s="51"/>
      <c r="X250" s="43"/>
      <c r="Y250" s="43"/>
      <c r="Z250" s="43"/>
      <c r="AA250" s="43"/>
      <c r="AB250" s="43"/>
      <c r="AC250" s="43"/>
      <c r="AD250" s="43"/>
      <c r="AE250" s="43"/>
      <c r="AF250" s="43"/>
      <c r="AG250" s="43"/>
      <c r="AH250" s="43"/>
    </row>
    <row r="251" spans="2:34" ht="14.45" hidden="1" customHeight="1" x14ac:dyDescent="0.3">
      <c r="B251" s="126" t="s">
        <v>254</v>
      </c>
      <c r="C251" s="127" t="s">
        <v>255</v>
      </c>
      <c r="D251" s="108" t="s">
        <v>205</v>
      </c>
      <c r="E251" s="111" t="s">
        <v>206</v>
      </c>
      <c r="F251" s="52" t="s">
        <v>20</v>
      </c>
      <c r="G251" s="52"/>
      <c r="H251" s="17" t="s">
        <v>236</v>
      </c>
      <c r="I251" s="53" t="s">
        <v>256</v>
      </c>
      <c r="J251" s="54">
        <f>+'[2]2.3. Financing'!J1362</f>
        <v>0</v>
      </c>
      <c r="K251" s="54">
        <f>+'[2]2.3. Financing'!K1362</f>
        <v>0</v>
      </c>
      <c r="L251" s="54">
        <f>+'[2]2.3. Financing'!L1362</f>
        <v>0</v>
      </c>
      <c r="M251" s="54">
        <f>+'[2]2.3. Financing'!M1362</f>
        <v>0</v>
      </c>
      <c r="N251" s="54">
        <f>+'[2]2.3. Financing'!N1362</f>
        <v>0</v>
      </c>
      <c r="O251" s="54">
        <f>+'[2]2.3. Financing'!O1362</f>
        <v>0</v>
      </c>
      <c r="P251" s="55">
        <f t="shared" si="11"/>
        <v>0</v>
      </c>
      <c r="Q251" s="56">
        <f t="shared" si="10"/>
        <v>0</v>
      </c>
      <c r="R251" s="22"/>
      <c r="S251" s="22"/>
      <c r="T251" s="22"/>
      <c r="U251" s="22"/>
      <c r="V251" s="22"/>
      <c r="W251" s="23"/>
      <c r="X251" s="24"/>
      <c r="Y251" s="24"/>
      <c r="Z251" s="24"/>
      <c r="AA251" s="24"/>
      <c r="AB251" s="24"/>
      <c r="AC251" s="24"/>
      <c r="AD251" s="24"/>
      <c r="AE251" s="24"/>
      <c r="AF251" s="24"/>
      <c r="AG251" s="24"/>
      <c r="AH251" s="25"/>
    </row>
    <row r="252" spans="2:34" ht="14.45" hidden="1" customHeight="1" x14ac:dyDescent="0.3">
      <c r="B252" s="126"/>
      <c r="C252" s="128"/>
      <c r="D252" s="109"/>
      <c r="E252" s="112"/>
      <c r="F252" s="52" t="s">
        <v>23</v>
      </c>
      <c r="G252" s="52"/>
      <c r="H252" s="17" t="s">
        <v>238</v>
      </c>
      <c r="I252" s="53" t="s">
        <v>257</v>
      </c>
      <c r="J252" s="54">
        <f>+'[2]2.3. Financing'!J1363</f>
        <v>0</v>
      </c>
      <c r="K252" s="54">
        <f>+'[2]2.3. Financing'!K1363</f>
        <v>0</v>
      </c>
      <c r="L252" s="54">
        <f>+'[2]2.3. Financing'!L1363</f>
        <v>0</v>
      </c>
      <c r="M252" s="54">
        <f>+'[2]2.3. Financing'!M1363</f>
        <v>0</v>
      </c>
      <c r="N252" s="54">
        <f>+'[2]2.3. Financing'!N1363</f>
        <v>0</v>
      </c>
      <c r="O252" s="54">
        <f>+'[2]2.3. Financing'!O1363</f>
        <v>0</v>
      </c>
      <c r="P252" s="55">
        <f t="shared" si="11"/>
        <v>0</v>
      </c>
      <c r="Q252" s="56">
        <f t="shared" si="10"/>
        <v>0</v>
      </c>
      <c r="R252" s="22"/>
      <c r="S252" s="22"/>
      <c r="T252" s="22"/>
      <c r="U252" s="22"/>
      <c r="V252" s="22"/>
      <c r="W252" s="23"/>
      <c r="X252" s="24"/>
      <c r="Y252" s="24"/>
      <c r="Z252" s="24"/>
      <c r="AA252" s="24"/>
      <c r="AB252" s="24"/>
      <c r="AC252" s="24"/>
      <c r="AD252" s="24"/>
      <c r="AE252" s="24"/>
      <c r="AF252" s="24"/>
      <c r="AG252" s="24"/>
      <c r="AH252" s="25"/>
    </row>
    <row r="253" spans="2:34" ht="14.45" hidden="1" customHeight="1" x14ac:dyDescent="0.3">
      <c r="B253" s="126"/>
      <c r="C253" s="128"/>
      <c r="D253" s="109"/>
      <c r="E253" s="112"/>
      <c r="F253" s="52" t="s">
        <v>26</v>
      </c>
      <c r="G253" s="52"/>
      <c r="H253" s="17" t="s">
        <v>240</v>
      </c>
      <c r="I253" s="53" t="s">
        <v>258</v>
      </c>
      <c r="J253" s="54">
        <f>+'[2]2.3. Financing'!J1364</f>
        <v>0</v>
      </c>
      <c r="K253" s="54">
        <f>+'[2]2.3. Financing'!K1364</f>
        <v>0</v>
      </c>
      <c r="L253" s="54">
        <f>+'[2]2.3. Financing'!L1364</f>
        <v>0</v>
      </c>
      <c r="M253" s="54">
        <f>+'[2]2.3. Financing'!M1364</f>
        <v>0</v>
      </c>
      <c r="N253" s="54">
        <f>+'[2]2.3. Financing'!N1364</f>
        <v>0</v>
      </c>
      <c r="O253" s="54">
        <f>+'[2]2.3. Financing'!O1364</f>
        <v>0</v>
      </c>
      <c r="P253" s="55">
        <f t="shared" si="11"/>
        <v>0</v>
      </c>
      <c r="Q253" s="56">
        <f t="shared" si="10"/>
        <v>0</v>
      </c>
      <c r="R253" s="22"/>
      <c r="S253" s="22"/>
      <c r="T253" s="22"/>
      <c r="U253" s="22"/>
      <c r="V253" s="22"/>
      <c r="W253" s="23"/>
      <c r="X253" s="24"/>
      <c r="Y253" s="24"/>
      <c r="Z253" s="24"/>
      <c r="AA253" s="24"/>
      <c r="AB253" s="24"/>
      <c r="AC253" s="24"/>
      <c r="AD253" s="24"/>
      <c r="AE253" s="24"/>
      <c r="AF253" s="24"/>
      <c r="AG253" s="24"/>
      <c r="AH253" s="25"/>
    </row>
    <row r="254" spans="2:34" ht="14.45" hidden="1" customHeight="1" x14ac:dyDescent="0.3">
      <c r="B254" s="126"/>
      <c r="C254" s="128"/>
      <c r="D254" s="109"/>
      <c r="E254" s="112"/>
      <c r="F254" s="52" t="s">
        <v>29</v>
      </c>
      <c r="G254" s="52"/>
      <c r="H254" s="17" t="s">
        <v>242</v>
      </c>
      <c r="I254" s="53" t="s">
        <v>259</v>
      </c>
      <c r="J254" s="54">
        <f>+'[2]2.3. Financing'!J1365</f>
        <v>0</v>
      </c>
      <c r="K254" s="54">
        <f>+'[2]2.3. Financing'!K1365</f>
        <v>0</v>
      </c>
      <c r="L254" s="54">
        <f>+'[2]2.3. Financing'!L1365</f>
        <v>0</v>
      </c>
      <c r="M254" s="54">
        <f>+'[2]2.3. Financing'!M1365</f>
        <v>0</v>
      </c>
      <c r="N254" s="54">
        <f>+'[2]2.3. Financing'!N1365</f>
        <v>0</v>
      </c>
      <c r="O254" s="54">
        <f>+'[2]2.3. Financing'!O1365</f>
        <v>0</v>
      </c>
      <c r="P254" s="55">
        <f t="shared" si="11"/>
        <v>0</v>
      </c>
      <c r="Q254" s="56">
        <f t="shared" si="10"/>
        <v>0</v>
      </c>
      <c r="R254" s="22"/>
      <c r="S254" s="22"/>
      <c r="T254" s="22"/>
      <c r="U254" s="22"/>
      <c r="V254" s="22"/>
      <c r="W254" s="23"/>
      <c r="X254" s="24"/>
      <c r="Y254" s="24"/>
      <c r="Z254" s="24"/>
      <c r="AA254" s="24"/>
      <c r="AB254" s="24"/>
      <c r="AC254" s="24"/>
      <c r="AD254" s="24"/>
      <c r="AE254" s="24"/>
      <c r="AF254" s="24"/>
      <c r="AG254" s="24"/>
      <c r="AH254" s="25"/>
    </row>
    <row r="255" spans="2:34" ht="14.45" hidden="1" customHeight="1" x14ac:dyDescent="0.3">
      <c r="B255" s="126"/>
      <c r="C255" s="128"/>
      <c r="D255" s="109"/>
      <c r="E255" s="112"/>
      <c r="F255" s="52" t="s">
        <v>32</v>
      </c>
      <c r="G255" s="52"/>
      <c r="H255" s="17" t="s">
        <v>244</v>
      </c>
      <c r="I255" s="53" t="s">
        <v>260</v>
      </c>
      <c r="J255" s="54">
        <f>+'[2]2.3. Financing'!J1366</f>
        <v>0</v>
      </c>
      <c r="K255" s="54">
        <f>+'[2]2.3. Financing'!K1366</f>
        <v>0</v>
      </c>
      <c r="L255" s="54">
        <f>+'[2]2.3. Financing'!L1366</f>
        <v>0</v>
      </c>
      <c r="M255" s="54">
        <f>+'[2]2.3. Financing'!M1366</f>
        <v>0</v>
      </c>
      <c r="N255" s="54">
        <f>+'[2]2.3. Financing'!N1366</f>
        <v>0</v>
      </c>
      <c r="O255" s="54">
        <f>+'[2]2.3. Financing'!O1366</f>
        <v>0</v>
      </c>
      <c r="P255" s="55">
        <f t="shared" si="11"/>
        <v>0</v>
      </c>
      <c r="Q255" s="56">
        <f t="shared" si="10"/>
        <v>0</v>
      </c>
      <c r="R255" s="22"/>
      <c r="S255" s="22"/>
      <c r="T255" s="22"/>
      <c r="U255" s="22"/>
      <c r="V255" s="22"/>
      <c r="W255" s="23"/>
      <c r="X255" s="24"/>
      <c r="Y255" s="24"/>
      <c r="Z255" s="24"/>
      <c r="AA255" s="24"/>
      <c r="AB255" s="24"/>
      <c r="AC255" s="24"/>
      <c r="AD255" s="24"/>
      <c r="AE255" s="24"/>
      <c r="AF255" s="24"/>
      <c r="AG255" s="24"/>
      <c r="AH255" s="25"/>
    </row>
    <row r="256" spans="2:34" ht="14.45" hidden="1" customHeight="1" x14ac:dyDescent="0.3">
      <c r="B256" s="126"/>
      <c r="C256" s="128"/>
      <c r="D256" s="109"/>
      <c r="E256" s="112"/>
      <c r="F256" s="52" t="s">
        <v>35</v>
      </c>
      <c r="G256" s="52"/>
      <c r="H256" s="17" t="s">
        <v>246</v>
      </c>
      <c r="I256" s="53" t="s">
        <v>261</v>
      </c>
      <c r="J256" s="54">
        <f>+'[2]2.3. Financing'!J1367</f>
        <v>0</v>
      </c>
      <c r="K256" s="54">
        <f>+'[2]2.3. Financing'!K1367</f>
        <v>0</v>
      </c>
      <c r="L256" s="54">
        <f>+'[2]2.3. Financing'!L1367</f>
        <v>0</v>
      </c>
      <c r="M256" s="54">
        <f>+'[2]2.3. Financing'!M1367</f>
        <v>0</v>
      </c>
      <c r="N256" s="54">
        <f>+'[2]2.3. Financing'!N1367</f>
        <v>0</v>
      </c>
      <c r="O256" s="54">
        <f>+'[2]2.3. Financing'!O1367</f>
        <v>0</v>
      </c>
      <c r="P256" s="55">
        <f t="shared" si="11"/>
        <v>0</v>
      </c>
      <c r="Q256" s="56">
        <f t="shared" si="10"/>
        <v>0</v>
      </c>
      <c r="R256" s="22"/>
      <c r="S256" s="22"/>
      <c r="T256" s="22"/>
      <c r="U256" s="22"/>
      <c r="V256" s="22"/>
      <c r="W256" s="23"/>
      <c r="X256" s="24"/>
      <c r="Y256" s="24"/>
      <c r="Z256" s="24"/>
      <c r="AA256" s="24"/>
      <c r="AB256" s="24"/>
      <c r="AC256" s="24"/>
      <c r="AD256" s="24"/>
      <c r="AE256" s="24"/>
      <c r="AF256" s="24"/>
      <c r="AG256" s="24"/>
      <c r="AH256" s="25"/>
    </row>
    <row r="257" spans="2:34" ht="14.45" hidden="1" customHeight="1" x14ac:dyDescent="0.3">
      <c r="B257" s="126"/>
      <c r="C257" s="128"/>
      <c r="D257" s="109"/>
      <c r="E257" s="112"/>
      <c r="F257" s="52" t="s">
        <v>38</v>
      </c>
      <c r="G257" s="52"/>
      <c r="H257" s="17" t="s">
        <v>248</v>
      </c>
      <c r="I257" s="53" t="s">
        <v>262</v>
      </c>
      <c r="J257" s="54">
        <f>+'[2]2.3. Financing'!J1368</f>
        <v>0</v>
      </c>
      <c r="K257" s="54">
        <f>+'[2]2.3. Financing'!K1368</f>
        <v>0</v>
      </c>
      <c r="L257" s="54">
        <f>+'[2]2.3. Financing'!L1368</f>
        <v>0</v>
      </c>
      <c r="M257" s="54">
        <f>+'[2]2.3. Financing'!M1368</f>
        <v>0</v>
      </c>
      <c r="N257" s="54">
        <f>+'[2]2.3. Financing'!N1368</f>
        <v>0</v>
      </c>
      <c r="O257" s="54">
        <f>+'[2]2.3. Financing'!O1368</f>
        <v>0</v>
      </c>
      <c r="P257" s="55">
        <f t="shared" si="11"/>
        <v>0</v>
      </c>
      <c r="Q257" s="56">
        <f t="shared" si="10"/>
        <v>0</v>
      </c>
      <c r="R257" s="22"/>
      <c r="S257" s="22"/>
      <c r="T257" s="22"/>
      <c r="U257" s="22"/>
      <c r="V257" s="22"/>
      <c r="W257" s="23"/>
      <c r="X257" s="24"/>
      <c r="Y257" s="24"/>
      <c r="Z257" s="24"/>
      <c r="AA257" s="24"/>
      <c r="AB257" s="24"/>
      <c r="AC257" s="24"/>
      <c r="AD257" s="24"/>
      <c r="AE257" s="24"/>
      <c r="AF257" s="24"/>
      <c r="AG257" s="24"/>
      <c r="AH257" s="25"/>
    </row>
    <row r="258" spans="2:34" ht="14.45" hidden="1" customHeight="1" x14ac:dyDescent="0.3">
      <c r="B258" s="126"/>
      <c r="C258" s="128"/>
      <c r="D258" s="110"/>
      <c r="E258" s="113"/>
      <c r="F258" s="52" t="s">
        <v>41</v>
      </c>
      <c r="G258" s="52"/>
      <c r="H258" s="17" t="s">
        <v>250</v>
      </c>
      <c r="I258" s="53" t="s">
        <v>263</v>
      </c>
      <c r="J258" s="54">
        <f>+'[2]2.3. Financing'!J1369</f>
        <v>0</v>
      </c>
      <c r="K258" s="54">
        <f>+'[2]2.3. Financing'!K1369</f>
        <v>0</v>
      </c>
      <c r="L258" s="54">
        <f>+'[2]2.3. Financing'!L1369</f>
        <v>0</v>
      </c>
      <c r="M258" s="54">
        <f>+'[2]2.3. Financing'!M1369</f>
        <v>0</v>
      </c>
      <c r="N258" s="54">
        <f>+'[2]2.3. Financing'!N1369</f>
        <v>0</v>
      </c>
      <c r="O258" s="54">
        <f>+'[2]2.3. Financing'!O1369</f>
        <v>0</v>
      </c>
      <c r="P258" s="55">
        <f t="shared" si="11"/>
        <v>0</v>
      </c>
      <c r="Q258" s="56">
        <f t="shared" si="10"/>
        <v>0</v>
      </c>
      <c r="R258" s="22"/>
      <c r="S258" s="22"/>
      <c r="T258" s="22"/>
      <c r="U258" s="22"/>
      <c r="V258" s="22"/>
      <c r="W258" s="23"/>
      <c r="X258" s="24"/>
      <c r="Y258" s="24"/>
      <c r="Z258" s="24"/>
      <c r="AA258" s="24"/>
      <c r="AB258" s="24"/>
      <c r="AC258" s="24"/>
      <c r="AD258" s="24"/>
      <c r="AE258" s="24"/>
      <c r="AF258" s="24"/>
      <c r="AG258" s="24"/>
      <c r="AH258" s="25"/>
    </row>
    <row r="259" spans="2:34" ht="14.45" hidden="1" customHeight="1" x14ac:dyDescent="0.3">
      <c r="B259" s="126"/>
      <c r="C259" s="128"/>
      <c r="D259" s="108" t="s">
        <v>44</v>
      </c>
      <c r="E259" s="108" t="s">
        <v>45</v>
      </c>
      <c r="F259" s="52" t="s">
        <v>20</v>
      </c>
      <c r="G259" s="52"/>
      <c r="H259" s="17" t="s">
        <v>236</v>
      </c>
      <c r="I259" s="53" t="s">
        <v>256</v>
      </c>
      <c r="J259" s="54">
        <f>+'[2]2.3. Financing'!J1647</f>
        <v>0</v>
      </c>
      <c r="K259" s="54">
        <f>+'[2]2.3. Financing'!K1647</f>
        <v>0</v>
      </c>
      <c r="L259" s="54">
        <f>+'[2]2.3. Financing'!L1647</f>
        <v>0</v>
      </c>
      <c r="M259" s="54">
        <f>+'[2]2.3. Financing'!M1647</f>
        <v>0</v>
      </c>
      <c r="N259" s="54">
        <f>+'[2]2.3. Financing'!N1647</f>
        <v>0</v>
      </c>
      <c r="O259" s="54">
        <f>+'[2]2.3. Financing'!O1647</f>
        <v>0</v>
      </c>
      <c r="P259" s="55">
        <f t="shared" si="11"/>
        <v>0</v>
      </c>
      <c r="Q259" s="56">
        <f t="shared" si="10"/>
        <v>0</v>
      </c>
      <c r="R259" s="22"/>
      <c r="S259" s="22"/>
      <c r="T259" s="22"/>
      <c r="U259" s="22"/>
      <c r="V259" s="22"/>
      <c r="W259" s="23"/>
      <c r="X259" s="24"/>
      <c r="Y259" s="24"/>
      <c r="Z259" s="24"/>
      <c r="AA259" s="24"/>
      <c r="AB259" s="24"/>
      <c r="AC259" s="24"/>
      <c r="AD259" s="24"/>
      <c r="AE259" s="24"/>
      <c r="AF259" s="24"/>
      <c r="AG259" s="24"/>
      <c r="AH259" s="25"/>
    </row>
    <row r="260" spans="2:34" ht="14.45" hidden="1" customHeight="1" x14ac:dyDescent="0.3">
      <c r="B260" s="126"/>
      <c r="C260" s="128"/>
      <c r="D260" s="109"/>
      <c r="E260" s="109"/>
      <c r="F260" s="52" t="s">
        <v>23</v>
      </c>
      <c r="G260" s="52"/>
      <c r="H260" s="17" t="s">
        <v>238</v>
      </c>
      <c r="I260" s="53" t="s">
        <v>257</v>
      </c>
      <c r="J260" s="54">
        <f>+'[2]2.3. Financing'!J1648</f>
        <v>0</v>
      </c>
      <c r="K260" s="54">
        <f>+'[2]2.3. Financing'!K1648</f>
        <v>0</v>
      </c>
      <c r="L260" s="54">
        <f>+'[2]2.3. Financing'!L1648</f>
        <v>0</v>
      </c>
      <c r="M260" s="54">
        <f>+'[2]2.3. Financing'!M1648</f>
        <v>0</v>
      </c>
      <c r="N260" s="54">
        <f>+'[2]2.3. Financing'!N1648</f>
        <v>0</v>
      </c>
      <c r="O260" s="54">
        <f>+'[2]2.3. Financing'!O1648</f>
        <v>0</v>
      </c>
      <c r="P260" s="55">
        <f t="shared" si="11"/>
        <v>0</v>
      </c>
      <c r="Q260" s="56">
        <f t="shared" si="10"/>
        <v>0</v>
      </c>
      <c r="R260" s="22"/>
      <c r="S260" s="22"/>
      <c r="T260" s="22"/>
      <c r="U260" s="22"/>
      <c r="V260" s="22"/>
      <c r="W260" s="23"/>
      <c r="X260" s="24"/>
      <c r="Y260" s="24"/>
      <c r="Z260" s="24"/>
      <c r="AA260" s="24"/>
      <c r="AB260" s="24"/>
      <c r="AC260" s="24"/>
      <c r="AD260" s="24"/>
      <c r="AE260" s="24"/>
      <c r="AF260" s="24"/>
      <c r="AG260" s="24"/>
      <c r="AH260" s="25"/>
    </row>
    <row r="261" spans="2:34" ht="14.45" hidden="1" customHeight="1" x14ac:dyDescent="0.3">
      <c r="B261" s="126"/>
      <c r="C261" s="128"/>
      <c r="D261" s="109"/>
      <c r="E261" s="109"/>
      <c r="F261" s="52" t="s">
        <v>26</v>
      </c>
      <c r="G261" s="52"/>
      <c r="H261" s="17" t="s">
        <v>240</v>
      </c>
      <c r="I261" s="53" t="s">
        <v>258</v>
      </c>
      <c r="J261" s="54">
        <f>+'[2]2.3. Financing'!J1649</f>
        <v>0</v>
      </c>
      <c r="K261" s="54">
        <f>+'[2]2.3. Financing'!K1649</f>
        <v>0</v>
      </c>
      <c r="L261" s="54">
        <f>+'[2]2.3. Financing'!L1649</f>
        <v>0</v>
      </c>
      <c r="M261" s="54">
        <f>+'[2]2.3. Financing'!M1649</f>
        <v>0</v>
      </c>
      <c r="N261" s="54">
        <f>+'[2]2.3. Financing'!N1649</f>
        <v>0</v>
      </c>
      <c r="O261" s="54">
        <f>+'[2]2.3. Financing'!O1649</f>
        <v>0</v>
      </c>
      <c r="P261" s="55">
        <f t="shared" si="11"/>
        <v>0</v>
      </c>
      <c r="Q261" s="56">
        <f t="shared" si="10"/>
        <v>0</v>
      </c>
      <c r="R261" s="22"/>
      <c r="S261" s="22"/>
      <c r="T261" s="22"/>
      <c r="U261" s="22"/>
      <c r="V261" s="22"/>
      <c r="W261" s="23"/>
      <c r="X261" s="24"/>
      <c r="Y261" s="24"/>
      <c r="Z261" s="24"/>
      <c r="AA261" s="24"/>
      <c r="AB261" s="24"/>
      <c r="AC261" s="24"/>
      <c r="AD261" s="24"/>
      <c r="AE261" s="24"/>
      <c r="AF261" s="24"/>
      <c r="AG261" s="24"/>
      <c r="AH261" s="25"/>
    </row>
    <row r="262" spans="2:34" ht="14.45" customHeight="1" x14ac:dyDescent="0.3">
      <c r="B262" s="126"/>
      <c r="C262" s="128"/>
      <c r="D262" s="109"/>
      <c r="E262" s="109"/>
      <c r="F262" s="52" t="s">
        <v>29</v>
      </c>
      <c r="G262" s="57" t="s">
        <v>264</v>
      </c>
      <c r="H262" s="57" t="s">
        <v>265</v>
      </c>
      <c r="I262" s="53" t="s">
        <v>259</v>
      </c>
      <c r="J262" s="54">
        <f>+'[2]2.3. Financing'!J1650</f>
        <v>17309.940073907797</v>
      </c>
      <c r="K262" s="54">
        <f>+'[2]2.3. Financing'!K1650</f>
        <v>36150.499073006387</v>
      </c>
      <c r="L262" s="54">
        <f>+'[2]2.3. Financing'!L1650</f>
        <v>36699.372443755812</v>
      </c>
      <c r="M262" s="54">
        <f>+'[2]2.3. Financing'!M1650</f>
        <v>35965.464318638013</v>
      </c>
      <c r="N262" s="54">
        <f>+'[2]2.3. Financing'!N1650</f>
        <v>36766.426644724554</v>
      </c>
      <c r="O262" s="54">
        <f>+'[2]2.3. Financing'!O1650</f>
        <v>18663.521526285673</v>
      </c>
      <c r="P262" s="55">
        <f t="shared" si="11"/>
        <v>181555.22408031824</v>
      </c>
      <c r="Q262" s="56">
        <f t="shared" si="10"/>
        <v>1.8171840495948821E-3</v>
      </c>
      <c r="R262" s="22"/>
      <c r="S262" s="22"/>
      <c r="T262" s="22"/>
      <c r="U262" s="22"/>
      <c r="V262" s="22"/>
      <c r="W262" s="23"/>
      <c r="X262" s="24"/>
      <c r="Y262" s="24"/>
      <c r="Z262" s="24"/>
      <c r="AA262" s="24"/>
      <c r="AB262" s="24"/>
      <c r="AC262" s="24"/>
      <c r="AD262" s="24"/>
      <c r="AE262" s="24"/>
      <c r="AF262" s="24"/>
      <c r="AG262" s="24"/>
      <c r="AH262" s="25"/>
    </row>
    <row r="263" spans="2:34" ht="14.45" hidden="1" customHeight="1" x14ac:dyDescent="0.3">
      <c r="B263" s="126"/>
      <c r="C263" s="128"/>
      <c r="D263" s="109"/>
      <c r="E263" s="109"/>
      <c r="F263" s="52" t="s">
        <v>32</v>
      </c>
      <c r="G263" s="57"/>
      <c r="H263" s="57" t="s">
        <v>266</v>
      </c>
      <c r="I263" s="53" t="s">
        <v>260</v>
      </c>
      <c r="J263" s="54">
        <f>+'[2]2.3. Financing'!J1651</f>
        <v>0</v>
      </c>
      <c r="K263" s="54">
        <f>+'[2]2.3. Financing'!K1651</f>
        <v>0</v>
      </c>
      <c r="L263" s="54">
        <f>+'[2]2.3. Financing'!L1651</f>
        <v>0</v>
      </c>
      <c r="M263" s="54">
        <f>+'[2]2.3. Financing'!M1651</f>
        <v>0</v>
      </c>
      <c r="N263" s="54">
        <f>+'[2]2.3. Financing'!N1651</f>
        <v>0</v>
      </c>
      <c r="O263" s="54">
        <f>+'[2]2.3. Financing'!O1651</f>
        <v>0</v>
      </c>
      <c r="P263" s="55">
        <f t="shared" si="11"/>
        <v>0</v>
      </c>
      <c r="Q263" s="56">
        <f t="shared" si="10"/>
        <v>0</v>
      </c>
      <c r="R263" s="22"/>
      <c r="S263" s="22"/>
      <c r="T263" s="22"/>
      <c r="U263" s="22"/>
      <c r="V263" s="22"/>
      <c r="W263" s="23"/>
      <c r="X263" s="24"/>
      <c r="Y263" s="24"/>
      <c r="Z263" s="24"/>
      <c r="AA263" s="24"/>
      <c r="AB263" s="24"/>
      <c r="AC263" s="24"/>
      <c r="AD263" s="24"/>
      <c r="AE263" s="24"/>
      <c r="AF263" s="24"/>
      <c r="AG263" s="24"/>
      <c r="AH263" s="25"/>
    </row>
    <row r="264" spans="2:34" ht="14.45" customHeight="1" x14ac:dyDescent="0.3">
      <c r="B264" s="126"/>
      <c r="C264" s="128"/>
      <c r="D264" s="109"/>
      <c r="E264" s="109"/>
      <c r="F264" s="52" t="s">
        <v>35</v>
      </c>
      <c r="G264" s="57" t="s">
        <v>267</v>
      </c>
      <c r="H264" s="57" t="s">
        <v>268</v>
      </c>
      <c r="I264" s="53" t="s">
        <v>261</v>
      </c>
      <c r="J264" s="54">
        <f>+'[2]2.3. Financing'!J1652</f>
        <v>240572.76615730696</v>
      </c>
      <c r="K264" s="54">
        <f>+'[2]2.3. Financing'!K1652</f>
        <v>502418.00507845206</v>
      </c>
      <c r="L264" s="54">
        <f>+'[2]2.3. Financing'!L1652</f>
        <v>510046.22242105915</v>
      </c>
      <c r="M264" s="54">
        <f>+'[2]2.3. Financing'!M1652</f>
        <v>499846.40041063825</v>
      </c>
      <c r="N264" s="54">
        <f>+'[2]2.3. Financing'!N1652</f>
        <v>510978.1386807714</v>
      </c>
      <c r="O264" s="54">
        <f>+'[2]2.3. Financing'!O1652</f>
        <v>259384.78011156767</v>
      </c>
      <c r="P264" s="55">
        <f t="shared" si="11"/>
        <v>2523246.3128597955</v>
      </c>
      <c r="Q264" s="56">
        <f t="shared" ref="Q264:Q283" si="13">+P264/$P$284</f>
        <v>2.525514193356105E-2</v>
      </c>
      <c r="R264" s="22"/>
      <c r="S264" s="22"/>
      <c r="T264" s="22"/>
      <c r="U264" s="22"/>
      <c r="V264" s="22"/>
      <c r="W264" s="23"/>
      <c r="X264" s="24"/>
      <c r="Y264" s="24"/>
      <c r="Z264" s="24"/>
      <c r="AA264" s="24"/>
      <c r="AB264" s="24"/>
      <c r="AC264" s="24"/>
      <c r="AD264" s="24"/>
      <c r="AE264" s="24"/>
      <c r="AF264" s="24"/>
      <c r="AG264" s="24"/>
      <c r="AH264" s="25"/>
    </row>
    <row r="265" spans="2:34" ht="14.45" hidden="1" customHeight="1" x14ac:dyDescent="0.3">
      <c r="B265" s="126"/>
      <c r="C265" s="128"/>
      <c r="D265" s="109"/>
      <c r="E265" s="109"/>
      <c r="F265" s="52" t="s">
        <v>38</v>
      </c>
      <c r="G265" s="57"/>
      <c r="H265" s="57" t="s">
        <v>269</v>
      </c>
      <c r="I265" s="53" t="s">
        <v>262</v>
      </c>
      <c r="J265" s="54">
        <f>+'[2]2.3. Financing'!J1653</f>
        <v>0</v>
      </c>
      <c r="K265" s="54">
        <f>+'[2]2.3. Financing'!K1653</f>
        <v>0</v>
      </c>
      <c r="L265" s="54">
        <f>+'[2]2.3. Financing'!L1653</f>
        <v>0</v>
      </c>
      <c r="M265" s="54">
        <f>+'[2]2.3. Financing'!M1653</f>
        <v>0</v>
      </c>
      <c r="N265" s="54">
        <f>+'[2]2.3. Financing'!N1653</f>
        <v>0</v>
      </c>
      <c r="O265" s="54">
        <f>+'[2]2.3. Financing'!O1653</f>
        <v>0</v>
      </c>
      <c r="P265" s="55">
        <f t="shared" si="11"/>
        <v>0</v>
      </c>
      <c r="Q265" s="56">
        <f t="shared" si="13"/>
        <v>0</v>
      </c>
      <c r="R265" s="22"/>
      <c r="S265" s="22"/>
      <c r="T265" s="22"/>
      <c r="U265" s="22"/>
      <c r="V265" s="22"/>
      <c r="W265" s="23"/>
      <c r="X265" s="24"/>
      <c r="Y265" s="24"/>
      <c r="Z265" s="24"/>
      <c r="AA265" s="24"/>
      <c r="AB265" s="24"/>
      <c r="AC265" s="24"/>
      <c r="AD265" s="24"/>
      <c r="AE265" s="24"/>
      <c r="AF265" s="24"/>
      <c r="AG265" s="24"/>
      <c r="AH265" s="25"/>
    </row>
    <row r="266" spans="2:34" ht="14.45" hidden="1" customHeight="1" x14ac:dyDescent="0.3">
      <c r="B266" s="126"/>
      <c r="C266" s="128"/>
      <c r="D266" s="110"/>
      <c r="E266" s="110"/>
      <c r="F266" s="52" t="s">
        <v>41</v>
      </c>
      <c r="G266" s="57"/>
      <c r="H266" s="57" t="s">
        <v>270</v>
      </c>
      <c r="I266" s="53" t="s">
        <v>263</v>
      </c>
      <c r="J266" s="54">
        <f>+'[2]2.3. Financing'!J1654</f>
        <v>0</v>
      </c>
      <c r="K266" s="54">
        <f>+'[2]2.3. Financing'!K1654</f>
        <v>0</v>
      </c>
      <c r="L266" s="54">
        <f>+'[2]2.3. Financing'!L1654</f>
        <v>0</v>
      </c>
      <c r="M266" s="54">
        <f>+'[2]2.3. Financing'!M1654</f>
        <v>0</v>
      </c>
      <c r="N266" s="54">
        <f>+'[2]2.3. Financing'!N1654</f>
        <v>0</v>
      </c>
      <c r="O266" s="54">
        <f>+'[2]2.3. Financing'!O1654</f>
        <v>0</v>
      </c>
      <c r="P266" s="55">
        <f t="shared" si="11"/>
        <v>0</v>
      </c>
      <c r="Q266" s="56">
        <f t="shared" si="13"/>
        <v>0</v>
      </c>
      <c r="R266" s="22"/>
      <c r="S266" s="22"/>
      <c r="T266" s="22"/>
      <c r="U266" s="22"/>
      <c r="V266" s="22"/>
      <c r="W266" s="23"/>
      <c r="X266" s="24"/>
      <c r="Y266" s="24"/>
      <c r="Z266" s="24"/>
      <c r="AA266" s="24"/>
      <c r="AB266" s="24"/>
      <c r="AC266" s="24"/>
      <c r="AD266" s="24"/>
      <c r="AE266" s="24"/>
      <c r="AF266" s="24"/>
      <c r="AG266" s="24"/>
      <c r="AH266" s="25"/>
    </row>
    <row r="267" spans="2:34" ht="14.45" hidden="1" customHeight="1" x14ac:dyDescent="0.3">
      <c r="B267" s="126"/>
      <c r="C267" s="128"/>
      <c r="D267" s="108" t="s">
        <v>54</v>
      </c>
      <c r="E267" s="111" t="s">
        <v>19</v>
      </c>
      <c r="F267" s="52" t="s">
        <v>20</v>
      </c>
      <c r="G267" s="57"/>
      <c r="H267" s="57" t="s">
        <v>271</v>
      </c>
      <c r="I267" s="53" t="s">
        <v>256</v>
      </c>
      <c r="J267" s="54">
        <f>+'[2]2.3. Financing'!J1457</f>
        <v>0</v>
      </c>
      <c r="K267" s="54">
        <f>+'[2]2.3. Financing'!K1457</f>
        <v>0</v>
      </c>
      <c r="L267" s="54">
        <f>+'[2]2.3. Financing'!L1457</f>
        <v>0</v>
      </c>
      <c r="M267" s="54">
        <f>+'[2]2.3. Financing'!M1457</f>
        <v>0</v>
      </c>
      <c r="N267" s="54">
        <f>+'[2]2.3. Financing'!N1457</f>
        <v>0</v>
      </c>
      <c r="O267" s="54">
        <f>+'[2]2.3. Financing'!O1457</f>
        <v>0</v>
      </c>
      <c r="P267" s="55">
        <f t="shared" si="11"/>
        <v>0</v>
      </c>
      <c r="Q267" s="56">
        <f t="shared" si="13"/>
        <v>0</v>
      </c>
      <c r="R267" s="22"/>
      <c r="S267" s="22"/>
      <c r="T267" s="22"/>
      <c r="U267" s="22"/>
      <c r="V267" s="22"/>
      <c r="W267" s="23"/>
      <c r="X267" s="24"/>
      <c r="Y267" s="24"/>
      <c r="Z267" s="24"/>
      <c r="AA267" s="24"/>
      <c r="AB267" s="24"/>
      <c r="AC267" s="24"/>
      <c r="AD267" s="24"/>
      <c r="AE267" s="24"/>
      <c r="AF267" s="24"/>
      <c r="AG267" s="24"/>
      <c r="AH267" s="25"/>
    </row>
    <row r="268" spans="2:34" ht="14.45" hidden="1" customHeight="1" x14ac:dyDescent="0.3">
      <c r="B268" s="126"/>
      <c r="C268" s="128"/>
      <c r="D268" s="109"/>
      <c r="E268" s="112"/>
      <c r="F268" s="52" t="s">
        <v>23</v>
      </c>
      <c r="G268" s="57"/>
      <c r="H268" s="57" t="s">
        <v>272</v>
      </c>
      <c r="I268" s="53" t="s">
        <v>257</v>
      </c>
      <c r="J268" s="54">
        <f>+'[2]2.3. Financing'!J1458</f>
        <v>0</v>
      </c>
      <c r="K268" s="54">
        <f>+'[2]2.3. Financing'!K1458</f>
        <v>0</v>
      </c>
      <c r="L268" s="54">
        <f>+'[2]2.3. Financing'!L1458</f>
        <v>0</v>
      </c>
      <c r="M268" s="54">
        <f>+'[2]2.3. Financing'!M1458</f>
        <v>0</v>
      </c>
      <c r="N268" s="54">
        <f>+'[2]2.3. Financing'!N1458</f>
        <v>0</v>
      </c>
      <c r="O268" s="54">
        <f>+'[2]2.3. Financing'!O1458</f>
        <v>0</v>
      </c>
      <c r="P268" s="55">
        <f t="shared" si="11"/>
        <v>0</v>
      </c>
      <c r="Q268" s="56">
        <f t="shared" si="13"/>
        <v>0</v>
      </c>
      <c r="R268" s="22"/>
      <c r="S268" s="22"/>
      <c r="T268" s="22"/>
      <c r="U268" s="22"/>
      <c r="V268" s="22"/>
      <c r="W268" s="23"/>
      <c r="X268" s="24"/>
      <c r="Y268" s="24"/>
      <c r="Z268" s="24"/>
      <c r="AA268" s="24"/>
      <c r="AB268" s="24"/>
      <c r="AC268" s="24"/>
      <c r="AD268" s="24"/>
      <c r="AE268" s="24"/>
      <c r="AF268" s="24"/>
      <c r="AG268" s="24"/>
      <c r="AH268" s="25"/>
    </row>
    <row r="269" spans="2:34" ht="14.45" hidden="1" customHeight="1" x14ac:dyDescent="0.3">
      <c r="B269" s="126"/>
      <c r="C269" s="128"/>
      <c r="D269" s="109"/>
      <c r="E269" s="112"/>
      <c r="F269" s="52" t="s">
        <v>26</v>
      </c>
      <c r="G269" s="57"/>
      <c r="H269" s="57" t="s">
        <v>273</v>
      </c>
      <c r="I269" s="53" t="s">
        <v>258</v>
      </c>
      <c r="J269" s="54">
        <f>+'[2]2.3. Financing'!J1459</f>
        <v>0</v>
      </c>
      <c r="K269" s="54">
        <f>+'[2]2.3. Financing'!K1459</f>
        <v>0</v>
      </c>
      <c r="L269" s="54">
        <f>+'[2]2.3. Financing'!L1459</f>
        <v>0</v>
      </c>
      <c r="M269" s="54">
        <f>+'[2]2.3. Financing'!M1459</f>
        <v>0</v>
      </c>
      <c r="N269" s="54">
        <f>+'[2]2.3. Financing'!N1459</f>
        <v>0</v>
      </c>
      <c r="O269" s="54">
        <f>+'[2]2.3. Financing'!O1459</f>
        <v>0</v>
      </c>
      <c r="P269" s="55">
        <f t="shared" si="11"/>
        <v>0</v>
      </c>
      <c r="Q269" s="56">
        <f t="shared" si="13"/>
        <v>0</v>
      </c>
      <c r="R269" s="22"/>
      <c r="S269" s="22"/>
      <c r="T269" s="22"/>
      <c r="U269" s="22"/>
      <c r="V269" s="22"/>
      <c r="W269" s="23"/>
      <c r="X269" s="24"/>
      <c r="Y269" s="24"/>
      <c r="Z269" s="24"/>
      <c r="AA269" s="24"/>
      <c r="AB269" s="24"/>
      <c r="AC269" s="24"/>
      <c r="AD269" s="24"/>
      <c r="AE269" s="24"/>
      <c r="AF269" s="24"/>
      <c r="AG269" s="24"/>
      <c r="AH269" s="25"/>
    </row>
    <row r="270" spans="2:34" ht="14.45" customHeight="1" x14ac:dyDescent="0.3">
      <c r="B270" s="126"/>
      <c r="C270" s="128"/>
      <c r="D270" s="109"/>
      <c r="E270" s="112"/>
      <c r="F270" s="52" t="s">
        <v>29</v>
      </c>
      <c r="G270" s="57" t="s">
        <v>274</v>
      </c>
      <c r="H270" s="57" t="s">
        <v>265</v>
      </c>
      <c r="I270" s="53" t="s">
        <v>259</v>
      </c>
      <c r="J270" s="54">
        <f>+'[2]2.3. Financing'!J1460</f>
        <v>7867.8412863659069</v>
      </c>
      <c r="K270" s="54">
        <f>+'[2]2.3. Financing'!K1460</f>
        <v>14219.3492548372</v>
      </c>
      <c r="L270" s="54">
        <f>+'[2]2.3. Financing'!L1460</f>
        <v>13178.352139369295</v>
      </c>
      <c r="M270" s="54">
        <f>+'[2]2.3. Financing'!M1460</f>
        <v>13418.09030653216</v>
      </c>
      <c r="N270" s="54">
        <f>+'[2]2.3. Financing'!N1460</f>
        <v>12136.623707395265</v>
      </c>
      <c r="O270" s="54">
        <f>+'[2]2.3. Financing'!O1460</f>
        <v>5551.2693190900718</v>
      </c>
      <c r="P270" s="55">
        <f t="shared" si="11"/>
        <v>66371.526013589901</v>
      </c>
      <c r="Q270" s="56">
        <f t="shared" si="13"/>
        <v>6.6431180391598652E-4</v>
      </c>
      <c r="R270" s="22"/>
      <c r="S270" s="22"/>
      <c r="T270" s="22"/>
      <c r="U270" s="22"/>
      <c r="V270" s="22"/>
      <c r="W270" s="23"/>
      <c r="X270" s="24"/>
      <c r="Y270" s="24"/>
      <c r="Z270" s="24"/>
      <c r="AA270" s="24"/>
      <c r="AB270" s="24"/>
      <c r="AC270" s="24"/>
      <c r="AD270" s="24"/>
      <c r="AE270" s="24"/>
      <c r="AF270" s="24"/>
      <c r="AG270" s="24"/>
      <c r="AH270" s="25"/>
    </row>
    <row r="271" spans="2:34" ht="14.45" hidden="1" customHeight="1" x14ac:dyDescent="0.3">
      <c r="B271" s="126"/>
      <c r="C271" s="128"/>
      <c r="D271" s="109"/>
      <c r="E271" s="112"/>
      <c r="F271" s="52" t="s">
        <v>32</v>
      </c>
      <c r="G271" s="57"/>
      <c r="H271" s="57" t="s">
        <v>266</v>
      </c>
      <c r="I271" s="53" t="s">
        <v>260</v>
      </c>
      <c r="J271" s="54">
        <f>+'[2]2.3. Financing'!J1461</f>
        <v>0</v>
      </c>
      <c r="K271" s="54">
        <f>+'[2]2.3. Financing'!K1461</f>
        <v>0</v>
      </c>
      <c r="L271" s="54">
        <f>+'[2]2.3. Financing'!L1461</f>
        <v>0</v>
      </c>
      <c r="M271" s="54">
        <f>+'[2]2.3. Financing'!M1461</f>
        <v>0</v>
      </c>
      <c r="N271" s="54">
        <f>+'[2]2.3. Financing'!N1461</f>
        <v>0</v>
      </c>
      <c r="O271" s="54">
        <f>+'[2]2.3. Financing'!O1461</f>
        <v>0</v>
      </c>
      <c r="P271" s="55">
        <f t="shared" si="11"/>
        <v>0</v>
      </c>
      <c r="Q271" s="56">
        <f t="shared" si="13"/>
        <v>0</v>
      </c>
      <c r="R271" s="22"/>
      <c r="S271" s="22"/>
      <c r="T271" s="22"/>
      <c r="U271" s="22"/>
      <c r="V271" s="22"/>
      <c r="W271" s="23"/>
      <c r="X271" s="24"/>
      <c r="Y271" s="24"/>
      <c r="Z271" s="24"/>
      <c r="AA271" s="24"/>
      <c r="AB271" s="24"/>
      <c r="AC271" s="24"/>
      <c r="AD271" s="24"/>
      <c r="AE271" s="24"/>
      <c r="AF271" s="24"/>
      <c r="AG271" s="24"/>
      <c r="AH271" s="25"/>
    </row>
    <row r="272" spans="2:34" ht="14.45" customHeight="1" x14ac:dyDescent="0.3">
      <c r="B272" s="126"/>
      <c r="C272" s="128"/>
      <c r="D272" s="109"/>
      <c r="E272" s="112"/>
      <c r="F272" s="52" t="s">
        <v>35</v>
      </c>
      <c r="G272" s="57" t="s">
        <v>275</v>
      </c>
      <c r="H272" s="57" t="s">
        <v>268</v>
      </c>
      <c r="I272" s="53" t="s">
        <v>261</v>
      </c>
      <c r="J272" s="54">
        <f>+'[2]2.3. Financing'!J1462</f>
        <v>109346.90321665596</v>
      </c>
      <c r="K272" s="54">
        <f>+'[2]2.3. Financing'!K1462</f>
        <v>197619.87439513812</v>
      </c>
      <c r="L272" s="54">
        <f>+'[2]2.3. Financing'!L1462</f>
        <v>183152.14345207228</v>
      </c>
      <c r="M272" s="54">
        <f>+'[2]2.3. Financing'!M1462</f>
        <v>186484.01368279528</v>
      </c>
      <c r="N272" s="54">
        <f>+'[2]2.3. Financing'!N1462</f>
        <v>168674.24870519986</v>
      </c>
      <c r="O272" s="54">
        <f>+'[2]2.3. Financing'!O1462</f>
        <v>77151.290534548723</v>
      </c>
      <c r="P272" s="55">
        <f t="shared" si="11"/>
        <v>922428.4739864103</v>
      </c>
      <c r="Q272" s="56">
        <f t="shared" si="13"/>
        <v>9.2325754784048971E-3</v>
      </c>
      <c r="R272" s="22"/>
      <c r="S272" s="22"/>
      <c r="T272" s="22"/>
      <c r="U272" s="22"/>
      <c r="V272" s="22"/>
      <c r="W272" s="23"/>
      <c r="X272" s="24"/>
      <c r="Y272" s="24"/>
      <c r="Z272" s="24"/>
      <c r="AA272" s="24"/>
      <c r="AB272" s="24"/>
      <c r="AC272" s="24"/>
      <c r="AD272" s="24"/>
      <c r="AE272" s="24"/>
      <c r="AF272" s="24"/>
      <c r="AG272" s="24"/>
      <c r="AH272" s="25"/>
    </row>
    <row r="273" spans="2:34" ht="14.45" hidden="1" customHeight="1" x14ac:dyDescent="0.3">
      <c r="B273" s="126"/>
      <c r="C273" s="128"/>
      <c r="D273" s="109"/>
      <c r="E273" s="112"/>
      <c r="F273" s="52" t="s">
        <v>38</v>
      </c>
      <c r="G273" s="52"/>
      <c r="H273" s="17" t="s">
        <v>269</v>
      </c>
      <c r="I273" s="53" t="s">
        <v>262</v>
      </c>
      <c r="J273" s="54">
        <f>+'[2]2.3. Financing'!J1463</f>
        <v>0</v>
      </c>
      <c r="K273" s="54">
        <f>+'[2]2.3. Financing'!K1463</f>
        <v>0</v>
      </c>
      <c r="L273" s="54">
        <f>+'[2]2.3. Financing'!L1463</f>
        <v>0</v>
      </c>
      <c r="M273" s="54">
        <f>+'[2]2.3. Financing'!M1463</f>
        <v>0</v>
      </c>
      <c r="N273" s="54">
        <f>+'[2]2.3. Financing'!N1463</f>
        <v>0</v>
      </c>
      <c r="O273" s="54">
        <f>+'[2]2.3. Financing'!O1463</f>
        <v>0</v>
      </c>
      <c r="P273" s="55">
        <f t="shared" si="11"/>
        <v>0</v>
      </c>
      <c r="Q273" s="56">
        <f t="shared" si="13"/>
        <v>0</v>
      </c>
      <c r="R273" s="22"/>
      <c r="S273" s="22"/>
      <c r="T273" s="22"/>
      <c r="U273" s="22"/>
      <c r="V273" s="22"/>
      <c r="W273" s="23"/>
      <c r="X273" s="24"/>
      <c r="Y273" s="24"/>
      <c r="Z273" s="24"/>
      <c r="AA273" s="24"/>
      <c r="AB273" s="24"/>
      <c r="AC273" s="24"/>
      <c r="AD273" s="24"/>
      <c r="AE273" s="24"/>
      <c r="AF273" s="24"/>
      <c r="AG273" s="24"/>
      <c r="AH273" s="25"/>
    </row>
    <row r="274" spans="2:34" ht="14.45" hidden="1" customHeight="1" x14ac:dyDescent="0.3">
      <c r="B274" s="126"/>
      <c r="C274" s="128"/>
      <c r="D274" s="110"/>
      <c r="E274" s="113"/>
      <c r="F274" s="52" t="s">
        <v>41</v>
      </c>
      <c r="G274" s="52"/>
      <c r="H274" s="17" t="s">
        <v>270</v>
      </c>
      <c r="I274" s="53" t="s">
        <v>263</v>
      </c>
      <c r="J274" s="54">
        <f>+'[2]2.3. Financing'!J1464</f>
        <v>0</v>
      </c>
      <c r="K274" s="54">
        <f>+'[2]2.3. Financing'!K1464</f>
        <v>0</v>
      </c>
      <c r="L274" s="54">
        <f>+'[2]2.3. Financing'!L1464</f>
        <v>0</v>
      </c>
      <c r="M274" s="54">
        <f>+'[2]2.3. Financing'!M1464</f>
        <v>0</v>
      </c>
      <c r="N274" s="54">
        <f>+'[2]2.3. Financing'!N1464</f>
        <v>0</v>
      </c>
      <c r="O274" s="54">
        <f>+'[2]2.3. Financing'!O1464</f>
        <v>0</v>
      </c>
      <c r="P274" s="55">
        <f t="shared" si="11"/>
        <v>0</v>
      </c>
      <c r="Q274" s="56">
        <f t="shared" si="13"/>
        <v>0</v>
      </c>
      <c r="R274" s="22"/>
      <c r="S274" s="22"/>
      <c r="T274" s="22"/>
      <c r="U274" s="22"/>
      <c r="V274" s="22"/>
      <c r="W274" s="23"/>
      <c r="X274" s="24"/>
      <c r="Y274" s="24"/>
      <c r="Z274" s="24"/>
      <c r="AA274" s="24"/>
      <c r="AB274" s="24"/>
      <c r="AC274" s="24"/>
      <c r="AD274" s="24"/>
      <c r="AE274" s="24"/>
      <c r="AF274" s="24"/>
      <c r="AG274" s="24"/>
      <c r="AH274" s="25"/>
    </row>
    <row r="275" spans="2:34" ht="14.45" hidden="1" customHeight="1" x14ac:dyDescent="0.3">
      <c r="B275" s="126"/>
      <c r="C275" s="128"/>
      <c r="D275" s="111" t="s">
        <v>63</v>
      </c>
      <c r="E275" s="111" t="s">
        <v>64</v>
      </c>
      <c r="F275" s="52" t="s">
        <v>20</v>
      </c>
      <c r="G275" s="52"/>
      <c r="H275" s="17" t="s">
        <v>271</v>
      </c>
      <c r="I275" s="53" t="s">
        <v>256</v>
      </c>
      <c r="J275" s="58">
        <f>+'[2]2.3. Financing'!J1552</f>
        <v>0</v>
      </c>
      <c r="K275" s="58">
        <f>+'[2]2.3. Financing'!K1552</f>
        <v>0</v>
      </c>
      <c r="L275" s="58">
        <f>+'[2]2.3. Financing'!L1552</f>
        <v>0</v>
      </c>
      <c r="M275" s="58">
        <f>+'[2]2.3. Financing'!M1552</f>
        <v>0</v>
      </c>
      <c r="N275" s="58">
        <f>+'[2]2.3. Financing'!N1552</f>
        <v>0</v>
      </c>
      <c r="O275" s="58">
        <f>+'[2]2.3. Financing'!O1552</f>
        <v>0</v>
      </c>
      <c r="P275" s="59">
        <f t="shared" si="11"/>
        <v>0</v>
      </c>
      <c r="Q275" s="60">
        <f t="shared" si="13"/>
        <v>0</v>
      </c>
      <c r="R275" s="22"/>
      <c r="S275" s="22"/>
      <c r="T275" s="22"/>
      <c r="U275" s="22"/>
      <c r="V275" s="22"/>
      <c r="W275" s="23"/>
      <c r="X275" s="24"/>
      <c r="Y275" s="24"/>
      <c r="Z275" s="24"/>
      <c r="AA275" s="24"/>
      <c r="AB275" s="24"/>
      <c r="AC275" s="24"/>
      <c r="AD275" s="24"/>
      <c r="AE275" s="24"/>
      <c r="AF275" s="24"/>
      <c r="AG275" s="24"/>
      <c r="AH275" s="25"/>
    </row>
    <row r="276" spans="2:34" ht="14.45" hidden="1" customHeight="1" x14ac:dyDescent="0.3">
      <c r="B276" s="126"/>
      <c r="C276" s="128"/>
      <c r="D276" s="112"/>
      <c r="E276" s="112"/>
      <c r="F276" s="52" t="s">
        <v>23</v>
      </c>
      <c r="G276" s="52"/>
      <c r="H276" s="17" t="s">
        <v>272</v>
      </c>
      <c r="I276" s="53" t="s">
        <v>257</v>
      </c>
      <c r="J276" s="58">
        <f>+'[2]2.3. Financing'!J1553</f>
        <v>0</v>
      </c>
      <c r="K276" s="58">
        <f>+'[2]2.3. Financing'!K1553</f>
        <v>0</v>
      </c>
      <c r="L276" s="58">
        <f>+'[2]2.3. Financing'!L1553</f>
        <v>0</v>
      </c>
      <c r="M276" s="58">
        <f>+'[2]2.3. Financing'!M1553</f>
        <v>0</v>
      </c>
      <c r="N276" s="58">
        <f>+'[2]2.3. Financing'!N1553</f>
        <v>0</v>
      </c>
      <c r="O276" s="58">
        <f>+'[2]2.3. Financing'!O1553</f>
        <v>0</v>
      </c>
      <c r="P276" s="59">
        <f t="shared" si="11"/>
        <v>0</v>
      </c>
      <c r="Q276" s="60">
        <f t="shared" si="13"/>
        <v>0</v>
      </c>
      <c r="R276" s="22"/>
      <c r="S276" s="22"/>
      <c r="T276" s="22"/>
      <c r="U276" s="22"/>
      <c r="V276" s="22"/>
      <c r="W276" s="23"/>
      <c r="X276" s="24"/>
      <c r="Y276" s="24"/>
      <c r="Z276" s="24"/>
      <c r="AA276" s="24"/>
      <c r="AB276" s="24"/>
      <c r="AC276" s="24"/>
      <c r="AD276" s="24"/>
      <c r="AE276" s="24"/>
      <c r="AF276" s="24"/>
      <c r="AG276" s="24"/>
      <c r="AH276" s="25"/>
    </row>
    <row r="277" spans="2:34" ht="14.45" hidden="1" customHeight="1" x14ac:dyDescent="0.3">
      <c r="B277" s="126"/>
      <c r="C277" s="128"/>
      <c r="D277" s="112"/>
      <c r="E277" s="112"/>
      <c r="F277" s="52" t="s">
        <v>26</v>
      </c>
      <c r="G277" s="52"/>
      <c r="H277" s="17" t="s">
        <v>273</v>
      </c>
      <c r="I277" s="53" t="s">
        <v>258</v>
      </c>
      <c r="J277" s="58">
        <f>+'[2]2.3. Financing'!J1554</f>
        <v>0</v>
      </c>
      <c r="K277" s="58">
        <f>+'[2]2.3. Financing'!K1554</f>
        <v>0</v>
      </c>
      <c r="L277" s="58">
        <f>+'[2]2.3. Financing'!L1554</f>
        <v>0</v>
      </c>
      <c r="M277" s="58">
        <f>+'[2]2.3. Financing'!M1554</f>
        <v>0</v>
      </c>
      <c r="N277" s="58">
        <f>+'[2]2.3. Financing'!N1554</f>
        <v>0</v>
      </c>
      <c r="O277" s="58">
        <f>+'[2]2.3. Financing'!O1554</f>
        <v>0</v>
      </c>
      <c r="P277" s="59">
        <f t="shared" si="11"/>
        <v>0</v>
      </c>
      <c r="Q277" s="60">
        <f t="shared" si="13"/>
        <v>0</v>
      </c>
      <c r="R277" s="22"/>
      <c r="S277" s="22"/>
      <c r="T277" s="22"/>
      <c r="U277" s="22"/>
      <c r="V277" s="22"/>
      <c r="W277" s="23"/>
      <c r="X277" s="24"/>
      <c r="Y277" s="24"/>
      <c r="Z277" s="24"/>
      <c r="AA277" s="24"/>
      <c r="AB277" s="24"/>
      <c r="AC277" s="24"/>
      <c r="AD277" s="24"/>
      <c r="AE277" s="24"/>
      <c r="AF277" s="24"/>
      <c r="AG277" s="24"/>
      <c r="AH277" s="25"/>
    </row>
    <row r="278" spans="2:34" ht="14.45" hidden="1" customHeight="1" x14ac:dyDescent="0.3">
      <c r="B278" s="126"/>
      <c r="C278" s="128"/>
      <c r="D278" s="112"/>
      <c r="E278" s="112"/>
      <c r="F278" s="52" t="s">
        <v>29</v>
      </c>
      <c r="G278" s="52"/>
      <c r="H278" s="17" t="s">
        <v>265</v>
      </c>
      <c r="I278" s="53" t="s">
        <v>259</v>
      </c>
      <c r="J278" s="58">
        <f>+'[2]2.3. Financing'!J1555</f>
        <v>0</v>
      </c>
      <c r="K278" s="58">
        <f>+'[2]2.3. Financing'!K1555</f>
        <v>0</v>
      </c>
      <c r="L278" s="58">
        <f>+'[2]2.3. Financing'!L1555</f>
        <v>0</v>
      </c>
      <c r="M278" s="58">
        <f>+'[2]2.3. Financing'!M1555</f>
        <v>0</v>
      </c>
      <c r="N278" s="58">
        <f>+'[2]2.3. Financing'!N1555</f>
        <v>0</v>
      </c>
      <c r="O278" s="58">
        <f>+'[2]2.3. Financing'!O1555</f>
        <v>0</v>
      </c>
      <c r="P278" s="59">
        <f t="shared" si="11"/>
        <v>0</v>
      </c>
      <c r="Q278" s="60">
        <f t="shared" si="13"/>
        <v>0</v>
      </c>
      <c r="R278" s="22"/>
      <c r="S278" s="22"/>
      <c r="T278" s="22"/>
      <c r="U278" s="22"/>
      <c r="V278" s="22"/>
      <c r="W278" s="23"/>
      <c r="X278" s="24"/>
      <c r="Y278" s="24"/>
      <c r="Z278" s="24"/>
      <c r="AA278" s="24"/>
      <c r="AB278" s="24"/>
      <c r="AC278" s="24"/>
      <c r="AD278" s="24"/>
      <c r="AE278" s="24"/>
      <c r="AF278" s="24"/>
      <c r="AG278" s="24"/>
      <c r="AH278" s="25"/>
    </row>
    <row r="279" spans="2:34" ht="14.45" hidden="1" customHeight="1" x14ac:dyDescent="0.3">
      <c r="B279" s="126"/>
      <c r="C279" s="128"/>
      <c r="D279" s="112"/>
      <c r="E279" s="112"/>
      <c r="F279" s="52" t="s">
        <v>32</v>
      </c>
      <c r="G279" s="52"/>
      <c r="H279" s="17" t="s">
        <v>266</v>
      </c>
      <c r="I279" s="53" t="s">
        <v>260</v>
      </c>
      <c r="J279" s="58">
        <f>+'[2]2.3. Financing'!J1556</f>
        <v>0</v>
      </c>
      <c r="K279" s="58">
        <f>+'[2]2.3. Financing'!K1556</f>
        <v>0</v>
      </c>
      <c r="L279" s="58">
        <f>+'[2]2.3. Financing'!L1556</f>
        <v>0</v>
      </c>
      <c r="M279" s="58">
        <f>+'[2]2.3. Financing'!M1556</f>
        <v>0</v>
      </c>
      <c r="N279" s="58">
        <f>+'[2]2.3. Financing'!N1556</f>
        <v>0</v>
      </c>
      <c r="O279" s="58">
        <f>+'[2]2.3. Financing'!O1556</f>
        <v>0</v>
      </c>
      <c r="P279" s="59">
        <f t="shared" si="11"/>
        <v>0</v>
      </c>
      <c r="Q279" s="60">
        <f t="shared" si="13"/>
        <v>0</v>
      </c>
      <c r="R279" s="22"/>
      <c r="S279" s="22"/>
      <c r="T279" s="22"/>
      <c r="U279" s="22"/>
      <c r="V279" s="22"/>
      <c r="W279" s="23"/>
      <c r="X279" s="24"/>
      <c r="Y279" s="24"/>
      <c r="Z279" s="24"/>
      <c r="AA279" s="24"/>
      <c r="AB279" s="24"/>
      <c r="AC279" s="24"/>
      <c r="AD279" s="24"/>
      <c r="AE279" s="24"/>
      <c r="AF279" s="24"/>
      <c r="AG279" s="24"/>
      <c r="AH279" s="25"/>
    </row>
    <row r="280" spans="2:34" ht="14.45" hidden="1" customHeight="1" x14ac:dyDescent="0.3">
      <c r="B280" s="126"/>
      <c r="C280" s="128"/>
      <c r="D280" s="112"/>
      <c r="E280" s="112"/>
      <c r="F280" s="52" t="s">
        <v>35</v>
      </c>
      <c r="G280" s="52"/>
      <c r="H280" s="17" t="s">
        <v>268</v>
      </c>
      <c r="I280" s="53" t="s">
        <v>261</v>
      </c>
      <c r="J280" s="58">
        <f>+'[2]2.3. Financing'!J1557</f>
        <v>0</v>
      </c>
      <c r="K280" s="58">
        <f>+'[2]2.3. Financing'!K1557</f>
        <v>0</v>
      </c>
      <c r="L280" s="58">
        <f>+'[2]2.3. Financing'!L1557</f>
        <v>0</v>
      </c>
      <c r="M280" s="58">
        <f>+'[2]2.3. Financing'!M1557</f>
        <v>0</v>
      </c>
      <c r="N280" s="58">
        <f>+'[2]2.3. Financing'!N1557</f>
        <v>0</v>
      </c>
      <c r="O280" s="58">
        <f>+'[2]2.3. Financing'!O1557</f>
        <v>0</v>
      </c>
      <c r="P280" s="59">
        <f t="shared" si="11"/>
        <v>0</v>
      </c>
      <c r="Q280" s="60">
        <f t="shared" si="13"/>
        <v>0</v>
      </c>
      <c r="R280" s="22"/>
      <c r="S280" s="22"/>
      <c r="T280" s="22"/>
      <c r="U280" s="22"/>
      <c r="V280" s="22"/>
      <c r="W280" s="23"/>
      <c r="X280" s="24"/>
      <c r="Y280" s="24"/>
      <c r="Z280" s="24"/>
      <c r="AA280" s="24"/>
      <c r="AB280" s="24"/>
      <c r="AC280" s="24"/>
      <c r="AD280" s="24"/>
      <c r="AE280" s="24"/>
      <c r="AF280" s="24"/>
      <c r="AG280" s="24"/>
      <c r="AH280" s="25"/>
    </row>
    <row r="281" spans="2:34" ht="14.45" hidden="1" customHeight="1" x14ac:dyDescent="0.3">
      <c r="B281" s="126"/>
      <c r="C281" s="128"/>
      <c r="D281" s="112"/>
      <c r="E281" s="112"/>
      <c r="F281" s="52" t="s">
        <v>38</v>
      </c>
      <c r="G281" s="52"/>
      <c r="H281" s="17" t="s">
        <v>269</v>
      </c>
      <c r="I281" s="53" t="s">
        <v>262</v>
      </c>
      <c r="J281" s="58">
        <f>+'[2]2.3. Financing'!J1558</f>
        <v>0</v>
      </c>
      <c r="K281" s="58">
        <f>+'[2]2.3. Financing'!K1558</f>
        <v>0</v>
      </c>
      <c r="L281" s="58">
        <f>+'[2]2.3. Financing'!L1558</f>
        <v>0</v>
      </c>
      <c r="M281" s="58">
        <f>+'[2]2.3. Financing'!M1558</f>
        <v>0</v>
      </c>
      <c r="N281" s="58">
        <f>+'[2]2.3. Financing'!N1558</f>
        <v>0</v>
      </c>
      <c r="O281" s="58">
        <f>+'[2]2.3. Financing'!O1558</f>
        <v>0</v>
      </c>
      <c r="P281" s="59">
        <f t="shared" si="11"/>
        <v>0</v>
      </c>
      <c r="Q281" s="60">
        <f t="shared" si="13"/>
        <v>0</v>
      </c>
      <c r="R281" s="22"/>
      <c r="S281" s="22"/>
      <c r="T281" s="22"/>
      <c r="U281" s="22"/>
      <c r="V281" s="22"/>
      <c r="W281" s="23"/>
      <c r="X281" s="24"/>
      <c r="Y281" s="24"/>
      <c r="Z281" s="24"/>
      <c r="AA281" s="24"/>
      <c r="AB281" s="24"/>
      <c r="AC281" s="24"/>
      <c r="AD281" s="24"/>
      <c r="AE281" s="24"/>
      <c r="AF281" s="24"/>
      <c r="AG281" s="24"/>
      <c r="AH281" s="25"/>
    </row>
    <row r="282" spans="2:34" ht="14.45" hidden="1" customHeight="1" x14ac:dyDescent="0.3">
      <c r="B282" s="126"/>
      <c r="C282" s="129"/>
      <c r="D282" s="113"/>
      <c r="E282" s="113"/>
      <c r="F282" s="52" t="s">
        <v>41</v>
      </c>
      <c r="G282" s="52"/>
      <c r="H282" s="17" t="s">
        <v>270</v>
      </c>
      <c r="I282" s="53" t="s">
        <v>263</v>
      </c>
      <c r="J282" s="58">
        <f>+'[2]2.3. Financing'!J1559</f>
        <v>0</v>
      </c>
      <c r="K282" s="58">
        <f>+'[2]2.3. Financing'!K1559</f>
        <v>0</v>
      </c>
      <c r="L282" s="58">
        <f>+'[2]2.3. Financing'!L1559</f>
        <v>0</v>
      </c>
      <c r="M282" s="58">
        <f>+'[2]2.3. Financing'!M1559</f>
        <v>0</v>
      </c>
      <c r="N282" s="58">
        <f>+'[2]2.3. Financing'!N1559</f>
        <v>0</v>
      </c>
      <c r="O282" s="58">
        <f>+'[2]2.3. Financing'!O1559</f>
        <v>0</v>
      </c>
      <c r="P282" s="59">
        <f t="shared" si="11"/>
        <v>0</v>
      </c>
      <c r="Q282" s="60">
        <f t="shared" si="13"/>
        <v>0</v>
      </c>
      <c r="R282" s="22"/>
      <c r="S282" s="22"/>
      <c r="T282" s="22"/>
      <c r="U282" s="22"/>
      <c r="V282" s="22"/>
      <c r="W282" s="23"/>
      <c r="X282" s="24"/>
      <c r="Y282" s="24"/>
      <c r="Z282" s="24"/>
      <c r="AA282" s="24"/>
      <c r="AB282" s="24"/>
      <c r="AC282" s="24"/>
      <c r="AD282" s="24"/>
      <c r="AE282" s="24"/>
      <c r="AF282" s="24"/>
      <c r="AG282" s="24"/>
      <c r="AH282" s="25"/>
    </row>
    <row r="283" spans="2:34" ht="14.45" customHeight="1" x14ac:dyDescent="0.3">
      <c r="B283" s="126"/>
      <c r="C283" s="114" t="s">
        <v>276</v>
      </c>
      <c r="D283" s="115"/>
      <c r="E283" s="115"/>
      <c r="F283" s="116"/>
      <c r="G283" s="61"/>
      <c r="H283" s="57"/>
      <c r="I283" s="53"/>
      <c r="J283" s="62">
        <f>+SUM(J251:J282)</f>
        <v>375097.45073423663</v>
      </c>
      <c r="K283" s="62">
        <f t="shared" ref="K283:P283" si="14">+SUM(K251:K282)</f>
        <v>750407.72780143365</v>
      </c>
      <c r="L283" s="62">
        <f t="shared" si="14"/>
        <v>743076.09045625664</v>
      </c>
      <c r="M283" s="62">
        <f t="shared" si="14"/>
        <v>735713.96871860372</v>
      </c>
      <c r="N283" s="62">
        <f t="shared" si="14"/>
        <v>728555.43773809099</v>
      </c>
      <c r="O283" s="62">
        <f t="shared" si="14"/>
        <v>360750.86149149213</v>
      </c>
      <c r="P283" s="62">
        <f t="shared" si="14"/>
        <v>3693601.5369401136</v>
      </c>
      <c r="Q283" s="63">
        <f t="shared" si="13"/>
        <v>3.6969213265476815E-2</v>
      </c>
      <c r="R283" s="50"/>
      <c r="S283" s="50"/>
      <c r="T283" s="50"/>
      <c r="U283" s="50"/>
      <c r="V283" s="50"/>
      <c r="W283" s="51"/>
      <c r="X283" s="43"/>
      <c r="Y283" s="43"/>
      <c r="Z283" s="43"/>
      <c r="AA283" s="43"/>
      <c r="AB283" s="43"/>
      <c r="AC283" s="43"/>
      <c r="AD283" s="43"/>
      <c r="AE283" s="43"/>
      <c r="AF283" s="43"/>
      <c r="AG283" s="43"/>
      <c r="AH283" s="43"/>
    </row>
    <row r="284" spans="2:34" ht="14.45" customHeight="1" x14ac:dyDescent="0.3">
      <c r="B284" s="102" t="s">
        <v>277</v>
      </c>
      <c r="C284" s="103"/>
      <c r="D284" s="103"/>
      <c r="E284" s="103"/>
      <c r="F284" s="104"/>
      <c r="G284" s="64"/>
      <c r="H284" s="65"/>
      <c r="I284" s="65"/>
      <c r="J284" s="66">
        <f t="shared" ref="J284:Q284" si="15">+J250+J169+J88+J283</f>
        <v>11755300.83702339</v>
      </c>
      <c r="K284" s="66">
        <f t="shared" si="15"/>
        <v>21393213.836866308</v>
      </c>
      <c r="L284" s="66">
        <f t="shared" si="15"/>
        <v>19924930.768235616</v>
      </c>
      <c r="M284" s="66">
        <f t="shared" si="15"/>
        <v>20198697.744349014</v>
      </c>
      <c r="N284" s="66">
        <f t="shared" si="15"/>
        <v>18270235.282354433</v>
      </c>
      <c r="O284" s="66">
        <f t="shared" si="15"/>
        <v>8367822.7685162444</v>
      </c>
      <c r="P284" s="66">
        <f t="shared" si="15"/>
        <v>99910201.237345025</v>
      </c>
      <c r="Q284" s="67">
        <f t="shared" si="15"/>
        <v>1.0000000000000002</v>
      </c>
      <c r="R284" s="68"/>
      <c r="S284" s="68"/>
      <c r="T284" s="68"/>
      <c r="U284" s="68"/>
      <c r="V284" s="68"/>
      <c r="W284" s="69"/>
      <c r="X284" s="24"/>
      <c r="Y284" s="24"/>
      <c r="Z284" s="24"/>
      <c r="AA284" s="24"/>
      <c r="AB284" s="24"/>
      <c r="AC284" s="24"/>
      <c r="AD284" s="24"/>
      <c r="AE284" s="24"/>
      <c r="AF284" s="24"/>
      <c r="AG284" s="24"/>
      <c r="AH284" s="70"/>
    </row>
    <row r="285" spans="2:34" ht="14.45" customHeight="1" x14ac:dyDescent="0.3">
      <c r="B285" s="105" t="s">
        <v>20</v>
      </c>
      <c r="C285" s="106"/>
      <c r="D285" s="106"/>
      <c r="E285" s="106"/>
      <c r="F285" s="107"/>
      <c r="G285" s="71"/>
      <c r="H285" s="72"/>
      <c r="I285" s="72"/>
      <c r="J285" s="73">
        <f t="shared" ref="J285:P292" si="16">+J8+J16+J24+J32+J40+J48+J56+J64+J72+J80+J89+J97+J105+J113+J121+J129+J137+J145+J153+J161+J170+J178+J186+J194+J202+J210+J218+J226+J234+J242+J251+J259+J267+J275</f>
        <v>587595.66410612455</v>
      </c>
      <c r="K285" s="73">
        <f t="shared" si="16"/>
        <v>1020346.3806973983</v>
      </c>
      <c r="L285" s="73">
        <f t="shared" si="16"/>
        <v>1712125.5287927107</v>
      </c>
      <c r="M285" s="73">
        <f t="shared" si="16"/>
        <v>2697658.2751959707</v>
      </c>
      <c r="N285" s="73">
        <f t="shared" si="16"/>
        <v>2748928.8378270315</v>
      </c>
      <c r="O285" s="73">
        <f t="shared" si="16"/>
        <v>1323263.5867150559</v>
      </c>
      <c r="P285" s="73">
        <f t="shared" si="16"/>
        <v>10089918.273334293</v>
      </c>
      <c r="Q285" s="74">
        <f>+P285/$P$284</f>
        <v>0.10098987038735764</v>
      </c>
      <c r="R285" s="75"/>
      <c r="S285" s="75"/>
      <c r="T285" s="75"/>
      <c r="U285" s="75"/>
      <c r="V285" s="75"/>
      <c r="W285" s="76"/>
      <c r="X285" s="24"/>
      <c r="Y285" s="24"/>
      <c r="Z285" s="24"/>
      <c r="AA285" s="24"/>
      <c r="AB285" s="24"/>
      <c r="AC285" s="24"/>
      <c r="AD285" s="24"/>
      <c r="AE285" s="24"/>
      <c r="AF285" s="24"/>
      <c r="AG285" s="24"/>
      <c r="AH285" s="77"/>
    </row>
    <row r="286" spans="2:34" ht="14.45" customHeight="1" x14ac:dyDescent="0.3">
      <c r="B286" s="105" t="s">
        <v>23</v>
      </c>
      <c r="C286" s="106"/>
      <c r="D286" s="106"/>
      <c r="E286" s="106"/>
      <c r="F286" s="107"/>
      <c r="G286" s="71"/>
      <c r="H286" s="72"/>
      <c r="I286" s="72"/>
      <c r="J286" s="73">
        <f t="shared" si="16"/>
        <v>2813782.3465182702</v>
      </c>
      <c r="K286" s="73">
        <f t="shared" si="16"/>
        <v>3100761.6289567286</v>
      </c>
      <c r="L286" s="73">
        <f t="shared" si="16"/>
        <v>524594.85307412164</v>
      </c>
      <c r="M286" s="73">
        <f t="shared" si="16"/>
        <v>461510.09117941745</v>
      </c>
      <c r="N286" s="73">
        <f t="shared" si="16"/>
        <v>364693.17153849319</v>
      </c>
      <c r="O286" s="73">
        <f t="shared" si="16"/>
        <v>142774.09837762997</v>
      </c>
      <c r="P286" s="73">
        <f t="shared" si="16"/>
        <v>7408116.1896446608</v>
      </c>
      <c r="Q286" s="74">
        <f t="shared" ref="Q286:Q292" si="17">+P286/$P$284</f>
        <v>7.4147745654580974E-2</v>
      </c>
      <c r="R286" s="75"/>
      <c r="S286" s="78"/>
      <c r="T286" s="75"/>
      <c r="U286" s="75"/>
      <c r="V286" s="75"/>
      <c r="W286" s="76"/>
      <c r="X286" s="24"/>
      <c r="Y286" s="24"/>
      <c r="Z286" s="24"/>
      <c r="AA286" s="24"/>
      <c r="AB286" s="24"/>
      <c r="AC286" s="24"/>
      <c r="AD286" s="24"/>
      <c r="AE286" s="24"/>
      <c r="AF286" s="24"/>
      <c r="AG286" s="24"/>
      <c r="AH286" s="77"/>
    </row>
    <row r="287" spans="2:34" ht="14.45" customHeight="1" x14ac:dyDescent="0.3">
      <c r="B287" s="105" t="s">
        <v>278</v>
      </c>
      <c r="C287" s="106"/>
      <c r="D287" s="106"/>
      <c r="E287" s="106"/>
      <c r="F287" s="107"/>
      <c r="G287" s="71"/>
      <c r="H287" s="72"/>
      <c r="I287" s="72"/>
      <c r="J287" s="73">
        <f t="shared" si="16"/>
        <v>252713.85858375861</v>
      </c>
      <c r="K287" s="73">
        <f t="shared" si="16"/>
        <v>484587.83346337691</v>
      </c>
      <c r="L287" s="73">
        <f t="shared" si="16"/>
        <v>425560.46631931746</v>
      </c>
      <c r="M287" s="73">
        <f t="shared" si="16"/>
        <v>396007.3339759158</v>
      </c>
      <c r="N287" s="73">
        <f t="shared" si="16"/>
        <v>391195.48591536086</v>
      </c>
      <c r="O287" s="73">
        <f t="shared" si="16"/>
        <v>189382.24148933872</v>
      </c>
      <c r="P287" s="73">
        <f t="shared" si="16"/>
        <v>2139447.2197470684</v>
      </c>
      <c r="Q287" s="74">
        <f t="shared" si="17"/>
        <v>2.1413701436399202E-2</v>
      </c>
      <c r="R287" s="75"/>
      <c r="S287" s="78"/>
      <c r="T287" s="75"/>
      <c r="U287" s="75"/>
      <c r="V287" s="75"/>
      <c r="W287" s="76"/>
      <c r="X287" s="24"/>
      <c r="Y287" s="24"/>
      <c r="Z287" s="24"/>
      <c r="AA287" s="24"/>
      <c r="AB287" s="24"/>
      <c r="AC287" s="24"/>
      <c r="AD287" s="24"/>
      <c r="AE287" s="24"/>
      <c r="AF287" s="24"/>
      <c r="AG287" s="24"/>
      <c r="AH287" s="77"/>
    </row>
    <row r="288" spans="2:34" ht="14.45" customHeight="1" x14ac:dyDescent="0.3">
      <c r="B288" s="105" t="s">
        <v>29</v>
      </c>
      <c r="C288" s="106"/>
      <c r="D288" s="106"/>
      <c r="E288" s="106"/>
      <c r="F288" s="107"/>
      <c r="G288" s="71"/>
      <c r="H288" s="72"/>
      <c r="I288" s="72"/>
      <c r="J288" s="73">
        <f t="shared" si="16"/>
        <v>3454392.2187792934</v>
      </c>
      <c r="K288" s="73">
        <f t="shared" si="16"/>
        <v>7125058.8595446786</v>
      </c>
      <c r="L288" s="73">
        <f t="shared" si="16"/>
        <v>7763540.5191074051</v>
      </c>
      <c r="M288" s="73">
        <f t="shared" si="16"/>
        <v>8110117.5275623854</v>
      </c>
      <c r="N288" s="73">
        <f t="shared" si="16"/>
        <v>7449364.0463775853</v>
      </c>
      <c r="O288" s="73">
        <f t="shared" si="16"/>
        <v>3433597.7140091094</v>
      </c>
      <c r="P288" s="73">
        <f t="shared" si="16"/>
        <v>37336070.885380462</v>
      </c>
      <c r="Q288" s="74">
        <f t="shared" si="17"/>
        <v>0.37369628349246847</v>
      </c>
      <c r="R288" s="75"/>
      <c r="S288" s="78"/>
      <c r="T288" s="75"/>
      <c r="U288" s="75"/>
      <c r="V288" s="75"/>
      <c r="W288" s="76"/>
      <c r="X288" s="24"/>
      <c r="Y288" s="24"/>
      <c r="Z288" s="24"/>
      <c r="AA288" s="24"/>
      <c r="AB288" s="24"/>
      <c r="AC288" s="24"/>
      <c r="AD288" s="24"/>
      <c r="AE288" s="24"/>
      <c r="AF288" s="24"/>
      <c r="AG288" s="24"/>
      <c r="AH288" s="77"/>
    </row>
    <row r="289" spans="2:34" ht="14.45" customHeight="1" x14ac:dyDescent="0.3">
      <c r="B289" s="105" t="s">
        <v>32</v>
      </c>
      <c r="C289" s="106"/>
      <c r="D289" s="106"/>
      <c r="E289" s="106"/>
      <c r="F289" s="107"/>
      <c r="G289" s="71"/>
      <c r="H289" s="72"/>
      <c r="I289" s="72"/>
      <c r="J289" s="73">
        <f t="shared" si="16"/>
        <v>1915829.3251527257</v>
      </c>
      <c r="K289" s="73">
        <f t="shared" si="16"/>
        <v>3945406.3738236572</v>
      </c>
      <c r="L289" s="73">
        <f t="shared" si="16"/>
        <v>3520641.5206050077</v>
      </c>
      <c r="M289" s="73">
        <f t="shared" si="16"/>
        <v>2628956.6005351045</v>
      </c>
      <c r="N289" s="73">
        <f t="shared" si="16"/>
        <v>1933734.3878808506</v>
      </c>
      <c r="O289" s="73">
        <f t="shared" si="16"/>
        <v>804390.33675408072</v>
      </c>
      <c r="P289" s="73">
        <f t="shared" si="16"/>
        <v>14748958.544751428</v>
      </c>
      <c r="Q289" s="74">
        <f t="shared" si="17"/>
        <v>0.14762214831010145</v>
      </c>
      <c r="R289" s="75"/>
      <c r="S289" s="75"/>
      <c r="T289" s="75"/>
      <c r="U289" s="75"/>
      <c r="V289" s="75"/>
      <c r="W289" s="76"/>
      <c r="X289" s="24"/>
      <c r="Y289" s="24"/>
      <c r="Z289" s="24"/>
      <c r="AA289" s="24"/>
      <c r="AB289" s="24"/>
      <c r="AC289" s="24"/>
      <c r="AD289" s="24"/>
      <c r="AE289" s="24"/>
      <c r="AF289" s="24"/>
      <c r="AG289" s="24"/>
      <c r="AH289" s="77"/>
    </row>
    <row r="290" spans="2:34" ht="14.45" customHeight="1" x14ac:dyDescent="0.3">
      <c r="B290" s="105" t="s">
        <v>35</v>
      </c>
      <c r="C290" s="106"/>
      <c r="D290" s="106"/>
      <c r="E290" s="106"/>
      <c r="F290" s="107"/>
      <c r="G290" s="71"/>
      <c r="H290" s="72"/>
      <c r="I290" s="72"/>
      <c r="J290" s="73">
        <f t="shared" si="16"/>
        <v>1833539.6513884279</v>
      </c>
      <c r="K290" s="73">
        <f t="shared" si="16"/>
        <v>3831994.3354081702</v>
      </c>
      <c r="L290" s="73">
        <f t="shared" si="16"/>
        <v>3941415.6483020736</v>
      </c>
      <c r="M290" s="73">
        <f t="shared" si="16"/>
        <v>3863980.0261902777</v>
      </c>
      <c r="N290" s="73">
        <f t="shared" si="16"/>
        <v>3606536.3209927692</v>
      </c>
      <c r="O290" s="73">
        <f t="shared" si="16"/>
        <v>1688289.3622706803</v>
      </c>
      <c r="P290" s="73">
        <f t="shared" si="16"/>
        <v>18765755.344552398</v>
      </c>
      <c r="Q290" s="74">
        <f t="shared" si="17"/>
        <v>0.18782621906618704</v>
      </c>
      <c r="R290" s="75"/>
      <c r="S290" s="75"/>
      <c r="T290" s="75"/>
      <c r="U290" s="75"/>
      <c r="V290" s="75"/>
      <c r="W290" s="76"/>
      <c r="X290" s="24"/>
      <c r="Y290" s="24"/>
      <c r="Z290" s="24"/>
      <c r="AA290" s="24"/>
      <c r="AB290" s="24"/>
      <c r="AC290" s="24"/>
      <c r="AD290" s="24"/>
      <c r="AE290" s="24"/>
      <c r="AF290" s="24"/>
      <c r="AG290" s="24"/>
      <c r="AH290" s="77"/>
    </row>
    <row r="291" spans="2:34" ht="14.45" customHeight="1" x14ac:dyDescent="0.3">
      <c r="B291" s="105" t="s">
        <v>38</v>
      </c>
      <c r="C291" s="106"/>
      <c r="D291" s="106"/>
      <c r="E291" s="106"/>
      <c r="F291" s="107"/>
      <c r="G291" s="71"/>
      <c r="H291" s="72"/>
      <c r="I291" s="72"/>
      <c r="J291" s="73">
        <f t="shared" si="16"/>
        <v>196670.38106531487</v>
      </c>
      <c r="K291" s="73">
        <f t="shared" si="16"/>
        <v>474753.86308952497</v>
      </c>
      <c r="L291" s="73">
        <f t="shared" si="16"/>
        <v>595294.66385656933</v>
      </c>
      <c r="M291" s="73">
        <f t="shared" si="16"/>
        <v>633637.70761464455</v>
      </c>
      <c r="N291" s="73">
        <f t="shared" si="16"/>
        <v>612372.11156292493</v>
      </c>
      <c r="O291" s="73">
        <f t="shared" si="16"/>
        <v>295738.93709770503</v>
      </c>
      <c r="P291" s="73">
        <f t="shared" si="16"/>
        <v>2808467.6642866838</v>
      </c>
      <c r="Q291" s="74">
        <f t="shared" si="17"/>
        <v>2.8109919002314233E-2</v>
      </c>
      <c r="R291" s="75"/>
      <c r="S291" s="75"/>
      <c r="T291" s="75"/>
      <c r="U291" s="75"/>
      <c r="V291" s="75"/>
      <c r="W291" s="76"/>
      <c r="X291" s="24"/>
      <c r="Y291" s="24"/>
      <c r="Z291" s="24"/>
      <c r="AA291" s="24"/>
      <c r="AB291" s="24"/>
      <c r="AC291" s="24"/>
      <c r="AD291" s="24"/>
      <c r="AE291" s="24"/>
      <c r="AF291" s="24"/>
      <c r="AG291" s="24"/>
      <c r="AH291" s="77"/>
    </row>
    <row r="292" spans="2:34" ht="14.45" customHeight="1" x14ac:dyDescent="0.3">
      <c r="B292" s="105" t="s">
        <v>41</v>
      </c>
      <c r="C292" s="106"/>
      <c r="D292" s="106"/>
      <c r="E292" s="106"/>
      <c r="F292" s="107"/>
      <c r="G292" s="71"/>
      <c r="H292" s="72"/>
      <c r="I292" s="72"/>
      <c r="J292" s="73">
        <f t="shared" si="16"/>
        <v>700777.39142947597</v>
      </c>
      <c r="K292" s="73">
        <f t="shared" si="16"/>
        <v>1410304.5618827769</v>
      </c>
      <c r="L292" s="73">
        <f t="shared" si="16"/>
        <v>1441757.5681784125</v>
      </c>
      <c r="M292" s="73">
        <f t="shared" si="16"/>
        <v>1406830.182095296</v>
      </c>
      <c r="N292" s="73">
        <f t="shared" si="16"/>
        <v>1163410.9202594201</v>
      </c>
      <c r="O292" s="73">
        <f t="shared" si="16"/>
        <v>490386.49180264317</v>
      </c>
      <c r="P292" s="73">
        <f t="shared" si="16"/>
        <v>6613467.1156480247</v>
      </c>
      <c r="Q292" s="74">
        <f t="shared" si="17"/>
        <v>6.6194112650590914E-2</v>
      </c>
      <c r="R292" s="75"/>
      <c r="S292" s="75"/>
      <c r="T292" s="75"/>
      <c r="U292" s="75"/>
      <c r="V292" s="75"/>
      <c r="W292" s="76"/>
      <c r="X292" s="24"/>
      <c r="Y292" s="24"/>
      <c r="Z292" s="24"/>
      <c r="AA292" s="24"/>
      <c r="AB292" s="24"/>
      <c r="AC292" s="24"/>
      <c r="AD292" s="24"/>
      <c r="AE292" s="24"/>
      <c r="AF292" s="24"/>
      <c r="AG292" s="24"/>
      <c r="AH292" s="77"/>
    </row>
    <row r="293" spans="2:34" ht="14.45" customHeight="1" x14ac:dyDescent="0.3">
      <c r="B293" s="102" t="s">
        <v>279</v>
      </c>
      <c r="C293" s="103"/>
      <c r="D293" s="103"/>
      <c r="E293" s="103"/>
      <c r="F293" s="104"/>
      <c r="G293" s="64"/>
      <c r="H293" s="65"/>
      <c r="I293" s="65"/>
      <c r="J293" s="66">
        <f>+J294+J295</f>
        <v>8687153.6413356159</v>
      </c>
      <c r="K293" s="66">
        <f t="shared" ref="K293:P293" si="18">+K294+K295</f>
        <v>15700071.615658816</v>
      </c>
      <c r="L293" s="66">
        <f t="shared" si="18"/>
        <v>14550670.966470886</v>
      </c>
      <c r="M293" s="66">
        <f t="shared" si="18"/>
        <v>14815374.106256373</v>
      </c>
      <c r="N293" s="66">
        <f t="shared" si="18"/>
        <v>13400462.84562484</v>
      </c>
      <c r="O293" s="66">
        <f t="shared" si="18"/>
        <v>6129347.0119861346</v>
      </c>
      <c r="P293" s="79">
        <f t="shared" si="18"/>
        <v>73283080.18733266</v>
      </c>
      <c r="Q293" s="67">
        <f>+P293/$P$284</f>
        <v>0.73348946633830292</v>
      </c>
      <c r="R293" s="68"/>
      <c r="S293" s="80"/>
      <c r="T293" s="68"/>
      <c r="U293" s="68"/>
      <c r="V293" s="68"/>
      <c r="W293" s="69"/>
      <c r="X293" s="24"/>
      <c r="Y293" s="24"/>
      <c r="Z293" s="24"/>
      <c r="AA293" s="24"/>
      <c r="AB293" s="24"/>
      <c r="AC293" s="24"/>
      <c r="AD293" s="24"/>
      <c r="AE293" s="24"/>
      <c r="AF293" s="24"/>
      <c r="AG293" s="24"/>
      <c r="AH293" s="70"/>
    </row>
    <row r="294" spans="2:34" ht="14.45" customHeight="1" x14ac:dyDescent="0.3">
      <c r="B294" s="81" t="s">
        <v>280</v>
      </c>
      <c r="C294" s="82"/>
      <c r="D294" s="82"/>
      <c r="E294" s="82"/>
      <c r="F294" s="83"/>
      <c r="G294" s="83"/>
      <c r="H294" s="84"/>
      <c r="I294" s="84"/>
      <c r="J294" s="85">
        <f>+SUM(J8:J15,J48:J55,J89:J96,J129:J136,J170:J177,J210:J217,,J251:J258)</f>
        <v>2963560.4900642675</v>
      </c>
      <c r="K294" s="85">
        <f t="shared" ref="K294:P294" si="19">+SUM(K8:K15,K48:K55,K89:K96,K129:K136,K170:K177,K210:K217,,K251:K258)</f>
        <v>5355967.4264253471</v>
      </c>
      <c r="L294" s="85">
        <f t="shared" si="19"/>
        <v>4963857.5948483432</v>
      </c>
      <c r="M294" s="85">
        <f t="shared" si="19"/>
        <v>5054159.1825780617</v>
      </c>
      <c r="N294" s="85">
        <f t="shared" si="19"/>
        <v>4571472.3000757247</v>
      </c>
      <c r="O294" s="85">
        <f t="shared" si="19"/>
        <v>2090983.0060082623</v>
      </c>
      <c r="P294" s="85">
        <f t="shared" si="19"/>
        <v>25000000.000000011</v>
      </c>
      <c r="Q294" s="86">
        <f t="shared" ref="Q294:Q298" si="20">+P294/$P$284</f>
        <v>0.25022469868327485</v>
      </c>
      <c r="R294" s="75"/>
      <c r="S294" s="75"/>
      <c r="T294" s="75"/>
      <c r="U294" s="75"/>
      <c r="V294" s="75"/>
      <c r="W294" s="76"/>
      <c r="X294" s="24"/>
      <c r="Y294" s="24"/>
      <c r="Z294" s="24"/>
      <c r="AA294" s="24"/>
      <c r="AB294" s="24"/>
      <c r="AC294" s="24"/>
      <c r="AD294" s="24"/>
      <c r="AE294" s="24"/>
      <c r="AF294" s="24"/>
      <c r="AG294" s="24"/>
      <c r="AH294" s="77"/>
    </row>
    <row r="295" spans="2:34" ht="14.45" customHeight="1" x14ac:dyDescent="0.3">
      <c r="B295" s="81" t="s">
        <v>281</v>
      </c>
      <c r="C295" s="82"/>
      <c r="D295" s="82"/>
      <c r="E295" s="82"/>
      <c r="F295" s="83"/>
      <c r="G295" s="83"/>
      <c r="H295" s="84"/>
      <c r="I295" s="84"/>
      <c r="J295" s="85">
        <f>+SUM(J16:J23,J56:J63,J97:J104,J137:J144,J178:J185,J218:J225,J259:J266)</f>
        <v>5723593.1512713479</v>
      </c>
      <c r="K295" s="85">
        <f t="shared" ref="K295:P295" si="21">+SUM(K16:K23,K56:K63,K97:K104,K137:K144,K178:K185,K218:K225,K259:K266)</f>
        <v>10344104.189233469</v>
      </c>
      <c r="L295" s="85">
        <f t="shared" si="21"/>
        <v>9586813.3716225438</v>
      </c>
      <c r="M295" s="85">
        <f t="shared" si="21"/>
        <v>9761214.9236783106</v>
      </c>
      <c r="N295" s="85">
        <f t="shared" si="21"/>
        <v>8828990.5455491152</v>
      </c>
      <c r="O295" s="85">
        <f t="shared" si="21"/>
        <v>4038364.0059778718</v>
      </c>
      <c r="P295" s="85">
        <f t="shared" si="21"/>
        <v>48283080.187332653</v>
      </c>
      <c r="Q295" s="86">
        <f t="shared" si="20"/>
        <v>0.48326476765502818</v>
      </c>
      <c r="R295" s="75"/>
      <c r="S295" s="75"/>
      <c r="T295" s="75"/>
      <c r="U295" s="75"/>
      <c r="V295" s="75"/>
      <c r="W295" s="76"/>
      <c r="X295" s="24"/>
      <c r="Y295" s="24"/>
      <c r="Z295" s="24"/>
      <c r="AA295" s="24"/>
      <c r="AB295" s="24"/>
      <c r="AC295" s="24"/>
      <c r="AD295" s="24"/>
      <c r="AE295" s="24"/>
      <c r="AF295" s="24"/>
      <c r="AG295" s="24"/>
      <c r="AH295" s="77"/>
    </row>
    <row r="296" spans="2:34" ht="14.45" customHeight="1" x14ac:dyDescent="0.3">
      <c r="B296" s="102" t="s">
        <v>282</v>
      </c>
      <c r="C296" s="103"/>
      <c r="D296" s="103"/>
      <c r="E296" s="103"/>
      <c r="F296" s="104"/>
      <c r="G296" s="64"/>
      <c r="H296" s="65"/>
      <c r="I296" s="65"/>
      <c r="J296" s="66">
        <f>+SUM(J40:J47,J80:J87,J121:J128,J161:J168,J202:J209,J242:J249)</f>
        <v>1847160.273781297</v>
      </c>
      <c r="K296" s="66">
        <f t="shared" ref="K296:P296" si="22">+SUM(K40:K47,K80:K87,K121:K128,K161:K168,K202:K209,K242:K249)</f>
        <v>3486483.6415202511</v>
      </c>
      <c r="L296" s="66">
        <f t="shared" si="22"/>
        <v>3329150.4726872174</v>
      </c>
      <c r="M296" s="66">
        <f t="shared" si="22"/>
        <v>3301010.0548704802</v>
      </c>
      <c r="N296" s="66">
        <f t="shared" si="22"/>
        <v>2986325.8490983946</v>
      </c>
      <c r="O296" s="66">
        <f t="shared" si="22"/>
        <v>1376990.7580547056</v>
      </c>
      <c r="P296" s="66">
        <f t="shared" si="22"/>
        <v>16327121.050012348</v>
      </c>
      <c r="Q296" s="67">
        <f t="shared" si="20"/>
        <v>0.16341795780418766</v>
      </c>
      <c r="R296" s="68"/>
      <c r="S296" s="68"/>
      <c r="T296" s="68"/>
      <c r="U296" s="68"/>
      <c r="V296" s="68"/>
      <c r="W296" s="69"/>
      <c r="X296" s="24"/>
      <c r="Y296" s="24"/>
      <c r="Z296" s="24"/>
      <c r="AA296" s="24"/>
      <c r="AB296" s="24"/>
      <c r="AC296" s="24"/>
      <c r="AD296" s="24"/>
      <c r="AE296" s="24"/>
      <c r="AF296" s="24"/>
      <c r="AG296" s="24"/>
      <c r="AH296" s="70"/>
    </row>
    <row r="297" spans="2:34" ht="14.45" customHeight="1" x14ac:dyDescent="0.3">
      <c r="B297" s="102" t="s">
        <v>283</v>
      </c>
      <c r="C297" s="103"/>
      <c r="D297" s="103"/>
      <c r="E297" s="103"/>
      <c r="F297" s="104"/>
      <c r="G297" s="64"/>
      <c r="H297" s="65"/>
      <c r="I297" s="65"/>
      <c r="J297" s="66">
        <f>+SUM(J24:J31,J64:J71,J105:J112,J145:J152,J186:J193,J226:J233,J267:J274)</f>
        <v>1220986.9219064782</v>
      </c>
      <c r="K297" s="66">
        <f t="shared" ref="K297:P297" si="23">+SUM(K24:K31,K64:K71,K105:K112,K145:K152,K186:K193,K226:K233,K267:K274)</f>
        <v>2206658.5796872424</v>
      </c>
      <c r="L297" s="66">
        <f t="shared" si="23"/>
        <v>2045109.3290775164</v>
      </c>
      <c r="M297" s="66">
        <f t="shared" si="23"/>
        <v>2082313.5832221608</v>
      </c>
      <c r="N297" s="66">
        <f t="shared" si="23"/>
        <v>1883446.5876311993</v>
      </c>
      <c r="O297" s="66">
        <f t="shared" si="23"/>
        <v>861484.99847540411</v>
      </c>
      <c r="P297" s="66">
        <f t="shared" si="23"/>
        <v>10300000</v>
      </c>
      <c r="Q297" s="67">
        <f t="shared" si="20"/>
        <v>0.10309257585750918</v>
      </c>
      <c r="R297" s="68"/>
      <c r="S297" s="68"/>
      <c r="T297" s="68"/>
      <c r="U297" s="68"/>
      <c r="V297" s="68"/>
      <c r="W297" s="69"/>
      <c r="X297" s="24"/>
      <c r="Y297" s="24"/>
      <c r="Z297" s="24"/>
      <c r="AA297" s="24"/>
      <c r="AB297" s="24"/>
      <c r="AC297" s="24"/>
      <c r="AD297" s="24"/>
      <c r="AE297" s="24"/>
      <c r="AF297" s="24"/>
      <c r="AG297" s="24"/>
      <c r="AH297" s="70"/>
    </row>
    <row r="298" spans="2:34" ht="14.45" hidden="1" customHeight="1" x14ac:dyDescent="0.3">
      <c r="B298" s="102" t="s">
        <v>284</v>
      </c>
      <c r="C298" s="103"/>
      <c r="D298" s="103"/>
      <c r="E298" s="103"/>
      <c r="F298" s="104"/>
      <c r="G298" s="64"/>
      <c r="H298" s="65"/>
      <c r="I298" s="65"/>
      <c r="J298" s="66">
        <f>+SUM(J32:J39,J72:J79,J113:J120,J153:J160,J194:J201,J234:J241,J275:J282)</f>
        <v>0</v>
      </c>
      <c r="K298" s="66">
        <f t="shared" ref="K298:P298" si="24">+SUM(K32:K39,K72:K79,K113:K120,K153:K160,K194:K201,K234:K241,K275:K282)</f>
        <v>0</v>
      </c>
      <c r="L298" s="66">
        <f t="shared" si="24"/>
        <v>0</v>
      </c>
      <c r="M298" s="66">
        <f t="shared" si="24"/>
        <v>0</v>
      </c>
      <c r="N298" s="66">
        <f t="shared" si="24"/>
        <v>0</v>
      </c>
      <c r="O298" s="66">
        <f t="shared" si="24"/>
        <v>0</v>
      </c>
      <c r="P298" s="66">
        <f t="shared" si="24"/>
        <v>0</v>
      </c>
      <c r="Q298" s="67">
        <f t="shared" si="20"/>
        <v>0</v>
      </c>
      <c r="R298" s="68"/>
      <c r="S298" s="68"/>
      <c r="T298" s="68"/>
      <c r="U298" s="68"/>
      <c r="V298" s="68"/>
      <c r="W298" s="69"/>
      <c r="X298" s="24"/>
      <c r="Y298" s="24"/>
      <c r="Z298" s="24"/>
      <c r="AA298" s="24"/>
      <c r="AB298" s="24"/>
      <c r="AC298" s="24"/>
      <c r="AD298" s="24"/>
      <c r="AE298" s="24"/>
      <c r="AF298" s="24"/>
      <c r="AG298" s="24"/>
      <c r="AH298" s="70"/>
    </row>
    <row r="300" spans="2:34" ht="25.15" customHeight="1" x14ac:dyDescent="0.3">
      <c r="B300" s="87" t="s">
        <v>285</v>
      </c>
      <c r="O300" s="88"/>
      <c r="P300" s="88"/>
      <c r="Q300" s="88"/>
    </row>
    <row r="301" spans="2:34" s="90" customFormat="1" ht="16.5" customHeight="1" x14ac:dyDescent="0.35">
      <c r="B301" s="89" t="s">
        <v>286</v>
      </c>
      <c r="J301" s="91"/>
      <c r="K301" s="91"/>
      <c r="L301" s="91"/>
      <c r="M301" s="91"/>
      <c r="N301" s="91"/>
      <c r="O301" s="91"/>
    </row>
    <row r="302" spans="2:34" s="90" customFormat="1" ht="16.5" customHeight="1" x14ac:dyDescent="0.35">
      <c r="B302" s="89" t="s">
        <v>287</v>
      </c>
      <c r="J302" s="91"/>
      <c r="K302" s="91"/>
      <c r="L302" s="91"/>
      <c r="M302" s="91"/>
      <c r="N302" s="91"/>
      <c r="O302" s="91"/>
    </row>
    <row r="303" spans="2:34" s="90" customFormat="1" ht="16.5" customHeight="1" x14ac:dyDescent="0.35">
      <c r="B303" s="89" t="s">
        <v>288</v>
      </c>
      <c r="J303" s="91"/>
      <c r="K303" s="91"/>
      <c r="L303" s="91"/>
      <c r="M303" s="91"/>
      <c r="N303" s="91"/>
      <c r="O303" s="91"/>
    </row>
    <row r="304" spans="2:34" s="90" customFormat="1" ht="16.5" customHeight="1" x14ac:dyDescent="0.35">
      <c r="B304" s="89" t="s">
        <v>289</v>
      </c>
      <c r="J304" s="91"/>
      <c r="K304" s="91"/>
      <c r="L304" s="91"/>
      <c r="M304" s="91"/>
      <c r="N304" s="91"/>
      <c r="O304" s="91"/>
    </row>
    <row r="307" spans="2:3" ht="14.45" customHeight="1" x14ac:dyDescent="0.3">
      <c r="B307" s="92" t="s">
        <v>290</v>
      </c>
      <c r="C307" s="93"/>
    </row>
    <row r="309" spans="2:3" ht="14.45" customHeight="1" x14ac:dyDescent="0.3">
      <c r="B309" s="94" t="s">
        <v>291</v>
      </c>
      <c r="C309" s="95">
        <f>+P284</f>
        <v>99910201.237345025</v>
      </c>
    </row>
    <row r="310" spans="2:3" ht="14.45" customHeight="1" x14ac:dyDescent="0.3">
      <c r="B310" s="94" t="s">
        <v>292</v>
      </c>
      <c r="C310" s="95">
        <f>+P293</f>
        <v>73283080.18733266</v>
      </c>
    </row>
    <row r="311" spans="2:3" ht="14.45" customHeight="1" x14ac:dyDescent="0.3">
      <c r="C311" s="96"/>
    </row>
    <row r="312" spans="2:3" ht="14.45" customHeight="1" x14ac:dyDescent="0.3">
      <c r="B312" s="94" t="s">
        <v>276</v>
      </c>
      <c r="C312" s="95">
        <f>+P283</f>
        <v>3693601.5369401136</v>
      </c>
    </row>
    <row r="313" spans="2:3" ht="14.45" customHeight="1" x14ac:dyDescent="0.3">
      <c r="B313" s="94" t="s">
        <v>293</v>
      </c>
      <c r="C313" s="95">
        <f>+P262+P264</f>
        <v>2704801.5369401136</v>
      </c>
    </row>
    <row r="315" spans="2:3" ht="14.45" customHeight="1" x14ac:dyDescent="0.3">
      <c r="B315" s="97" t="s">
        <v>294</v>
      </c>
      <c r="C315" s="98"/>
    </row>
    <row r="316" spans="2:3" ht="14.45" customHeight="1" x14ac:dyDescent="0.3">
      <c r="B316" s="94" t="s">
        <v>295</v>
      </c>
      <c r="C316" s="99">
        <f>+C313/C312</f>
        <v>0.73229380860092708</v>
      </c>
    </row>
    <row r="317" spans="2:3" ht="14.45" customHeight="1" x14ac:dyDescent="0.3">
      <c r="B317" s="94" t="s">
        <v>296</v>
      </c>
      <c r="C317" s="99">
        <f>+C310/C309</f>
        <v>0.73348946633830292</v>
      </c>
    </row>
    <row r="318" spans="2:3" ht="14.45" customHeight="1" x14ac:dyDescent="0.3">
      <c r="B318" s="94" t="s">
        <v>297</v>
      </c>
      <c r="C318" s="100" t="str">
        <f>+IF(C316&lt;=C317,"Comply","No Comply")</f>
        <v>Comply</v>
      </c>
    </row>
    <row r="319" spans="2:3" ht="14.45" customHeight="1" x14ac:dyDescent="0.3">
      <c r="C319" s="96"/>
    </row>
    <row r="320" spans="2:3" ht="14.45" customHeight="1" x14ac:dyDescent="0.3">
      <c r="B320" s="97" t="s">
        <v>298</v>
      </c>
      <c r="C320" s="98"/>
    </row>
    <row r="321" spans="2:3" ht="14.45" customHeight="1" x14ac:dyDescent="0.3">
      <c r="B321" s="94" t="s">
        <v>299</v>
      </c>
      <c r="C321" s="101">
        <v>0.05</v>
      </c>
    </row>
    <row r="322" spans="2:3" ht="14.45" customHeight="1" x14ac:dyDescent="0.3">
      <c r="B322" s="94" t="s">
        <v>300</v>
      </c>
      <c r="C322" s="101">
        <f>+C313/(C310-C313)</f>
        <v>3.832342738674982E-2</v>
      </c>
    </row>
    <row r="323" spans="2:3" ht="14.45" customHeight="1" x14ac:dyDescent="0.3">
      <c r="B323" s="94" t="s">
        <v>297</v>
      </c>
      <c r="C323" s="100" t="str">
        <f>+IF(C322&lt;=C321,"Comply","No Comply")</f>
        <v>Comply</v>
      </c>
    </row>
  </sheetData>
  <autoFilter ref="B7:Q298" xr:uid="{C99C92C3-A42C-4574-A4EF-1B7F24F7B774}"/>
  <mergeCells count="95">
    <mergeCell ref="D40:D47"/>
    <mergeCell ref="E40:E47"/>
    <mergeCell ref="C48:C87"/>
    <mergeCell ref="D48:D55"/>
    <mergeCell ref="E48:E55"/>
    <mergeCell ref="D56:D63"/>
    <mergeCell ref="E56:E63"/>
    <mergeCell ref="D64:D71"/>
    <mergeCell ref="E64:E71"/>
    <mergeCell ref="D72:D79"/>
    <mergeCell ref="C8:C47"/>
    <mergeCell ref="D8:D15"/>
    <mergeCell ref="E8:E15"/>
    <mergeCell ref="D16:D23"/>
    <mergeCell ref="E16:E23"/>
    <mergeCell ref="D24:D31"/>
    <mergeCell ref="E72:E79"/>
    <mergeCell ref="D80:D87"/>
    <mergeCell ref="E80:E87"/>
    <mergeCell ref="C88:F88"/>
    <mergeCell ref="B89:B169"/>
    <mergeCell ref="C89:C128"/>
    <mergeCell ref="D89:D96"/>
    <mergeCell ref="E89:E96"/>
    <mergeCell ref="D97:D104"/>
    <mergeCell ref="E97:E104"/>
    <mergeCell ref="B8:B88"/>
    <mergeCell ref="E24:E31"/>
    <mergeCell ref="D32:D39"/>
    <mergeCell ref="E32:E39"/>
    <mergeCell ref="E145:E152"/>
    <mergeCell ref="D153:D160"/>
    <mergeCell ref="E153:E160"/>
    <mergeCell ref="D161:D168"/>
    <mergeCell ref="D105:D112"/>
    <mergeCell ref="E105:E112"/>
    <mergeCell ref="D113:D120"/>
    <mergeCell ref="E113:E120"/>
    <mergeCell ref="D121:D128"/>
    <mergeCell ref="E121:E128"/>
    <mergeCell ref="E161:E168"/>
    <mergeCell ref="C169:F169"/>
    <mergeCell ref="B170:B249"/>
    <mergeCell ref="C170:C209"/>
    <mergeCell ref="D170:D177"/>
    <mergeCell ref="E170:E177"/>
    <mergeCell ref="D178:D185"/>
    <mergeCell ref="E178:E185"/>
    <mergeCell ref="D186:D193"/>
    <mergeCell ref="E186:E193"/>
    <mergeCell ref="C129:C168"/>
    <mergeCell ref="D129:D136"/>
    <mergeCell ref="E129:E136"/>
    <mergeCell ref="D137:D144"/>
    <mergeCell ref="E137:E144"/>
    <mergeCell ref="D145:D152"/>
    <mergeCell ref="D194:D201"/>
    <mergeCell ref="E194:E201"/>
    <mergeCell ref="D202:D209"/>
    <mergeCell ref="E202:E209"/>
    <mergeCell ref="C210:C249"/>
    <mergeCell ref="D210:D217"/>
    <mergeCell ref="E210:E217"/>
    <mergeCell ref="D218:D225"/>
    <mergeCell ref="E218:E225"/>
    <mergeCell ref="D226:D233"/>
    <mergeCell ref="E226:E233"/>
    <mergeCell ref="D234:D241"/>
    <mergeCell ref="E234:E241"/>
    <mergeCell ref="D242:D249"/>
    <mergeCell ref="E242:E249"/>
    <mergeCell ref="B289:F289"/>
    <mergeCell ref="E259:E266"/>
    <mergeCell ref="D267:D274"/>
    <mergeCell ref="E267:E274"/>
    <mergeCell ref="D275:D282"/>
    <mergeCell ref="E275:E282"/>
    <mergeCell ref="C283:F283"/>
    <mergeCell ref="B251:B283"/>
    <mergeCell ref="C251:C282"/>
    <mergeCell ref="D251:D258"/>
    <mergeCell ref="E251:E258"/>
    <mergeCell ref="D259:D266"/>
    <mergeCell ref="B284:F284"/>
    <mergeCell ref="B285:F285"/>
    <mergeCell ref="B286:F286"/>
    <mergeCell ref="B287:F287"/>
    <mergeCell ref="B288:F288"/>
    <mergeCell ref="B298:F298"/>
    <mergeCell ref="B290:F290"/>
    <mergeCell ref="B291:F291"/>
    <mergeCell ref="B292:F292"/>
    <mergeCell ref="B293:F293"/>
    <mergeCell ref="B296:F296"/>
    <mergeCell ref="B297:F297"/>
  </mergeCells>
  <pageMargins left="0.7" right="0.7" top="0.75" bottom="0.75" header="0.3" footer="0.3"/>
  <pageSetup scale="27" orientation="portrait" r:id="rId1"/>
  <ignoredErrors>
    <ignoredError sqref="J8:Q283" unlockedFormula="1"/>
  </ignoredError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89EC2-5ED3-48F9-9D8E-0183571086DF}">
  <sheetPr>
    <tabColor theme="9" tint="0.39997558519241921"/>
  </sheetPr>
  <dimension ref="A2:BG1171"/>
  <sheetViews>
    <sheetView showGridLines="0" zoomScale="70" zoomScaleNormal="70" zoomScaleSheetLayoutView="80" workbookViewId="0">
      <pane ySplit="5" topLeftCell="A6" activePane="bottomLeft" state="frozen"/>
      <selection activeCell="D39" sqref="D39:G39"/>
      <selection pane="bottomLeft"/>
    </sheetView>
  </sheetViews>
  <sheetFormatPr baseColWidth="10" defaultColWidth="8.5703125" defaultRowHeight="15" x14ac:dyDescent="0.25"/>
  <cols>
    <col min="1" max="2" width="8.5703125" style="156"/>
    <col min="3" max="3" width="44.42578125" style="156" customWidth="1"/>
    <col min="4" max="4" width="43.5703125" style="156" customWidth="1"/>
    <col min="5" max="5" width="11" style="156" customWidth="1"/>
    <col min="6" max="6" width="9.42578125" style="156" customWidth="1"/>
    <col min="7" max="7" width="11.5703125" style="230" customWidth="1"/>
    <col min="8" max="8" width="9.5703125" style="156" customWidth="1"/>
    <col min="9" max="9" width="9.42578125" style="156" customWidth="1"/>
    <col min="10" max="10" width="11.5703125" style="230" customWidth="1"/>
    <col min="11" max="11" width="10.42578125" style="156" customWidth="1"/>
    <col min="12" max="12" width="9.5703125" style="156" customWidth="1"/>
    <col min="13" max="13" width="11.5703125" style="230" customWidth="1"/>
    <col min="14" max="14" width="9.5703125" style="156" customWidth="1"/>
    <col min="15" max="15" width="11" style="156" customWidth="1"/>
    <col min="16" max="16" width="11.5703125" style="230" customWidth="1"/>
    <col min="17" max="17" width="11.28515625" style="156" customWidth="1"/>
    <col min="18" max="18" width="9.5703125" style="156" customWidth="1"/>
    <col min="19" max="19" width="11.5703125" style="230" customWidth="1"/>
    <col min="20" max="20" width="10.7109375" style="156" customWidth="1"/>
    <col min="21" max="21" width="9.5703125" style="156" customWidth="1"/>
    <col min="22" max="22" width="11.5703125" style="230" customWidth="1"/>
    <col min="23" max="23" width="9.5703125" style="156" customWidth="1"/>
    <col min="24" max="24" width="16" style="160" customWidth="1"/>
    <col min="25" max="25" width="11.5703125" style="160" customWidth="1"/>
    <col min="26" max="26" width="11.5703125" style="161" customWidth="1"/>
    <col min="27" max="27" width="23.7109375" style="160" customWidth="1"/>
    <col min="28" max="28" width="23.7109375" style="232" customWidth="1"/>
    <col min="29" max="29" width="8" style="156" customWidth="1"/>
    <col min="30" max="31" width="11.5703125" style="156" customWidth="1"/>
    <col min="32" max="32" width="7.7109375" style="156" customWidth="1"/>
    <col min="33" max="34" width="11.5703125" style="156" customWidth="1"/>
    <col min="35" max="35" width="7.42578125" style="156" customWidth="1"/>
    <col min="36" max="37" width="11.5703125" style="156" customWidth="1"/>
    <col min="38" max="38" width="8.42578125" style="156" customWidth="1"/>
    <col min="39" max="40" width="11.5703125" style="156" customWidth="1"/>
    <col min="41" max="41" width="7.42578125" style="156" customWidth="1"/>
    <col min="42" max="43" width="11.5703125" style="156" customWidth="1"/>
    <col min="44" max="44" width="9.42578125" style="156" customWidth="1"/>
    <col min="45" max="47" width="11.5703125" style="156" customWidth="1"/>
    <col min="48" max="48" width="9.28515625" style="156" customWidth="1"/>
    <col min="49" max="50" width="11.5703125" style="156" customWidth="1"/>
    <col min="51" max="51" width="3.5703125" style="156" customWidth="1"/>
    <col min="52" max="52" width="3.7109375" style="156" customWidth="1"/>
    <col min="53" max="53" width="10.28515625" style="156" customWidth="1"/>
    <col min="54" max="58" width="10.5703125" style="156" customWidth="1"/>
    <col min="59" max="59" width="11.5703125" style="156" bestFit="1" customWidth="1"/>
    <col min="60" max="16384" width="8.5703125" style="156"/>
  </cols>
  <sheetData>
    <row r="2" spans="2:59" ht="40.5" customHeight="1" x14ac:dyDescent="0.25">
      <c r="C2" s="157" t="s">
        <v>301</v>
      </c>
      <c r="D2" s="157"/>
      <c r="E2" s="157"/>
      <c r="F2" s="157"/>
      <c r="G2" s="157"/>
      <c r="H2" s="157"/>
      <c r="I2" s="157"/>
      <c r="J2" s="157"/>
      <c r="K2" s="157"/>
      <c r="L2" s="157"/>
      <c r="M2" s="157"/>
      <c r="N2" s="157"/>
      <c r="O2" s="157"/>
      <c r="P2" s="157"/>
      <c r="Q2" s="157"/>
      <c r="R2" s="157"/>
      <c r="S2" s="157"/>
      <c r="T2" s="157"/>
      <c r="U2" s="157"/>
      <c r="V2" s="157"/>
      <c r="W2" s="157"/>
      <c r="X2" s="157"/>
      <c r="Y2" s="157"/>
      <c r="Z2" s="157"/>
      <c r="AA2" s="157"/>
      <c r="AB2" s="158"/>
    </row>
    <row r="3" spans="2:59" ht="21.75" customHeight="1" thickBot="1" x14ac:dyDescent="0.3">
      <c r="C3" s="159" t="s">
        <v>302</v>
      </c>
      <c r="D3" s="159"/>
      <c r="E3" s="159"/>
      <c r="F3" s="159"/>
      <c r="G3" s="159"/>
      <c r="H3" s="159"/>
      <c r="I3" s="159"/>
      <c r="J3" s="159"/>
      <c r="K3" s="159"/>
      <c r="L3" s="159"/>
      <c r="M3" s="159"/>
      <c r="N3" s="159"/>
      <c r="O3" s="159"/>
      <c r="P3" s="159"/>
      <c r="Q3" s="159"/>
      <c r="R3" s="159"/>
      <c r="S3" s="159"/>
      <c r="T3" s="159"/>
      <c r="U3" s="159"/>
      <c r="V3" s="159"/>
      <c r="W3" s="159"/>
      <c r="X3" s="159"/>
      <c r="Y3" s="159"/>
      <c r="Z3" s="159"/>
      <c r="AA3" s="159"/>
      <c r="AB3" s="158"/>
    </row>
    <row r="4" spans="2:59" s="160" customFormat="1" ht="19.5" customHeight="1" thickBot="1" x14ac:dyDescent="0.3">
      <c r="G4" s="161"/>
      <c r="J4" s="161"/>
      <c r="M4" s="161"/>
      <c r="P4" s="161"/>
      <c r="S4" s="161"/>
      <c r="V4" s="161"/>
      <c r="X4" s="162" t="s">
        <v>303</v>
      </c>
      <c r="Y4" s="163"/>
      <c r="Z4" s="163"/>
      <c r="AA4" s="164"/>
      <c r="AB4" s="165" t="s">
        <v>304</v>
      </c>
    </row>
    <row r="5" spans="2:59" ht="45" x14ac:dyDescent="0.25">
      <c r="B5" s="166"/>
      <c r="C5" s="167" t="s">
        <v>305</v>
      </c>
      <c r="D5" s="168" t="s">
        <v>306</v>
      </c>
      <c r="E5" s="169" t="s">
        <v>307</v>
      </c>
      <c r="F5" s="170" t="s">
        <v>308</v>
      </c>
      <c r="G5" s="171"/>
      <c r="H5" s="172"/>
      <c r="I5" s="170" t="s">
        <v>309</v>
      </c>
      <c r="J5" s="171"/>
      <c r="K5" s="172"/>
      <c r="L5" s="170" t="s">
        <v>310</v>
      </c>
      <c r="M5" s="171"/>
      <c r="N5" s="172"/>
      <c r="O5" s="170" t="s">
        <v>311</v>
      </c>
      <c r="P5" s="171"/>
      <c r="Q5" s="172"/>
      <c r="R5" s="170" t="s">
        <v>312</v>
      </c>
      <c r="S5" s="171"/>
      <c r="T5" s="172"/>
      <c r="U5" s="170" t="s">
        <v>313</v>
      </c>
      <c r="V5" s="171"/>
      <c r="W5" s="172"/>
      <c r="X5" s="173"/>
      <c r="Y5" s="170" t="s">
        <v>314</v>
      </c>
      <c r="Z5" s="171"/>
      <c r="AA5" s="172"/>
      <c r="AB5" s="158"/>
      <c r="AC5" s="170" t="s">
        <v>308</v>
      </c>
      <c r="AD5" s="171"/>
      <c r="AE5" s="172"/>
      <c r="AF5" s="170" t="s">
        <v>309</v>
      </c>
      <c r="AG5" s="171"/>
      <c r="AH5" s="172"/>
      <c r="AI5" s="170" t="s">
        <v>310</v>
      </c>
      <c r="AJ5" s="171"/>
      <c r="AK5" s="172"/>
      <c r="AL5" s="170" t="s">
        <v>311</v>
      </c>
      <c r="AM5" s="171"/>
      <c r="AN5" s="172"/>
      <c r="AO5" s="170" t="s">
        <v>312</v>
      </c>
      <c r="AP5" s="171"/>
      <c r="AQ5" s="172"/>
      <c r="AR5" s="170" t="s">
        <v>313</v>
      </c>
      <c r="AS5" s="171"/>
      <c r="AT5" s="172"/>
      <c r="AU5" s="173"/>
      <c r="AV5" s="170" t="s">
        <v>314</v>
      </c>
      <c r="AW5" s="171"/>
      <c r="AX5" s="172"/>
      <c r="BA5" s="12" t="s">
        <v>8</v>
      </c>
      <c r="BB5" s="12" t="s">
        <v>9</v>
      </c>
      <c r="BC5" s="12" t="s">
        <v>10</v>
      </c>
      <c r="BD5" s="12" t="s">
        <v>11</v>
      </c>
      <c r="BE5" s="12" t="s">
        <v>12</v>
      </c>
      <c r="BF5" s="12" t="s">
        <v>13</v>
      </c>
      <c r="BG5" s="13" t="s">
        <v>14</v>
      </c>
    </row>
    <row r="6" spans="2:59" x14ac:dyDescent="0.25">
      <c r="B6" s="166"/>
      <c r="C6" s="174"/>
      <c r="D6" s="175"/>
      <c r="E6" s="176"/>
      <c r="F6" s="177"/>
      <c r="G6" s="178"/>
      <c r="H6" s="179"/>
      <c r="I6" s="177"/>
      <c r="J6" s="178"/>
      <c r="K6" s="179"/>
      <c r="L6" s="177"/>
      <c r="M6" s="178"/>
      <c r="N6" s="179"/>
      <c r="O6" s="177"/>
      <c r="P6" s="178"/>
      <c r="Q6" s="179"/>
      <c r="R6" s="177"/>
      <c r="S6" s="178"/>
      <c r="T6" s="179"/>
      <c r="U6" s="177"/>
      <c r="V6" s="178"/>
      <c r="W6" s="179"/>
      <c r="X6" s="180"/>
      <c r="Y6" s="177"/>
      <c r="Z6" s="178"/>
      <c r="AA6" s="179"/>
      <c r="AB6" s="181"/>
      <c r="AC6" s="177"/>
      <c r="AD6" s="178"/>
      <c r="AE6" s="179"/>
      <c r="AF6" s="177"/>
      <c r="AG6" s="178"/>
      <c r="AH6" s="179"/>
      <c r="AI6" s="177"/>
      <c r="AJ6" s="178"/>
      <c r="AK6" s="179"/>
      <c r="AL6" s="177"/>
      <c r="AM6" s="178"/>
      <c r="AN6" s="179"/>
      <c r="AO6" s="177"/>
      <c r="AP6" s="178"/>
      <c r="AQ6" s="179"/>
      <c r="AR6" s="177"/>
      <c r="AS6" s="178"/>
      <c r="AT6" s="179"/>
      <c r="AU6" s="180"/>
      <c r="AV6" s="177"/>
      <c r="AW6" s="178"/>
      <c r="AX6" s="179"/>
    </row>
    <row r="7" spans="2:59" ht="30" x14ac:dyDescent="0.25">
      <c r="B7" s="182" t="str">
        <f>'[3]Do not use or change'!H8</f>
        <v>A1</v>
      </c>
      <c r="C7" s="183" t="str">
        <f>'[3]Do not use or change'!F8</f>
        <v>Construction</v>
      </c>
      <c r="D7" s="184"/>
      <c r="E7" s="185"/>
      <c r="F7" s="186" t="s">
        <v>315</v>
      </c>
      <c r="G7" s="187" t="s">
        <v>316</v>
      </c>
      <c r="H7" s="188" t="s">
        <v>317</v>
      </c>
      <c r="I7" s="189" t="s">
        <v>315</v>
      </c>
      <c r="J7" s="190" t="s">
        <v>316</v>
      </c>
      <c r="K7" s="191" t="s">
        <v>317</v>
      </c>
      <c r="L7" s="186" t="s">
        <v>315</v>
      </c>
      <c r="M7" s="187" t="s">
        <v>316</v>
      </c>
      <c r="N7" s="188" t="s">
        <v>317</v>
      </c>
      <c r="O7" s="186" t="s">
        <v>315</v>
      </c>
      <c r="P7" s="187" t="s">
        <v>316</v>
      </c>
      <c r="Q7" s="188" t="s">
        <v>317</v>
      </c>
      <c r="R7" s="186" t="s">
        <v>315</v>
      </c>
      <c r="S7" s="187" t="s">
        <v>316</v>
      </c>
      <c r="T7" s="188" t="s">
        <v>317</v>
      </c>
      <c r="U7" s="186" t="s">
        <v>315</v>
      </c>
      <c r="V7" s="187" t="s">
        <v>316</v>
      </c>
      <c r="W7" s="188" t="s">
        <v>317</v>
      </c>
      <c r="X7" s="192" t="s">
        <v>307</v>
      </c>
      <c r="Y7" s="186" t="s">
        <v>315</v>
      </c>
      <c r="Z7" s="187" t="s">
        <v>316</v>
      </c>
      <c r="AA7" s="188" t="s">
        <v>317</v>
      </c>
      <c r="AB7" s="181"/>
      <c r="AC7" s="186" t="s">
        <v>318</v>
      </c>
      <c r="AD7" s="187" t="s">
        <v>316</v>
      </c>
      <c r="AE7" s="188" t="s">
        <v>317</v>
      </c>
      <c r="AF7" s="186" t="s">
        <v>318</v>
      </c>
      <c r="AG7" s="190" t="s">
        <v>316</v>
      </c>
      <c r="AH7" s="191" t="s">
        <v>317</v>
      </c>
      <c r="AI7" s="186" t="s">
        <v>318</v>
      </c>
      <c r="AJ7" s="187" t="s">
        <v>316</v>
      </c>
      <c r="AK7" s="188" t="s">
        <v>317</v>
      </c>
      <c r="AL7" s="186" t="s">
        <v>318</v>
      </c>
      <c r="AM7" s="187" t="s">
        <v>316</v>
      </c>
      <c r="AN7" s="188" t="s">
        <v>317</v>
      </c>
      <c r="AO7" s="186" t="s">
        <v>318</v>
      </c>
      <c r="AP7" s="187" t="s">
        <v>316</v>
      </c>
      <c r="AQ7" s="188" t="s">
        <v>317</v>
      </c>
      <c r="AR7" s="186" t="s">
        <v>318</v>
      </c>
      <c r="AS7" s="187" t="s">
        <v>316</v>
      </c>
      <c r="AT7" s="188" t="s">
        <v>317</v>
      </c>
      <c r="AU7" s="192" t="s">
        <v>307</v>
      </c>
      <c r="AV7" s="186" t="s">
        <v>318</v>
      </c>
      <c r="AW7" s="187" t="s">
        <v>316</v>
      </c>
      <c r="AX7" s="188" t="s">
        <v>317</v>
      </c>
    </row>
    <row r="8" spans="2:59" ht="177" customHeight="1" thickBot="1" x14ac:dyDescent="0.3">
      <c r="B8" s="166"/>
      <c r="C8" s="193" t="str">
        <f>'[3]Do not use or change'!I8</f>
        <v>Installing fences and other safety devices for equipment protection / Conditioning (adecuación) of soils for assembly of plots.  This land preparation includes drainage and irrigation among others activities to groom the plots.</v>
      </c>
      <c r="D8" s="194" t="s">
        <v>319</v>
      </c>
      <c r="E8" s="195" t="s">
        <v>320</v>
      </c>
      <c r="F8" s="196">
        <v>7421.4400593874725</v>
      </c>
      <c r="G8" s="197">
        <v>2.2940799141039578</v>
      </c>
      <c r="H8" s="198">
        <f>F8*G8</f>
        <v>17025.376573967285</v>
      </c>
      <c r="I8" s="196">
        <v>7421.4400593874725</v>
      </c>
      <c r="J8" s="197">
        <v>5.7257184542316546</v>
      </c>
      <c r="K8" s="198">
        <f>I8*J8</f>
        <v>42493.076305008915</v>
      </c>
      <c r="L8" s="196">
        <v>7421.4400593874725</v>
      </c>
      <c r="M8" s="197">
        <v>7.525362286991089</v>
      </c>
      <c r="N8" s="198">
        <v>55849.025138079392</v>
      </c>
      <c r="O8" s="196">
        <v>7421.4400593874725</v>
      </c>
      <c r="P8" s="197">
        <v>5.5574365096264975</v>
      </c>
      <c r="Q8" s="198">
        <v>41244.181940044582</v>
      </c>
      <c r="R8" s="199">
        <v>7421.4400593874725</v>
      </c>
      <c r="S8" s="200">
        <v>2.7495557557922865</v>
      </c>
      <c r="T8" s="201">
        <v>20405.663231556275</v>
      </c>
      <c r="U8" s="199">
        <v>7421.4400593874725</v>
      </c>
      <c r="V8" s="200">
        <v>1.1547998561601029</v>
      </c>
      <c r="W8" s="201">
        <v>8570.2779130814797</v>
      </c>
      <c r="X8" s="202" t="s">
        <v>320</v>
      </c>
      <c r="Y8" s="202">
        <f>U8</f>
        <v>7421.4400593874725</v>
      </c>
      <c r="Z8" s="203">
        <f>SUM(G8+J8+M8+P8+S8+V8)</f>
        <v>25.006952776905589</v>
      </c>
      <c r="AA8" s="204">
        <f>SUM(H8+K8+N8+Q8+T8+W8)</f>
        <v>185587.60110173794</v>
      </c>
      <c r="AB8" s="205">
        <f>AA8-'[3]4.4. Detailed Budget Plan'!P8</f>
        <v>0</v>
      </c>
      <c r="AC8" s="206"/>
      <c r="AD8" s="206"/>
      <c r="AE8" s="207">
        <f>H8-(F8*G8)</f>
        <v>0</v>
      </c>
      <c r="AF8" s="206"/>
      <c r="AG8" s="206"/>
      <c r="AH8" s="207">
        <f>K8-(J8*I8)</f>
        <v>0</v>
      </c>
      <c r="AI8" s="206"/>
      <c r="AJ8" s="206"/>
      <c r="AK8" s="207">
        <f>+N8-(L8*M8)</f>
        <v>0</v>
      </c>
      <c r="AL8" s="206"/>
      <c r="AM8" s="206"/>
      <c r="AN8" s="207">
        <f>Q8-(O8*P8)</f>
        <v>0</v>
      </c>
      <c r="AO8" s="206"/>
      <c r="AP8" s="206"/>
      <c r="AQ8" s="207">
        <f>+T8-(R8*S8)</f>
        <v>0</v>
      </c>
      <c r="AR8" s="206"/>
      <c r="AS8" s="206"/>
      <c r="AT8" s="207">
        <f>+W8-(U8*V8)</f>
        <v>0</v>
      </c>
      <c r="AU8" s="206"/>
      <c r="AV8" s="206"/>
      <c r="AW8" s="206"/>
      <c r="AX8" s="208">
        <f>+AA8-W8-T8-Q8-N8-K8-H8</f>
        <v>0</v>
      </c>
      <c r="BA8" s="208">
        <f>+H8-'[3]4.4. Detailed Budget Plan'!J8</f>
        <v>0</v>
      </c>
      <c r="BB8" s="208">
        <f>+K8-'[3]4.4. Detailed Budget Plan'!K8</f>
        <v>0</v>
      </c>
      <c r="BC8" s="208">
        <f>+N8-'[3]4.4. Detailed Budget Plan'!L8</f>
        <v>0</v>
      </c>
      <c r="BD8" s="208">
        <f>+Q8-'[3]4.4. Detailed Budget Plan'!M8</f>
        <v>0</v>
      </c>
      <c r="BE8" s="208">
        <f>+T8-'[3]4.4. Detailed Budget Plan'!N8</f>
        <v>0</v>
      </c>
      <c r="BF8" s="208">
        <f>+W8-'[3]4.4. Detailed Budget Plan'!O8</f>
        <v>0</v>
      </c>
      <c r="BG8" s="208">
        <f>+AA8-'[3]4.4. Detailed Budget Plan'!P8</f>
        <v>0</v>
      </c>
    </row>
    <row r="9" spans="2:59" ht="36.75" customHeight="1" x14ac:dyDescent="0.25">
      <c r="B9" s="166"/>
      <c r="C9" s="209"/>
      <c r="D9" s="210"/>
      <c r="E9" s="210"/>
      <c r="F9" s="210"/>
      <c r="G9" s="211"/>
      <c r="H9" s="210"/>
      <c r="I9" s="210"/>
      <c r="J9" s="211"/>
      <c r="K9" s="210"/>
      <c r="L9" s="210"/>
      <c r="M9" s="211"/>
      <c r="N9" s="210"/>
      <c r="O9" s="210"/>
      <c r="P9" s="211"/>
      <c r="Q9" s="210"/>
      <c r="R9" s="212" t="s">
        <v>321</v>
      </c>
      <c r="S9" s="213"/>
      <c r="T9" s="213"/>
      <c r="U9" s="213"/>
      <c r="V9" s="213"/>
      <c r="W9" s="214"/>
      <c r="X9" s="215" t="s">
        <v>322</v>
      </c>
      <c r="Y9" s="216">
        <v>4450.1917659166202</v>
      </c>
      <c r="Z9" s="217">
        <f>AA9/Y9</f>
        <v>18.29336897872578</v>
      </c>
      <c r="AA9" s="218">
        <v>81409</v>
      </c>
      <c r="AB9" s="219"/>
      <c r="AC9" s="206"/>
      <c r="AD9" s="206"/>
      <c r="AE9" s="206"/>
      <c r="AF9" s="206"/>
      <c r="AG9" s="206"/>
      <c r="AH9" s="206"/>
      <c r="AI9" s="206"/>
      <c r="AJ9" s="206"/>
      <c r="AK9" s="206"/>
      <c r="AL9" s="206"/>
      <c r="AM9" s="206"/>
      <c r="AN9" s="206"/>
      <c r="AO9" s="206"/>
      <c r="AP9" s="206"/>
      <c r="AQ9" s="206"/>
      <c r="AR9" s="206"/>
      <c r="AS9" s="206"/>
      <c r="AT9" s="206"/>
      <c r="AU9" s="206"/>
      <c r="AV9" s="206"/>
      <c r="AW9" s="206"/>
      <c r="AX9" s="207">
        <f>+AA9-(Y9*Z9)</f>
        <v>0</v>
      </c>
    </row>
    <row r="10" spans="2:59" ht="24" customHeight="1" x14ac:dyDescent="0.25">
      <c r="B10" s="166"/>
      <c r="C10" s="209"/>
      <c r="D10" s="210"/>
      <c r="E10" s="210"/>
      <c r="F10" s="210"/>
      <c r="G10" s="211"/>
      <c r="H10" s="210"/>
      <c r="I10" s="210"/>
      <c r="J10" s="211"/>
      <c r="K10" s="210"/>
      <c r="L10" s="210"/>
      <c r="M10" s="211"/>
      <c r="N10" s="210"/>
      <c r="O10" s="210"/>
      <c r="P10" s="211"/>
      <c r="Q10" s="210"/>
      <c r="R10" s="212" t="s">
        <v>323</v>
      </c>
      <c r="S10" s="213"/>
      <c r="T10" s="213"/>
      <c r="U10" s="213"/>
      <c r="V10" s="213"/>
      <c r="W10" s="214"/>
      <c r="X10" s="215" t="s">
        <v>320</v>
      </c>
      <c r="Y10" s="216">
        <v>29515.089296893821</v>
      </c>
      <c r="Z10" s="217">
        <f>AA10/Y10</f>
        <v>1.7329962151958489</v>
      </c>
      <c r="AA10" s="218">
        <v>51149.5380426845</v>
      </c>
      <c r="AB10" s="219"/>
      <c r="AC10" s="206"/>
      <c r="AD10" s="206"/>
      <c r="AE10" s="206"/>
      <c r="AF10" s="206"/>
      <c r="AG10" s="206"/>
      <c r="AH10" s="206"/>
      <c r="AI10" s="206"/>
      <c r="AJ10" s="206"/>
      <c r="AK10" s="206"/>
      <c r="AL10" s="206"/>
      <c r="AM10" s="206"/>
      <c r="AN10" s="206"/>
      <c r="AO10" s="206"/>
      <c r="AP10" s="206"/>
      <c r="AQ10" s="206"/>
      <c r="AR10" s="206"/>
      <c r="AS10" s="206"/>
      <c r="AT10" s="206"/>
      <c r="AU10" s="206"/>
      <c r="AV10" s="206"/>
      <c r="AW10" s="206"/>
      <c r="AX10" s="207">
        <f t="shared" ref="AX10:AX13" si="0">+AA10-(Y10*Z10)</f>
        <v>0</v>
      </c>
    </row>
    <row r="11" spans="2:59" ht="24" customHeight="1" x14ac:dyDescent="0.25">
      <c r="B11" s="166"/>
      <c r="C11" s="209"/>
      <c r="D11" s="210"/>
      <c r="E11" s="210"/>
      <c r="F11" s="210"/>
      <c r="G11" s="211"/>
      <c r="H11" s="210"/>
      <c r="I11" s="210"/>
      <c r="J11" s="211"/>
      <c r="K11" s="210"/>
      <c r="L11" s="210"/>
      <c r="M11" s="211"/>
      <c r="N11" s="210"/>
      <c r="O11" s="210"/>
      <c r="P11" s="211"/>
      <c r="Q11" s="210"/>
      <c r="R11" s="212" t="s">
        <v>324</v>
      </c>
      <c r="S11" s="213"/>
      <c r="T11" s="213"/>
      <c r="U11" s="213"/>
      <c r="V11" s="213"/>
      <c r="W11" s="214"/>
      <c r="X11" s="215" t="s">
        <v>320</v>
      </c>
      <c r="Y11" s="216">
        <v>23868.469740706831</v>
      </c>
      <c r="Z11" s="217">
        <f>AA11/Y11</f>
        <v>0.34659924303916984</v>
      </c>
      <c r="AA11" s="218">
        <v>8272.7935446323172</v>
      </c>
      <c r="AB11" s="219"/>
      <c r="AC11" s="206"/>
      <c r="AD11" s="206"/>
      <c r="AE11" s="206"/>
      <c r="AF11" s="206"/>
      <c r="AG11" s="206"/>
      <c r="AH11" s="206"/>
      <c r="AI11" s="206"/>
      <c r="AJ11" s="206"/>
      <c r="AK11" s="206"/>
      <c r="AL11" s="206"/>
      <c r="AM11" s="206"/>
      <c r="AN11" s="206"/>
      <c r="AO11" s="206"/>
      <c r="AP11" s="206"/>
      <c r="AQ11" s="206"/>
      <c r="AR11" s="206"/>
      <c r="AS11" s="206"/>
      <c r="AT11" s="206"/>
      <c r="AU11" s="206"/>
      <c r="AV11" s="206"/>
      <c r="AW11" s="206"/>
      <c r="AX11" s="207">
        <f t="shared" si="0"/>
        <v>0</v>
      </c>
    </row>
    <row r="12" spans="2:59" ht="24.6" customHeight="1" x14ac:dyDescent="0.25">
      <c r="B12" s="166"/>
      <c r="C12" s="209"/>
      <c r="D12" s="210"/>
      <c r="E12" s="210"/>
      <c r="F12" s="210"/>
      <c r="G12" s="211"/>
      <c r="H12" s="210"/>
      <c r="I12" s="210"/>
      <c r="J12" s="211"/>
      <c r="K12" s="210"/>
      <c r="L12" s="210"/>
      <c r="M12" s="211"/>
      <c r="N12" s="210"/>
      <c r="O12" s="210"/>
      <c r="P12" s="211"/>
      <c r="Q12" s="210"/>
      <c r="R12" s="212" t="s">
        <v>325</v>
      </c>
      <c r="S12" s="213"/>
      <c r="T12" s="213"/>
      <c r="U12" s="213"/>
      <c r="V12" s="213"/>
      <c r="W12" s="214"/>
      <c r="X12" s="215" t="s">
        <v>320</v>
      </c>
      <c r="Y12" s="216">
        <v>14442</v>
      </c>
      <c r="Z12" s="217">
        <f>AA12/Y12</f>
        <v>2.9011909707796706</v>
      </c>
      <c r="AA12" s="218">
        <v>41899</v>
      </c>
      <c r="AB12" s="219"/>
      <c r="AC12" s="206"/>
      <c r="AD12" s="206"/>
      <c r="AE12" s="206"/>
      <c r="AF12" s="206"/>
      <c r="AG12" s="206"/>
      <c r="AH12" s="206"/>
      <c r="AI12" s="206"/>
      <c r="AJ12" s="206"/>
      <c r="AK12" s="206"/>
      <c r="AL12" s="206"/>
      <c r="AM12" s="206"/>
      <c r="AN12" s="206"/>
      <c r="AO12" s="206"/>
      <c r="AP12" s="206"/>
      <c r="AQ12" s="206"/>
      <c r="AR12" s="206"/>
      <c r="AS12" s="206"/>
      <c r="AT12" s="206"/>
      <c r="AU12" s="206"/>
      <c r="AV12" s="206"/>
      <c r="AW12" s="206"/>
      <c r="AX12" s="207">
        <f t="shared" si="0"/>
        <v>0</v>
      </c>
    </row>
    <row r="13" spans="2:59" ht="24.6" customHeight="1" x14ac:dyDescent="0.25">
      <c r="B13" s="166"/>
      <c r="C13" s="209"/>
      <c r="D13" s="210"/>
      <c r="E13" s="210"/>
      <c r="F13" s="210"/>
      <c r="G13" s="211"/>
      <c r="H13" s="210"/>
      <c r="I13" s="210"/>
      <c r="J13" s="211"/>
      <c r="K13" s="210"/>
      <c r="L13" s="210"/>
      <c r="M13" s="211"/>
      <c r="N13" s="210"/>
      <c r="O13" s="210"/>
      <c r="P13" s="211"/>
      <c r="Q13" s="210"/>
      <c r="R13" s="212" t="s">
        <v>326</v>
      </c>
      <c r="S13" s="213"/>
      <c r="T13" s="213"/>
      <c r="U13" s="213"/>
      <c r="V13" s="213"/>
      <c r="W13" s="214"/>
      <c r="X13" s="215" t="s">
        <v>320</v>
      </c>
      <c r="Y13" s="216">
        <v>1648.7790498992574</v>
      </c>
      <c r="Z13" s="217">
        <f>AA13/Y13</f>
        <v>1.7327973691651204</v>
      </c>
      <c r="AA13" s="218">
        <v>2857</v>
      </c>
      <c r="AB13" s="219"/>
      <c r="AC13" s="206"/>
      <c r="AD13" s="206"/>
      <c r="AE13" s="206"/>
      <c r="AF13" s="206"/>
      <c r="AG13" s="206"/>
      <c r="AH13" s="206"/>
      <c r="AI13" s="206"/>
      <c r="AJ13" s="206"/>
      <c r="AK13" s="206"/>
      <c r="AL13" s="206"/>
      <c r="AM13" s="206"/>
      <c r="AN13" s="206"/>
      <c r="AO13" s="206"/>
      <c r="AP13" s="206"/>
      <c r="AQ13" s="206"/>
      <c r="AR13" s="206"/>
      <c r="AS13" s="206"/>
      <c r="AT13" s="206"/>
      <c r="AU13" s="206"/>
      <c r="AV13" s="206"/>
      <c r="AW13" s="206"/>
      <c r="AX13" s="207">
        <f t="shared" si="0"/>
        <v>0</v>
      </c>
    </row>
    <row r="14" spans="2:59" x14ac:dyDescent="0.25">
      <c r="C14" s="220" t="s">
        <v>327</v>
      </c>
      <c r="D14" s="221"/>
      <c r="E14" s="222"/>
      <c r="F14" s="222"/>
      <c r="G14" s="222"/>
      <c r="H14" s="222"/>
      <c r="I14" s="222"/>
      <c r="J14" s="222"/>
      <c r="K14" s="222"/>
      <c r="L14" s="222"/>
      <c r="M14" s="222"/>
      <c r="N14" s="222"/>
      <c r="O14" s="222"/>
      <c r="P14" s="222"/>
      <c r="Q14" s="222"/>
      <c r="R14" s="222"/>
      <c r="S14" s="222"/>
      <c r="T14" s="222"/>
      <c r="U14" s="222"/>
      <c r="V14" s="222"/>
      <c r="W14" s="222"/>
      <c r="X14" s="222"/>
      <c r="Y14" s="222"/>
      <c r="Z14" s="223"/>
      <c r="AA14" s="224">
        <f>SUM(AA8:AA8)</f>
        <v>185587.60110173794</v>
      </c>
      <c r="AB14" s="225"/>
    </row>
    <row r="15" spans="2:59" ht="15.75" thickBot="1" x14ac:dyDescent="0.3">
      <c r="C15" s="226" t="s">
        <v>328</v>
      </c>
      <c r="D15" s="227"/>
      <c r="E15" s="228"/>
      <c r="F15" s="228"/>
      <c r="G15" s="228"/>
      <c r="H15" s="228"/>
      <c r="I15" s="228"/>
      <c r="J15" s="228"/>
      <c r="K15" s="228"/>
      <c r="L15" s="228"/>
      <c r="M15" s="228"/>
      <c r="N15" s="228"/>
      <c r="O15" s="228"/>
      <c r="P15" s="228"/>
      <c r="Q15" s="228"/>
      <c r="R15" s="228"/>
      <c r="S15" s="228"/>
      <c r="T15" s="228"/>
      <c r="U15" s="228"/>
      <c r="V15" s="228"/>
      <c r="W15" s="228"/>
      <c r="X15" s="228"/>
      <c r="Y15" s="228"/>
      <c r="Z15" s="228"/>
      <c r="AA15" s="229"/>
      <c r="AB15" s="158"/>
    </row>
    <row r="16" spans="2:59" ht="15.75" thickBot="1" x14ac:dyDescent="0.3">
      <c r="H16" s="231"/>
    </row>
    <row r="17" spans="2:59" ht="15.75" thickBot="1" x14ac:dyDescent="0.3">
      <c r="F17" s="170" t="s">
        <v>308</v>
      </c>
      <c r="G17" s="171"/>
      <c r="H17" s="172"/>
      <c r="I17" s="170" t="s">
        <v>309</v>
      </c>
      <c r="J17" s="171"/>
      <c r="K17" s="172"/>
      <c r="L17" s="170" t="s">
        <v>310</v>
      </c>
      <c r="M17" s="171"/>
      <c r="N17" s="172"/>
      <c r="O17" s="170" t="s">
        <v>311</v>
      </c>
      <c r="P17" s="171"/>
      <c r="Q17" s="172"/>
      <c r="R17" s="170" t="s">
        <v>312</v>
      </c>
      <c r="S17" s="171"/>
      <c r="T17" s="172"/>
      <c r="U17" s="170" t="s">
        <v>313</v>
      </c>
      <c r="V17" s="171"/>
      <c r="W17" s="172"/>
      <c r="X17" s="173"/>
      <c r="Y17" s="170" t="s">
        <v>314</v>
      </c>
      <c r="Z17" s="171"/>
      <c r="AA17" s="172"/>
      <c r="AB17" s="158"/>
    </row>
    <row r="18" spans="2:59" ht="30" x14ac:dyDescent="0.25">
      <c r="B18" s="182" t="str">
        <f>'[3]Do not use or change'!H9</f>
        <v>A2</v>
      </c>
      <c r="C18" s="233" t="str">
        <f>'[3]Do not use or change'!F9</f>
        <v>Equipment</v>
      </c>
      <c r="D18" s="234" t="s">
        <v>329</v>
      </c>
      <c r="E18" s="235" t="s">
        <v>307</v>
      </c>
      <c r="F18" s="186" t="s">
        <v>315</v>
      </c>
      <c r="G18" s="187" t="s">
        <v>316</v>
      </c>
      <c r="H18" s="188" t="s">
        <v>317</v>
      </c>
      <c r="I18" s="189" t="s">
        <v>315</v>
      </c>
      <c r="J18" s="190" t="s">
        <v>316</v>
      </c>
      <c r="K18" s="191" t="s">
        <v>317</v>
      </c>
      <c r="L18" s="186" t="s">
        <v>315</v>
      </c>
      <c r="M18" s="187" t="s">
        <v>316</v>
      </c>
      <c r="N18" s="188" t="s">
        <v>317</v>
      </c>
      <c r="O18" s="186" t="s">
        <v>315</v>
      </c>
      <c r="P18" s="187" t="s">
        <v>316</v>
      </c>
      <c r="Q18" s="188" t="s">
        <v>317</v>
      </c>
      <c r="R18" s="186" t="s">
        <v>315</v>
      </c>
      <c r="S18" s="187" t="s">
        <v>316</v>
      </c>
      <c r="T18" s="188" t="s">
        <v>317</v>
      </c>
      <c r="U18" s="186" t="s">
        <v>315</v>
      </c>
      <c r="V18" s="187" t="s">
        <v>316</v>
      </c>
      <c r="W18" s="188" t="s">
        <v>317</v>
      </c>
      <c r="X18" s="192" t="s">
        <v>307</v>
      </c>
      <c r="Y18" s="186" t="s">
        <v>315</v>
      </c>
      <c r="Z18" s="187" t="s">
        <v>316</v>
      </c>
      <c r="AA18" s="188" t="s">
        <v>317</v>
      </c>
      <c r="AB18" s="181"/>
    </row>
    <row r="19" spans="2:59" ht="205.5" thickBot="1" x14ac:dyDescent="0.3">
      <c r="B19" s="166"/>
      <c r="C19" s="193" t="str">
        <f>'[3]Do not use or change'!I9</f>
        <v>Hardware Equipments (servers, laptops, tablets), Drones &amp; Cameras, Sensors &amp; Dataloggers (lysimeters), climate simulators</v>
      </c>
      <c r="D19" s="236" t="s">
        <v>330</v>
      </c>
      <c r="E19" s="195" t="s">
        <v>320</v>
      </c>
      <c r="F19" s="237">
        <v>10271.823840478983</v>
      </c>
      <c r="G19" s="197">
        <v>29.045071464349899</v>
      </c>
      <c r="H19" s="198">
        <v>298345.85751592508</v>
      </c>
      <c r="I19" s="238">
        <v>10271.823840478983</v>
      </c>
      <c r="J19" s="197">
        <v>33.394728494487254</v>
      </c>
      <c r="K19" s="198">
        <v>343024.768295997</v>
      </c>
      <c r="L19" s="238">
        <v>10271.823840478983</v>
      </c>
      <c r="M19" s="197">
        <v>4.3973988229378005</v>
      </c>
      <c r="N19" s="198">
        <v>45169.306065546712</v>
      </c>
      <c r="O19" s="238">
        <v>10271.823840478983</v>
      </c>
      <c r="P19" s="197">
        <v>6.0566690664259548</v>
      </c>
      <c r="Q19" s="198">
        <v>62213.037710405704</v>
      </c>
      <c r="R19" s="238">
        <v>10271.823840478983</v>
      </c>
      <c r="S19" s="197">
        <v>3.4170309527152902</v>
      </c>
      <c r="T19" s="198">
        <v>35099.140003755529</v>
      </c>
      <c r="U19" s="238">
        <v>10271.823840478983</v>
      </c>
      <c r="V19" s="197">
        <v>0.30276383135530094</v>
      </c>
      <c r="W19" s="198">
        <v>3109.9367409501383</v>
      </c>
      <c r="X19" s="202" t="s">
        <v>320</v>
      </c>
      <c r="Y19" s="202">
        <f>U19</f>
        <v>10271.823840478983</v>
      </c>
      <c r="Z19" s="239">
        <f>SUM(G19+J19+M19+P19+S19+V19)</f>
        <v>76.613662632271513</v>
      </c>
      <c r="AA19" s="240">
        <f>SUM(H19+K19+N19+Q19+T19+W19)</f>
        <v>786962.04633258015</v>
      </c>
      <c r="AB19" s="205">
        <f>AA19-'[3]4.4. Detailed Budget Plan'!P9</f>
        <v>0</v>
      </c>
      <c r="AC19" s="206"/>
      <c r="AD19" s="206"/>
      <c r="AE19" s="207">
        <f>H19-(F19*G19)</f>
        <v>0</v>
      </c>
      <c r="AF19" s="206"/>
      <c r="AG19" s="206"/>
      <c r="AH19" s="207">
        <f>K19-(J19*I19)</f>
        <v>0</v>
      </c>
      <c r="AI19" s="206"/>
      <c r="AJ19" s="206"/>
      <c r="AK19" s="207">
        <f>+N19-(L19*M19)</f>
        <v>0</v>
      </c>
      <c r="AL19" s="206"/>
      <c r="AM19" s="206"/>
      <c r="AN19" s="207">
        <f>Q19-(O19*P19)</f>
        <v>0</v>
      </c>
      <c r="AO19" s="206"/>
      <c r="AP19" s="206"/>
      <c r="AQ19" s="207">
        <f>+T19-(R19*S19)</f>
        <v>0</v>
      </c>
      <c r="AR19" s="206"/>
      <c r="AS19" s="206"/>
      <c r="AT19" s="207">
        <f>+W19-(U19*V19)</f>
        <v>0</v>
      </c>
      <c r="AU19" s="206"/>
      <c r="AV19" s="206"/>
      <c r="AW19" s="206"/>
      <c r="AX19" s="208">
        <f>+AA19-W19-T19-Q19-N19-K19-H19</f>
        <v>0</v>
      </c>
      <c r="BA19" s="208">
        <f>+H19-'[3]4.4. Detailed Budget Plan'!J9</f>
        <v>0</v>
      </c>
      <c r="BB19" s="208">
        <f>+K19-'[3]4.4. Detailed Budget Plan'!K9</f>
        <v>0</v>
      </c>
      <c r="BC19" s="208">
        <f>+N19-'[3]4.4. Detailed Budget Plan'!L9</f>
        <v>0</v>
      </c>
      <c r="BD19" s="208">
        <f>+Q19-'[3]4.4. Detailed Budget Plan'!M9</f>
        <v>0</v>
      </c>
      <c r="BE19" s="208">
        <f>+T19-'[3]4.4. Detailed Budget Plan'!N9</f>
        <v>0</v>
      </c>
      <c r="BF19" s="208">
        <f>+W19-'[3]4.4. Detailed Budget Plan'!O9</f>
        <v>0</v>
      </c>
      <c r="BG19" s="208">
        <f>+AA19-'[3]4.4. Detailed Budget Plan'!P9</f>
        <v>0</v>
      </c>
    </row>
    <row r="20" spans="2:59" ht="14.65" customHeight="1" x14ac:dyDescent="0.25">
      <c r="B20" s="166"/>
      <c r="C20" s="209"/>
      <c r="D20" s="210"/>
      <c r="E20" s="210"/>
      <c r="F20" s="210"/>
      <c r="G20" s="211"/>
      <c r="H20" s="210"/>
      <c r="I20" s="210"/>
      <c r="J20" s="211"/>
      <c r="K20" s="210"/>
      <c r="L20" s="210"/>
      <c r="M20" s="211"/>
      <c r="N20" s="210"/>
      <c r="O20" s="210"/>
      <c r="P20" s="211"/>
      <c r="Q20" s="210"/>
      <c r="R20" s="241" t="s">
        <v>331</v>
      </c>
      <c r="S20" s="242"/>
      <c r="T20" s="242"/>
      <c r="U20" s="242"/>
      <c r="V20" s="242"/>
      <c r="W20" s="242"/>
      <c r="X20" s="243" t="s">
        <v>320</v>
      </c>
      <c r="Y20" s="244">
        <v>8316.6842105263149</v>
      </c>
      <c r="Z20" s="245">
        <f t="shared" ref="Z20:Z27" si="1">AA20/Y20</f>
        <v>5.3320528803862883</v>
      </c>
      <c r="AA20" s="246">
        <v>44345</v>
      </c>
      <c r="AB20" s="219"/>
      <c r="AC20" s="206"/>
      <c r="AD20" s="206"/>
      <c r="AE20" s="206"/>
      <c r="AF20" s="206"/>
      <c r="AG20" s="206"/>
      <c r="AH20" s="206"/>
      <c r="AI20" s="206"/>
      <c r="AJ20" s="206"/>
      <c r="AK20" s="206"/>
      <c r="AL20" s="206"/>
      <c r="AM20" s="206"/>
      <c r="AN20" s="206"/>
      <c r="AO20" s="206"/>
      <c r="AP20" s="206"/>
      <c r="AQ20" s="206"/>
      <c r="AR20" s="206"/>
      <c r="AS20" s="206"/>
      <c r="AT20" s="206"/>
      <c r="AU20" s="206"/>
      <c r="AV20" s="206"/>
      <c r="AW20" s="206"/>
      <c r="AX20" s="207">
        <f>+AA20-(Y20*Z20)</f>
        <v>0</v>
      </c>
      <c r="AY20" s="156">
        <v>1</v>
      </c>
    </row>
    <row r="21" spans="2:59" ht="14.65" customHeight="1" x14ac:dyDescent="0.25">
      <c r="B21" s="166"/>
      <c r="C21" s="209"/>
      <c r="D21" s="210"/>
      <c r="E21" s="210"/>
      <c r="F21" s="210"/>
      <c r="G21" s="211"/>
      <c r="H21" s="210"/>
      <c r="I21" s="210"/>
      <c r="J21" s="211"/>
      <c r="K21" s="210"/>
      <c r="L21" s="210"/>
      <c r="M21" s="211"/>
      <c r="N21" s="210"/>
      <c r="O21" s="210"/>
      <c r="P21" s="211"/>
      <c r="Q21" s="210"/>
      <c r="R21" s="212" t="s">
        <v>332</v>
      </c>
      <c r="S21" s="213"/>
      <c r="T21" s="213"/>
      <c r="U21" s="213"/>
      <c r="V21" s="213"/>
      <c r="W21" s="213"/>
      <c r="X21" s="247" t="s">
        <v>320</v>
      </c>
      <c r="Y21" s="216">
        <v>3529.2105263157896</v>
      </c>
      <c r="Z21" s="217">
        <f t="shared" si="1"/>
        <v>5.3320706882409956</v>
      </c>
      <c r="AA21" s="218">
        <v>18818</v>
      </c>
      <c r="AB21" s="219"/>
      <c r="AC21" s="206"/>
      <c r="AD21" s="206"/>
      <c r="AE21" s="206"/>
      <c r="AF21" s="206"/>
      <c r="AG21" s="206"/>
      <c r="AH21" s="206"/>
      <c r="AI21" s="206"/>
      <c r="AJ21" s="206"/>
      <c r="AK21" s="206"/>
      <c r="AL21" s="206"/>
      <c r="AM21" s="206"/>
      <c r="AN21" s="206"/>
      <c r="AO21" s="206"/>
      <c r="AP21" s="206"/>
      <c r="AQ21" s="206"/>
      <c r="AR21" s="206"/>
      <c r="AS21" s="206"/>
      <c r="AT21" s="206"/>
      <c r="AU21" s="206"/>
      <c r="AV21" s="206"/>
      <c r="AW21" s="206"/>
      <c r="AX21" s="207">
        <f t="shared" ref="AX21:AX27" si="2">+AA21-(Y21*Z21)</f>
        <v>0</v>
      </c>
      <c r="AY21" s="156">
        <v>2</v>
      </c>
    </row>
    <row r="22" spans="2:59" ht="23.1" customHeight="1" x14ac:dyDescent="0.25">
      <c r="B22" s="166"/>
      <c r="C22" s="209"/>
      <c r="D22" s="210"/>
      <c r="E22" s="210"/>
      <c r="F22" s="210"/>
      <c r="G22" s="211"/>
      <c r="H22" s="210"/>
      <c r="I22" s="210"/>
      <c r="J22" s="211"/>
      <c r="K22" s="210"/>
      <c r="L22" s="210"/>
      <c r="M22" s="211"/>
      <c r="N22" s="210"/>
      <c r="O22" s="210"/>
      <c r="P22" s="211"/>
      <c r="Q22" s="210"/>
      <c r="R22" s="212" t="s">
        <v>333</v>
      </c>
      <c r="S22" s="213"/>
      <c r="T22" s="213"/>
      <c r="U22" s="213"/>
      <c r="V22" s="213"/>
      <c r="W22" s="213"/>
      <c r="X22" s="247" t="s">
        <v>320</v>
      </c>
      <c r="Y22" s="216">
        <v>104188.22222222222</v>
      </c>
      <c r="Z22" s="217">
        <f t="shared" si="1"/>
        <v>2.525726942904615</v>
      </c>
      <c r="AA22" s="218">
        <v>263151</v>
      </c>
      <c r="AB22" s="219"/>
      <c r="AC22" s="206"/>
      <c r="AD22" s="206"/>
      <c r="AE22" s="206"/>
      <c r="AF22" s="206"/>
      <c r="AG22" s="206"/>
      <c r="AH22" s="206"/>
      <c r="AI22" s="206"/>
      <c r="AJ22" s="206"/>
      <c r="AK22" s="206"/>
      <c r="AL22" s="206"/>
      <c r="AM22" s="206"/>
      <c r="AN22" s="206"/>
      <c r="AO22" s="206"/>
      <c r="AP22" s="206"/>
      <c r="AQ22" s="206"/>
      <c r="AR22" s="206"/>
      <c r="AS22" s="206"/>
      <c r="AT22" s="206"/>
      <c r="AU22" s="206"/>
      <c r="AV22" s="206"/>
      <c r="AW22" s="206"/>
      <c r="AX22" s="207">
        <f t="shared" si="2"/>
        <v>0</v>
      </c>
      <c r="AY22" s="156">
        <v>3</v>
      </c>
    </row>
    <row r="23" spans="2:59" ht="18" customHeight="1" x14ac:dyDescent="0.25">
      <c r="B23" s="166"/>
      <c r="C23" s="209"/>
      <c r="D23" s="210"/>
      <c r="E23" s="210"/>
      <c r="F23" s="210"/>
      <c r="G23" s="211"/>
      <c r="H23" s="210"/>
      <c r="I23" s="210"/>
      <c r="J23" s="211"/>
      <c r="K23" s="210"/>
      <c r="L23" s="210"/>
      <c r="M23" s="211"/>
      <c r="N23" s="210"/>
      <c r="O23" s="210"/>
      <c r="P23" s="211"/>
      <c r="Q23" s="210"/>
      <c r="R23" s="212" t="s">
        <v>334</v>
      </c>
      <c r="S23" s="213"/>
      <c r="T23" s="213"/>
      <c r="U23" s="213"/>
      <c r="V23" s="213"/>
      <c r="W23" s="213"/>
      <c r="X23" s="247" t="s">
        <v>320</v>
      </c>
      <c r="Y23" s="216">
        <v>6023</v>
      </c>
      <c r="Z23" s="217">
        <f t="shared" si="1"/>
        <v>8.419060268968952</v>
      </c>
      <c r="AA23" s="218">
        <v>50708</v>
      </c>
      <c r="AB23" s="219"/>
      <c r="AC23" s="206"/>
      <c r="AD23" s="206"/>
      <c r="AE23" s="206"/>
      <c r="AF23" s="206"/>
      <c r="AG23" s="206"/>
      <c r="AH23" s="206"/>
      <c r="AI23" s="206"/>
      <c r="AJ23" s="206"/>
      <c r="AK23" s="206"/>
      <c r="AL23" s="206"/>
      <c r="AM23" s="206"/>
      <c r="AN23" s="206"/>
      <c r="AO23" s="206"/>
      <c r="AP23" s="206"/>
      <c r="AQ23" s="206"/>
      <c r="AR23" s="206"/>
      <c r="AS23" s="206"/>
      <c r="AT23" s="206"/>
      <c r="AU23" s="206"/>
      <c r="AV23" s="206"/>
      <c r="AW23" s="206"/>
      <c r="AX23" s="207">
        <f t="shared" si="2"/>
        <v>0</v>
      </c>
      <c r="AY23" s="156">
        <v>4</v>
      </c>
    </row>
    <row r="24" spans="2:59" ht="15" customHeight="1" x14ac:dyDescent="0.25">
      <c r="B24" s="166"/>
      <c r="C24" s="209"/>
      <c r="D24" s="210"/>
      <c r="E24" s="210"/>
      <c r="F24" s="210"/>
      <c r="G24" s="211"/>
      <c r="H24" s="210"/>
      <c r="I24" s="210"/>
      <c r="J24" s="211"/>
      <c r="K24" s="210"/>
      <c r="L24" s="210"/>
      <c r="M24" s="211"/>
      <c r="N24" s="210"/>
      <c r="O24" s="210"/>
      <c r="P24" s="211"/>
      <c r="Q24" s="210"/>
      <c r="R24" s="212" t="s">
        <v>335</v>
      </c>
      <c r="S24" s="213"/>
      <c r="T24" s="213"/>
      <c r="U24" s="213"/>
      <c r="V24" s="213"/>
      <c r="W24" s="213"/>
      <c r="X24" s="247" t="s">
        <v>320</v>
      </c>
      <c r="Y24" s="216">
        <v>11314.052631578947</v>
      </c>
      <c r="Z24" s="217">
        <f t="shared" si="1"/>
        <v>10.664171710076431</v>
      </c>
      <c r="AA24" s="218">
        <v>120655</v>
      </c>
      <c r="AB24" s="219"/>
      <c r="AC24" s="206"/>
      <c r="AD24" s="206"/>
      <c r="AE24" s="206"/>
      <c r="AF24" s="206"/>
      <c r="AG24" s="206"/>
      <c r="AH24" s="206"/>
      <c r="AI24" s="206"/>
      <c r="AJ24" s="206"/>
      <c r="AK24" s="206"/>
      <c r="AL24" s="206"/>
      <c r="AM24" s="206"/>
      <c r="AN24" s="206"/>
      <c r="AO24" s="206"/>
      <c r="AP24" s="206"/>
      <c r="AQ24" s="206"/>
      <c r="AR24" s="206"/>
      <c r="AS24" s="206"/>
      <c r="AT24" s="206"/>
      <c r="AU24" s="206"/>
      <c r="AV24" s="206"/>
      <c r="AW24" s="206"/>
      <c r="AX24" s="207">
        <f t="shared" si="2"/>
        <v>0</v>
      </c>
      <c r="AY24" s="156">
        <v>5</v>
      </c>
    </row>
    <row r="25" spans="2:59" ht="26.65" customHeight="1" x14ac:dyDescent="0.25">
      <c r="C25" s="209"/>
      <c r="D25" s="210"/>
      <c r="E25" s="210"/>
      <c r="F25" s="210"/>
      <c r="G25" s="211"/>
      <c r="H25" s="210"/>
      <c r="I25" s="210"/>
      <c r="J25" s="211"/>
      <c r="K25" s="210"/>
      <c r="L25" s="210"/>
      <c r="M25" s="211"/>
      <c r="N25" s="210"/>
      <c r="O25" s="210"/>
      <c r="P25" s="211"/>
      <c r="Q25" s="210"/>
      <c r="R25" s="212" t="s">
        <v>336</v>
      </c>
      <c r="S25" s="213"/>
      <c r="T25" s="213"/>
      <c r="U25" s="213"/>
      <c r="V25" s="213"/>
      <c r="W25" s="213"/>
      <c r="X25" s="247" t="s">
        <v>320</v>
      </c>
      <c r="Y25" s="248">
        <v>8415.7962962962956</v>
      </c>
      <c r="Z25" s="217">
        <f t="shared" si="1"/>
        <v>15.154359196660602</v>
      </c>
      <c r="AA25" s="218">
        <v>127536</v>
      </c>
      <c r="AB25" s="219"/>
      <c r="AC25" s="206"/>
      <c r="AD25" s="206"/>
      <c r="AE25" s="206"/>
      <c r="AF25" s="206"/>
      <c r="AG25" s="206"/>
      <c r="AH25" s="206"/>
      <c r="AI25" s="206"/>
      <c r="AJ25" s="206"/>
      <c r="AK25" s="206"/>
      <c r="AL25" s="206"/>
      <c r="AM25" s="206"/>
      <c r="AN25" s="206"/>
      <c r="AO25" s="206"/>
      <c r="AP25" s="206"/>
      <c r="AQ25" s="206"/>
      <c r="AR25" s="206"/>
      <c r="AS25" s="206"/>
      <c r="AT25" s="206"/>
      <c r="AU25" s="206"/>
      <c r="AV25" s="206"/>
      <c r="AW25" s="206"/>
      <c r="AX25" s="207">
        <f t="shared" si="2"/>
        <v>0</v>
      </c>
      <c r="AY25" s="156">
        <v>6</v>
      </c>
    </row>
    <row r="26" spans="2:59" ht="17.649999999999999" customHeight="1" x14ac:dyDescent="0.25">
      <c r="C26" s="209"/>
      <c r="D26" s="210"/>
      <c r="E26" s="210"/>
      <c r="F26" s="210"/>
      <c r="G26" s="211"/>
      <c r="H26" s="210"/>
      <c r="I26" s="210"/>
      <c r="J26" s="211"/>
      <c r="K26" s="210"/>
      <c r="L26" s="210"/>
      <c r="M26" s="211"/>
      <c r="N26" s="210"/>
      <c r="O26" s="210"/>
      <c r="P26" s="211"/>
      <c r="Q26" s="210"/>
      <c r="R26" s="212" t="s">
        <v>337</v>
      </c>
      <c r="S26" s="213"/>
      <c r="T26" s="213"/>
      <c r="U26" s="213"/>
      <c r="V26" s="213"/>
      <c r="W26" s="213"/>
      <c r="X26" s="247" t="s">
        <v>320</v>
      </c>
      <c r="Y26" s="248">
        <v>11253.454545454546</v>
      </c>
      <c r="Z26" s="217">
        <f t="shared" si="1"/>
        <v>6.17401525188225</v>
      </c>
      <c r="AA26" s="218">
        <v>69479</v>
      </c>
      <c r="AB26" s="219"/>
      <c r="AC26" s="206"/>
      <c r="AD26" s="206"/>
      <c r="AE26" s="206"/>
      <c r="AF26" s="206"/>
      <c r="AG26" s="206"/>
      <c r="AH26" s="206"/>
      <c r="AI26" s="206"/>
      <c r="AJ26" s="206"/>
      <c r="AK26" s="206"/>
      <c r="AL26" s="206"/>
      <c r="AM26" s="206"/>
      <c r="AN26" s="206"/>
      <c r="AO26" s="206"/>
      <c r="AP26" s="206"/>
      <c r="AQ26" s="206"/>
      <c r="AR26" s="206"/>
      <c r="AS26" s="206"/>
      <c r="AT26" s="206"/>
      <c r="AU26" s="206"/>
      <c r="AV26" s="206"/>
      <c r="AW26" s="206"/>
      <c r="AX26" s="207">
        <f t="shared" si="2"/>
        <v>0</v>
      </c>
      <c r="AY26" s="156">
        <v>7</v>
      </c>
    </row>
    <row r="27" spans="2:59" ht="27.6" customHeight="1" thickBot="1" x14ac:dyDescent="0.3">
      <c r="C27" s="209"/>
      <c r="D27" s="249"/>
      <c r="E27" s="249"/>
      <c r="F27" s="249"/>
      <c r="G27" s="250"/>
      <c r="H27" s="249"/>
      <c r="I27" s="249"/>
      <c r="J27" s="250"/>
      <c r="K27" s="249"/>
      <c r="L27" s="249"/>
      <c r="M27" s="250"/>
      <c r="N27" s="249"/>
      <c r="O27" s="249"/>
      <c r="P27" s="250"/>
      <c r="Q27" s="251"/>
      <c r="R27" s="212" t="s">
        <v>338</v>
      </c>
      <c r="S27" s="213"/>
      <c r="T27" s="213"/>
      <c r="U27" s="213"/>
      <c r="V27" s="213"/>
      <c r="W27" s="213"/>
      <c r="X27" s="252" t="s">
        <v>320</v>
      </c>
      <c r="Y27" s="253">
        <v>4009.5243902439024</v>
      </c>
      <c r="Z27" s="254">
        <f t="shared" si="1"/>
        <v>23.012205693151369</v>
      </c>
      <c r="AA27" s="255">
        <v>92268</v>
      </c>
      <c r="AB27" s="219"/>
      <c r="AC27" s="206"/>
      <c r="AD27" s="206"/>
      <c r="AE27" s="206"/>
      <c r="AF27" s="206"/>
      <c r="AG27" s="206"/>
      <c r="AH27" s="206"/>
      <c r="AI27" s="206"/>
      <c r="AJ27" s="206"/>
      <c r="AK27" s="206"/>
      <c r="AL27" s="206"/>
      <c r="AM27" s="206"/>
      <c r="AN27" s="206"/>
      <c r="AO27" s="206"/>
      <c r="AP27" s="206"/>
      <c r="AQ27" s="206"/>
      <c r="AR27" s="206"/>
      <c r="AS27" s="206"/>
      <c r="AT27" s="206"/>
      <c r="AU27" s="206"/>
      <c r="AV27" s="206"/>
      <c r="AW27" s="206"/>
      <c r="AX27" s="207">
        <f t="shared" si="2"/>
        <v>0</v>
      </c>
      <c r="AY27" s="156">
        <v>8</v>
      </c>
    </row>
    <row r="28" spans="2:59" x14ac:dyDescent="0.25">
      <c r="C28" s="256" t="s">
        <v>327</v>
      </c>
      <c r="D28" s="257"/>
      <c r="E28" s="258"/>
      <c r="F28" s="258"/>
      <c r="G28" s="258"/>
      <c r="H28" s="258"/>
      <c r="I28" s="258"/>
      <c r="J28" s="258"/>
      <c r="K28" s="258"/>
      <c r="L28" s="258"/>
      <c r="M28" s="258"/>
      <c r="N28" s="258"/>
      <c r="O28" s="258"/>
      <c r="P28" s="258"/>
      <c r="Q28" s="258"/>
      <c r="R28" s="258"/>
      <c r="S28" s="258"/>
      <c r="T28" s="258"/>
      <c r="U28" s="258"/>
      <c r="V28" s="258"/>
      <c r="W28" s="258"/>
      <c r="X28" s="258"/>
      <c r="Y28" s="258"/>
      <c r="Z28" s="259"/>
      <c r="AA28" s="260">
        <f>AA19</f>
        <v>786962.04633258015</v>
      </c>
      <c r="AB28" s="225"/>
    </row>
    <row r="29" spans="2:59" x14ac:dyDescent="0.25">
      <c r="C29" s="261" t="s">
        <v>328</v>
      </c>
      <c r="D29" s="262"/>
      <c r="E29" s="263"/>
      <c r="F29" s="263"/>
      <c r="G29" s="263"/>
      <c r="H29" s="263"/>
      <c r="I29" s="263"/>
      <c r="J29" s="263"/>
      <c r="K29" s="263"/>
      <c r="L29" s="263"/>
      <c r="M29" s="263"/>
      <c r="N29" s="263"/>
      <c r="O29" s="263"/>
      <c r="P29" s="263"/>
      <c r="Q29" s="263"/>
      <c r="R29" s="263"/>
      <c r="S29" s="263"/>
      <c r="T29" s="263"/>
      <c r="U29" s="263"/>
      <c r="V29" s="263"/>
      <c r="W29" s="263"/>
      <c r="X29" s="263"/>
      <c r="Y29" s="263"/>
      <c r="Z29" s="264"/>
      <c r="AA29" s="265"/>
    </row>
    <row r="30" spans="2:59" ht="15.75" thickBot="1" x14ac:dyDescent="0.3">
      <c r="E30" s="266"/>
      <c r="F30" s="267"/>
      <c r="G30" s="268"/>
      <c r="O30" s="267"/>
      <c r="P30" s="268"/>
      <c r="Q30" s="199"/>
      <c r="U30" s="267"/>
      <c r="V30" s="268"/>
      <c r="W30" s="199"/>
      <c r="X30" s="269"/>
      <c r="Y30" s="269"/>
      <c r="Z30" s="270"/>
      <c r="AA30" s="269"/>
      <c r="AB30" s="205"/>
    </row>
    <row r="31" spans="2:59" ht="15.75" thickBot="1" x14ac:dyDescent="0.3">
      <c r="D31" s="271"/>
      <c r="E31" s="272"/>
      <c r="F31" s="273" t="s">
        <v>308</v>
      </c>
      <c r="G31" s="274"/>
      <c r="H31" s="275"/>
      <c r="I31" s="273" t="s">
        <v>309</v>
      </c>
      <c r="J31" s="274"/>
      <c r="K31" s="275"/>
      <c r="L31" s="273" t="s">
        <v>310</v>
      </c>
      <c r="M31" s="274"/>
      <c r="N31" s="275"/>
      <c r="O31" s="273" t="s">
        <v>311</v>
      </c>
      <c r="P31" s="274"/>
      <c r="Q31" s="275"/>
      <c r="R31" s="273" t="s">
        <v>312</v>
      </c>
      <c r="S31" s="274"/>
      <c r="T31" s="275"/>
      <c r="U31" s="273" t="s">
        <v>313</v>
      </c>
      <c r="V31" s="274"/>
      <c r="W31" s="275"/>
      <c r="X31" s="170" t="s">
        <v>314</v>
      </c>
      <c r="Y31" s="171"/>
      <c r="Z31" s="171"/>
      <c r="AA31" s="172"/>
      <c r="AB31" s="158"/>
    </row>
    <row r="32" spans="2:59" ht="30" x14ac:dyDescent="0.25">
      <c r="B32" s="276" t="str">
        <f>'[3]Do not use or change'!H10</f>
        <v>A3</v>
      </c>
      <c r="C32" s="277" t="str">
        <f>'[3]Do not use or change'!F10</f>
        <v>International consultant</v>
      </c>
      <c r="D32" s="278" t="s">
        <v>329</v>
      </c>
      <c r="E32" s="235" t="s">
        <v>307</v>
      </c>
      <c r="F32" s="279" t="s">
        <v>315</v>
      </c>
      <c r="G32" s="187" t="s">
        <v>316</v>
      </c>
      <c r="H32" s="188" t="s">
        <v>317</v>
      </c>
      <c r="I32" s="189" t="s">
        <v>315</v>
      </c>
      <c r="J32" s="190" t="s">
        <v>316</v>
      </c>
      <c r="K32" s="191" t="s">
        <v>317</v>
      </c>
      <c r="L32" s="186" t="s">
        <v>315</v>
      </c>
      <c r="M32" s="187" t="s">
        <v>316</v>
      </c>
      <c r="N32" s="188" t="s">
        <v>317</v>
      </c>
      <c r="O32" s="186" t="s">
        <v>315</v>
      </c>
      <c r="P32" s="187" t="s">
        <v>316</v>
      </c>
      <c r="Q32" s="188" t="s">
        <v>317</v>
      </c>
      <c r="R32" s="186" t="s">
        <v>315</v>
      </c>
      <c r="S32" s="187" t="s">
        <v>316</v>
      </c>
      <c r="T32" s="188" t="s">
        <v>317</v>
      </c>
      <c r="U32" s="186" t="s">
        <v>315</v>
      </c>
      <c r="V32" s="187" t="s">
        <v>316</v>
      </c>
      <c r="W32" s="188" t="s">
        <v>317</v>
      </c>
      <c r="X32" s="192" t="s">
        <v>307</v>
      </c>
      <c r="Y32" s="186" t="s">
        <v>315</v>
      </c>
      <c r="Z32" s="187" t="s">
        <v>316</v>
      </c>
      <c r="AA32" s="188" t="s">
        <v>317</v>
      </c>
      <c r="AB32" s="181"/>
    </row>
    <row r="33" spans="2:59" ht="48.75" thickBot="1" x14ac:dyDescent="0.3">
      <c r="C33" s="280" t="str">
        <f>'[3]Do not use or change'!I10</f>
        <v>International scientists or professors with recognized expertise in digital agriculture</v>
      </c>
      <c r="D33" s="281" t="s">
        <v>339</v>
      </c>
      <c r="E33" s="195" t="s">
        <v>340</v>
      </c>
      <c r="F33" s="282">
        <v>3687</v>
      </c>
      <c r="G33" s="197">
        <v>4.8619408397060004</v>
      </c>
      <c r="H33" s="198">
        <v>17925.975875996024</v>
      </c>
      <c r="I33" s="198">
        <v>3687</v>
      </c>
      <c r="J33" s="197">
        <v>10.976378156129142</v>
      </c>
      <c r="K33" s="198">
        <v>40469.906261648146</v>
      </c>
      <c r="L33" s="198">
        <v>3687</v>
      </c>
      <c r="M33" s="197">
        <v>9.6734602209250724</v>
      </c>
      <c r="N33" s="198">
        <v>35666.047834550744</v>
      </c>
      <c r="O33" s="198">
        <v>3687</v>
      </c>
      <c r="P33" s="197">
        <v>6.5401326289512616</v>
      </c>
      <c r="Q33" s="198">
        <v>24113.4690029433</v>
      </c>
      <c r="R33" s="198">
        <v>3687</v>
      </c>
      <c r="S33" s="197">
        <v>6.6269463599708454</v>
      </c>
      <c r="T33" s="198">
        <v>24433.551229212506</v>
      </c>
      <c r="U33" s="198">
        <v>3687</v>
      </c>
      <c r="V33" s="197">
        <v>3.2504887036633381</v>
      </c>
      <c r="W33" s="198">
        <v>11984.551850406728</v>
      </c>
      <c r="X33" s="283" t="s">
        <v>340</v>
      </c>
      <c r="Y33" s="283">
        <f>U33</f>
        <v>3687</v>
      </c>
      <c r="Z33" s="284">
        <f>SUM(G33+J33+M33+P33+S33+V33)</f>
        <v>41.929346909345654</v>
      </c>
      <c r="AA33" s="285">
        <f>SUM(H33+K33+N33+Q33+T33+W33)</f>
        <v>154593.50205475744</v>
      </c>
      <c r="AB33" s="205">
        <f>AA33-'[3]4.4. Detailed Budget Plan'!P10</f>
        <v>0</v>
      </c>
      <c r="AC33" s="206"/>
      <c r="AD33" s="206"/>
      <c r="AE33" s="207">
        <f>H33-(F33*G33)</f>
        <v>0</v>
      </c>
      <c r="AF33" s="206"/>
      <c r="AG33" s="206"/>
      <c r="AH33" s="207">
        <f>K33-(J33*I33)</f>
        <v>0</v>
      </c>
      <c r="AI33" s="206"/>
      <c r="AJ33" s="206"/>
      <c r="AK33" s="207">
        <f>+N33-(L33*M33)</f>
        <v>0</v>
      </c>
      <c r="AL33" s="206"/>
      <c r="AM33" s="206"/>
      <c r="AN33" s="207">
        <f>Q33-(O33*P33)</f>
        <v>0</v>
      </c>
      <c r="AO33" s="206"/>
      <c r="AP33" s="206"/>
      <c r="AQ33" s="207">
        <f>+T33-(R33*S33)</f>
        <v>0</v>
      </c>
      <c r="AR33" s="206"/>
      <c r="AS33" s="206"/>
      <c r="AT33" s="207">
        <f>+W33-(U33*V33)</f>
        <v>0</v>
      </c>
      <c r="AU33" s="206"/>
      <c r="AV33" s="206"/>
      <c r="AW33" s="206"/>
      <c r="AX33" s="208">
        <f>+AA33-W33-T33-Q33-N33-K33-H33</f>
        <v>0</v>
      </c>
      <c r="BA33" s="208">
        <f>+H33-'[3]4.4. Detailed Budget Plan'!J10</f>
        <v>0</v>
      </c>
      <c r="BB33" s="208">
        <f>+K33-'[3]4.4. Detailed Budget Plan'!K10</f>
        <v>0</v>
      </c>
      <c r="BC33" s="208">
        <f>+N33-'[3]4.4. Detailed Budget Plan'!L10</f>
        <v>0</v>
      </c>
      <c r="BD33" s="208">
        <f>+Q33-'[3]4.4. Detailed Budget Plan'!M10</f>
        <v>0</v>
      </c>
      <c r="BE33" s="208">
        <f>+T33-'[3]4.4. Detailed Budget Plan'!N10</f>
        <v>0</v>
      </c>
      <c r="BF33" s="208">
        <f>+W33-'[3]4.4. Detailed Budget Plan'!O10</f>
        <v>0</v>
      </c>
      <c r="BG33" s="208">
        <f>+AA33-'[3]4.4. Detailed Budget Plan'!P10</f>
        <v>0</v>
      </c>
    </row>
    <row r="34" spans="2:59" x14ac:dyDescent="0.25">
      <c r="C34" s="286" t="s">
        <v>327</v>
      </c>
      <c r="D34" s="287"/>
      <c r="E34" s="288"/>
      <c r="F34" s="288"/>
      <c r="G34" s="288"/>
      <c r="H34" s="288"/>
      <c r="I34" s="288"/>
      <c r="J34" s="288"/>
      <c r="K34" s="288"/>
      <c r="L34" s="288"/>
      <c r="M34" s="288"/>
      <c r="N34" s="288"/>
      <c r="O34" s="288"/>
      <c r="P34" s="288"/>
      <c r="Q34" s="288"/>
      <c r="R34" s="288"/>
      <c r="S34" s="288"/>
      <c r="T34" s="288"/>
      <c r="U34" s="288"/>
      <c r="V34" s="288"/>
      <c r="W34" s="288"/>
      <c r="X34" s="288"/>
      <c r="Y34" s="288"/>
      <c r="Z34" s="288"/>
      <c r="AA34" s="289">
        <v>154593.50205475744</v>
      </c>
      <c r="AB34" s="205"/>
    </row>
    <row r="35" spans="2:59" x14ac:dyDescent="0.25">
      <c r="C35" s="261" t="s">
        <v>328</v>
      </c>
      <c r="D35" s="290"/>
      <c r="E35" s="290"/>
      <c r="F35" s="290"/>
      <c r="G35" s="290"/>
      <c r="H35" s="290"/>
      <c r="I35" s="290"/>
      <c r="J35" s="290"/>
      <c r="K35" s="290"/>
      <c r="L35" s="290"/>
      <c r="M35" s="290"/>
      <c r="N35" s="290"/>
      <c r="O35" s="290"/>
      <c r="P35" s="290"/>
      <c r="Q35" s="290"/>
      <c r="R35" s="290"/>
      <c r="S35" s="290"/>
      <c r="T35" s="290"/>
      <c r="U35" s="290"/>
      <c r="V35" s="290"/>
      <c r="W35" s="290"/>
      <c r="X35" s="290"/>
      <c r="Y35" s="290"/>
      <c r="Z35" s="290"/>
      <c r="AA35" s="290"/>
      <c r="AB35" s="158"/>
    </row>
    <row r="36" spans="2:59" ht="15.75" thickBot="1" x14ac:dyDescent="0.3">
      <c r="E36" s="266"/>
      <c r="F36" s="267"/>
      <c r="G36" s="268"/>
      <c r="H36" s="199"/>
      <c r="I36" s="291"/>
      <c r="J36" s="292"/>
      <c r="K36" s="293"/>
      <c r="L36" s="267"/>
      <c r="M36" s="268"/>
      <c r="N36" s="199"/>
      <c r="O36" s="267"/>
      <c r="P36" s="268"/>
      <c r="Q36" s="199"/>
      <c r="R36" s="267"/>
      <c r="S36" s="268"/>
      <c r="T36" s="199"/>
      <c r="U36" s="267"/>
      <c r="V36" s="268"/>
      <c r="W36" s="199"/>
      <c r="X36" s="269"/>
      <c r="Y36" s="269"/>
      <c r="Z36" s="270"/>
      <c r="AA36" s="269"/>
      <c r="AB36" s="205"/>
    </row>
    <row r="37" spans="2:59" ht="15.75" thickBot="1" x14ac:dyDescent="0.3">
      <c r="F37" s="294" t="s">
        <v>308</v>
      </c>
      <c r="G37" s="295"/>
      <c r="H37" s="296"/>
      <c r="I37" s="294" t="s">
        <v>309</v>
      </c>
      <c r="J37" s="295"/>
      <c r="K37" s="296"/>
      <c r="L37" s="294" t="s">
        <v>310</v>
      </c>
      <c r="M37" s="295"/>
      <c r="N37" s="296"/>
      <c r="O37" s="294" t="s">
        <v>311</v>
      </c>
      <c r="P37" s="295"/>
      <c r="Q37" s="296"/>
      <c r="R37" s="294" t="s">
        <v>312</v>
      </c>
      <c r="S37" s="295"/>
      <c r="T37" s="296"/>
      <c r="U37" s="294" t="s">
        <v>313</v>
      </c>
      <c r="V37" s="295"/>
      <c r="W37" s="296"/>
      <c r="X37" s="170" t="s">
        <v>314</v>
      </c>
      <c r="Y37" s="171"/>
      <c r="Z37" s="171"/>
      <c r="AA37" s="172"/>
      <c r="AB37" s="158"/>
    </row>
    <row r="38" spans="2:59" ht="30" x14ac:dyDescent="0.25">
      <c r="B38" s="276" t="str">
        <f>'[3]Do not use or change'!H11</f>
        <v>A4</v>
      </c>
      <c r="C38" s="233" t="str">
        <f>'[3]Do not use or change'!F11</f>
        <v>Local Consultants</v>
      </c>
      <c r="D38" s="234" t="s">
        <v>329</v>
      </c>
      <c r="E38" s="235" t="s">
        <v>307</v>
      </c>
      <c r="F38" s="297" t="s">
        <v>315</v>
      </c>
      <c r="G38" s="298" t="s">
        <v>316</v>
      </c>
      <c r="H38" s="235" t="s">
        <v>317</v>
      </c>
      <c r="I38" s="299" t="s">
        <v>315</v>
      </c>
      <c r="J38" s="300" t="s">
        <v>316</v>
      </c>
      <c r="K38" s="301" t="s">
        <v>317</v>
      </c>
      <c r="L38" s="302" t="s">
        <v>315</v>
      </c>
      <c r="M38" s="298" t="s">
        <v>316</v>
      </c>
      <c r="N38" s="235" t="s">
        <v>317</v>
      </c>
      <c r="O38" s="302" t="s">
        <v>315</v>
      </c>
      <c r="P38" s="298" t="s">
        <v>316</v>
      </c>
      <c r="Q38" s="235" t="s">
        <v>317</v>
      </c>
      <c r="R38" s="302" t="s">
        <v>315</v>
      </c>
      <c r="S38" s="298" t="s">
        <v>316</v>
      </c>
      <c r="T38" s="235" t="s">
        <v>317</v>
      </c>
      <c r="U38" s="302" t="s">
        <v>315</v>
      </c>
      <c r="V38" s="298" t="s">
        <v>316</v>
      </c>
      <c r="W38" s="235" t="s">
        <v>317</v>
      </c>
      <c r="X38" s="192" t="s">
        <v>307</v>
      </c>
      <c r="Y38" s="186" t="s">
        <v>315</v>
      </c>
      <c r="Z38" s="187" t="s">
        <v>316</v>
      </c>
      <c r="AA38" s="188" t="s">
        <v>317</v>
      </c>
      <c r="AB38" s="181"/>
    </row>
    <row r="39" spans="2:59" ht="115.15" customHeight="1" thickBot="1" x14ac:dyDescent="0.3">
      <c r="C39" s="303" t="str">
        <f>'[3]Do not use or change'!I11</f>
        <v>Personnel hired to: (i) professional technicians in field working with farmers in the implementation of big-data for the platforms for result 1,1, (ii) national researchers to develop the Big Data platforms, (iii) proper design of communication pieces. This includes all the costs associated with each position including the cost associates with the colombian law</v>
      </c>
      <c r="D39" s="304" t="s">
        <v>341</v>
      </c>
      <c r="E39" s="195" t="s">
        <v>340</v>
      </c>
      <c r="F39" s="282">
        <v>2333</v>
      </c>
      <c r="G39" s="197">
        <v>104.23068312014576</v>
      </c>
      <c r="H39" s="198">
        <v>243170.18371930005</v>
      </c>
      <c r="I39" s="305">
        <v>2333</v>
      </c>
      <c r="J39" s="197">
        <v>232.0882693414851</v>
      </c>
      <c r="K39" s="198">
        <v>541461.93237368471</v>
      </c>
      <c r="L39" s="305">
        <v>2333</v>
      </c>
      <c r="M39" s="197">
        <v>279.96857665712855</v>
      </c>
      <c r="N39" s="198">
        <v>653166.68934108096</v>
      </c>
      <c r="O39" s="305">
        <v>2333</v>
      </c>
      <c r="P39" s="197">
        <v>300.43385790929898</v>
      </c>
      <c r="Q39" s="198">
        <v>700912.19050239457</v>
      </c>
      <c r="R39" s="305">
        <v>2333</v>
      </c>
      <c r="S39" s="197">
        <v>303.06504487984949</v>
      </c>
      <c r="T39" s="198">
        <v>707050.7497046889</v>
      </c>
      <c r="U39" s="305">
        <v>2333</v>
      </c>
      <c r="V39" s="197">
        <v>147.35311214544964</v>
      </c>
      <c r="W39" s="198">
        <v>343774.810635334</v>
      </c>
      <c r="X39" s="283" t="s">
        <v>340</v>
      </c>
      <c r="Y39" s="283">
        <f>U39</f>
        <v>2333</v>
      </c>
      <c r="Z39" s="284">
        <f>SUM(G39+J39+M39+P39+S39+V39)</f>
        <v>1367.1395440533574</v>
      </c>
      <c r="AA39" s="285">
        <f>SUM(H39+K39+N39+Q39+T39+W39)</f>
        <v>3189536.556276483</v>
      </c>
      <c r="AB39" s="205">
        <f>AA39-'[3]4.4. Detailed Budget Plan'!P11</f>
        <v>0</v>
      </c>
      <c r="AC39" s="206"/>
      <c r="AD39" s="206"/>
      <c r="AE39" s="207">
        <f>H39-(F39*G39)</f>
        <v>0</v>
      </c>
      <c r="AF39" s="206"/>
      <c r="AG39" s="206"/>
      <c r="AH39" s="207">
        <f>K39-(J39*I39)</f>
        <v>0</v>
      </c>
      <c r="AI39" s="206"/>
      <c r="AJ39" s="206"/>
      <c r="AK39" s="207">
        <f>+N39-(L39*M39)</f>
        <v>0</v>
      </c>
      <c r="AL39" s="206"/>
      <c r="AM39" s="206"/>
      <c r="AN39" s="207">
        <f>Q39-(O39*P39)</f>
        <v>0</v>
      </c>
      <c r="AO39" s="206"/>
      <c r="AP39" s="206"/>
      <c r="AQ39" s="207">
        <f>+T39-(R39*S39)</f>
        <v>0</v>
      </c>
      <c r="AR39" s="206"/>
      <c r="AS39" s="206"/>
      <c r="AT39" s="207">
        <f>+W39-(U39*V39)</f>
        <v>0</v>
      </c>
      <c r="AU39" s="206"/>
      <c r="AV39" s="206"/>
      <c r="AW39" s="206"/>
      <c r="AX39" s="208">
        <f>+AA39-W39-T39-Q39-N39-K39-H39</f>
        <v>0</v>
      </c>
      <c r="BA39" s="208">
        <f>+H39-'[3]4.4. Detailed Budget Plan'!J11</f>
        <v>0</v>
      </c>
      <c r="BB39" s="208">
        <f>+K39-'[3]4.4. Detailed Budget Plan'!K11</f>
        <v>0</v>
      </c>
      <c r="BC39" s="208">
        <f>+N39-'[3]4.4. Detailed Budget Plan'!L11</f>
        <v>0</v>
      </c>
      <c r="BD39" s="208">
        <f>+Q39-'[3]4.4. Detailed Budget Plan'!M11</f>
        <v>0</v>
      </c>
      <c r="BE39" s="208">
        <f>+T39-'[3]4.4. Detailed Budget Plan'!N11</f>
        <v>0</v>
      </c>
      <c r="BF39" s="208">
        <f>+W39-'[3]4.4. Detailed Budget Plan'!O11</f>
        <v>0</v>
      </c>
      <c r="BG39" s="208">
        <f>+AA39-'[3]4.4. Detailed Budget Plan'!P11</f>
        <v>0</v>
      </c>
    </row>
    <row r="40" spans="2:59" x14ac:dyDescent="0.25">
      <c r="C40" s="286" t="s">
        <v>327</v>
      </c>
      <c r="D40" s="286"/>
      <c r="E40" s="306"/>
      <c r="F40" s="307"/>
      <c r="G40" s="308"/>
      <c r="H40" s="309"/>
      <c r="I40" s="309"/>
      <c r="J40" s="310"/>
      <c r="K40" s="309"/>
      <c r="L40" s="309"/>
      <c r="M40" s="310"/>
      <c r="N40" s="309"/>
      <c r="O40" s="309"/>
      <c r="P40" s="310"/>
      <c r="Q40" s="309"/>
      <c r="R40" s="309"/>
      <c r="S40" s="310"/>
      <c r="T40" s="309"/>
      <c r="U40" s="309"/>
      <c r="V40" s="310"/>
      <c r="W40" s="309"/>
      <c r="X40" s="311"/>
      <c r="Y40" s="311"/>
      <c r="Z40" s="312"/>
      <c r="AA40" s="311"/>
    </row>
    <row r="41" spans="2:59" x14ac:dyDescent="0.25">
      <c r="C41" s="313" t="s">
        <v>328</v>
      </c>
      <c r="D41" s="313"/>
      <c r="E41" s="314"/>
      <c r="F41" s="315"/>
      <c r="G41" s="316"/>
      <c r="H41" s="206"/>
      <c r="I41" s="206"/>
      <c r="J41" s="317"/>
      <c r="K41" s="206"/>
      <c r="L41" s="206"/>
      <c r="M41" s="317"/>
      <c r="N41" s="206"/>
      <c r="O41" s="206"/>
      <c r="P41" s="317"/>
      <c r="Q41" s="206"/>
      <c r="R41" s="206"/>
      <c r="S41" s="317"/>
      <c r="T41" s="206"/>
      <c r="U41" s="206"/>
      <c r="V41" s="317"/>
      <c r="W41" s="206"/>
      <c r="X41" s="265"/>
      <c r="Y41" s="265"/>
      <c r="Z41" s="318"/>
      <c r="AA41" s="265"/>
    </row>
    <row r="42" spans="2:59" ht="15.75" thickBot="1" x14ac:dyDescent="0.3">
      <c r="F42" s="319">
        <v>797.53984306719315</v>
      </c>
      <c r="I42" s="320"/>
      <c r="J42" s="321"/>
      <c r="K42" s="320"/>
    </row>
    <row r="43" spans="2:59" ht="15.75" thickBot="1" x14ac:dyDescent="0.3">
      <c r="F43" s="294" t="s">
        <v>308</v>
      </c>
      <c r="G43" s="295"/>
      <c r="H43" s="296"/>
      <c r="I43" s="294" t="s">
        <v>309</v>
      </c>
      <c r="J43" s="295"/>
      <c r="K43" s="296"/>
      <c r="L43" s="294" t="s">
        <v>310</v>
      </c>
      <c r="M43" s="295"/>
      <c r="N43" s="296"/>
      <c r="O43" s="294" t="s">
        <v>311</v>
      </c>
      <c r="P43" s="295"/>
      <c r="Q43" s="296"/>
      <c r="R43" s="294" t="s">
        <v>312</v>
      </c>
      <c r="S43" s="295"/>
      <c r="T43" s="296"/>
      <c r="U43" s="294" t="s">
        <v>313</v>
      </c>
      <c r="V43" s="295"/>
      <c r="W43" s="296"/>
      <c r="X43" s="170" t="s">
        <v>314</v>
      </c>
      <c r="Y43" s="171"/>
      <c r="Z43" s="171"/>
      <c r="AA43" s="172"/>
      <c r="AB43" s="158"/>
    </row>
    <row r="44" spans="2:59" ht="30" x14ac:dyDescent="0.25">
      <c r="B44" s="276" t="str">
        <f>'[3]Do not use or change'!H12</f>
        <v>A5</v>
      </c>
      <c r="C44" s="322" t="str">
        <f>'[3]Do not use or change'!F12</f>
        <v xml:space="preserve">Professional/ Contractual Services </v>
      </c>
      <c r="D44" s="234" t="s">
        <v>329</v>
      </c>
      <c r="E44" s="235" t="s">
        <v>307</v>
      </c>
      <c r="F44" s="297" t="s">
        <v>315</v>
      </c>
      <c r="G44" s="298" t="s">
        <v>316</v>
      </c>
      <c r="H44" s="235" t="s">
        <v>317</v>
      </c>
      <c r="I44" s="299" t="s">
        <v>315</v>
      </c>
      <c r="J44" s="300" t="s">
        <v>316</v>
      </c>
      <c r="K44" s="301" t="s">
        <v>317</v>
      </c>
      <c r="L44" s="302" t="s">
        <v>315</v>
      </c>
      <c r="M44" s="298" t="s">
        <v>316</v>
      </c>
      <c r="N44" s="235" t="s">
        <v>317</v>
      </c>
      <c r="O44" s="302" t="s">
        <v>315</v>
      </c>
      <c r="P44" s="298" t="s">
        <v>316</v>
      </c>
      <c r="Q44" s="235" t="s">
        <v>317</v>
      </c>
      <c r="R44" s="302" t="s">
        <v>315</v>
      </c>
      <c r="S44" s="298" t="s">
        <v>316</v>
      </c>
      <c r="T44" s="235" t="s">
        <v>317</v>
      </c>
      <c r="U44" s="302" t="s">
        <v>315</v>
      </c>
      <c r="V44" s="298" t="s">
        <v>316</v>
      </c>
      <c r="W44" s="235" t="s">
        <v>317</v>
      </c>
      <c r="X44" s="192" t="s">
        <v>307</v>
      </c>
      <c r="Y44" s="186" t="s">
        <v>315</v>
      </c>
      <c r="Z44" s="187" t="s">
        <v>316</v>
      </c>
      <c r="AA44" s="188" t="s">
        <v>317</v>
      </c>
      <c r="AB44" s="181"/>
    </row>
    <row r="45" spans="2:59" ht="135" customHeight="1" thickBot="1" x14ac:dyDescent="0.3">
      <c r="C45" s="303" t="str">
        <f>'[3]Do not use or change'!I12</f>
        <v>Physical and chemical lab analysis (water, soil, biomass), maintenance of equipment and constructions, backup of information, domains, licenses, courier and proper transport  of samples, security tests of platforms, insurance, satellite images, data plans</v>
      </c>
      <c r="D45" s="304" t="s">
        <v>342</v>
      </c>
      <c r="E45" s="195" t="s">
        <v>320</v>
      </c>
      <c r="F45" s="323">
        <v>146.73317884263403</v>
      </c>
      <c r="G45" s="324">
        <v>590.31609450941858</v>
      </c>
      <c r="H45" s="325">
        <v>86618.957069335767</v>
      </c>
      <c r="I45" s="323">
        <v>146.73317884263403</v>
      </c>
      <c r="J45" s="324">
        <v>1368.8669083205714</v>
      </c>
      <c r="K45" s="325">
        <v>200858.19287036592</v>
      </c>
      <c r="L45" s="323">
        <v>146.73317884263403</v>
      </c>
      <c r="M45" s="324">
        <v>1656.0845328137646</v>
      </c>
      <c r="N45" s="325">
        <v>243002.54793188215</v>
      </c>
      <c r="O45" s="323">
        <v>146.73317884263403</v>
      </c>
      <c r="P45" s="324">
        <v>1442.5974186110986</v>
      </c>
      <c r="Q45" s="325">
        <v>211676.90502298452</v>
      </c>
      <c r="R45" s="323">
        <v>146.73317884263403</v>
      </c>
      <c r="S45" s="324">
        <v>1011.0799156301362</v>
      </c>
      <c r="T45" s="325">
        <v>148358.9700843521</v>
      </c>
      <c r="U45" s="323">
        <v>146.73317884263403</v>
      </c>
      <c r="V45" s="324">
        <v>412.29611339315284</v>
      </c>
      <c r="W45" s="325">
        <v>60497.519342640415</v>
      </c>
      <c r="X45" s="195" t="s">
        <v>320</v>
      </c>
      <c r="Y45" s="326">
        <f>U45</f>
        <v>146.73317884263403</v>
      </c>
      <c r="Z45" s="284">
        <f>SUM(G45+J45+M45+P45+S45+V45)</f>
        <v>6481.2409832781432</v>
      </c>
      <c r="AA45" s="285">
        <f>SUM(H45+K45+N45+Q45+T45+W45)</f>
        <v>951013.09232156072</v>
      </c>
      <c r="AB45" s="205">
        <f>AA45-'[3]4.4. Detailed Budget Plan'!P12</f>
        <v>0</v>
      </c>
      <c r="AC45" s="206"/>
      <c r="AD45" s="206"/>
      <c r="AE45" s="207">
        <f>H45-(F45*G45)</f>
        <v>0</v>
      </c>
      <c r="AF45" s="206"/>
      <c r="AG45" s="206"/>
      <c r="AH45" s="207">
        <f>K45-(J45*I45)</f>
        <v>0</v>
      </c>
      <c r="AI45" s="206"/>
      <c r="AJ45" s="206"/>
      <c r="AK45" s="207">
        <f>+N45-(L45*M45)</f>
        <v>0</v>
      </c>
      <c r="AL45" s="206"/>
      <c r="AM45" s="206"/>
      <c r="AN45" s="207">
        <f>Q45-(O45*P45)</f>
        <v>0</v>
      </c>
      <c r="AO45" s="206"/>
      <c r="AP45" s="206"/>
      <c r="AQ45" s="207">
        <f>+T45-(R45*S45)</f>
        <v>0</v>
      </c>
      <c r="AR45" s="206"/>
      <c r="AS45" s="206"/>
      <c r="AT45" s="207">
        <f>+W45-(U45*V45)</f>
        <v>0</v>
      </c>
      <c r="AU45" s="206"/>
      <c r="AV45" s="206"/>
      <c r="AW45" s="206"/>
      <c r="AX45" s="208">
        <f>+AA45-W45-T45-Q45-N45-K45-H45</f>
        <v>0</v>
      </c>
      <c r="BA45" s="208">
        <f>+H45-'[3]4.4. Detailed Budget Plan'!J12</f>
        <v>0</v>
      </c>
      <c r="BB45" s="208">
        <f>+K45-'[3]4.4. Detailed Budget Plan'!K12</f>
        <v>0</v>
      </c>
      <c r="BC45" s="208">
        <f>+N45-'[3]4.4. Detailed Budget Plan'!L12</f>
        <v>0</v>
      </c>
      <c r="BD45" s="208">
        <f>+Q45-'[3]4.4. Detailed Budget Plan'!M12</f>
        <v>0</v>
      </c>
      <c r="BE45" s="208">
        <f>+T45-'[3]4.4. Detailed Budget Plan'!N12</f>
        <v>0</v>
      </c>
      <c r="BF45" s="208">
        <f>+W45-'[3]4.4. Detailed Budget Plan'!O12</f>
        <v>0</v>
      </c>
      <c r="BG45" s="208">
        <f>+AA45-'[3]4.4. Detailed Budget Plan'!P12</f>
        <v>0</v>
      </c>
    </row>
    <row r="46" spans="2:59" ht="14.65" customHeight="1" x14ac:dyDescent="0.25">
      <c r="C46" s="327"/>
      <c r="D46" s="328"/>
      <c r="E46" s="328"/>
      <c r="F46" s="328"/>
      <c r="G46" s="328"/>
      <c r="H46" s="328"/>
      <c r="I46" s="328"/>
      <c r="J46" s="328"/>
      <c r="K46" s="328"/>
      <c r="L46" s="328"/>
      <c r="M46" s="328"/>
      <c r="N46" s="328"/>
      <c r="O46" s="328"/>
      <c r="P46" s="328"/>
      <c r="Q46" s="329"/>
      <c r="R46" s="241" t="s">
        <v>343</v>
      </c>
      <c r="S46" s="242"/>
      <c r="T46" s="242"/>
      <c r="U46" s="242"/>
      <c r="V46" s="242"/>
      <c r="W46" s="330"/>
      <c r="X46" s="331" t="s">
        <v>320</v>
      </c>
      <c r="Y46" s="331">
        <v>72.709782876811218</v>
      </c>
      <c r="Z46" s="332">
        <f>AA46/Y46</f>
        <v>5510.0136953145411</v>
      </c>
      <c r="AA46" s="331">
        <v>400631.89943457651</v>
      </c>
      <c r="AB46" s="333"/>
      <c r="AC46" s="206"/>
      <c r="AD46" s="206"/>
      <c r="AE46" s="206"/>
      <c r="AF46" s="206"/>
      <c r="AG46" s="206"/>
      <c r="AH46" s="206"/>
      <c r="AI46" s="206"/>
      <c r="AJ46" s="206"/>
      <c r="AK46" s="206"/>
      <c r="AL46" s="206"/>
      <c r="AM46" s="206"/>
      <c r="AN46" s="206"/>
      <c r="AO46" s="206"/>
      <c r="AP46" s="206"/>
      <c r="AQ46" s="206"/>
      <c r="AR46" s="206"/>
      <c r="AS46" s="206"/>
      <c r="AT46" s="206"/>
      <c r="AU46" s="206"/>
      <c r="AV46" s="206"/>
      <c r="AW46" s="206"/>
      <c r="AX46" s="207">
        <f>+AA46-(Y46*Z46)</f>
        <v>0</v>
      </c>
      <c r="AY46" s="156">
        <v>1</v>
      </c>
    </row>
    <row r="47" spans="2:59" ht="14.65" customHeight="1" x14ac:dyDescent="0.25">
      <c r="C47" s="327"/>
      <c r="D47" s="328"/>
      <c r="E47" s="328"/>
      <c r="F47" s="328"/>
      <c r="G47" s="328"/>
      <c r="H47" s="328"/>
      <c r="I47" s="328"/>
      <c r="J47" s="328"/>
      <c r="K47" s="328"/>
      <c r="L47" s="328"/>
      <c r="M47" s="328"/>
      <c r="N47" s="328"/>
      <c r="O47" s="328"/>
      <c r="P47" s="328"/>
      <c r="Q47" s="329"/>
      <c r="R47" s="212" t="s">
        <v>344</v>
      </c>
      <c r="S47" s="213"/>
      <c r="T47" s="213"/>
      <c r="U47" s="213"/>
      <c r="V47" s="213"/>
      <c r="W47" s="214"/>
      <c r="X47" s="334" t="s">
        <v>320</v>
      </c>
      <c r="Y47" s="334">
        <v>58.322234814330741</v>
      </c>
      <c r="Z47" s="335">
        <f t="shared" ref="Z47:Z51" si="3">AA47/Y47</f>
        <v>757.15171676637408</v>
      </c>
      <c r="AA47" s="334">
        <v>44158.780215322113</v>
      </c>
      <c r="AB47" s="333"/>
      <c r="AC47" s="206"/>
      <c r="AD47" s="206"/>
      <c r="AE47" s="206"/>
      <c r="AF47" s="206"/>
      <c r="AG47" s="206"/>
      <c r="AH47" s="206"/>
      <c r="AI47" s="206"/>
      <c r="AJ47" s="206"/>
      <c r="AK47" s="206"/>
      <c r="AL47" s="206"/>
      <c r="AM47" s="206"/>
      <c r="AN47" s="206"/>
      <c r="AO47" s="206"/>
      <c r="AP47" s="206"/>
      <c r="AQ47" s="206"/>
      <c r="AR47" s="206"/>
      <c r="AS47" s="206"/>
      <c r="AT47" s="206"/>
      <c r="AU47" s="206"/>
      <c r="AV47" s="206"/>
      <c r="AW47" s="206"/>
      <c r="AX47" s="207">
        <f t="shared" ref="AX47:AX51" si="4">+AA47-(Y47*Z47)</f>
        <v>0</v>
      </c>
      <c r="AY47" s="156">
        <v>2</v>
      </c>
    </row>
    <row r="48" spans="2:59" ht="14.65" customHeight="1" x14ac:dyDescent="0.25">
      <c r="C48" s="327"/>
      <c r="D48" s="328"/>
      <c r="E48" s="328"/>
      <c r="F48" s="328"/>
      <c r="G48" s="328"/>
      <c r="H48" s="328"/>
      <c r="I48" s="328"/>
      <c r="J48" s="328"/>
      <c r="K48" s="328"/>
      <c r="L48" s="328"/>
      <c r="M48" s="328"/>
      <c r="N48" s="328"/>
      <c r="O48" s="328"/>
      <c r="P48" s="328"/>
      <c r="Q48" s="329"/>
      <c r="R48" s="336" t="s">
        <v>345</v>
      </c>
      <c r="S48" s="337"/>
      <c r="T48" s="337"/>
      <c r="U48" s="337"/>
      <c r="V48" s="337"/>
      <c r="W48" s="338"/>
      <c r="X48" s="334" t="s">
        <v>320</v>
      </c>
      <c r="Y48" s="334">
        <v>3588.1692307692306</v>
      </c>
      <c r="Z48" s="335">
        <f t="shared" si="3"/>
        <v>20.355702111078791</v>
      </c>
      <c r="AA48" s="334">
        <v>73039.703985677188</v>
      </c>
      <c r="AB48" s="333"/>
      <c r="AC48" s="206"/>
      <c r="AD48" s="206"/>
      <c r="AE48" s="206"/>
      <c r="AF48" s="206"/>
      <c r="AG48" s="206"/>
      <c r="AH48" s="206"/>
      <c r="AI48" s="206"/>
      <c r="AJ48" s="206"/>
      <c r="AK48" s="206"/>
      <c r="AL48" s="206"/>
      <c r="AM48" s="206"/>
      <c r="AN48" s="206"/>
      <c r="AO48" s="206"/>
      <c r="AP48" s="206"/>
      <c r="AQ48" s="206"/>
      <c r="AR48" s="206"/>
      <c r="AS48" s="206"/>
      <c r="AT48" s="206"/>
      <c r="AU48" s="206"/>
      <c r="AV48" s="206"/>
      <c r="AW48" s="206"/>
      <c r="AX48" s="207">
        <f t="shared" si="4"/>
        <v>0</v>
      </c>
      <c r="AY48" s="156">
        <v>3</v>
      </c>
    </row>
    <row r="49" spans="2:59" x14ac:dyDescent="0.25">
      <c r="C49" s="327"/>
      <c r="D49" s="328"/>
      <c r="E49" s="328"/>
      <c r="F49" s="328"/>
      <c r="G49" s="328"/>
      <c r="H49" s="328"/>
      <c r="I49" s="328"/>
      <c r="J49" s="328"/>
      <c r="K49" s="328"/>
      <c r="L49" s="328"/>
      <c r="M49" s="328"/>
      <c r="N49" s="328"/>
      <c r="O49" s="328"/>
      <c r="P49" s="328"/>
      <c r="Q49" s="329"/>
      <c r="R49" s="336" t="s">
        <v>346</v>
      </c>
      <c r="S49" s="337"/>
      <c r="T49" s="337"/>
      <c r="U49" s="337"/>
      <c r="V49" s="337"/>
      <c r="W49" s="338"/>
      <c r="X49" s="334" t="s">
        <v>320</v>
      </c>
      <c r="Y49" s="334">
        <v>12839</v>
      </c>
      <c r="Z49" s="335">
        <f t="shared" si="3"/>
        <v>1.252664528624559</v>
      </c>
      <c r="AA49" s="334">
        <v>16082.959883010713</v>
      </c>
      <c r="AB49" s="333"/>
      <c r="AC49" s="206"/>
      <c r="AD49" s="206"/>
      <c r="AE49" s="206"/>
      <c r="AF49" s="206"/>
      <c r="AG49" s="206"/>
      <c r="AH49" s="206"/>
      <c r="AI49" s="206"/>
      <c r="AJ49" s="206"/>
      <c r="AK49" s="206"/>
      <c r="AL49" s="206"/>
      <c r="AM49" s="206"/>
      <c r="AN49" s="206"/>
      <c r="AO49" s="206"/>
      <c r="AP49" s="206"/>
      <c r="AQ49" s="206"/>
      <c r="AR49" s="206"/>
      <c r="AS49" s="206"/>
      <c r="AT49" s="206"/>
      <c r="AU49" s="206"/>
      <c r="AV49" s="206"/>
      <c r="AW49" s="206"/>
      <c r="AX49" s="207">
        <f t="shared" si="4"/>
        <v>0</v>
      </c>
      <c r="AY49" s="156">
        <v>4</v>
      </c>
    </row>
    <row r="50" spans="2:59" x14ac:dyDescent="0.25">
      <c r="C50" s="327"/>
      <c r="D50" s="328"/>
      <c r="E50" s="328"/>
      <c r="F50" s="328"/>
      <c r="G50" s="328"/>
      <c r="H50" s="328"/>
      <c r="I50" s="328"/>
      <c r="J50" s="328"/>
      <c r="K50" s="328"/>
      <c r="L50" s="328"/>
      <c r="M50" s="328"/>
      <c r="N50" s="328"/>
      <c r="O50" s="328"/>
      <c r="P50" s="328"/>
      <c r="Q50" s="329"/>
      <c r="R50" s="336" t="s">
        <v>347</v>
      </c>
      <c r="S50" s="337"/>
      <c r="T50" s="337"/>
      <c r="U50" s="337"/>
      <c r="V50" s="337"/>
      <c r="W50" s="338"/>
      <c r="X50" s="334" t="s">
        <v>320</v>
      </c>
      <c r="Y50" s="334">
        <v>3742.2710014995373</v>
      </c>
      <c r="Z50" s="335">
        <f t="shared" si="3"/>
        <v>98.155171063538631</v>
      </c>
      <c r="AA50" s="334">
        <v>367323.25031830714</v>
      </c>
      <c r="AB50" s="333"/>
      <c r="AC50" s="206"/>
      <c r="AD50" s="206"/>
      <c r="AE50" s="206"/>
      <c r="AF50" s="206"/>
      <c r="AG50" s="206"/>
      <c r="AH50" s="206"/>
      <c r="AI50" s="206"/>
      <c r="AJ50" s="206"/>
      <c r="AK50" s="206"/>
      <c r="AL50" s="206"/>
      <c r="AM50" s="206"/>
      <c r="AN50" s="206"/>
      <c r="AO50" s="206"/>
      <c r="AP50" s="206"/>
      <c r="AQ50" s="206"/>
      <c r="AR50" s="206"/>
      <c r="AS50" s="206"/>
      <c r="AT50" s="206"/>
      <c r="AU50" s="206"/>
      <c r="AV50" s="206"/>
      <c r="AW50" s="206"/>
      <c r="AX50" s="207">
        <f t="shared" si="4"/>
        <v>0</v>
      </c>
      <c r="AY50" s="156">
        <v>5</v>
      </c>
    </row>
    <row r="51" spans="2:59" ht="17.649999999999999" customHeight="1" x14ac:dyDescent="0.25">
      <c r="C51" s="339"/>
      <c r="D51" s="340"/>
      <c r="E51" s="340"/>
      <c r="F51" s="340"/>
      <c r="G51" s="340"/>
      <c r="H51" s="340"/>
      <c r="I51" s="340"/>
      <c r="J51" s="340"/>
      <c r="K51" s="340"/>
      <c r="L51" s="340"/>
      <c r="M51" s="340"/>
      <c r="N51" s="340"/>
      <c r="O51" s="340"/>
      <c r="P51" s="340"/>
      <c r="Q51" s="341"/>
      <c r="R51" s="336" t="s">
        <v>348</v>
      </c>
      <c r="S51" s="337"/>
      <c r="T51" s="337"/>
      <c r="U51" s="337"/>
      <c r="V51" s="337"/>
      <c r="W51" s="338"/>
      <c r="X51" s="334" t="s">
        <v>320</v>
      </c>
      <c r="Y51" s="334">
        <v>527.74752639617498</v>
      </c>
      <c r="Z51" s="335">
        <f t="shared" si="3"/>
        <v>94.318771751666247</v>
      </c>
      <c r="AA51" s="334">
        <v>49776.498484667289</v>
      </c>
      <c r="AB51" s="333"/>
      <c r="AC51" s="206"/>
      <c r="AD51" s="206"/>
      <c r="AE51" s="206"/>
      <c r="AF51" s="206"/>
      <c r="AG51" s="206"/>
      <c r="AH51" s="206"/>
      <c r="AI51" s="206"/>
      <c r="AJ51" s="206"/>
      <c r="AK51" s="206"/>
      <c r="AL51" s="206"/>
      <c r="AM51" s="206"/>
      <c r="AN51" s="206"/>
      <c r="AO51" s="206"/>
      <c r="AP51" s="206"/>
      <c r="AQ51" s="206"/>
      <c r="AR51" s="206"/>
      <c r="AS51" s="206"/>
      <c r="AT51" s="206"/>
      <c r="AU51" s="206"/>
      <c r="AV51" s="206"/>
      <c r="AW51" s="206"/>
      <c r="AX51" s="207">
        <f t="shared" si="4"/>
        <v>0</v>
      </c>
      <c r="AY51" s="156">
        <v>6</v>
      </c>
    </row>
    <row r="52" spans="2:59" x14ac:dyDescent="0.25">
      <c r="C52" s="256" t="s">
        <v>327</v>
      </c>
      <c r="D52" s="256"/>
      <c r="E52" s="314"/>
      <c r="F52" s="315"/>
      <c r="G52" s="316"/>
      <c r="H52" s="206"/>
      <c r="I52" s="206"/>
      <c r="J52" s="317"/>
      <c r="K52" s="206"/>
      <c r="L52" s="206"/>
      <c r="M52" s="317"/>
      <c r="N52" s="206"/>
      <c r="O52" s="206"/>
      <c r="P52" s="317"/>
      <c r="Q52" s="206"/>
      <c r="R52" s="206"/>
      <c r="S52" s="317"/>
      <c r="T52" s="206"/>
      <c r="U52" s="206"/>
      <c r="V52" s="317"/>
      <c r="W52" s="206"/>
      <c r="X52" s="265"/>
      <c r="Y52" s="342"/>
      <c r="Z52" s="318"/>
      <c r="AA52" s="343">
        <f>AA45</f>
        <v>951013.09232156072</v>
      </c>
      <c r="AB52" s="225"/>
    </row>
    <row r="53" spans="2:59" x14ac:dyDescent="0.25">
      <c r="C53" s="261" t="s">
        <v>328</v>
      </c>
      <c r="D53" s="261"/>
      <c r="E53" s="314"/>
      <c r="F53" s="315"/>
      <c r="G53" s="316"/>
      <c r="H53" s="206"/>
      <c r="I53" s="206"/>
      <c r="J53" s="317"/>
      <c r="K53" s="206"/>
      <c r="L53" s="206"/>
      <c r="M53" s="317"/>
      <c r="N53" s="206"/>
      <c r="O53" s="206"/>
      <c r="P53" s="317"/>
      <c r="Q53" s="206"/>
      <c r="R53" s="206"/>
      <c r="S53" s="317"/>
      <c r="T53" s="206"/>
      <c r="U53" s="206"/>
      <c r="V53" s="317"/>
      <c r="W53" s="206"/>
      <c r="X53" s="265"/>
      <c r="Y53" s="265"/>
      <c r="Z53" s="318"/>
      <c r="AA53" s="265"/>
    </row>
    <row r="54" spans="2:59" ht="15.75" thickBot="1" x14ac:dyDescent="0.3">
      <c r="I54" s="320"/>
      <c r="J54" s="321"/>
      <c r="K54" s="320"/>
    </row>
    <row r="55" spans="2:59" ht="15.75" thickBot="1" x14ac:dyDescent="0.3">
      <c r="C55" s="166"/>
      <c r="D55" s="166"/>
      <c r="E55" s="166"/>
      <c r="F55" s="294" t="s">
        <v>308</v>
      </c>
      <c r="G55" s="295"/>
      <c r="H55" s="296"/>
      <c r="I55" s="294" t="s">
        <v>309</v>
      </c>
      <c r="J55" s="295"/>
      <c r="K55" s="296"/>
      <c r="L55" s="294" t="s">
        <v>310</v>
      </c>
      <c r="M55" s="295"/>
      <c r="N55" s="296"/>
      <c r="O55" s="294" t="s">
        <v>311</v>
      </c>
      <c r="P55" s="295"/>
      <c r="Q55" s="296"/>
      <c r="R55" s="294" t="s">
        <v>312</v>
      </c>
      <c r="S55" s="295"/>
      <c r="T55" s="296"/>
      <c r="U55" s="294" t="s">
        <v>313</v>
      </c>
      <c r="V55" s="295"/>
      <c r="W55" s="296"/>
      <c r="X55" s="170" t="s">
        <v>314</v>
      </c>
      <c r="Y55" s="171"/>
      <c r="Z55" s="171"/>
      <c r="AA55" s="172"/>
      <c r="AB55" s="158"/>
    </row>
    <row r="56" spans="2:59" ht="30" x14ac:dyDescent="0.25">
      <c r="B56" s="276" t="str">
        <f>'[3]Do not use or change'!H13</f>
        <v>A6</v>
      </c>
      <c r="C56" s="344" t="str">
        <f>'[3]Do not use or change'!F13</f>
        <v>Staff</v>
      </c>
      <c r="D56" s="234" t="s">
        <v>329</v>
      </c>
      <c r="E56" s="235" t="s">
        <v>307</v>
      </c>
      <c r="F56" s="297" t="s">
        <v>315</v>
      </c>
      <c r="G56" s="298" t="s">
        <v>316</v>
      </c>
      <c r="H56" s="235" t="s">
        <v>317</v>
      </c>
      <c r="I56" s="302" t="s">
        <v>315</v>
      </c>
      <c r="J56" s="298" t="s">
        <v>316</v>
      </c>
      <c r="K56" s="235" t="s">
        <v>317</v>
      </c>
      <c r="L56" s="302" t="s">
        <v>315</v>
      </c>
      <c r="M56" s="298" t="s">
        <v>316</v>
      </c>
      <c r="N56" s="235" t="s">
        <v>317</v>
      </c>
      <c r="O56" s="302" t="s">
        <v>315</v>
      </c>
      <c r="P56" s="298" t="s">
        <v>316</v>
      </c>
      <c r="Q56" s="235" t="s">
        <v>317</v>
      </c>
      <c r="R56" s="302" t="s">
        <v>315</v>
      </c>
      <c r="S56" s="298" t="s">
        <v>316</v>
      </c>
      <c r="T56" s="235" t="s">
        <v>317</v>
      </c>
      <c r="U56" s="302" t="s">
        <v>315</v>
      </c>
      <c r="V56" s="298" t="s">
        <v>316</v>
      </c>
      <c r="W56" s="235" t="s">
        <v>317</v>
      </c>
      <c r="X56" s="192" t="s">
        <v>307</v>
      </c>
      <c r="Y56" s="186" t="s">
        <v>315</v>
      </c>
      <c r="Z56" s="187" t="s">
        <v>316</v>
      </c>
      <c r="AA56" s="188" t="s">
        <v>317</v>
      </c>
      <c r="AB56" s="181"/>
    </row>
    <row r="57" spans="2:59" ht="112.5" customHeight="1" thickBot="1" x14ac:dyDescent="0.3">
      <c r="B57" s="166"/>
      <c r="C57" s="345" t="str">
        <f>'[3]Do not use or change'!I13</f>
        <v>Scientific advisors, and scientists. on Big Data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
      <c r="D57" s="346" t="s">
        <v>349</v>
      </c>
      <c r="E57" s="195" t="s">
        <v>340</v>
      </c>
      <c r="F57" s="282">
        <v>11054</v>
      </c>
      <c r="G57" s="197">
        <v>2.0626354701889307</v>
      </c>
      <c r="H57" s="198">
        <v>22800.372487468441</v>
      </c>
      <c r="I57" s="198">
        <v>11054</v>
      </c>
      <c r="J57" s="197">
        <v>4.5568110859162498</v>
      </c>
      <c r="K57" s="198">
        <v>50370.989743718223</v>
      </c>
      <c r="L57" s="198">
        <v>11054</v>
      </c>
      <c r="M57" s="197">
        <v>5.5460141685100446</v>
      </c>
      <c r="N57" s="198">
        <v>61305.640618710029</v>
      </c>
      <c r="O57" s="198">
        <v>11054</v>
      </c>
      <c r="P57" s="197">
        <v>6.1259769671565127</v>
      </c>
      <c r="Q57" s="198">
        <v>67716.549394948088</v>
      </c>
      <c r="R57" s="198">
        <v>11054</v>
      </c>
      <c r="S57" s="197">
        <v>6.3119467236390188</v>
      </c>
      <c r="T57" s="198">
        <v>69772.259083105717</v>
      </c>
      <c r="U57" s="198">
        <v>11054</v>
      </c>
      <c r="V57" s="197">
        <v>3.0928175743998585</v>
      </c>
      <c r="W57" s="198">
        <v>34188.005467416035</v>
      </c>
      <c r="X57" s="195" t="s">
        <v>340</v>
      </c>
      <c r="Y57" s="283">
        <f>U57</f>
        <v>11054</v>
      </c>
      <c r="Z57" s="347">
        <f>AA57/Y57</f>
        <v>27.696201989810614</v>
      </c>
      <c r="AA57" s="285">
        <f>SUM(H57+K57+N57+Q57+T57+W57)</f>
        <v>306153.81679536653</v>
      </c>
      <c r="AB57" s="205">
        <f>AA57-'[3]4.4. Detailed Budget Plan'!P13</f>
        <v>0</v>
      </c>
      <c r="AC57" s="206"/>
      <c r="AD57" s="206"/>
      <c r="AE57" s="207">
        <f>H57-(F57*G57)</f>
        <v>0</v>
      </c>
      <c r="AF57" s="206"/>
      <c r="AG57" s="206"/>
      <c r="AH57" s="207">
        <f>K57-(J57*I57)</f>
        <v>0</v>
      </c>
      <c r="AI57" s="206"/>
      <c r="AJ57" s="206"/>
      <c r="AK57" s="207">
        <f>+N57-(L57*M57)</f>
        <v>0</v>
      </c>
      <c r="AL57" s="206"/>
      <c r="AM57" s="206"/>
      <c r="AN57" s="207">
        <f>Q57-(O57*P57)</f>
        <v>0</v>
      </c>
      <c r="AO57" s="206"/>
      <c r="AP57" s="206"/>
      <c r="AQ57" s="207">
        <f>+T57-(R57*S57)</f>
        <v>0</v>
      </c>
      <c r="AR57" s="206"/>
      <c r="AS57" s="206"/>
      <c r="AT57" s="207">
        <f>+W57-(U57*V57)</f>
        <v>0</v>
      </c>
      <c r="AU57" s="206"/>
      <c r="AV57" s="206"/>
      <c r="AW57" s="206"/>
      <c r="AX57" s="208">
        <f>+AA57-W57-T57-Q57-N57-K57-H57</f>
        <v>0</v>
      </c>
      <c r="BA57" s="208">
        <f>+H57-'[3]4.4. Detailed Budget Plan'!J13</f>
        <v>0</v>
      </c>
      <c r="BB57" s="208">
        <f>+K57-'[3]4.4. Detailed Budget Plan'!K13</f>
        <v>0</v>
      </c>
      <c r="BC57" s="208">
        <f>+N57-'[3]4.4. Detailed Budget Plan'!L13</f>
        <v>0</v>
      </c>
      <c r="BD57" s="208">
        <f>+Q57-'[3]4.4. Detailed Budget Plan'!M13</f>
        <v>0</v>
      </c>
      <c r="BE57" s="208">
        <f>+T57-'[3]4.4. Detailed Budget Plan'!N13</f>
        <v>0</v>
      </c>
      <c r="BF57" s="208">
        <f>+W57-'[3]4.4. Detailed Budget Plan'!O13</f>
        <v>0</v>
      </c>
      <c r="BG57" s="208">
        <f>+AA57-'[3]4.4. Detailed Budget Plan'!P13</f>
        <v>0</v>
      </c>
    </row>
    <row r="58" spans="2:59" x14ac:dyDescent="0.25">
      <c r="C58" s="348" t="s">
        <v>327</v>
      </c>
      <c r="D58" s="348"/>
      <c r="E58" s="306"/>
      <c r="F58" s="307"/>
      <c r="G58" s="308"/>
      <c r="H58" s="309"/>
      <c r="I58" s="309"/>
      <c r="J58" s="310"/>
      <c r="K58" s="309"/>
      <c r="L58" s="309"/>
      <c r="M58" s="310"/>
      <c r="N58" s="309"/>
      <c r="O58" s="309"/>
      <c r="P58" s="310"/>
      <c r="Q58" s="309"/>
      <c r="R58" s="309"/>
      <c r="S58" s="310"/>
      <c r="T58" s="309"/>
      <c r="U58" s="309"/>
      <c r="V58" s="310"/>
      <c r="W58" s="309"/>
      <c r="X58" s="311"/>
      <c r="Y58" s="311"/>
      <c r="Z58" s="312"/>
      <c r="AA58" s="311"/>
    </row>
    <row r="59" spans="2:59" x14ac:dyDescent="0.25">
      <c r="C59" s="261" t="s">
        <v>328</v>
      </c>
      <c r="D59" s="261"/>
      <c r="E59" s="314"/>
      <c r="F59" s="315"/>
      <c r="G59" s="316"/>
      <c r="H59" s="206"/>
      <c r="I59" s="206"/>
      <c r="J59" s="317"/>
      <c r="K59" s="206"/>
      <c r="L59" s="206"/>
      <c r="M59" s="317"/>
      <c r="N59" s="206"/>
      <c r="O59" s="206"/>
      <c r="P59" s="317"/>
      <c r="Q59" s="206"/>
      <c r="R59" s="206"/>
      <c r="S59" s="317"/>
      <c r="T59" s="206"/>
      <c r="U59" s="206"/>
      <c r="V59" s="317"/>
      <c r="W59" s="206"/>
      <c r="X59" s="265"/>
      <c r="Y59" s="265"/>
      <c r="Z59" s="318"/>
      <c r="AA59" s="265"/>
    </row>
    <row r="60" spans="2:59" ht="15.75" thickBot="1" x14ac:dyDescent="0.3">
      <c r="C60" s="349"/>
      <c r="D60" s="349"/>
      <c r="E60" s="349"/>
      <c r="F60" s="267"/>
      <c r="G60" s="268"/>
      <c r="H60" s="199"/>
      <c r="I60" s="291"/>
      <c r="J60" s="292"/>
      <c r="K60" s="293"/>
      <c r="L60" s="293"/>
      <c r="M60" s="292"/>
      <c r="N60" s="293"/>
      <c r="O60" s="293"/>
      <c r="P60" s="292"/>
      <c r="Q60" s="293"/>
      <c r="R60" s="293"/>
      <c r="S60" s="292"/>
      <c r="T60" s="293"/>
      <c r="U60" s="293"/>
      <c r="V60" s="292"/>
      <c r="W60" s="293"/>
      <c r="X60" s="205"/>
      <c r="Y60" s="205"/>
      <c r="Z60" s="350"/>
      <c r="AA60" s="205"/>
      <c r="AB60" s="205"/>
    </row>
    <row r="61" spans="2:59" ht="15.75" thickBot="1" x14ac:dyDescent="0.3">
      <c r="F61" s="170" t="s">
        <v>308</v>
      </c>
      <c r="G61" s="171"/>
      <c r="H61" s="172"/>
      <c r="I61" s="170" t="s">
        <v>309</v>
      </c>
      <c r="J61" s="171"/>
      <c r="K61" s="172"/>
      <c r="L61" s="170" t="s">
        <v>310</v>
      </c>
      <c r="M61" s="171"/>
      <c r="N61" s="172"/>
      <c r="O61" s="170" t="s">
        <v>311</v>
      </c>
      <c r="P61" s="171"/>
      <c r="Q61" s="172"/>
      <c r="R61" s="170" t="s">
        <v>312</v>
      </c>
      <c r="S61" s="171"/>
      <c r="T61" s="172"/>
      <c r="U61" s="170" t="s">
        <v>313</v>
      </c>
      <c r="V61" s="171"/>
      <c r="W61" s="172"/>
      <c r="X61" s="170" t="s">
        <v>314</v>
      </c>
      <c r="Y61" s="171"/>
      <c r="Z61" s="171"/>
      <c r="AA61" s="172"/>
      <c r="AB61" s="158"/>
    </row>
    <row r="62" spans="2:59" ht="30" x14ac:dyDescent="0.25">
      <c r="B62" s="276" t="str">
        <f>'[3]Do not use or change'!H14</f>
        <v>A7</v>
      </c>
      <c r="C62" s="322" t="str">
        <f>'[3]Do not use or change'!F14</f>
        <v>Training, workshops, and conference</v>
      </c>
      <c r="D62" s="234" t="s">
        <v>329</v>
      </c>
      <c r="E62" s="235" t="s">
        <v>307</v>
      </c>
      <c r="F62" s="186" t="s">
        <v>315</v>
      </c>
      <c r="G62" s="187" t="s">
        <v>316</v>
      </c>
      <c r="H62" s="188" t="s">
        <v>317</v>
      </c>
      <c r="I62" s="189" t="s">
        <v>315</v>
      </c>
      <c r="J62" s="190" t="s">
        <v>316</v>
      </c>
      <c r="K62" s="191" t="s">
        <v>317</v>
      </c>
      <c r="L62" s="186" t="s">
        <v>315</v>
      </c>
      <c r="M62" s="187" t="s">
        <v>316</v>
      </c>
      <c r="N62" s="188" t="s">
        <v>317</v>
      </c>
      <c r="O62" s="186" t="s">
        <v>315</v>
      </c>
      <c r="P62" s="187" t="s">
        <v>316</v>
      </c>
      <c r="Q62" s="188" t="s">
        <v>317</v>
      </c>
      <c r="R62" s="186" t="s">
        <v>315</v>
      </c>
      <c r="S62" s="187" t="s">
        <v>316</v>
      </c>
      <c r="T62" s="188" t="s">
        <v>317</v>
      </c>
      <c r="U62" s="186" t="s">
        <v>315</v>
      </c>
      <c r="V62" s="187" t="s">
        <v>316</v>
      </c>
      <c r="W62" s="188" t="s">
        <v>317</v>
      </c>
      <c r="X62" s="192" t="s">
        <v>307</v>
      </c>
      <c r="Y62" s="186" t="s">
        <v>315</v>
      </c>
      <c r="Z62" s="187" t="s">
        <v>316</v>
      </c>
      <c r="AA62" s="188" t="s">
        <v>317</v>
      </c>
      <c r="AB62" s="181"/>
    </row>
    <row r="63" spans="2:59" ht="134.44999999999999" customHeight="1" thickBot="1" x14ac:dyDescent="0.3">
      <c r="C63" s="303" t="str">
        <f>'[3]Do not use or change'!I14</f>
        <v xml:space="preserve">Includes all costs associated with event logistics and supplies requiered (snacks, lunches, locations, equipment, materials, communication material) </v>
      </c>
      <c r="D63" s="304" t="s">
        <v>350</v>
      </c>
      <c r="E63" s="351" t="s">
        <v>351</v>
      </c>
      <c r="F63" s="352">
        <v>2300</v>
      </c>
      <c r="G63" s="197">
        <v>5.9743060133516934</v>
      </c>
      <c r="H63" s="198">
        <v>13740.903830708894</v>
      </c>
      <c r="I63" s="352">
        <v>2300</v>
      </c>
      <c r="J63" s="197">
        <v>10.981067395822958</v>
      </c>
      <c r="K63" s="198">
        <v>25256.455010392801</v>
      </c>
      <c r="L63" s="352">
        <v>2300</v>
      </c>
      <c r="M63" s="197">
        <v>13.583106114499733</v>
      </c>
      <c r="N63" s="198">
        <v>31241.144063349388</v>
      </c>
      <c r="O63" s="352">
        <v>2300</v>
      </c>
      <c r="P63" s="197">
        <v>16.604157755156891</v>
      </c>
      <c r="Q63" s="198">
        <v>38189.562836860845</v>
      </c>
      <c r="R63" s="352">
        <v>2300</v>
      </c>
      <c r="S63" s="197">
        <v>17.487516506733851</v>
      </c>
      <c r="T63" s="198">
        <v>40221.287965487856</v>
      </c>
      <c r="U63" s="352">
        <v>2300</v>
      </c>
      <c r="V63" s="197">
        <v>9.4407200524274923</v>
      </c>
      <c r="W63" s="198">
        <v>21713.656120583233</v>
      </c>
      <c r="X63" s="351" t="s">
        <v>351</v>
      </c>
      <c r="Y63" s="283">
        <f>U63</f>
        <v>2300</v>
      </c>
      <c r="Z63" s="347">
        <f>AA63/Y63</f>
        <v>74.070873837992622</v>
      </c>
      <c r="AA63" s="285">
        <f>SUM(H63+K63+N63+Q63+T63+W63)</f>
        <v>170363.00982738304</v>
      </c>
      <c r="AB63" s="205">
        <f>AA63-'[3]4.4. Detailed Budget Plan'!P14</f>
        <v>0</v>
      </c>
      <c r="AC63" s="206"/>
      <c r="AD63" s="206"/>
      <c r="AE63" s="207">
        <f>H63-(F63*G63)</f>
        <v>0</v>
      </c>
      <c r="AF63" s="206"/>
      <c r="AG63" s="206"/>
      <c r="AH63" s="207">
        <f>K63-(J63*I63)</f>
        <v>0</v>
      </c>
      <c r="AI63" s="206"/>
      <c r="AJ63" s="206"/>
      <c r="AK63" s="207">
        <f>+N63-(L63*M63)</f>
        <v>0</v>
      </c>
      <c r="AL63" s="206"/>
      <c r="AM63" s="206"/>
      <c r="AN63" s="207">
        <f>Q63-(O63*P63)</f>
        <v>0</v>
      </c>
      <c r="AO63" s="206"/>
      <c r="AP63" s="206"/>
      <c r="AQ63" s="207">
        <f>+T63-(R63*S63)</f>
        <v>0</v>
      </c>
      <c r="AR63" s="206"/>
      <c r="AS63" s="206"/>
      <c r="AT63" s="207">
        <f>+W63-(U63*V63)</f>
        <v>0</v>
      </c>
      <c r="AU63" s="206"/>
      <c r="AV63" s="206"/>
      <c r="AW63" s="206"/>
      <c r="AX63" s="208">
        <f>+AA63-W63-T63-Q63-N63-K63-H63</f>
        <v>0</v>
      </c>
      <c r="BA63" s="208">
        <f>+H63-'[3]4.4. Detailed Budget Plan'!J14</f>
        <v>0</v>
      </c>
      <c r="BB63" s="208">
        <f>+K63-'[3]4.4. Detailed Budget Plan'!K14</f>
        <v>0</v>
      </c>
      <c r="BC63" s="208">
        <f>+N63-'[3]4.4. Detailed Budget Plan'!L14</f>
        <v>0</v>
      </c>
      <c r="BD63" s="208">
        <f>+Q63-'[3]4.4. Detailed Budget Plan'!M14</f>
        <v>0</v>
      </c>
      <c r="BE63" s="208">
        <f>+T63-'[3]4.4. Detailed Budget Plan'!N14</f>
        <v>0</v>
      </c>
      <c r="BF63" s="208">
        <f>+W63-'[3]4.4. Detailed Budget Plan'!O14</f>
        <v>0</v>
      </c>
      <c r="BG63" s="208">
        <f>+AA63-'[3]4.4. Detailed Budget Plan'!P14</f>
        <v>0</v>
      </c>
    </row>
    <row r="64" spans="2:59" x14ac:dyDescent="0.25">
      <c r="C64" s="286" t="s">
        <v>327</v>
      </c>
      <c r="D64" s="286"/>
      <c r="E64" s="306"/>
      <c r="F64" s="307"/>
      <c r="G64" s="308"/>
      <c r="H64" s="309"/>
      <c r="I64" s="309"/>
      <c r="J64" s="310"/>
      <c r="K64" s="309"/>
      <c r="L64" s="309"/>
      <c r="M64" s="310"/>
      <c r="N64" s="309"/>
      <c r="O64" s="309"/>
      <c r="P64" s="310"/>
      <c r="Q64" s="309"/>
      <c r="R64" s="309"/>
      <c r="S64" s="310"/>
      <c r="T64" s="309"/>
      <c r="U64" s="309"/>
      <c r="V64" s="310"/>
      <c r="W64" s="309"/>
      <c r="X64" s="311"/>
      <c r="Y64" s="311"/>
      <c r="Z64" s="312"/>
      <c r="AA64" s="311"/>
    </row>
    <row r="65" spans="2:59" x14ac:dyDescent="0.25">
      <c r="C65" s="261" t="s">
        <v>328</v>
      </c>
      <c r="D65" s="261"/>
      <c r="E65" s="314"/>
      <c r="F65" s="315"/>
      <c r="G65" s="316"/>
      <c r="H65" s="206"/>
      <c r="I65" s="206"/>
      <c r="J65" s="317"/>
      <c r="K65" s="206"/>
      <c r="L65" s="206"/>
      <c r="M65" s="317"/>
      <c r="N65" s="206"/>
      <c r="O65" s="206"/>
      <c r="P65" s="317"/>
      <c r="Q65" s="206"/>
      <c r="R65" s="206"/>
      <c r="S65" s="317"/>
      <c r="T65" s="206"/>
      <c r="U65" s="206"/>
      <c r="V65" s="317"/>
      <c r="W65" s="206"/>
      <c r="X65" s="265"/>
      <c r="Y65" s="265"/>
      <c r="Z65" s="318"/>
      <c r="AA65" s="265"/>
    </row>
    <row r="66" spans="2:59" ht="15.75" thickBot="1" x14ac:dyDescent="0.3">
      <c r="C66" s="349"/>
      <c r="D66" s="349"/>
      <c r="E66" s="349"/>
      <c r="F66" s="267"/>
      <c r="G66" s="268"/>
      <c r="H66" s="199"/>
    </row>
    <row r="67" spans="2:59" ht="15.75" thickBot="1" x14ac:dyDescent="0.3">
      <c r="C67" s="353"/>
      <c r="D67" s="166"/>
      <c r="E67" s="166"/>
      <c r="F67" s="273" t="s">
        <v>308</v>
      </c>
      <c r="G67" s="274"/>
      <c r="H67" s="275"/>
      <c r="I67" s="273" t="s">
        <v>309</v>
      </c>
      <c r="J67" s="274"/>
      <c r="K67" s="275"/>
      <c r="L67" s="273" t="s">
        <v>310</v>
      </c>
      <c r="M67" s="274"/>
      <c r="N67" s="275"/>
      <c r="O67" s="273" t="s">
        <v>311</v>
      </c>
      <c r="P67" s="274"/>
      <c r="Q67" s="275"/>
      <c r="R67" s="273" t="s">
        <v>312</v>
      </c>
      <c r="S67" s="274"/>
      <c r="T67" s="275"/>
      <c r="U67" s="273" t="s">
        <v>313</v>
      </c>
      <c r="V67" s="274"/>
      <c r="W67" s="275"/>
      <c r="X67" s="170" t="s">
        <v>314</v>
      </c>
      <c r="Y67" s="171"/>
      <c r="Z67" s="171"/>
      <c r="AA67" s="172"/>
      <c r="AB67" s="158"/>
    </row>
    <row r="68" spans="2:59" ht="30" x14ac:dyDescent="0.25">
      <c r="B68" s="276" t="str">
        <f>'[3]Do not use or change'!H15</f>
        <v>A8</v>
      </c>
      <c r="C68" s="344" t="str">
        <f>'[3]Do not use or change'!F15</f>
        <v>Travel</v>
      </c>
      <c r="D68" s="234" t="s">
        <v>329</v>
      </c>
      <c r="E68" s="235" t="s">
        <v>307</v>
      </c>
      <c r="F68" s="186" t="s">
        <v>315</v>
      </c>
      <c r="G68" s="187" t="s">
        <v>316</v>
      </c>
      <c r="H68" s="188" t="s">
        <v>317</v>
      </c>
      <c r="I68" s="189" t="s">
        <v>315</v>
      </c>
      <c r="J68" s="190" t="s">
        <v>316</v>
      </c>
      <c r="K68" s="191" t="s">
        <v>317</v>
      </c>
      <c r="L68" s="186" t="s">
        <v>315</v>
      </c>
      <c r="M68" s="187" t="s">
        <v>316</v>
      </c>
      <c r="N68" s="188" t="s">
        <v>317</v>
      </c>
      <c r="O68" s="186" t="s">
        <v>315</v>
      </c>
      <c r="P68" s="187" t="s">
        <v>316</v>
      </c>
      <c r="Q68" s="188" t="s">
        <v>317</v>
      </c>
      <c r="R68" s="186" t="s">
        <v>315</v>
      </c>
      <c r="S68" s="187" t="s">
        <v>316</v>
      </c>
      <c r="T68" s="188" t="s">
        <v>317</v>
      </c>
      <c r="U68" s="186" t="s">
        <v>315</v>
      </c>
      <c r="V68" s="187" t="s">
        <v>316</v>
      </c>
      <c r="W68" s="188" t="s">
        <v>317</v>
      </c>
      <c r="X68" s="192" t="s">
        <v>307</v>
      </c>
      <c r="Y68" s="186" t="s">
        <v>315</v>
      </c>
      <c r="Z68" s="187" t="s">
        <v>316</v>
      </c>
      <c r="AA68" s="188" t="s">
        <v>317</v>
      </c>
      <c r="AB68" s="181"/>
    </row>
    <row r="69" spans="2:59" ht="83.1" customHeight="1" thickBot="1" x14ac:dyDescent="0.3">
      <c r="C69" s="303" t="str">
        <f>'[3]Do not use or change'!I15</f>
        <v>Includes travel costs (air tickects, taxi, car rental, hotels and perdiem)</v>
      </c>
      <c r="D69" s="304" t="s">
        <v>352</v>
      </c>
      <c r="E69" s="351" t="s">
        <v>353</v>
      </c>
      <c r="F69" s="354">
        <v>626</v>
      </c>
      <c r="G69" s="355">
        <v>65.91452946224463</v>
      </c>
      <c r="H69" s="356">
        <v>41262.495443365136</v>
      </c>
      <c r="I69" s="354">
        <v>626</v>
      </c>
      <c r="J69" s="355">
        <v>151.84750119092826</v>
      </c>
      <c r="K69" s="356">
        <v>95056.535745521091</v>
      </c>
      <c r="L69" s="354">
        <v>626</v>
      </c>
      <c r="M69" s="355">
        <v>184.60702511004158</v>
      </c>
      <c r="N69" s="356">
        <v>115563.99771888602</v>
      </c>
      <c r="O69" s="354">
        <v>626</v>
      </c>
      <c r="P69" s="355">
        <v>187.65798599669918</v>
      </c>
      <c r="Q69" s="356">
        <v>117473.89923393368</v>
      </c>
      <c r="R69" s="354">
        <v>626</v>
      </c>
      <c r="S69" s="355">
        <v>155.79305705554694</v>
      </c>
      <c r="T69" s="356">
        <v>97526.45371677239</v>
      </c>
      <c r="U69" s="354">
        <v>626</v>
      </c>
      <c r="V69" s="355">
        <v>62.151746695932189</v>
      </c>
      <c r="W69" s="356">
        <v>38906.993431653551</v>
      </c>
      <c r="X69" s="351" t="s">
        <v>353</v>
      </c>
      <c r="Y69" s="357">
        <f>U69</f>
        <v>626</v>
      </c>
      <c r="Z69" s="358">
        <f>AA69/Y69</f>
        <v>807.97184551139276</v>
      </c>
      <c r="AA69" s="285">
        <f>SUM(H69+K69+N69+Q69+T69+W69)</f>
        <v>505790.37529013184</v>
      </c>
      <c r="AB69" s="205">
        <f>AA69-'[3]4.4. Detailed Budget Plan'!P15</f>
        <v>0</v>
      </c>
      <c r="AC69" s="206"/>
      <c r="AD69" s="206"/>
      <c r="AE69" s="207">
        <f>H69-(F69*G69)</f>
        <v>0</v>
      </c>
      <c r="AF69" s="206"/>
      <c r="AG69" s="206"/>
      <c r="AH69" s="207">
        <f>K69-(J69*I69)</f>
        <v>0</v>
      </c>
      <c r="AI69" s="206"/>
      <c r="AJ69" s="206"/>
      <c r="AK69" s="207">
        <f>+N69-(L69*M69)</f>
        <v>0</v>
      </c>
      <c r="AL69" s="206"/>
      <c r="AM69" s="206"/>
      <c r="AN69" s="207">
        <f>Q69-(O69*P69)</f>
        <v>0</v>
      </c>
      <c r="AO69" s="206"/>
      <c r="AP69" s="206"/>
      <c r="AQ69" s="207">
        <f>+T69-(R69*S69)</f>
        <v>0</v>
      </c>
      <c r="AR69" s="206"/>
      <c r="AS69" s="206"/>
      <c r="AT69" s="207">
        <f>+W69-(U69*V69)</f>
        <v>0</v>
      </c>
      <c r="AU69" s="206"/>
      <c r="AV69" s="206"/>
      <c r="AW69" s="206"/>
      <c r="AX69" s="208">
        <f>+AA69-W69-T69-Q69-N69-K69-H69</f>
        <v>0</v>
      </c>
      <c r="BA69" s="208">
        <f>+H69-'[3]4.4. Detailed Budget Plan'!J15</f>
        <v>0</v>
      </c>
      <c r="BB69" s="208">
        <f>+K69-'[3]4.4. Detailed Budget Plan'!K15</f>
        <v>0</v>
      </c>
      <c r="BC69" s="208">
        <f>+N69-'[3]4.4. Detailed Budget Plan'!L15</f>
        <v>0</v>
      </c>
      <c r="BD69" s="208">
        <f>+Q69-'[3]4.4. Detailed Budget Plan'!M15</f>
        <v>0</v>
      </c>
      <c r="BE69" s="208">
        <f>+T69-'[3]4.4. Detailed Budget Plan'!N15</f>
        <v>0</v>
      </c>
      <c r="BF69" s="208">
        <f>+W69-'[3]4.4. Detailed Budget Plan'!O15</f>
        <v>0</v>
      </c>
      <c r="BG69" s="208">
        <f>+AA69-'[3]4.4. Detailed Budget Plan'!P15</f>
        <v>0</v>
      </c>
    </row>
    <row r="70" spans="2:59" x14ac:dyDescent="0.25">
      <c r="C70" s="359"/>
      <c r="D70" s="359"/>
      <c r="E70" s="359"/>
      <c r="F70" s="359"/>
      <c r="G70" s="360"/>
      <c r="H70" s="361"/>
      <c r="I70" s="359"/>
      <c r="J70" s="360"/>
      <c r="K70" s="361"/>
      <c r="L70" s="359"/>
      <c r="M70" s="360"/>
      <c r="N70" s="361"/>
      <c r="O70" s="359"/>
      <c r="P70" s="360"/>
      <c r="Q70" s="361"/>
      <c r="R70" s="359"/>
      <c r="S70" s="360"/>
      <c r="T70" s="361"/>
      <c r="U70" s="359"/>
      <c r="V70" s="360"/>
      <c r="W70" s="361"/>
      <c r="X70" s="269"/>
      <c r="Y70" s="269"/>
      <c r="Z70" s="362"/>
      <c r="AA70" s="269"/>
      <c r="AB70" s="205"/>
    </row>
    <row r="71" spans="2:59" x14ac:dyDescent="0.25">
      <c r="C71" s="256" t="s">
        <v>327</v>
      </c>
      <c r="D71" s="256"/>
      <c r="E71" s="314"/>
      <c r="F71" s="315"/>
      <c r="G71" s="316"/>
      <c r="H71" s="206"/>
      <c r="I71" s="206"/>
      <c r="J71" s="317"/>
      <c r="K71" s="206"/>
      <c r="L71" s="206"/>
      <c r="M71" s="317"/>
      <c r="N71" s="206"/>
      <c r="O71" s="206"/>
      <c r="P71" s="317"/>
      <c r="Q71" s="206"/>
      <c r="R71" s="206"/>
      <c r="S71" s="317"/>
      <c r="T71" s="206"/>
      <c r="U71" s="206"/>
      <c r="V71" s="317"/>
      <c r="W71" s="206"/>
      <c r="X71" s="265"/>
      <c r="Y71" s="265"/>
      <c r="Z71" s="318"/>
      <c r="AA71" s="265"/>
    </row>
    <row r="72" spans="2:59" x14ac:dyDescent="0.25">
      <c r="C72" s="261" t="s">
        <v>328</v>
      </c>
      <c r="D72" s="261"/>
      <c r="E72" s="314"/>
      <c r="F72" s="315"/>
      <c r="G72" s="316"/>
      <c r="H72" s="206"/>
      <c r="I72" s="206"/>
      <c r="J72" s="317"/>
      <c r="K72" s="206"/>
      <c r="L72" s="206"/>
      <c r="M72" s="317"/>
      <c r="N72" s="206"/>
      <c r="O72" s="206"/>
      <c r="P72" s="317"/>
      <c r="Q72" s="206"/>
      <c r="R72" s="206"/>
      <c r="S72" s="317"/>
      <c r="T72" s="206"/>
      <c r="U72" s="206"/>
      <c r="V72" s="317"/>
      <c r="W72" s="206"/>
      <c r="X72" s="265"/>
      <c r="Y72" s="265"/>
      <c r="Z72" s="318"/>
      <c r="AA72" s="265"/>
    </row>
    <row r="73" spans="2:59" ht="15.75" thickBot="1" x14ac:dyDescent="0.3">
      <c r="I73" s="320"/>
      <c r="J73" s="321"/>
      <c r="K73" s="320"/>
    </row>
    <row r="74" spans="2:59" ht="15.75" thickBot="1" x14ac:dyDescent="0.3">
      <c r="F74" s="273" t="s">
        <v>308</v>
      </c>
      <c r="G74" s="274"/>
      <c r="H74" s="275"/>
      <c r="I74" s="273" t="s">
        <v>309</v>
      </c>
      <c r="J74" s="274"/>
      <c r="K74" s="275"/>
      <c r="L74" s="273" t="s">
        <v>310</v>
      </c>
      <c r="M74" s="274"/>
      <c r="N74" s="275"/>
      <c r="O74" s="273" t="s">
        <v>311</v>
      </c>
      <c r="P74" s="274"/>
      <c r="Q74" s="275"/>
      <c r="R74" s="273" t="s">
        <v>312</v>
      </c>
      <c r="S74" s="274"/>
      <c r="T74" s="275"/>
      <c r="U74" s="273" t="s">
        <v>313</v>
      </c>
      <c r="V74" s="274"/>
      <c r="W74" s="275"/>
      <c r="X74" s="170" t="s">
        <v>314</v>
      </c>
      <c r="Y74" s="171"/>
      <c r="Z74" s="171"/>
      <c r="AA74" s="172"/>
      <c r="AB74" s="158"/>
    </row>
    <row r="75" spans="2:59" ht="30" x14ac:dyDescent="0.25">
      <c r="B75" s="276" t="str">
        <f>'[3]Do not use or change'!H16</f>
        <v>A9</v>
      </c>
      <c r="C75" s="322" t="str">
        <f>'[3]Do not use or change'!F16</f>
        <v>Construction</v>
      </c>
      <c r="D75" s="234" t="s">
        <v>329</v>
      </c>
      <c r="E75" s="235" t="s">
        <v>307</v>
      </c>
      <c r="F75" s="186" t="s">
        <v>315</v>
      </c>
      <c r="G75" s="187" t="s">
        <v>316</v>
      </c>
      <c r="H75" s="188" t="s">
        <v>317</v>
      </c>
      <c r="I75" s="189" t="s">
        <v>315</v>
      </c>
      <c r="J75" s="190" t="s">
        <v>316</v>
      </c>
      <c r="K75" s="191" t="s">
        <v>317</v>
      </c>
      <c r="L75" s="186" t="s">
        <v>315</v>
      </c>
      <c r="M75" s="187" t="s">
        <v>316</v>
      </c>
      <c r="N75" s="188" t="s">
        <v>317</v>
      </c>
      <c r="O75" s="186" t="s">
        <v>315</v>
      </c>
      <c r="P75" s="187" t="s">
        <v>316</v>
      </c>
      <c r="Q75" s="188" t="s">
        <v>317</v>
      </c>
      <c r="R75" s="186" t="s">
        <v>315</v>
      </c>
      <c r="S75" s="187" t="s">
        <v>316</v>
      </c>
      <c r="T75" s="188" t="s">
        <v>317</v>
      </c>
      <c r="U75" s="186" t="s">
        <v>315</v>
      </c>
      <c r="V75" s="187" t="s">
        <v>316</v>
      </c>
      <c r="W75" s="188" t="s">
        <v>317</v>
      </c>
      <c r="X75" s="192" t="s">
        <v>307</v>
      </c>
      <c r="Y75" s="186" t="s">
        <v>315</v>
      </c>
      <c r="Z75" s="187" t="s">
        <v>316</v>
      </c>
      <c r="AA75" s="188" t="s">
        <v>317</v>
      </c>
      <c r="AB75" s="181"/>
    </row>
    <row r="76" spans="2:59" ht="96.6" customHeight="1" thickBot="1" x14ac:dyDescent="0.3">
      <c r="C76" s="303" t="str">
        <f>'[3]Do not use or change'!I16</f>
        <v>Installing fences and other safety devices for equipment protection / Conditioning (adecuación) of soils for assembly of plots.  This land preparation includes drainage and irrigation among others activities to groom the plots.</v>
      </c>
      <c r="D76" s="304" t="s">
        <v>354</v>
      </c>
      <c r="E76" s="195" t="s">
        <v>320</v>
      </c>
      <c r="F76" s="196">
        <v>7421.4400593874725</v>
      </c>
      <c r="G76" s="197">
        <v>5.0483330198083198</v>
      </c>
      <c r="H76" s="198">
        <v>37465.900906333998</v>
      </c>
      <c r="I76" s="363">
        <v>7421.4400593874725</v>
      </c>
      <c r="J76" s="197">
        <v>10.646394983002496</v>
      </c>
      <c r="K76" s="198">
        <v>79011.582214916532</v>
      </c>
      <c r="L76" s="363">
        <v>7421.4400593874725</v>
      </c>
      <c r="M76" s="197">
        <v>10.292559484385459</v>
      </c>
      <c r="N76" s="198">
        <v>76385.613271046706</v>
      </c>
      <c r="O76" s="363">
        <v>7421.4400593874725</v>
      </c>
      <c r="P76" s="197">
        <v>6.5881019292922476</v>
      </c>
      <c r="Q76" s="198">
        <v>48893.203573377381</v>
      </c>
      <c r="R76" s="363">
        <v>7421.4400593874725</v>
      </c>
      <c r="S76" s="197">
        <v>2.9816155341950807</v>
      </c>
      <c r="T76" s="198">
        <v>22127.880967167352</v>
      </c>
      <c r="U76" s="363">
        <v>7421.4400593874725</v>
      </c>
      <c r="V76" s="197">
        <v>1.2826508709416289</v>
      </c>
      <c r="W76" s="198">
        <v>9519.1165558144348</v>
      </c>
      <c r="X76" s="364" t="s">
        <v>320</v>
      </c>
      <c r="Y76" s="365">
        <f>U76</f>
        <v>7421.4400593874725</v>
      </c>
      <c r="Z76" s="203">
        <f>SUM(G76+J76+M76+P76+S76+V76)</f>
        <v>36.839655821625236</v>
      </c>
      <c r="AA76" s="204">
        <f>SUM(H76+K76+N76+Q76+T76+W76)</f>
        <v>273403.29748865642</v>
      </c>
      <c r="AB76" s="205">
        <f>AA76-'[3]4.4. Detailed Budget Plan'!P16</f>
        <v>0</v>
      </c>
      <c r="AC76" s="206"/>
      <c r="AD76" s="206"/>
      <c r="AE76" s="207">
        <f>H76-(F76*G76)</f>
        <v>0</v>
      </c>
      <c r="AF76" s="206"/>
      <c r="AG76" s="206"/>
      <c r="AH76" s="207">
        <f>K76-(J76*I76)</f>
        <v>0</v>
      </c>
      <c r="AI76" s="206"/>
      <c r="AJ76" s="206"/>
      <c r="AK76" s="207">
        <f>+N76-(L76*M76)</f>
        <v>0</v>
      </c>
      <c r="AL76" s="206"/>
      <c r="AM76" s="206"/>
      <c r="AN76" s="207">
        <f>Q76-(O76*P76)</f>
        <v>0</v>
      </c>
      <c r="AO76" s="206"/>
      <c r="AP76" s="206"/>
      <c r="AQ76" s="207">
        <f>+T76-(R76*S76)</f>
        <v>0</v>
      </c>
      <c r="AR76" s="206"/>
      <c r="AS76" s="206"/>
      <c r="AT76" s="207">
        <f>+W76-(U76*V76)</f>
        <v>0</v>
      </c>
      <c r="AU76" s="206"/>
      <c r="AV76" s="206"/>
      <c r="AW76" s="206"/>
      <c r="AX76" s="208">
        <f>+AA76-W76-T76-Q76-N76-K76-H76</f>
        <v>0</v>
      </c>
      <c r="BA76" s="208">
        <f>+H76-'[3]4.4. Detailed Budget Plan'!J16</f>
        <v>0</v>
      </c>
      <c r="BB76" s="208">
        <f>+K76-'[3]4.4. Detailed Budget Plan'!K16</f>
        <v>0</v>
      </c>
      <c r="BC76" s="208">
        <f>+N76-'[3]4.4. Detailed Budget Plan'!L16</f>
        <v>0</v>
      </c>
      <c r="BD76" s="208">
        <f>+Q76-'[3]4.4. Detailed Budget Plan'!M16</f>
        <v>0</v>
      </c>
      <c r="BE76" s="208">
        <f>+T76-'[3]4.4. Detailed Budget Plan'!N16</f>
        <v>0</v>
      </c>
      <c r="BF76" s="208">
        <f>+W76-'[3]4.4. Detailed Budget Plan'!O16</f>
        <v>0</v>
      </c>
      <c r="BG76" s="208">
        <f>+AA76-'[3]4.4. Detailed Budget Plan'!P16</f>
        <v>0</v>
      </c>
    </row>
    <row r="77" spans="2:59" ht="36.6" customHeight="1" x14ac:dyDescent="0.25">
      <c r="C77" s="327"/>
      <c r="D77" s="328"/>
      <c r="E77" s="328"/>
      <c r="F77" s="328"/>
      <c r="G77" s="328"/>
      <c r="H77" s="328"/>
      <c r="I77" s="328"/>
      <c r="J77" s="328"/>
      <c r="K77" s="328"/>
      <c r="L77" s="328"/>
      <c r="M77" s="328"/>
      <c r="N77" s="328"/>
      <c r="O77" s="328"/>
      <c r="P77" s="328"/>
      <c r="Q77" s="329"/>
      <c r="R77" s="241" t="s">
        <v>321</v>
      </c>
      <c r="S77" s="242"/>
      <c r="T77" s="242"/>
      <c r="U77" s="242"/>
      <c r="V77" s="242"/>
      <c r="W77" s="330"/>
      <c r="X77" s="215" t="s">
        <v>322</v>
      </c>
      <c r="Y77" s="216">
        <v>4450.1917659166202</v>
      </c>
      <c r="Z77" s="335">
        <f>AA77/Y77</f>
        <v>26.94940045472347</v>
      </c>
      <c r="AA77" s="334">
        <v>119930</v>
      </c>
      <c r="AB77" s="333"/>
      <c r="AC77" s="206"/>
      <c r="AD77" s="206"/>
      <c r="AE77" s="206"/>
      <c r="AF77" s="206"/>
      <c r="AG77" s="206"/>
      <c r="AH77" s="206"/>
      <c r="AI77" s="206"/>
      <c r="AJ77" s="206"/>
      <c r="AK77" s="206"/>
      <c r="AL77" s="206"/>
      <c r="AM77" s="206"/>
      <c r="AN77" s="206"/>
      <c r="AO77" s="206"/>
      <c r="AP77" s="206"/>
      <c r="AQ77" s="206"/>
      <c r="AR77" s="206"/>
      <c r="AS77" s="206"/>
      <c r="AT77" s="206"/>
      <c r="AU77" s="206"/>
      <c r="AV77" s="206"/>
      <c r="AW77" s="206"/>
      <c r="AX77" s="207">
        <f>+AA77-(Y77*Z77)</f>
        <v>0</v>
      </c>
      <c r="AY77" s="156">
        <v>1</v>
      </c>
    </row>
    <row r="78" spans="2:59" ht="27" customHeight="1" x14ac:dyDescent="0.25">
      <c r="C78" s="327"/>
      <c r="D78" s="328"/>
      <c r="E78" s="328"/>
      <c r="F78" s="328"/>
      <c r="G78" s="328"/>
      <c r="H78" s="328"/>
      <c r="I78" s="328"/>
      <c r="J78" s="328"/>
      <c r="K78" s="328"/>
      <c r="L78" s="328"/>
      <c r="M78" s="328"/>
      <c r="N78" s="328"/>
      <c r="O78" s="328"/>
      <c r="P78" s="328"/>
      <c r="Q78" s="329"/>
      <c r="R78" s="212" t="s">
        <v>323</v>
      </c>
      <c r="S78" s="213"/>
      <c r="T78" s="213"/>
      <c r="U78" s="213"/>
      <c r="V78" s="213"/>
      <c r="W78" s="214"/>
      <c r="X78" s="215" t="s">
        <v>320</v>
      </c>
      <c r="Y78" s="216">
        <v>29515.089296893821</v>
      </c>
      <c r="Z78" s="335">
        <f t="shared" ref="Z78:Z81" si="5">AA78/Y78</f>
        <v>2.5530093441434616</v>
      </c>
      <c r="AA78" s="334">
        <v>75352.298768198598</v>
      </c>
      <c r="AB78" s="333"/>
      <c r="AC78" s="206"/>
      <c r="AD78" s="206"/>
      <c r="AE78" s="206"/>
      <c r="AF78" s="206"/>
      <c r="AG78" s="206"/>
      <c r="AH78" s="206"/>
      <c r="AI78" s="206"/>
      <c r="AJ78" s="206"/>
      <c r="AK78" s="206"/>
      <c r="AL78" s="206"/>
      <c r="AM78" s="206"/>
      <c r="AN78" s="206"/>
      <c r="AO78" s="206"/>
      <c r="AP78" s="206"/>
      <c r="AQ78" s="206"/>
      <c r="AR78" s="206"/>
      <c r="AS78" s="206"/>
      <c r="AT78" s="206"/>
      <c r="AU78" s="206"/>
      <c r="AV78" s="206"/>
      <c r="AW78" s="206"/>
      <c r="AX78" s="207">
        <f t="shared" ref="AX78:AX81" si="6">+AA78-(Y78*Z78)</f>
        <v>0</v>
      </c>
      <c r="AY78" s="156">
        <v>2</v>
      </c>
    </row>
    <row r="79" spans="2:59" ht="26.1" customHeight="1" x14ac:dyDescent="0.25">
      <c r="C79" s="327"/>
      <c r="D79" s="328"/>
      <c r="E79" s="328"/>
      <c r="F79" s="328"/>
      <c r="G79" s="328"/>
      <c r="H79" s="328"/>
      <c r="I79" s="328"/>
      <c r="J79" s="328"/>
      <c r="K79" s="328"/>
      <c r="L79" s="328"/>
      <c r="M79" s="328"/>
      <c r="N79" s="328"/>
      <c r="O79" s="328"/>
      <c r="P79" s="328"/>
      <c r="Q79" s="329"/>
      <c r="R79" s="212" t="s">
        <v>324</v>
      </c>
      <c r="S79" s="213"/>
      <c r="T79" s="213"/>
      <c r="U79" s="213"/>
      <c r="V79" s="213"/>
      <c r="W79" s="214"/>
      <c r="X79" s="215" t="s">
        <v>320</v>
      </c>
      <c r="Y79" s="216">
        <v>23868.469740706831</v>
      </c>
      <c r="Z79" s="335">
        <f t="shared" si="5"/>
        <v>0.5106018688286923</v>
      </c>
      <c r="AA79" s="334">
        <v>12187.285255686</v>
      </c>
      <c r="AB79" s="333"/>
      <c r="AC79" s="206"/>
      <c r="AD79" s="206"/>
      <c r="AE79" s="206"/>
      <c r="AF79" s="206"/>
      <c r="AG79" s="206"/>
      <c r="AH79" s="206"/>
      <c r="AI79" s="206"/>
      <c r="AJ79" s="206"/>
      <c r="AK79" s="206"/>
      <c r="AL79" s="206"/>
      <c r="AM79" s="206"/>
      <c r="AN79" s="206"/>
      <c r="AO79" s="206"/>
      <c r="AP79" s="206"/>
      <c r="AQ79" s="206"/>
      <c r="AR79" s="206"/>
      <c r="AS79" s="206"/>
      <c r="AT79" s="206"/>
      <c r="AU79" s="206"/>
      <c r="AV79" s="206"/>
      <c r="AW79" s="206"/>
      <c r="AX79" s="207">
        <f t="shared" si="6"/>
        <v>0</v>
      </c>
      <c r="AY79" s="156">
        <v>3</v>
      </c>
    </row>
    <row r="80" spans="2:59" ht="26.1" customHeight="1" x14ac:dyDescent="0.25">
      <c r="C80" s="327"/>
      <c r="D80" s="328"/>
      <c r="E80" s="328"/>
      <c r="F80" s="328"/>
      <c r="G80" s="328"/>
      <c r="H80" s="328"/>
      <c r="I80" s="328"/>
      <c r="J80" s="328"/>
      <c r="K80" s="328"/>
      <c r="L80" s="328"/>
      <c r="M80" s="328"/>
      <c r="N80" s="328"/>
      <c r="O80" s="328"/>
      <c r="P80" s="328"/>
      <c r="Q80" s="329"/>
      <c r="R80" s="212" t="s">
        <v>325</v>
      </c>
      <c r="S80" s="213"/>
      <c r="T80" s="213"/>
      <c r="U80" s="213"/>
      <c r="V80" s="213"/>
      <c r="W80" s="214"/>
      <c r="X80" s="215" t="s">
        <v>320</v>
      </c>
      <c r="Y80" s="216">
        <v>14442</v>
      </c>
      <c r="Z80" s="335">
        <f t="shared" si="5"/>
        <v>4.273923279324193</v>
      </c>
      <c r="AA80" s="334">
        <v>61724</v>
      </c>
      <c r="AB80" s="333"/>
      <c r="AC80" s="206"/>
      <c r="AD80" s="206"/>
      <c r="AE80" s="206"/>
      <c r="AF80" s="206"/>
      <c r="AG80" s="206"/>
      <c r="AH80" s="206"/>
      <c r="AI80" s="206"/>
      <c r="AJ80" s="206"/>
      <c r="AK80" s="206"/>
      <c r="AL80" s="206"/>
      <c r="AM80" s="206"/>
      <c r="AN80" s="206"/>
      <c r="AO80" s="206"/>
      <c r="AP80" s="206"/>
      <c r="AQ80" s="206"/>
      <c r="AR80" s="206"/>
      <c r="AS80" s="206"/>
      <c r="AT80" s="206"/>
      <c r="AU80" s="206"/>
      <c r="AV80" s="206"/>
      <c r="AW80" s="206"/>
      <c r="AX80" s="207">
        <f t="shared" si="6"/>
        <v>0</v>
      </c>
      <c r="AY80" s="156">
        <v>4</v>
      </c>
    </row>
    <row r="81" spans="2:59" ht="25.35" customHeight="1" x14ac:dyDescent="0.25">
      <c r="C81" s="339"/>
      <c r="D81" s="340"/>
      <c r="E81" s="340"/>
      <c r="F81" s="340"/>
      <c r="G81" s="340"/>
      <c r="H81" s="340"/>
      <c r="I81" s="340"/>
      <c r="J81" s="340"/>
      <c r="K81" s="340"/>
      <c r="L81" s="340"/>
      <c r="M81" s="340"/>
      <c r="N81" s="340"/>
      <c r="O81" s="340"/>
      <c r="P81" s="340"/>
      <c r="Q81" s="341"/>
      <c r="R81" s="212" t="s">
        <v>326</v>
      </c>
      <c r="S81" s="213"/>
      <c r="T81" s="213"/>
      <c r="U81" s="213"/>
      <c r="V81" s="213"/>
      <c r="W81" s="214"/>
      <c r="X81" s="215" t="s">
        <v>320</v>
      </c>
      <c r="Y81" s="216">
        <v>1648.7790498992574</v>
      </c>
      <c r="Z81" s="335">
        <f t="shared" si="5"/>
        <v>2.5527980842898117</v>
      </c>
      <c r="AA81" s="334">
        <v>4209</v>
      </c>
      <c r="AB81" s="333"/>
      <c r="AC81" s="206"/>
      <c r="AD81" s="206"/>
      <c r="AE81" s="206"/>
      <c r="AF81" s="206"/>
      <c r="AG81" s="206"/>
      <c r="AH81" s="206"/>
      <c r="AI81" s="206"/>
      <c r="AJ81" s="206"/>
      <c r="AK81" s="206"/>
      <c r="AL81" s="206"/>
      <c r="AM81" s="206"/>
      <c r="AN81" s="206"/>
      <c r="AO81" s="206"/>
      <c r="AP81" s="206"/>
      <c r="AQ81" s="206"/>
      <c r="AR81" s="206"/>
      <c r="AS81" s="206"/>
      <c r="AT81" s="206"/>
      <c r="AU81" s="206"/>
      <c r="AV81" s="206"/>
      <c r="AW81" s="206"/>
      <c r="AX81" s="207">
        <f t="shared" si="6"/>
        <v>0</v>
      </c>
      <c r="AY81" s="156">
        <v>5</v>
      </c>
    </row>
    <row r="82" spans="2:59" x14ac:dyDescent="0.25">
      <c r="C82" s="313" t="s">
        <v>327</v>
      </c>
      <c r="D82" s="313"/>
      <c r="E82" s="313"/>
      <c r="F82" s="313"/>
      <c r="G82" s="366"/>
      <c r="H82" s="313"/>
      <c r="I82" s="313"/>
      <c r="J82" s="366"/>
      <c r="K82" s="313"/>
      <c r="L82" s="313"/>
      <c r="M82" s="366"/>
      <c r="N82" s="313"/>
      <c r="O82" s="313"/>
      <c r="P82" s="366"/>
      <c r="Q82" s="313"/>
      <c r="R82" s="313"/>
      <c r="S82" s="366"/>
      <c r="T82" s="313"/>
      <c r="U82" s="313"/>
      <c r="V82" s="366"/>
      <c r="W82" s="313"/>
      <c r="X82" s="334"/>
      <c r="Y82" s="334"/>
      <c r="Z82" s="335"/>
      <c r="AA82" s="334"/>
      <c r="AB82" s="333"/>
    </row>
    <row r="83" spans="2:59" x14ac:dyDescent="0.25">
      <c r="C83" s="261" t="s">
        <v>328</v>
      </c>
      <c r="D83" s="261"/>
      <c r="E83" s="314"/>
      <c r="F83" s="315"/>
      <c r="G83" s="316"/>
      <c r="H83" s="206"/>
      <c r="I83" s="206"/>
      <c r="J83" s="317"/>
      <c r="K83" s="206"/>
      <c r="L83" s="206"/>
      <c r="M83" s="317"/>
      <c r="N83" s="206"/>
      <c r="O83" s="206"/>
      <c r="P83" s="317"/>
      <c r="Q83" s="206"/>
      <c r="R83" s="206"/>
      <c r="S83" s="317"/>
      <c r="T83" s="206"/>
      <c r="U83" s="206"/>
      <c r="V83" s="317"/>
      <c r="W83" s="206"/>
      <c r="X83" s="265"/>
      <c r="Y83" s="265"/>
      <c r="Z83" s="318"/>
      <c r="AA83" s="265"/>
    </row>
    <row r="84" spans="2:59" ht="15.75" thickBot="1" x14ac:dyDescent="0.3">
      <c r="E84" s="266"/>
      <c r="F84" s="267"/>
      <c r="G84" s="268"/>
      <c r="H84" s="199"/>
      <c r="O84" s="267"/>
      <c r="P84" s="268"/>
      <c r="Q84" s="199"/>
      <c r="U84" s="267"/>
      <c r="V84" s="268"/>
      <c r="W84" s="199"/>
      <c r="X84" s="269"/>
      <c r="Y84" s="269"/>
      <c r="Z84" s="270"/>
      <c r="AA84" s="269"/>
      <c r="AB84" s="205"/>
    </row>
    <row r="85" spans="2:59" ht="15.75" thickBot="1" x14ac:dyDescent="0.3">
      <c r="F85" s="273" t="s">
        <v>308</v>
      </c>
      <c r="G85" s="274"/>
      <c r="H85" s="275"/>
      <c r="I85" s="273" t="s">
        <v>309</v>
      </c>
      <c r="J85" s="274"/>
      <c r="K85" s="275"/>
      <c r="L85" s="273" t="s">
        <v>310</v>
      </c>
      <c r="M85" s="274"/>
      <c r="N85" s="275"/>
      <c r="O85" s="273" t="s">
        <v>311</v>
      </c>
      <c r="P85" s="274"/>
      <c r="Q85" s="275"/>
      <c r="R85" s="273" t="s">
        <v>312</v>
      </c>
      <c r="S85" s="274"/>
      <c r="T85" s="275"/>
      <c r="U85" s="273" t="s">
        <v>313</v>
      </c>
      <c r="V85" s="274"/>
      <c r="W85" s="275"/>
      <c r="X85" s="170" t="s">
        <v>314</v>
      </c>
      <c r="Y85" s="171"/>
      <c r="Z85" s="171"/>
      <c r="AA85" s="172"/>
      <c r="AB85" s="158"/>
    </row>
    <row r="86" spans="2:59" ht="30" x14ac:dyDescent="0.25">
      <c r="B86" s="276" t="str">
        <f>'[3]Do not use or change'!H17</f>
        <v>A10</v>
      </c>
      <c r="C86" s="322" t="str">
        <f>'[3]Do not use or change'!F17</f>
        <v>Equipment</v>
      </c>
      <c r="D86" s="234" t="s">
        <v>329</v>
      </c>
      <c r="E86" s="235" t="s">
        <v>307</v>
      </c>
      <c r="F86" s="186" t="s">
        <v>315</v>
      </c>
      <c r="G86" s="187" t="s">
        <v>316</v>
      </c>
      <c r="H86" s="188" t="s">
        <v>317</v>
      </c>
      <c r="I86" s="189" t="s">
        <v>315</v>
      </c>
      <c r="J86" s="190" t="s">
        <v>316</v>
      </c>
      <c r="K86" s="191" t="s">
        <v>317</v>
      </c>
      <c r="L86" s="186" t="s">
        <v>315</v>
      </c>
      <c r="M86" s="187" t="s">
        <v>316</v>
      </c>
      <c r="N86" s="188" t="s">
        <v>317</v>
      </c>
      <c r="O86" s="186" t="s">
        <v>315</v>
      </c>
      <c r="P86" s="187" t="s">
        <v>316</v>
      </c>
      <c r="Q86" s="188" t="s">
        <v>317</v>
      </c>
      <c r="R86" s="186" t="s">
        <v>315</v>
      </c>
      <c r="S86" s="187" t="s">
        <v>316</v>
      </c>
      <c r="T86" s="188" t="s">
        <v>317</v>
      </c>
      <c r="U86" s="186" t="s">
        <v>315</v>
      </c>
      <c r="V86" s="187" t="s">
        <v>316</v>
      </c>
      <c r="W86" s="188" t="s">
        <v>317</v>
      </c>
      <c r="X86" s="192" t="s">
        <v>307</v>
      </c>
      <c r="Y86" s="186" t="s">
        <v>315</v>
      </c>
      <c r="Z86" s="187" t="s">
        <v>316</v>
      </c>
      <c r="AA86" s="188" t="s">
        <v>317</v>
      </c>
      <c r="AB86" s="181"/>
    </row>
    <row r="87" spans="2:59" ht="121.5" thickBot="1" x14ac:dyDescent="0.3">
      <c r="C87" s="303" t="str">
        <f>'[3]Do not use or change'!I17</f>
        <v>Hardware Equipments (servers, laptops, tablets), Drones &amp; Cameras, Sensors &amp; Dataloggers (lysimeters), climate simulators</v>
      </c>
      <c r="D87" s="367" t="s">
        <v>355</v>
      </c>
      <c r="E87" s="195" t="s">
        <v>320</v>
      </c>
      <c r="F87" s="237">
        <v>10271.823840478983</v>
      </c>
      <c r="G87" s="355">
        <v>63.916340679632221</v>
      </c>
      <c r="H87" s="356">
        <v>656537.39198922284</v>
      </c>
      <c r="I87" s="238">
        <v>10271.823840478983</v>
      </c>
      <c r="J87" s="355">
        <v>62.094123688474177</v>
      </c>
      <c r="K87" s="356">
        <v>637819.90005691978</v>
      </c>
      <c r="L87" s="238">
        <v>10271.823840478983</v>
      </c>
      <c r="M87" s="355">
        <v>6.0143933588279994</v>
      </c>
      <c r="N87" s="356">
        <v>61778.78908922791</v>
      </c>
      <c r="O87" s="238">
        <v>10271.823840478983</v>
      </c>
      <c r="P87" s="355">
        <v>7.1799206509130631</v>
      </c>
      <c r="Q87" s="356">
        <v>73750.880114796179</v>
      </c>
      <c r="R87" s="238">
        <v>10271.823840478983</v>
      </c>
      <c r="S87" s="355">
        <v>3.7054249756450437</v>
      </c>
      <c r="T87" s="356">
        <v>38061.472603937014</v>
      </c>
      <c r="U87" s="238">
        <v>10271.823840478983</v>
      </c>
      <c r="V87" s="355">
        <v>0.33628363383140319</v>
      </c>
      <c r="W87" s="356">
        <v>3454.2462471523118</v>
      </c>
      <c r="X87" s="357" t="s">
        <v>320</v>
      </c>
      <c r="Y87" s="357">
        <f>U87</f>
        <v>10271.823840478983</v>
      </c>
      <c r="Z87" s="284">
        <f>SUM(G87+J87+M87+P87+S87+V87)</f>
        <v>143.24648698732389</v>
      </c>
      <c r="AA87" s="285">
        <f>SUM(H87+K87+N87+Q87+T87+W87)</f>
        <v>1471402.6801012561</v>
      </c>
      <c r="AB87" s="205">
        <f>AA87-'[3]4.4. Detailed Budget Plan'!P17</f>
        <v>0</v>
      </c>
      <c r="AC87" s="206"/>
      <c r="AD87" s="206"/>
      <c r="AE87" s="207">
        <f>H87-(F87*G87)</f>
        <v>0</v>
      </c>
      <c r="AF87" s="206"/>
      <c r="AG87" s="206"/>
      <c r="AH87" s="207">
        <f>K87-(J87*I87)</f>
        <v>0</v>
      </c>
      <c r="AI87" s="206"/>
      <c r="AJ87" s="206"/>
      <c r="AK87" s="207">
        <f>+N87-(L87*M87)</f>
        <v>0</v>
      </c>
      <c r="AL87" s="206"/>
      <c r="AM87" s="206"/>
      <c r="AN87" s="207">
        <f>Q87-(O87*P87)</f>
        <v>0</v>
      </c>
      <c r="AO87" s="206"/>
      <c r="AP87" s="206"/>
      <c r="AQ87" s="207">
        <f>+T87-(R87*S87)</f>
        <v>0</v>
      </c>
      <c r="AR87" s="206"/>
      <c r="AS87" s="206"/>
      <c r="AT87" s="207">
        <f>+W87-(U87*V87)</f>
        <v>0</v>
      </c>
      <c r="AU87" s="206"/>
      <c r="AV87" s="206"/>
      <c r="AW87" s="206"/>
      <c r="AX87" s="208">
        <f>+AA87-W87-T87-Q87-N87-K87-H87</f>
        <v>0</v>
      </c>
      <c r="BA87" s="208">
        <f>+H87-'[3]4.4. Detailed Budget Plan'!J17</f>
        <v>0</v>
      </c>
      <c r="BB87" s="208">
        <f>+K87-'[3]4.4. Detailed Budget Plan'!K17</f>
        <v>0</v>
      </c>
      <c r="BC87" s="208">
        <f>+N87-'[3]4.4. Detailed Budget Plan'!L17</f>
        <v>0</v>
      </c>
      <c r="BD87" s="208">
        <f>+Q87-'[3]4.4. Detailed Budget Plan'!M17</f>
        <v>0</v>
      </c>
      <c r="BE87" s="208">
        <f>+T87-'[3]4.4. Detailed Budget Plan'!N17</f>
        <v>0</v>
      </c>
      <c r="BF87" s="208">
        <f>+W87-'[3]4.4. Detailed Budget Plan'!O17</f>
        <v>0</v>
      </c>
      <c r="BG87" s="208">
        <f>+AA87-'[3]4.4. Detailed Budget Plan'!P17</f>
        <v>0</v>
      </c>
    </row>
    <row r="88" spans="2:59" x14ac:dyDescent="0.25">
      <c r="C88" s="327"/>
      <c r="D88" s="328"/>
      <c r="E88" s="328"/>
      <c r="F88" s="328"/>
      <c r="G88" s="328"/>
      <c r="H88" s="328"/>
      <c r="I88" s="328"/>
      <c r="J88" s="328"/>
      <c r="K88" s="328"/>
      <c r="L88" s="328"/>
      <c r="M88" s="328"/>
      <c r="N88" s="328"/>
      <c r="O88" s="328"/>
      <c r="P88" s="328"/>
      <c r="Q88" s="329"/>
      <c r="R88" s="241" t="s">
        <v>331</v>
      </c>
      <c r="S88" s="242"/>
      <c r="T88" s="242"/>
      <c r="U88" s="242"/>
      <c r="V88" s="242"/>
      <c r="W88" s="330"/>
      <c r="X88" s="368" t="s">
        <v>320</v>
      </c>
      <c r="Y88" s="369">
        <v>8316.6842105263149</v>
      </c>
      <c r="Z88" s="332">
        <f>AA88/Y88</f>
        <v>9.9694779675604526</v>
      </c>
      <c r="AA88" s="331">
        <v>82913</v>
      </c>
      <c r="AB88" s="333"/>
      <c r="AC88" s="206"/>
      <c r="AD88" s="206"/>
      <c r="AE88" s="206"/>
      <c r="AF88" s="206"/>
      <c r="AG88" s="206"/>
      <c r="AH88" s="206"/>
      <c r="AI88" s="206"/>
      <c r="AJ88" s="206"/>
      <c r="AK88" s="206"/>
      <c r="AL88" s="206"/>
      <c r="AM88" s="206"/>
      <c r="AN88" s="206"/>
      <c r="AO88" s="206"/>
      <c r="AP88" s="206"/>
      <c r="AQ88" s="206"/>
      <c r="AR88" s="206"/>
      <c r="AS88" s="206"/>
      <c r="AT88" s="206"/>
      <c r="AU88" s="206"/>
      <c r="AV88" s="206"/>
      <c r="AW88" s="206"/>
      <c r="AX88" s="207">
        <f>+AA88-(Y88*Z88)</f>
        <v>0</v>
      </c>
      <c r="AY88" s="156">
        <v>1</v>
      </c>
    </row>
    <row r="89" spans="2:59" x14ac:dyDescent="0.25">
      <c r="C89" s="327"/>
      <c r="D89" s="328"/>
      <c r="E89" s="328"/>
      <c r="F89" s="328"/>
      <c r="G89" s="328"/>
      <c r="H89" s="328"/>
      <c r="I89" s="328"/>
      <c r="J89" s="328"/>
      <c r="K89" s="328"/>
      <c r="L89" s="328"/>
      <c r="M89" s="328"/>
      <c r="N89" s="328"/>
      <c r="O89" s="328"/>
      <c r="P89" s="328"/>
      <c r="Q89" s="329"/>
      <c r="R89" s="212" t="s">
        <v>332</v>
      </c>
      <c r="S89" s="213"/>
      <c r="T89" s="213"/>
      <c r="U89" s="213"/>
      <c r="V89" s="213"/>
      <c r="W89" s="214"/>
      <c r="X89" s="370" t="s">
        <v>320</v>
      </c>
      <c r="Y89" s="216">
        <v>3529.2105263157896</v>
      </c>
      <c r="Z89" s="335">
        <f t="shared" ref="Z89:Z95" si="7">AA89/Y89</f>
        <v>9.9696517783908725</v>
      </c>
      <c r="AA89" s="334">
        <v>35185</v>
      </c>
      <c r="AB89" s="333"/>
      <c r="AC89" s="206"/>
      <c r="AD89" s="206"/>
      <c r="AE89" s="206"/>
      <c r="AF89" s="206"/>
      <c r="AG89" s="206"/>
      <c r="AH89" s="206"/>
      <c r="AI89" s="206"/>
      <c r="AJ89" s="206"/>
      <c r="AK89" s="206"/>
      <c r="AL89" s="206"/>
      <c r="AM89" s="206"/>
      <c r="AN89" s="206"/>
      <c r="AO89" s="206"/>
      <c r="AP89" s="206"/>
      <c r="AQ89" s="206"/>
      <c r="AR89" s="206"/>
      <c r="AS89" s="206"/>
      <c r="AT89" s="206"/>
      <c r="AU89" s="206"/>
      <c r="AV89" s="206"/>
      <c r="AW89" s="206"/>
      <c r="AX89" s="207">
        <f t="shared" ref="AX89:AX95" si="8">+AA89-(Y89*Z89)</f>
        <v>0</v>
      </c>
      <c r="AY89" s="156">
        <v>2</v>
      </c>
    </row>
    <row r="90" spans="2:59" ht="24" customHeight="1" x14ac:dyDescent="0.25">
      <c r="C90" s="327"/>
      <c r="D90" s="328"/>
      <c r="E90" s="328"/>
      <c r="F90" s="328"/>
      <c r="G90" s="328"/>
      <c r="H90" s="328"/>
      <c r="I90" s="328"/>
      <c r="J90" s="328"/>
      <c r="K90" s="328"/>
      <c r="L90" s="328"/>
      <c r="M90" s="328"/>
      <c r="N90" s="328"/>
      <c r="O90" s="328"/>
      <c r="P90" s="328"/>
      <c r="Q90" s="329"/>
      <c r="R90" s="212" t="s">
        <v>333</v>
      </c>
      <c r="S90" s="213"/>
      <c r="T90" s="213"/>
      <c r="U90" s="213"/>
      <c r="V90" s="213"/>
      <c r="W90" s="214"/>
      <c r="X90" s="370" t="s">
        <v>320</v>
      </c>
      <c r="Y90" s="216">
        <v>104188.22222222222</v>
      </c>
      <c r="Z90" s="335">
        <f t="shared" si="7"/>
        <v>4.7224243729830846</v>
      </c>
      <c r="AA90" s="334">
        <v>492021</v>
      </c>
      <c r="AB90" s="333"/>
      <c r="AC90" s="206"/>
      <c r="AD90" s="206"/>
      <c r="AE90" s="206"/>
      <c r="AF90" s="206"/>
      <c r="AG90" s="206"/>
      <c r="AH90" s="206"/>
      <c r="AI90" s="206"/>
      <c r="AJ90" s="206"/>
      <c r="AK90" s="206"/>
      <c r="AL90" s="206"/>
      <c r="AM90" s="206"/>
      <c r="AN90" s="206"/>
      <c r="AO90" s="206"/>
      <c r="AP90" s="206"/>
      <c r="AQ90" s="206"/>
      <c r="AR90" s="206"/>
      <c r="AS90" s="206"/>
      <c r="AT90" s="206"/>
      <c r="AU90" s="206"/>
      <c r="AV90" s="206"/>
      <c r="AW90" s="206"/>
      <c r="AX90" s="207">
        <f t="shared" si="8"/>
        <v>0</v>
      </c>
      <c r="AY90" s="156">
        <v>3</v>
      </c>
    </row>
    <row r="91" spans="2:59" x14ac:dyDescent="0.25">
      <c r="C91" s="327"/>
      <c r="D91" s="328"/>
      <c r="E91" s="328"/>
      <c r="F91" s="328"/>
      <c r="G91" s="328"/>
      <c r="H91" s="328"/>
      <c r="I91" s="328"/>
      <c r="J91" s="328"/>
      <c r="K91" s="328"/>
      <c r="L91" s="328"/>
      <c r="M91" s="328"/>
      <c r="N91" s="328"/>
      <c r="O91" s="328"/>
      <c r="P91" s="328"/>
      <c r="Q91" s="329"/>
      <c r="R91" s="212" t="s">
        <v>334</v>
      </c>
      <c r="S91" s="213"/>
      <c r="T91" s="213"/>
      <c r="U91" s="213"/>
      <c r="V91" s="213"/>
      <c r="W91" s="214"/>
      <c r="X91" s="370" t="s">
        <v>320</v>
      </c>
      <c r="Y91" s="216">
        <v>6023</v>
      </c>
      <c r="Z91" s="335">
        <f t="shared" si="7"/>
        <v>15.741490951353146</v>
      </c>
      <c r="AA91" s="334">
        <v>94811</v>
      </c>
      <c r="AB91" s="333"/>
      <c r="AC91" s="206"/>
      <c r="AD91" s="206"/>
      <c r="AE91" s="206"/>
      <c r="AF91" s="206"/>
      <c r="AG91" s="206"/>
      <c r="AH91" s="206"/>
      <c r="AI91" s="206"/>
      <c r="AJ91" s="206"/>
      <c r="AK91" s="206"/>
      <c r="AL91" s="206"/>
      <c r="AM91" s="206"/>
      <c r="AN91" s="206"/>
      <c r="AO91" s="206"/>
      <c r="AP91" s="206"/>
      <c r="AQ91" s="206"/>
      <c r="AR91" s="206"/>
      <c r="AS91" s="206"/>
      <c r="AT91" s="206"/>
      <c r="AU91" s="206"/>
      <c r="AV91" s="206"/>
      <c r="AW91" s="206"/>
      <c r="AX91" s="207">
        <f t="shared" si="8"/>
        <v>0</v>
      </c>
      <c r="AY91" s="156">
        <v>4</v>
      </c>
    </row>
    <row r="92" spans="2:59" ht="23.1" customHeight="1" x14ac:dyDescent="0.25">
      <c r="C92" s="327"/>
      <c r="D92" s="328"/>
      <c r="E92" s="328"/>
      <c r="F92" s="328"/>
      <c r="G92" s="328"/>
      <c r="H92" s="328"/>
      <c r="I92" s="328"/>
      <c r="J92" s="328"/>
      <c r="K92" s="328"/>
      <c r="L92" s="328"/>
      <c r="M92" s="328"/>
      <c r="N92" s="328"/>
      <c r="O92" s="328"/>
      <c r="P92" s="328"/>
      <c r="Q92" s="329"/>
      <c r="R92" s="212" t="s">
        <v>335</v>
      </c>
      <c r="S92" s="213"/>
      <c r="T92" s="213"/>
      <c r="U92" s="213"/>
      <c r="V92" s="213"/>
      <c r="W92" s="214"/>
      <c r="X92" s="370" t="s">
        <v>320</v>
      </c>
      <c r="Y92" s="216">
        <v>11314.052631578947</v>
      </c>
      <c r="Z92" s="335">
        <f t="shared" si="7"/>
        <v>19.939097628938395</v>
      </c>
      <c r="AA92" s="334">
        <v>225592</v>
      </c>
      <c r="AB92" s="333"/>
      <c r="AC92" s="206"/>
      <c r="AD92" s="206"/>
      <c r="AE92" s="206"/>
      <c r="AF92" s="206"/>
      <c r="AG92" s="206"/>
      <c r="AH92" s="206"/>
      <c r="AI92" s="206"/>
      <c r="AJ92" s="206"/>
      <c r="AK92" s="206"/>
      <c r="AL92" s="206"/>
      <c r="AM92" s="206"/>
      <c r="AN92" s="206"/>
      <c r="AO92" s="206"/>
      <c r="AP92" s="206"/>
      <c r="AQ92" s="206"/>
      <c r="AR92" s="206"/>
      <c r="AS92" s="206"/>
      <c r="AT92" s="206"/>
      <c r="AU92" s="206"/>
      <c r="AV92" s="206"/>
      <c r="AW92" s="206"/>
      <c r="AX92" s="207">
        <f t="shared" si="8"/>
        <v>0</v>
      </c>
      <c r="AY92" s="156">
        <v>5</v>
      </c>
    </row>
    <row r="93" spans="2:59" ht="25.35" customHeight="1" x14ac:dyDescent="0.25">
      <c r="C93" s="327"/>
      <c r="D93" s="328"/>
      <c r="E93" s="328"/>
      <c r="F93" s="328"/>
      <c r="G93" s="328"/>
      <c r="H93" s="328"/>
      <c r="I93" s="328"/>
      <c r="J93" s="328"/>
      <c r="K93" s="328"/>
      <c r="L93" s="328"/>
      <c r="M93" s="328"/>
      <c r="N93" s="328"/>
      <c r="O93" s="328"/>
      <c r="P93" s="328"/>
      <c r="Q93" s="329"/>
      <c r="R93" s="212" t="s">
        <v>336</v>
      </c>
      <c r="S93" s="213"/>
      <c r="T93" s="213"/>
      <c r="U93" s="213"/>
      <c r="V93" s="213"/>
      <c r="W93" s="214"/>
      <c r="X93" s="370" t="s">
        <v>320</v>
      </c>
      <c r="Y93" s="371">
        <v>8415.7962962962956</v>
      </c>
      <c r="Z93" s="335">
        <f t="shared" si="7"/>
        <v>28.334573652280877</v>
      </c>
      <c r="AA93" s="334">
        <v>238458</v>
      </c>
      <c r="AB93" s="333"/>
      <c r="AC93" s="206"/>
      <c r="AD93" s="206"/>
      <c r="AE93" s="206"/>
      <c r="AF93" s="206"/>
      <c r="AG93" s="206"/>
      <c r="AH93" s="206"/>
      <c r="AI93" s="206"/>
      <c r="AJ93" s="206"/>
      <c r="AK93" s="206"/>
      <c r="AL93" s="206"/>
      <c r="AM93" s="206"/>
      <c r="AN93" s="206"/>
      <c r="AO93" s="206"/>
      <c r="AP93" s="206"/>
      <c r="AQ93" s="206"/>
      <c r="AR93" s="206"/>
      <c r="AS93" s="206"/>
      <c r="AT93" s="206"/>
      <c r="AU93" s="206"/>
      <c r="AV93" s="206"/>
      <c r="AW93" s="206"/>
      <c r="AX93" s="207">
        <f t="shared" si="8"/>
        <v>0</v>
      </c>
      <c r="AY93" s="156">
        <v>6</v>
      </c>
    </row>
    <row r="94" spans="2:59" ht="18.600000000000001" customHeight="1" x14ac:dyDescent="0.25">
      <c r="C94" s="327"/>
      <c r="D94" s="328"/>
      <c r="E94" s="328"/>
      <c r="F94" s="328"/>
      <c r="G94" s="328"/>
      <c r="H94" s="328"/>
      <c r="I94" s="328"/>
      <c r="J94" s="328"/>
      <c r="K94" s="328"/>
      <c r="L94" s="328"/>
      <c r="M94" s="328"/>
      <c r="N94" s="328"/>
      <c r="O94" s="328"/>
      <c r="P94" s="328"/>
      <c r="Q94" s="329"/>
      <c r="R94" s="212" t="s">
        <v>337</v>
      </c>
      <c r="S94" s="213"/>
      <c r="T94" s="213"/>
      <c r="U94" s="213"/>
      <c r="V94" s="213"/>
      <c r="W94" s="214"/>
      <c r="X94" s="370" t="s">
        <v>320</v>
      </c>
      <c r="Y94" s="372">
        <v>11253.454545454546</v>
      </c>
      <c r="Z94" s="335">
        <f t="shared" si="7"/>
        <v>11.543744143212589</v>
      </c>
      <c r="AA94" s="334">
        <v>129907</v>
      </c>
      <c r="AB94" s="333"/>
      <c r="AC94" s="206"/>
      <c r="AD94" s="206"/>
      <c r="AE94" s="206"/>
      <c r="AF94" s="206"/>
      <c r="AG94" s="206"/>
      <c r="AH94" s="206"/>
      <c r="AI94" s="206"/>
      <c r="AJ94" s="206"/>
      <c r="AK94" s="206"/>
      <c r="AL94" s="206"/>
      <c r="AM94" s="206"/>
      <c r="AN94" s="206"/>
      <c r="AO94" s="206"/>
      <c r="AP94" s="206"/>
      <c r="AQ94" s="206"/>
      <c r="AR94" s="206"/>
      <c r="AS94" s="206"/>
      <c r="AT94" s="206"/>
      <c r="AU94" s="206"/>
      <c r="AV94" s="206"/>
      <c r="AW94" s="206"/>
      <c r="AX94" s="207">
        <f t="shared" si="8"/>
        <v>0</v>
      </c>
      <c r="AY94" s="156">
        <v>7</v>
      </c>
    </row>
    <row r="95" spans="2:59" ht="28.35" customHeight="1" x14ac:dyDescent="0.25">
      <c r="C95" s="339"/>
      <c r="D95" s="340"/>
      <c r="E95" s="340"/>
      <c r="F95" s="340"/>
      <c r="G95" s="340"/>
      <c r="H95" s="340"/>
      <c r="I95" s="340"/>
      <c r="J95" s="340"/>
      <c r="K95" s="340"/>
      <c r="L95" s="340"/>
      <c r="M95" s="340"/>
      <c r="N95" s="340"/>
      <c r="O95" s="340"/>
      <c r="P95" s="340"/>
      <c r="Q95" s="341"/>
      <c r="R95" s="212" t="s">
        <v>338</v>
      </c>
      <c r="S95" s="213"/>
      <c r="T95" s="213"/>
      <c r="U95" s="213"/>
      <c r="V95" s="213"/>
      <c r="W95" s="214"/>
      <c r="X95" s="370" t="s">
        <v>320</v>
      </c>
      <c r="Y95" s="372">
        <v>4009.5243902439024</v>
      </c>
      <c r="Z95" s="335">
        <f t="shared" si="7"/>
        <v>43.026549587719487</v>
      </c>
      <c r="AA95" s="334">
        <v>172516</v>
      </c>
      <c r="AB95" s="333"/>
      <c r="AC95" s="206"/>
      <c r="AD95" s="206"/>
      <c r="AE95" s="206"/>
      <c r="AF95" s="206"/>
      <c r="AG95" s="206"/>
      <c r="AH95" s="206"/>
      <c r="AI95" s="206"/>
      <c r="AJ95" s="206"/>
      <c r="AK95" s="206"/>
      <c r="AL95" s="206"/>
      <c r="AM95" s="206"/>
      <c r="AN95" s="206"/>
      <c r="AO95" s="206"/>
      <c r="AP95" s="206"/>
      <c r="AQ95" s="206"/>
      <c r="AR95" s="206"/>
      <c r="AS95" s="206"/>
      <c r="AT95" s="206"/>
      <c r="AU95" s="206"/>
      <c r="AV95" s="206"/>
      <c r="AW95" s="206"/>
      <c r="AX95" s="207">
        <f t="shared" si="8"/>
        <v>0</v>
      </c>
      <c r="AY95" s="156">
        <v>8</v>
      </c>
    </row>
    <row r="96" spans="2:59" x14ac:dyDescent="0.25">
      <c r="C96" s="256" t="s">
        <v>327</v>
      </c>
      <c r="D96" s="256"/>
      <c r="E96" s="314"/>
      <c r="F96" s="315"/>
      <c r="G96" s="316"/>
      <c r="H96" s="206"/>
      <c r="I96" s="206"/>
      <c r="J96" s="317"/>
      <c r="K96" s="206"/>
      <c r="L96" s="206"/>
      <c r="M96" s="317"/>
      <c r="N96" s="206"/>
      <c r="O96" s="206"/>
      <c r="P96" s="317"/>
      <c r="Q96" s="206"/>
      <c r="R96" s="206"/>
      <c r="S96" s="317"/>
      <c r="T96" s="206"/>
      <c r="U96" s="206"/>
      <c r="V96" s="317"/>
      <c r="W96" s="206"/>
      <c r="X96" s="265"/>
      <c r="Y96" s="265"/>
      <c r="Z96" s="318"/>
      <c r="AA96" s="265"/>
    </row>
    <row r="97" spans="2:59" x14ac:dyDescent="0.25">
      <c r="C97" s="261" t="s">
        <v>328</v>
      </c>
      <c r="D97" s="261"/>
      <c r="E97" s="314"/>
      <c r="F97" s="315"/>
      <c r="G97" s="316"/>
      <c r="H97" s="206"/>
      <c r="I97" s="206"/>
      <c r="J97" s="317"/>
      <c r="K97" s="206"/>
      <c r="L97" s="206"/>
      <c r="M97" s="317"/>
      <c r="N97" s="206"/>
      <c r="O97" s="206"/>
      <c r="P97" s="317"/>
      <c r="Q97" s="206"/>
      <c r="R97" s="206"/>
      <c r="S97" s="317"/>
      <c r="T97" s="206"/>
      <c r="U97" s="206"/>
      <c r="V97" s="317"/>
      <c r="W97" s="206"/>
      <c r="X97" s="265"/>
      <c r="Y97" s="265"/>
      <c r="Z97" s="318"/>
      <c r="AA97" s="265"/>
    </row>
    <row r="98" spans="2:59" ht="15.75" thickBot="1" x14ac:dyDescent="0.3">
      <c r="I98" s="320"/>
      <c r="J98" s="321"/>
      <c r="K98" s="320"/>
    </row>
    <row r="99" spans="2:59" ht="15.75" thickBot="1" x14ac:dyDescent="0.3">
      <c r="F99" s="273" t="s">
        <v>308</v>
      </c>
      <c r="G99" s="274"/>
      <c r="H99" s="275"/>
      <c r="I99" s="273" t="s">
        <v>309</v>
      </c>
      <c r="J99" s="274"/>
      <c r="K99" s="275"/>
      <c r="L99" s="273" t="s">
        <v>310</v>
      </c>
      <c r="M99" s="274"/>
      <c r="N99" s="275"/>
      <c r="O99" s="273" t="s">
        <v>311</v>
      </c>
      <c r="P99" s="274"/>
      <c r="Q99" s="275"/>
      <c r="R99" s="273" t="s">
        <v>312</v>
      </c>
      <c r="S99" s="274"/>
      <c r="T99" s="275"/>
      <c r="U99" s="273" t="s">
        <v>313</v>
      </c>
      <c r="V99" s="274"/>
      <c r="W99" s="275"/>
      <c r="X99" s="170" t="s">
        <v>314</v>
      </c>
      <c r="Y99" s="171"/>
      <c r="Z99" s="171"/>
      <c r="AA99" s="172"/>
      <c r="AB99" s="158"/>
    </row>
    <row r="100" spans="2:59" ht="30" x14ac:dyDescent="0.25">
      <c r="B100" s="276" t="str">
        <f>'[3]Do not use or change'!H18</f>
        <v>A11</v>
      </c>
      <c r="C100" s="322" t="str">
        <f>'[3]Do not use or change'!F18</f>
        <v>International consultant</v>
      </c>
      <c r="D100" s="234" t="s">
        <v>329</v>
      </c>
      <c r="E100" s="235" t="s">
        <v>307</v>
      </c>
      <c r="F100" s="186" t="s">
        <v>315</v>
      </c>
      <c r="G100" s="187" t="s">
        <v>316</v>
      </c>
      <c r="H100" s="188" t="s">
        <v>317</v>
      </c>
      <c r="I100" s="189" t="s">
        <v>315</v>
      </c>
      <c r="J100" s="190" t="s">
        <v>316</v>
      </c>
      <c r="K100" s="191" t="s">
        <v>317</v>
      </c>
      <c r="L100" s="186" t="s">
        <v>315</v>
      </c>
      <c r="M100" s="187" t="s">
        <v>316</v>
      </c>
      <c r="N100" s="188" t="s">
        <v>317</v>
      </c>
      <c r="O100" s="186" t="s">
        <v>315</v>
      </c>
      <c r="P100" s="187" t="s">
        <v>316</v>
      </c>
      <c r="Q100" s="188" t="s">
        <v>317</v>
      </c>
      <c r="R100" s="186" t="s">
        <v>315</v>
      </c>
      <c r="S100" s="187" t="s">
        <v>316</v>
      </c>
      <c r="T100" s="188" t="s">
        <v>317</v>
      </c>
      <c r="U100" s="186" t="s">
        <v>315</v>
      </c>
      <c r="V100" s="187" t="s">
        <v>316</v>
      </c>
      <c r="W100" s="188" t="s">
        <v>317</v>
      </c>
      <c r="X100" s="192" t="s">
        <v>307</v>
      </c>
      <c r="Y100" s="186" t="s">
        <v>315</v>
      </c>
      <c r="Z100" s="187" t="s">
        <v>316</v>
      </c>
      <c r="AA100" s="188" t="s">
        <v>317</v>
      </c>
      <c r="AB100" s="181"/>
    </row>
    <row r="101" spans="2:59" ht="48.75" thickBot="1" x14ac:dyDescent="0.3">
      <c r="C101" s="303" t="str">
        <f>'[3]Do not use or change'!I18</f>
        <v>International scientists or professors with recognized expertise in digital agriculture</v>
      </c>
      <c r="D101" s="304" t="s">
        <v>339</v>
      </c>
      <c r="E101" s="195" t="s">
        <v>340</v>
      </c>
      <c r="F101" s="373">
        <v>3687</v>
      </c>
      <c r="G101" s="197">
        <v>10.69914623747067</v>
      </c>
      <c r="H101" s="198">
        <v>39447.752177554357</v>
      </c>
      <c r="I101" s="198">
        <v>3687</v>
      </c>
      <c r="J101" s="197">
        <v>20.409466212329335</v>
      </c>
      <c r="K101" s="198">
        <v>75249.701924858251</v>
      </c>
      <c r="L101" s="198">
        <v>3687</v>
      </c>
      <c r="M101" s="197">
        <v>13.230547706098193</v>
      </c>
      <c r="N101" s="198">
        <v>48781.029392384036</v>
      </c>
      <c r="O101" s="198">
        <v>3687</v>
      </c>
      <c r="P101" s="197">
        <v>7.7530459081244238</v>
      </c>
      <c r="Q101" s="198">
        <v>28585.480263254751</v>
      </c>
      <c r="R101" s="198">
        <v>3687</v>
      </c>
      <c r="S101" s="197">
        <v>7.1862540592391229</v>
      </c>
      <c r="T101" s="198">
        <v>26495.718716414645</v>
      </c>
      <c r="U101" s="198">
        <v>3687</v>
      </c>
      <c r="V101" s="197">
        <v>3.6103590977254836</v>
      </c>
      <c r="W101" s="198">
        <v>13311.393993313857</v>
      </c>
      <c r="X101" s="195" t="s">
        <v>340</v>
      </c>
      <c r="Y101" s="283">
        <f>U101</f>
        <v>3687</v>
      </c>
      <c r="Z101" s="284">
        <f>SUM(G101+J101+M101+P101+S101+V101)</f>
        <v>62.88881922098723</v>
      </c>
      <c r="AA101" s="285">
        <f>SUM(H101+K101+N101+Q101+T101+W101)</f>
        <v>231871.0764677799</v>
      </c>
      <c r="AB101" s="205">
        <f>AA101-'[3]4.4. Detailed Budget Plan'!P18</f>
        <v>0</v>
      </c>
      <c r="AC101" s="206"/>
      <c r="AD101" s="206"/>
      <c r="AE101" s="207">
        <f>H101-(F101*G101)</f>
        <v>0</v>
      </c>
      <c r="AF101" s="206"/>
      <c r="AG101" s="206"/>
      <c r="AH101" s="207">
        <f>K101-(J101*I101)</f>
        <v>0</v>
      </c>
      <c r="AI101" s="206"/>
      <c r="AJ101" s="206"/>
      <c r="AK101" s="207">
        <f>+N101-(L101*M101)</f>
        <v>0</v>
      </c>
      <c r="AL101" s="206"/>
      <c r="AM101" s="206"/>
      <c r="AN101" s="207">
        <f>Q101-(O101*P101)</f>
        <v>0</v>
      </c>
      <c r="AO101" s="206"/>
      <c r="AP101" s="206"/>
      <c r="AQ101" s="207">
        <f>+T101-(R101*S101)</f>
        <v>0</v>
      </c>
      <c r="AR101" s="206"/>
      <c r="AS101" s="206"/>
      <c r="AT101" s="207">
        <f>+W101-(U101*V101)</f>
        <v>0</v>
      </c>
      <c r="AU101" s="206"/>
      <c r="AV101" s="206"/>
      <c r="AW101" s="206"/>
      <c r="AX101" s="208">
        <f>+AA101-W101-T101-Q101-N101-K101-H101</f>
        <v>0</v>
      </c>
      <c r="BA101" s="208">
        <f>+H101-'[3]4.4. Detailed Budget Plan'!J18</f>
        <v>0</v>
      </c>
      <c r="BB101" s="208">
        <f>+K101-'[3]4.4. Detailed Budget Plan'!K18</f>
        <v>0</v>
      </c>
      <c r="BC101" s="208">
        <f>+N101-'[3]4.4. Detailed Budget Plan'!L18</f>
        <v>0</v>
      </c>
      <c r="BD101" s="208">
        <f>+Q101-'[3]4.4. Detailed Budget Plan'!M18</f>
        <v>0</v>
      </c>
      <c r="BE101" s="208">
        <f>+T101-'[3]4.4. Detailed Budget Plan'!N18</f>
        <v>0</v>
      </c>
      <c r="BF101" s="208">
        <f>+W101-'[3]4.4. Detailed Budget Plan'!O18</f>
        <v>0</v>
      </c>
      <c r="BG101" s="208">
        <f>+AA101-'[3]4.4. Detailed Budget Plan'!P18</f>
        <v>0</v>
      </c>
    </row>
    <row r="102" spans="2:59" x14ac:dyDescent="0.25">
      <c r="C102" s="374"/>
      <c r="D102" s="374"/>
      <c r="E102" s="374"/>
      <c r="F102" s="361"/>
      <c r="G102" s="360"/>
      <c r="H102" s="361"/>
      <c r="I102" s="361"/>
      <c r="J102" s="360"/>
      <c r="K102" s="361"/>
      <c r="L102" s="361"/>
      <c r="M102" s="360"/>
      <c r="N102" s="361"/>
      <c r="O102" s="361"/>
      <c r="P102" s="360"/>
      <c r="Q102" s="361"/>
      <c r="R102" s="361"/>
      <c r="S102" s="360"/>
      <c r="T102" s="361"/>
      <c r="U102" s="361"/>
      <c r="V102" s="360"/>
      <c r="W102" s="361"/>
      <c r="X102" s="269"/>
      <c r="Y102" s="269"/>
      <c r="Z102" s="362"/>
      <c r="AA102" s="269"/>
      <c r="AB102" s="205"/>
    </row>
    <row r="103" spans="2:59" x14ac:dyDescent="0.25">
      <c r="C103" s="256" t="s">
        <v>327</v>
      </c>
      <c r="D103" s="256"/>
      <c r="E103" s="314"/>
      <c r="F103" s="315"/>
      <c r="G103" s="316"/>
      <c r="H103" s="206"/>
      <c r="I103" s="206"/>
      <c r="J103" s="317"/>
      <c r="K103" s="206"/>
      <c r="L103" s="206"/>
      <c r="M103" s="317"/>
      <c r="N103" s="206"/>
      <c r="O103" s="206"/>
      <c r="P103" s="317"/>
      <c r="Q103" s="206"/>
      <c r="R103" s="206"/>
      <c r="S103" s="317"/>
      <c r="T103" s="206"/>
      <c r="U103" s="206"/>
      <c r="V103" s="317"/>
      <c r="W103" s="206"/>
      <c r="X103" s="265"/>
      <c r="Y103" s="265"/>
      <c r="Z103" s="318"/>
      <c r="AA103" s="265"/>
    </row>
    <row r="104" spans="2:59" x14ac:dyDescent="0.25">
      <c r="C104" s="261" t="s">
        <v>328</v>
      </c>
      <c r="D104" s="261"/>
      <c r="E104" s="314"/>
      <c r="F104" s="315"/>
      <c r="G104" s="316"/>
      <c r="H104" s="206"/>
      <c r="I104" s="206"/>
      <c r="J104" s="317"/>
      <c r="K104" s="206"/>
      <c r="L104" s="206"/>
      <c r="M104" s="317"/>
      <c r="N104" s="206"/>
      <c r="O104" s="206"/>
      <c r="P104" s="317"/>
      <c r="Q104" s="206"/>
      <c r="R104" s="206"/>
      <c r="S104" s="317"/>
      <c r="T104" s="206"/>
      <c r="U104" s="206"/>
      <c r="V104" s="317"/>
      <c r="W104" s="206"/>
      <c r="X104" s="265"/>
      <c r="Y104" s="265"/>
      <c r="Z104" s="318"/>
      <c r="AA104" s="265"/>
    </row>
    <row r="105" spans="2:59" ht="15.75" thickBot="1" x14ac:dyDescent="0.3">
      <c r="F105" s="319"/>
      <c r="H105" s="319"/>
      <c r="I105" s="319"/>
      <c r="K105" s="319"/>
      <c r="L105" s="319"/>
      <c r="N105" s="319"/>
      <c r="O105" s="319"/>
      <c r="Q105" s="319"/>
      <c r="R105" s="319"/>
      <c r="T105" s="319"/>
      <c r="U105" s="319"/>
      <c r="W105" s="319"/>
      <c r="X105" s="375"/>
      <c r="Y105" s="375"/>
      <c r="AA105" s="375"/>
      <c r="AB105" s="225"/>
    </row>
    <row r="106" spans="2:59" ht="15.75" thickBot="1" x14ac:dyDescent="0.3">
      <c r="B106" s="166"/>
      <c r="C106" s="376"/>
      <c r="D106" s="166"/>
      <c r="E106" s="166"/>
      <c r="F106" s="273" t="s">
        <v>308</v>
      </c>
      <c r="G106" s="274"/>
      <c r="H106" s="275"/>
      <c r="I106" s="273" t="s">
        <v>309</v>
      </c>
      <c r="J106" s="274"/>
      <c r="K106" s="275"/>
      <c r="L106" s="273" t="s">
        <v>310</v>
      </c>
      <c r="M106" s="274"/>
      <c r="N106" s="275"/>
      <c r="O106" s="273" t="s">
        <v>311</v>
      </c>
      <c r="P106" s="274"/>
      <c r="Q106" s="275"/>
      <c r="R106" s="273" t="s">
        <v>312</v>
      </c>
      <c r="S106" s="274"/>
      <c r="T106" s="275"/>
      <c r="U106" s="273" t="s">
        <v>313</v>
      </c>
      <c r="V106" s="274"/>
      <c r="W106" s="275"/>
      <c r="X106" s="170" t="s">
        <v>314</v>
      </c>
      <c r="Y106" s="171"/>
      <c r="Z106" s="171"/>
      <c r="AA106" s="172"/>
      <c r="AB106" s="158"/>
    </row>
    <row r="107" spans="2:59" ht="30" x14ac:dyDescent="0.25">
      <c r="B107" s="182" t="str">
        <f>'[3]Do not use or change'!H19</f>
        <v>A12</v>
      </c>
      <c r="C107" s="344" t="str">
        <f>'[3]Do not use or change'!F19</f>
        <v>Local Consultants</v>
      </c>
      <c r="D107" s="234" t="s">
        <v>329</v>
      </c>
      <c r="E107" s="235" t="s">
        <v>307</v>
      </c>
      <c r="F107" s="186" t="s">
        <v>315</v>
      </c>
      <c r="G107" s="187" t="s">
        <v>316</v>
      </c>
      <c r="H107" s="188" t="s">
        <v>317</v>
      </c>
      <c r="I107" s="189" t="s">
        <v>315</v>
      </c>
      <c r="J107" s="190" t="s">
        <v>316</v>
      </c>
      <c r="K107" s="191" t="s">
        <v>317</v>
      </c>
      <c r="L107" s="186" t="s">
        <v>315</v>
      </c>
      <c r="M107" s="187" t="s">
        <v>316</v>
      </c>
      <c r="N107" s="188" t="s">
        <v>317</v>
      </c>
      <c r="O107" s="186" t="s">
        <v>315</v>
      </c>
      <c r="P107" s="187" t="s">
        <v>316</v>
      </c>
      <c r="Q107" s="188" t="s">
        <v>317</v>
      </c>
      <c r="R107" s="186" t="s">
        <v>315</v>
      </c>
      <c r="S107" s="187" t="s">
        <v>316</v>
      </c>
      <c r="T107" s="188" t="s">
        <v>317</v>
      </c>
      <c r="U107" s="186" t="s">
        <v>315</v>
      </c>
      <c r="V107" s="187" t="s">
        <v>316</v>
      </c>
      <c r="W107" s="188" t="s">
        <v>317</v>
      </c>
      <c r="X107" s="192" t="s">
        <v>307</v>
      </c>
      <c r="Y107" s="186" t="s">
        <v>315</v>
      </c>
      <c r="Z107" s="187" t="s">
        <v>316</v>
      </c>
      <c r="AA107" s="188" t="s">
        <v>317</v>
      </c>
      <c r="AB107" s="181"/>
    </row>
    <row r="108" spans="2:59" ht="115.15" customHeight="1" thickBot="1" x14ac:dyDescent="0.3">
      <c r="B108" s="166"/>
      <c r="C108" s="303" t="str">
        <f>'[3]Do not use or change'!I19</f>
        <v>Personnel hired to: (i) professional technicians in field working with farmers in the implementation of big-data for the platforms for result 1,1, (ii) national researchers to develop the Big Data platforms, (iii) proper design of communication pieces. This includes all the costs associated with each position including the cost associates with the colombian law</v>
      </c>
      <c r="D108" s="304" t="str">
        <f>D39</f>
        <v>It corresponds to the monthly time of 106 people who will be involved in the project as local consultants (some are positions shared with result 1.2). Average value month per person / year is the unit cost with a value of US $ 2,333</v>
      </c>
      <c r="E108" s="195" t="s">
        <v>340</v>
      </c>
      <c r="F108" s="373">
        <v>2333</v>
      </c>
      <c r="G108" s="197">
        <v>229.36916714958204</v>
      </c>
      <c r="H108" s="198">
        <v>535118.26695997489</v>
      </c>
      <c r="I108" s="198">
        <v>2333</v>
      </c>
      <c r="J108" s="197">
        <v>431.54468842329663</v>
      </c>
      <c r="K108" s="198">
        <v>1006793.758091551</v>
      </c>
      <c r="L108" s="198">
        <v>2333</v>
      </c>
      <c r="M108" s="197">
        <v>382.91754192134573</v>
      </c>
      <c r="N108" s="198">
        <v>893346.62530249963</v>
      </c>
      <c r="O108" s="198">
        <v>2333</v>
      </c>
      <c r="P108" s="197">
        <v>356.15141540321241</v>
      </c>
      <c r="Q108" s="198">
        <v>830901.25213569461</v>
      </c>
      <c r="R108" s="198">
        <v>2333</v>
      </c>
      <c r="S108" s="197">
        <v>328.64343404627891</v>
      </c>
      <c r="T108" s="198">
        <v>766725.13162996876</v>
      </c>
      <c r="U108" s="198">
        <v>2333</v>
      </c>
      <c r="V108" s="197">
        <v>163.66697365012226</v>
      </c>
      <c r="W108" s="198">
        <v>381835.0495257352</v>
      </c>
      <c r="X108" s="195" t="s">
        <v>340</v>
      </c>
      <c r="Y108" s="283">
        <f>U108</f>
        <v>2333</v>
      </c>
      <c r="Z108" s="284">
        <f>SUM(G108+J108+M108+P108+S108+V108)</f>
        <v>1892.2932205938378</v>
      </c>
      <c r="AA108" s="285">
        <f>SUM(H108+K108+N108+Q108+T108+W108)</f>
        <v>4414720.0836454239</v>
      </c>
      <c r="AB108" s="205">
        <f>AA108-'[3]4.4. Detailed Budget Plan'!P19</f>
        <v>0</v>
      </c>
      <c r="AC108" s="206"/>
      <c r="AD108" s="206"/>
      <c r="AE108" s="207">
        <f>H108-(F108*G108)</f>
        <v>0</v>
      </c>
      <c r="AF108" s="206"/>
      <c r="AG108" s="206"/>
      <c r="AH108" s="207">
        <f>K108-(J108*I108)</f>
        <v>0</v>
      </c>
      <c r="AI108" s="206"/>
      <c r="AJ108" s="206"/>
      <c r="AK108" s="207">
        <f>+N108-(L108*M108)</f>
        <v>0</v>
      </c>
      <c r="AL108" s="206"/>
      <c r="AM108" s="206"/>
      <c r="AN108" s="207">
        <f>Q108-(O108*P108)</f>
        <v>0</v>
      </c>
      <c r="AO108" s="206"/>
      <c r="AP108" s="206"/>
      <c r="AQ108" s="207">
        <f>+T108-(R108*S108)</f>
        <v>0</v>
      </c>
      <c r="AR108" s="206"/>
      <c r="AS108" s="206"/>
      <c r="AT108" s="207">
        <f>+W108-(U108*V108)</f>
        <v>0</v>
      </c>
      <c r="AU108" s="206"/>
      <c r="AV108" s="206"/>
      <c r="AW108" s="206"/>
      <c r="AX108" s="208">
        <f>+AA108-W108-T108-Q108-N108-K108-H108</f>
        <v>0</v>
      </c>
      <c r="BA108" s="208">
        <f>+H108-'[3]4.4. Detailed Budget Plan'!J19</f>
        <v>0</v>
      </c>
      <c r="BB108" s="208">
        <f>+K108-'[3]4.4. Detailed Budget Plan'!K19</f>
        <v>0</v>
      </c>
      <c r="BC108" s="208">
        <f>+N108-'[3]4.4. Detailed Budget Plan'!L19</f>
        <v>0</v>
      </c>
      <c r="BD108" s="208">
        <f>+Q108-'[3]4.4. Detailed Budget Plan'!M19</f>
        <v>0</v>
      </c>
      <c r="BE108" s="208">
        <f>+T108-'[3]4.4. Detailed Budget Plan'!N19</f>
        <v>0</v>
      </c>
      <c r="BF108" s="208">
        <f>+W108-'[3]4.4. Detailed Budget Plan'!O19</f>
        <v>0</v>
      </c>
      <c r="BG108" s="208">
        <f>+AA108-'[3]4.4. Detailed Budget Plan'!P19</f>
        <v>0</v>
      </c>
    </row>
    <row r="109" spans="2:59" x14ac:dyDescent="0.25">
      <c r="B109" s="166"/>
      <c r="C109" s="377"/>
      <c r="D109" s="377"/>
      <c r="E109" s="374"/>
      <c r="F109" s="361"/>
      <c r="G109" s="308"/>
      <c r="H109" s="378"/>
      <c r="I109" s="361"/>
      <c r="J109" s="308"/>
      <c r="K109" s="378"/>
      <c r="L109" s="361"/>
      <c r="M109" s="308"/>
      <c r="N109" s="378"/>
      <c r="O109" s="361"/>
      <c r="P109" s="308"/>
      <c r="Q109" s="378"/>
      <c r="R109" s="361"/>
      <c r="S109" s="308"/>
      <c r="T109" s="378"/>
      <c r="U109" s="361"/>
      <c r="V109" s="308"/>
      <c r="W109" s="378"/>
      <c r="X109" s="379"/>
      <c r="Y109" s="379"/>
      <c r="Z109" s="380"/>
      <c r="AA109" s="379"/>
      <c r="AB109" s="205"/>
    </row>
    <row r="110" spans="2:59" x14ac:dyDescent="0.25">
      <c r="C110" s="256" t="s">
        <v>327</v>
      </c>
      <c r="D110" s="256"/>
      <c r="E110" s="314"/>
      <c r="F110" s="315"/>
      <c r="G110" s="316"/>
      <c r="H110" s="206"/>
      <c r="I110" s="206"/>
      <c r="J110" s="317"/>
      <c r="K110" s="206"/>
      <c r="L110" s="206"/>
      <c r="M110" s="317"/>
      <c r="N110" s="206"/>
      <c r="O110" s="206"/>
      <c r="P110" s="317"/>
      <c r="Q110" s="206"/>
      <c r="R110" s="206"/>
      <c r="S110" s="317"/>
      <c r="T110" s="206"/>
      <c r="U110" s="206"/>
      <c r="V110" s="317"/>
      <c r="W110" s="206"/>
      <c r="X110" s="265"/>
      <c r="Y110" s="265"/>
      <c r="Z110" s="318"/>
      <c r="AA110" s="265"/>
    </row>
    <row r="111" spans="2:59" x14ac:dyDescent="0.25">
      <c r="C111" s="261" t="s">
        <v>328</v>
      </c>
      <c r="D111" s="261"/>
      <c r="E111" s="314"/>
      <c r="F111" s="315"/>
      <c r="G111" s="316"/>
      <c r="H111" s="206"/>
      <c r="I111" s="206"/>
      <c r="J111" s="317"/>
      <c r="K111" s="206"/>
      <c r="L111" s="206"/>
      <c r="M111" s="317"/>
      <c r="N111" s="206"/>
      <c r="O111" s="206"/>
      <c r="P111" s="317"/>
      <c r="Q111" s="206"/>
      <c r="R111" s="206"/>
      <c r="S111" s="317"/>
      <c r="T111" s="206"/>
      <c r="U111" s="206"/>
      <c r="V111" s="317"/>
      <c r="W111" s="206"/>
      <c r="X111" s="265"/>
      <c r="Y111" s="265"/>
      <c r="Z111" s="318"/>
      <c r="AA111" s="265"/>
    </row>
    <row r="112" spans="2:59" ht="15.75" thickBot="1" x14ac:dyDescent="0.3"/>
    <row r="113" spans="2:59" ht="15.75" thickBot="1" x14ac:dyDescent="0.3">
      <c r="F113" s="273" t="s">
        <v>308</v>
      </c>
      <c r="G113" s="274"/>
      <c r="H113" s="275"/>
      <c r="I113" s="273" t="s">
        <v>309</v>
      </c>
      <c r="J113" s="274"/>
      <c r="K113" s="275"/>
      <c r="L113" s="273" t="s">
        <v>310</v>
      </c>
      <c r="M113" s="274"/>
      <c r="N113" s="275"/>
      <c r="O113" s="273" t="s">
        <v>311</v>
      </c>
      <c r="P113" s="274"/>
      <c r="Q113" s="275"/>
      <c r="R113" s="273" t="s">
        <v>312</v>
      </c>
      <c r="S113" s="274"/>
      <c r="T113" s="275"/>
      <c r="U113" s="273" t="s">
        <v>313</v>
      </c>
      <c r="V113" s="274"/>
      <c r="W113" s="275"/>
      <c r="X113" s="170" t="s">
        <v>314</v>
      </c>
      <c r="Y113" s="171"/>
      <c r="Z113" s="171"/>
      <c r="AA113" s="172"/>
      <c r="AB113" s="158"/>
    </row>
    <row r="114" spans="2:59" ht="30" x14ac:dyDescent="0.25">
      <c r="B114" s="182" t="str">
        <f>'[3]Do not use or change'!H20</f>
        <v>A13</v>
      </c>
      <c r="C114" s="322" t="str">
        <f>'[3]Do not use or change'!F20</f>
        <v xml:space="preserve">Professional/ Contractual Services </v>
      </c>
      <c r="D114" s="381" t="s">
        <v>329</v>
      </c>
      <c r="E114" s="382" t="s">
        <v>307</v>
      </c>
      <c r="F114" s="186" t="s">
        <v>315</v>
      </c>
      <c r="G114" s="187" t="s">
        <v>316</v>
      </c>
      <c r="H114" s="188" t="s">
        <v>317</v>
      </c>
      <c r="I114" s="189" t="s">
        <v>315</v>
      </c>
      <c r="J114" s="190" t="s">
        <v>316</v>
      </c>
      <c r="K114" s="191" t="s">
        <v>317</v>
      </c>
      <c r="L114" s="186" t="s">
        <v>315</v>
      </c>
      <c r="M114" s="187" t="s">
        <v>316</v>
      </c>
      <c r="N114" s="188" t="s">
        <v>317</v>
      </c>
      <c r="O114" s="186" t="s">
        <v>315</v>
      </c>
      <c r="P114" s="187" t="s">
        <v>316</v>
      </c>
      <c r="Q114" s="188" t="s">
        <v>317</v>
      </c>
      <c r="R114" s="186" t="s">
        <v>315</v>
      </c>
      <c r="S114" s="187" t="s">
        <v>316</v>
      </c>
      <c r="T114" s="188" t="s">
        <v>317</v>
      </c>
      <c r="U114" s="186" t="s">
        <v>315</v>
      </c>
      <c r="V114" s="187" t="s">
        <v>316</v>
      </c>
      <c r="W114" s="188" t="s">
        <v>317</v>
      </c>
      <c r="X114" s="192" t="s">
        <v>307</v>
      </c>
      <c r="Y114" s="186" t="s">
        <v>315</v>
      </c>
      <c r="Z114" s="187" t="s">
        <v>316</v>
      </c>
      <c r="AA114" s="188" t="s">
        <v>317</v>
      </c>
      <c r="AB114" s="181"/>
    </row>
    <row r="115" spans="2:59" ht="120.75" thickBot="1" x14ac:dyDescent="0.3">
      <c r="B115" s="166"/>
      <c r="C115" s="303" t="str">
        <f>'[3]Do not use or change'!I20</f>
        <v>Physical and chemical lab analysis (water, soil, biomass), maintenance of equipment and constructions, backup of information, domains, licenses, courier and proper transport  of samples, security tests of platforms, insurance, satellite images, data plans</v>
      </c>
      <c r="D115" s="383" t="s">
        <v>356</v>
      </c>
      <c r="E115" s="384" t="s">
        <v>320</v>
      </c>
      <c r="F115" s="385">
        <v>146.73317884263403</v>
      </c>
      <c r="G115" s="197">
        <v>1299.0446469255564</v>
      </c>
      <c r="H115" s="198">
        <v>190612.95050189405</v>
      </c>
      <c r="I115" s="323">
        <v>146.73317884263403</v>
      </c>
      <c r="J115" s="197">
        <v>2545.269716217284</v>
      </c>
      <c r="K115" s="198">
        <v>373475.5164724511</v>
      </c>
      <c r="L115" s="323">
        <v>146.73317884263403</v>
      </c>
      <c r="M115" s="197">
        <v>2265.0535502619255</v>
      </c>
      <c r="N115" s="198">
        <v>332358.50767872628</v>
      </c>
      <c r="O115" s="323">
        <v>146.73317884263403</v>
      </c>
      <c r="P115" s="197">
        <v>1710.1371865033752</v>
      </c>
      <c r="Q115" s="198">
        <v>250933.86563263874</v>
      </c>
      <c r="R115" s="323">
        <v>146.73317884263403</v>
      </c>
      <c r="S115" s="197">
        <v>1096.4140575817462</v>
      </c>
      <c r="T115" s="198">
        <v>160880.31999672041</v>
      </c>
      <c r="U115" s="323">
        <v>146.73317884263403</v>
      </c>
      <c r="V115" s="197">
        <v>457.94253100102407</v>
      </c>
      <c r="W115" s="198">
        <v>67195.363301021745</v>
      </c>
      <c r="X115" s="386" t="s">
        <v>320</v>
      </c>
      <c r="Y115" s="283">
        <f>U115</f>
        <v>146.73317884263403</v>
      </c>
      <c r="Z115" s="284">
        <f>SUM(G115+J115+M115+P115+S115+V115)</f>
        <v>9373.8616884909115</v>
      </c>
      <c r="AA115" s="285">
        <f>SUM(H115+K115+N115+Q115+T115+W115)</f>
        <v>1375456.5235834525</v>
      </c>
      <c r="AB115" s="205">
        <f>AA115-'[3]4.4. Detailed Budget Plan'!P20</f>
        <v>0</v>
      </c>
      <c r="AC115" s="206"/>
      <c r="AD115" s="206"/>
      <c r="AE115" s="207">
        <f>H115-(F115*G115)</f>
        <v>0</v>
      </c>
      <c r="AF115" s="206"/>
      <c r="AG115" s="206"/>
      <c r="AH115" s="207">
        <f>K115-(J115*I115)</f>
        <v>0</v>
      </c>
      <c r="AI115" s="206"/>
      <c r="AJ115" s="206"/>
      <c r="AK115" s="207">
        <f>+N115-(L115*M115)</f>
        <v>0</v>
      </c>
      <c r="AL115" s="206"/>
      <c r="AM115" s="206"/>
      <c r="AN115" s="207">
        <f>Q115-(O115*P115)</f>
        <v>0</v>
      </c>
      <c r="AO115" s="206"/>
      <c r="AP115" s="206"/>
      <c r="AQ115" s="207">
        <f>+T115-(R115*S115)</f>
        <v>0</v>
      </c>
      <c r="AR115" s="206"/>
      <c r="AS115" s="206"/>
      <c r="AT115" s="207">
        <f>+W115-(U115*V115)</f>
        <v>0</v>
      </c>
      <c r="AU115" s="206"/>
      <c r="AV115" s="206"/>
      <c r="AW115" s="206"/>
      <c r="AX115" s="208">
        <f>+AA115-W115-T115-Q115-N115-K115-H115</f>
        <v>0</v>
      </c>
      <c r="BA115" s="208">
        <f>+H115-'[3]4.4. Detailed Budget Plan'!J20</f>
        <v>0</v>
      </c>
      <c r="BB115" s="208">
        <f>+K115-'[3]4.4. Detailed Budget Plan'!K20</f>
        <v>0</v>
      </c>
      <c r="BC115" s="208">
        <f>+N115-'[3]4.4. Detailed Budget Plan'!L20</f>
        <v>0</v>
      </c>
      <c r="BD115" s="208">
        <f>+Q115-'[3]4.4. Detailed Budget Plan'!M20</f>
        <v>0</v>
      </c>
      <c r="BE115" s="208">
        <f>+T115-'[3]4.4. Detailed Budget Plan'!N20</f>
        <v>0</v>
      </c>
      <c r="BF115" s="208">
        <f>+W115-'[3]4.4. Detailed Budget Plan'!O20</f>
        <v>0</v>
      </c>
      <c r="BG115" s="208">
        <f>+AA115-'[3]4.4. Detailed Budget Plan'!P20</f>
        <v>0</v>
      </c>
    </row>
    <row r="116" spans="2:59" x14ac:dyDescent="0.25">
      <c r="B116" s="166"/>
      <c r="C116" s="327"/>
      <c r="D116" s="328"/>
      <c r="E116" s="328"/>
      <c r="F116" s="328"/>
      <c r="G116" s="328"/>
      <c r="H116" s="328"/>
      <c r="I116" s="328"/>
      <c r="J116" s="328"/>
      <c r="K116" s="328"/>
      <c r="L116" s="328"/>
      <c r="M116" s="328"/>
      <c r="N116" s="328"/>
      <c r="O116" s="328"/>
      <c r="P116" s="328"/>
      <c r="Q116" s="329"/>
      <c r="R116" s="241" t="s">
        <v>343</v>
      </c>
      <c r="S116" s="242"/>
      <c r="T116" s="242"/>
      <c r="U116" s="242"/>
      <c r="V116" s="242"/>
      <c r="W116" s="330"/>
      <c r="X116" s="331" t="s">
        <v>320</v>
      </c>
      <c r="Y116" s="331">
        <v>72.709782876811218</v>
      </c>
      <c r="Z116" s="332">
        <f>AA116/Y116</f>
        <v>7969.1752206400206</v>
      </c>
      <c r="AA116" s="331">
        <v>579437</v>
      </c>
      <c r="AB116" s="333"/>
      <c r="AC116" s="206"/>
      <c r="AD116" s="206"/>
      <c r="AE116" s="206"/>
      <c r="AF116" s="206"/>
      <c r="AG116" s="206"/>
      <c r="AH116" s="206"/>
      <c r="AI116" s="206"/>
      <c r="AJ116" s="206"/>
      <c r="AK116" s="206"/>
      <c r="AL116" s="206"/>
      <c r="AM116" s="206"/>
      <c r="AN116" s="206"/>
      <c r="AO116" s="206"/>
      <c r="AP116" s="206"/>
      <c r="AQ116" s="206"/>
      <c r="AR116" s="206"/>
      <c r="AS116" s="206"/>
      <c r="AT116" s="206"/>
      <c r="AU116" s="206"/>
      <c r="AV116" s="206"/>
      <c r="AW116" s="206"/>
      <c r="AX116" s="207">
        <f>+AA116-(Y116*Z116)</f>
        <v>0</v>
      </c>
      <c r="AY116" s="156">
        <v>1</v>
      </c>
    </row>
    <row r="117" spans="2:59" x14ac:dyDescent="0.25">
      <c r="B117" s="166"/>
      <c r="C117" s="327"/>
      <c r="D117" s="328"/>
      <c r="E117" s="328"/>
      <c r="F117" s="328"/>
      <c r="G117" s="328"/>
      <c r="H117" s="328"/>
      <c r="I117" s="328"/>
      <c r="J117" s="328"/>
      <c r="K117" s="328"/>
      <c r="L117" s="328"/>
      <c r="M117" s="328"/>
      <c r="N117" s="328"/>
      <c r="O117" s="328"/>
      <c r="P117" s="328"/>
      <c r="Q117" s="329"/>
      <c r="R117" s="212" t="s">
        <v>344</v>
      </c>
      <c r="S117" s="213"/>
      <c r="T117" s="213"/>
      <c r="U117" s="213"/>
      <c r="V117" s="213"/>
      <c r="W117" s="214"/>
      <c r="X117" s="334" t="s">
        <v>320</v>
      </c>
      <c r="Y117" s="334">
        <v>58.322234814330741</v>
      </c>
      <c r="Z117" s="335">
        <f t="shared" ref="Z117:Z121" si="9">AA117/Y117</f>
        <v>1095.0712057471917</v>
      </c>
      <c r="AA117" s="334">
        <v>63867</v>
      </c>
      <c r="AB117" s="333"/>
      <c r="AC117" s="206"/>
      <c r="AD117" s="206"/>
      <c r="AE117" s="206"/>
      <c r="AF117" s="206"/>
      <c r="AG117" s="206"/>
      <c r="AH117" s="206"/>
      <c r="AI117" s="206"/>
      <c r="AJ117" s="206"/>
      <c r="AK117" s="206"/>
      <c r="AL117" s="206"/>
      <c r="AM117" s="206"/>
      <c r="AN117" s="206"/>
      <c r="AO117" s="206"/>
      <c r="AP117" s="206"/>
      <c r="AQ117" s="206"/>
      <c r="AR117" s="206"/>
      <c r="AS117" s="206"/>
      <c r="AT117" s="206"/>
      <c r="AU117" s="206"/>
      <c r="AV117" s="206"/>
      <c r="AW117" s="206"/>
      <c r="AX117" s="207">
        <f t="shared" ref="AX117:AX121" si="10">+AA117-(Y117*Z117)</f>
        <v>0</v>
      </c>
      <c r="AY117" s="156">
        <v>2</v>
      </c>
    </row>
    <row r="118" spans="2:59" x14ac:dyDescent="0.25">
      <c r="B118" s="166"/>
      <c r="C118" s="327"/>
      <c r="D118" s="328"/>
      <c r="E118" s="328"/>
      <c r="F118" s="328"/>
      <c r="G118" s="328"/>
      <c r="H118" s="328"/>
      <c r="I118" s="328"/>
      <c r="J118" s="328"/>
      <c r="K118" s="328"/>
      <c r="L118" s="328"/>
      <c r="M118" s="328"/>
      <c r="N118" s="328"/>
      <c r="O118" s="328"/>
      <c r="P118" s="328"/>
      <c r="Q118" s="329"/>
      <c r="R118" s="336" t="s">
        <v>345</v>
      </c>
      <c r="S118" s="337"/>
      <c r="T118" s="337"/>
      <c r="U118" s="337"/>
      <c r="V118" s="337"/>
      <c r="W118" s="338"/>
      <c r="X118" s="334" t="s">
        <v>320</v>
      </c>
      <c r="Y118" s="334">
        <v>3588.1692307692306</v>
      </c>
      <c r="Z118" s="335">
        <f t="shared" si="9"/>
        <v>29.44064039514473</v>
      </c>
      <c r="AA118" s="334">
        <v>105638</v>
      </c>
      <c r="AB118" s="333"/>
      <c r="AC118" s="206"/>
      <c r="AD118" s="206"/>
      <c r="AE118" s="206"/>
      <c r="AF118" s="206"/>
      <c r="AG118" s="206"/>
      <c r="AH118" s="206"/>
      <c r="AI118" s="206"/>
      <c r="AJ118" s="206"/>
      <c r="AK118" s="206"/>
      <c r="AL118" s="206"/>
      <c r="AM118" s="206"/>
      <c r="AN118" s="206"/>
      <c r="AO118" s="206"/>
      <c r="AP118" s="206"/>
      <c r="AQ118" s="206"/>
      <c r="AR118" s="206"/>
      <c r="AS118" s="206"/>
      <c r="AT118" s="206"/>
      <c r="AU118" s="206"/>
      <c r="AV118" s="206"/>
      <c r="AW118" s="206"/>
      <c r="AX118" s="207">
        <f t="shared" si="10"/>
        <v>0</v>
      </c>
      <c r="AY118" s="156">
        <v>3</v>
      </c>
    </row>
    <row r="119" spans="2:59" x14ac:dyDescent="0.25">
      <c r="B119" s="166"/>
      <c r="C119" s="327"/>
      <c r="D119" s="328"/>
      <c r="E119" s="328"/>
      <c r="F119" s="328"/>
      <c r="G119" s="328"/>
      <c r="H119" s="328"/>
      <c r="I119" s="328"/>
      <c r="J119" s="328"/>
      <c r="K119" s="328"/>
      <c r="L119" s="328"/>
      <c r="M119" s="328"/>
      <c r="N119" s="328"/>
      <c r="O119" s="328"/>
      <c r="P119" s="328"/>
      <c r="Q119" s="329"/>
      <c r="R119" s="336" t="s">
        <v>346</v>
      </c>
      <c r="S119" s="337"/>
      <c r="T119" s="337"/>
      <c r="U119" s="337"/>
      <c r="V119" s="337"/>
      <c r="W119" s="338"/>
      <c r="X119" s="334" t="s">
        <v>320</v>
      </c>
      <c r="Y119" s="334">
        <v>12839</v>
      </c>
      <c r="Z119" s="335">
        <f t="shared" si="9"/>
        <v>1.8117454630422931</v>
      </c>
      <c r="AA119" s="334">
        <v>23261</v>
      </c>
      <c r="AB119" s="333"/>
      <c r="AC119" s="206"/>
      <c r="AD119" s="206"/>
      <c r="AE119" s="206"/>
      <c r="AF119" s="206"/>
      <c r="AG119" s="206"/>
      <c r="AH119" s="206"/>
      <c r="AI119" s="206"/>
      <c r="AJ119" s="206"/>
      <c r="AK119" s="206"/>
      <c r="AL119" s="206"/>
      <c r="AM119" s="206"/>
      <c r="AN119" s="206"/>
      <c r="AO119" s="206"/>
      <c r="AP119" s="206"/>
      <c r="AQ119" s="206"/>
      <c r="AR119" s="206"/>
      <c r="AS119" s="206"/>
      <c r="AT119" s="206"/>
      <c r="AU119" s="206"/>
      <c r="AV119" s="206"/>
      <c r="AW119" s="206"/>
      <c r="AX119" s="207">
        <f t="shared" si="10"/>
        <v>0</v>
      </c>
      <c r="AY119" s="156">
        <v>4</v>
      </c>
    </row>
    <row r="120" spans="2:59" x14ac:dyDescent="0.25">
      <c r="B120" s="166"/>
      <c r="C120" s="327"/>
      <c r="D120" s="328"/>
      <c r="E120" s="328"/>
      <c r="F120" s="328"/>
      <c r="G120" s="328"/>
      <c r="H120" s="328"/>
      <c r="I120" s="328"/>
      <c r="J120" s="328"/>
      <c r="K120" s="328"/>
      <c r="L120" s="328"/>
      <c r="M120" s="328"/>
      <c r="N120" s="328"/>
      <c r="O120" s="328"/>
      <c r="P120" s="328"/>
      <c r="Q120" s="329"/>
      <c r="R120" s="336" t="s">
        <v>347</v>
      </c>
      <c r="S120" s="337"/>
      <c r="T120" s="337"/>
      <c r="U120" s="337"/>
      <c r="V120" s="337"/>
      <c r="W120" s="338"/>
      <c r="X120" s="334" t="s">
        <v>320</v>
      </c>
      <c r="Y120" s="334">
        <v>3742.2710014995373</v>
      </c>
      <c r="Z120" s="335">
        <f t="shared" si="9"/>
        <v>141.96246070557743</v>
      </c>
      <c r="AA120" s="334">
        <v>531262</v>
      </c>
      <c r="AB120" s="333"/>
      <c r="AC120" s="206"/>
      <c r="AD120" s="206"/>
      <c r="AE120" s="206"/>
      <c r="AF120" s="206"/>
      <c r="AG120" s="206"/>
      <c r="AH120" s="206"/>
      <c r="AI120" s="206"/>
      <c r="AJ120" s="206"/>
      <c r="AK120" s="206"/>
      <c r="AL120" s="206"/>
      <c r="AM120" s="206"/>
      <c r="AN120" s="206"/>
      <c r="AO120" s="206"/>
      <c r="AP120" s="206"/>
      <c r="AQ120" s="206"/>
      <c r="AR120" s="206"/>
      <c r="AS120" s="206"/>
      <c r="AT120" s="206"/>
      <c r="AU120" s="206"/>
      <c r="AV120" s="206"/>
      <c r="AW120" s="206"/>
      <c r="AX120" s="207">
        <f t="shared" si="10"/>
        <v>0</v>
      </c>
      <c r="AY120" s="156">
        <v>5</v>
      </c>
    </row>
    <row r="121" spans="2:59" x14ac:dyDescent="0.25">
      <c r="B121" s="166"/>
      <c r="C121" s="339"/>
      <c r="D121" s="340"/>
      <c r="E121" s="340"/>
      <c r="F121" s="340"/>
      <c r="G121" s="340"/>
      <c r="H121" s="340"/>
      <c r="I121" s="340"/>
      <c r="J121" s="340"/>
      <c r="K121" s="340"/>
      <c r="L121" s="340"/>
      <c r="M121" s="340"/>
      <c r="N121" s="340"/>
      <c r="O121" s="340"/>
      <c r="P121" s="340"/>
      <c r="Q121" s="341"/>
      <c r="R121" s="336" t="s">
        <v>348</v>
      </c>
      <c r="S121" s="337"/>
      <c r="T121" s="337"/>
      <c r="U121" s="337"/>
      <c r="V121" s="337"/>
      <c r="W121" s="338"/>
      <c r="X121" s="334" t="s">
        <v>320</v>
      </c>
      <c r="Y121" s="334">
        <v>527.74752639617498</v>
      </c>
      <c r="Z121" s="335">
        <f t="shared" si="9"/>
        <v>136.41371375364116</v>
      </c>
      <c r="AA121" s="334">
        <v>71992</v>
      </c>
      <c r="AB121" s="333"/>
      <c r="AC121" s="206"/>
      <c r="AD121" s="206"/>
      <c r="AE121" s="206"/>
      <c r="AF121" s="206"/>
      <c r="AG121" s="206"/>
      <c r="AH121" s="206"/>
      <c r="AI121" s="206"/>
      <c r="AJ121" s="206"/>
      <c r="AK121" s="206"/>
      <c r="AL121" s="206"/>
      <c r="AM121" s="206"/>
      <c r="AN121" s="206"/>
      <c r="AO121" s="206"/>
      <c r="AP121" s="206"/>
      <c r="AQ121" s="206"/>
      <c r="AR121" s="206"/>
      <c r="AS121" s="206"/>
      <c r="AT121" s="206"/>
      <c r="AU121" s="206"/>
      <c r="AV121" s="206"/>
      <c r="AW121" s="206"/>
      <c r="AX121" s="207">
        <f t="shared" si="10"/>
        <v>0</v>
      </c>
      <c r="AY121" s="156">
        <v>6</v>
      </c>
    </row>
    <row r="122" spans="2:59" x14ac:dyDescent="0.25">
      <c r="C122" s="256" t="s">
        <v>327</v>
      </c>
      <c r="D122" s="256"/>
      <c r="E122" s="314"/>
      <c r="F122" s="315"/>
      <c r="G122" s="316"/>
      <c r="H122" s="206"/>
      <c r="I122" s="206"/>
      <c r="J122" s="317"/>
      <c r="K122" s="206"/>
      <c r="L122" s="206"/>
      <c r="M122" s="317"/>
      <c r="N122" s="206"/>
      <c r="O122" s="206"/>
      <c r="P122" s="317"/>
      <c r="Q122" s="206"/>
      <c r="R122" s="206"/>
      <c r="S122" s="317"/>
      <c r="T122" s="206"/>
      <c r="U122" s="206"/>
      <c r="V122" s="317"/>
      <c r="W122" s="206"/>
      <c r="X122" s="265"/>
      <c r="Y122" s="265"/>
      <c r="Z122" s="318"/>
      <c r="AA122" s="265"/>
    </row>
    <row r="123" spans="2:59" ht="15.75" thickBot="1" x14ac:dyDescent="0.3">
      <c r="C123" s="261" t="s">
        <v>328</v>
      </c>
      <c r="D123" s="261"/>
      <c r="E123" s="314"/>
      <c r="F123" s="315"/>
      <c r="G123" s="316"/>
      <c r="H123" s="206"/>
      <c r="I123" s="206"/>
      <c r="J123" s="317"/>
      <c r="K123" s="206"/>
      <c r="L123" s="206"/>
      <c r="M123" s="317"/>
      <c r="N123" s="206"/>
      <c r="O123" s="206"/>
      <c r="P123" s="317"/>
      <c r="Q123" s="206"/>
      <c r="R123" s="206"/>
      <c r="S123" s="317"/>
      <c r="T123" s="206"/>
      <c r="U123" s="206"/>
      <c r="V123" s="317"/>
      <c r="W123" s="206"/>
      <c r="X123" s="265"/>
      <c r="Y123" s="265"/>
      <c r="Z123" s="318"/>
      <c r="AA123" s="265"/>
    </row>
    <row r="124" spans="2:59" ht="15.75" thickBot="1" x14ac:dyDescent="0.3">
      <c r="F124" s="294" t="s">
        <v>308</v>
      </c>
      <c r="G124" s="295"/>
      <c r="H124" s="296"/>
      <c r="I124" s="294" t="s">
        <v>309</v>
      </c>
      <c r="J124" s="295"/>
      <c r="K124" s="296"/>
      <c r="L124" s="294" t="s">
        <v>310</v>
      </c>
      <c r="M124" s="295"/>
      <c r="N124" s="296"/>
      <c r="O124" s="294" t="s">
        <v>311</v>
      </c>
      <c r="P124" s="295"/>
      <c r="Q124" s="296"/>
      <c r="R124" s="294" t="s">
        <v>312</v>
      </c>
      <c r="S124" s="295"/>
      <c r="T124" s="296"/>
      <c r="U124" s="294" t="s">
        <v>313</v>
      </c>
      <c r="V124" s="295"/>
      <c r="W124" s="296"/>
      <c r="X124" s="387" t="s">
        <v>314</v>
      </c>
      <c r="Y124" s="388"/>
      <c r="Z124" s="388"/>
      <c r="AA124" s="389"/>
      <c r="AB124" s="158"/>
    </row>
    <row r="125" spans="2:59" ht="30" x14ac:dyDescent="0.25">
      <c r="B125" s="182" t="str">
        <f>'[3]Do not use or change'!H21</f>
        <v>A14</v>
      </c>
      <c r="C125" s="322" t="str">
        <f>'[3]Do not use or change'!F21</f>
        <v>Staff</v>
      </c>
      <c r="D125" s="234" t="s">
        <v>329</v>
      </c>
      <c r="E125" s="390" t="s">
        <v>307</v>
      </c>
      <c r="F125" s="302" t="s">
        <v>315</v>
      </c>
      <c r="G125" s="298" t="s">
        <v>316</v>
      </c>
      <c r="H125" s="235" t="s">
        <v>317</v>
      </c>
      <c r="I125" s="299" t="s">
        <v>315</v>
      </c>
      <c r="J125" s="300" t="s">
        <v>316</v>
      </c>
      <c r="K125" s="301" t="s">
        <v>317</v>
      </c>
      <c r="L125" s="302" t="s">
        <v>315</v>
      </c>
      <c r="M125" s="298" t="s">
        <v>316</v>
      </c>
      <c r="N125" s="235" t="s">
        <v>317</v>
      </c>
      <c r="O125" s="302" t="s">
        <v>315</v>
      </c>
      <c r="P125" s="298" t="s">
        <v>316</v>
      </c>
      <c r="Q125" s="235" t="s">
        <v>317</v>
      </c>
      <c r="R125" s="302" t="s">
        <v>315</v>
      </c>
      <c r="S125" s="298" t="s">
        <v>316</v>
      </c>
      <c r="T125" s="235" t="s">
        <v>317</v>
      </c>
      <c r="U125" s="302" t="s">
        <v>315</v>
      </c>
      <c r="V125" s="298" t="s">
        <v>316</v>
      </c>
      <c r="W125" s="235" t="s">
        <v>317</v>
      </c>
      <c r="X125" s="390" t="s">
        <v>307</v>
      </c>
      <c r="Y125" s="302" t="s">
        <v>315</v>
      </c>
      <c r="Z125" s="298" t="s">
        <v>316</v>
      </c>
      <c r="AA125" s="235" t="s">
        <v>317</v>
      </c>
      <c r="AB125" s="181"/>
    </row>
    <row r="126" spans="2:59" ht="114" customHeight="1" thickBot="1" x14ac:dyDescent="0.3">
      <c r="B126" s="166"/>
      <c r="C126" s="303" t="str">
        <f>'[3]Do not use or change'!I21</f>
        <v>Scientific advisors, and scientists on Big Data.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
      <c r="D126" s="391" t="s">
        <v>349</v>
      </c>
      <c r="E126" s="392" t="s">
        <v>340</v>
      </c>
      <c r="F126" s="198">
        <v>11054</v>
      </c>
      <c r="G126" s="197">
        <v>4.5390183175243877</v>
      </c>
      <c r="H126" s="198">
        <v>50174.308481914581</v>
      </c>
      <c r="I126" s="198">
        <v>11054</v>
      </c>
      <c r="J126" s="197">
        <v>8.4729298290478123</v>
      </c>
      <c r="K126" s="198">
        <v>93659.766330294515</v>
      </c>
      <c r="L126" s="198">
        <v>11054</v>
      </c>
      <c r="M126" s="197">
        <v>7.5853731094530312</v>
      </c>
      <c r="N126" s="198">
        <v>83848.71435189381</v>
      </c>
      <c r="O126" s="198">
        <v>11054</v>
      </c>
      <c r="P126" s="197">
        <v>7.2620821859530533</v>
      </c>
      <c r="Q126" s="198">
        <v>80275.056483525055</v>
      </c>
      <c r="R126" s="198">
        <v>11054</v>
      </c>
      <c r="S126" s="197">
        <v>6.8446687660606864</v>
      </c>
      <c r="T126" s="198">
        <v>75660.968540034824</v>
      </c>
      <c r="U126" s="198">
        <v>11054</v>
      </c>
      <c r="V126" s="197">
        <v>3.4352317713811376</v>
      </c>
      <c r="W126" s="198">
        <v>37973.052000847092</v>
      </c>
      <c r="X126" s="392" t="s">
        <v>340</v>
      </c>
      <c r="Y126" s="283">
        <f>U126</f>
        <v>11054</v>
      </c>
      <c r="Z126" s="284">
        <f>SUM(G126+J126+M126+P126+S126+V126)</f>
        <v>38.139303979420113</v>
      </c>
      <c r="AA126" s="285">
        <f>SUM(H126+K126+N126+Q126+T126+W126)</f>
        <v>421591.86618850986</v>
      </c>
      <c r="AB126" s="205">
        <f>AA126-'[3]4.4. Detailed Budget Plan'!P21</f>
        <v>0</v>
      </c>
      <c r="AC126" s="206"/>
      <c r="AD126" s="206"/>
      <c r="AE126" s="207">
        <f>H126-(F126*G126)</f>
        <v>0</v>
      </c>
      <c r="AF126" s="206"/>
      <c r="AG126" s="206"/>
      <c r="AH126" s="207">
        <f>K126-(J126*I126)</f>
        <v>0</v>
      </c>
      <c r="AI126" s="206"/>
      <c r="AJ126" s="206"/>
      <c r="AK126" s="207">
        <f>+N126-(L126*M126)</f>
        <v>0</v>
      </c>
      <c r="AL126" s="206"/>
      <c r="AM126" s="206"/>
      <c r="AN126" s="207">
        <f>Q126-(O126*P126)</f>
        <v>0</v>
      </c>
      <c r="AO126" s="206"/>
      <c r="AP126" s="206"/>
      <c r="AQ126" s="207">
        <f>+T126-(R126*S126)</f>
        <v>0</v>
      </c>
      <c r="AR126" s="206"/>
      <c r="AS126" s="206"/>
      <c r="AT126" s="207">
        <f>+W126-(U126*V126)</f>
        <v>0</v>
      </c>
      <c r="AU126" s="206"/>
      <c r="AV126" s="206"/>
      <c r="AW126" s="206"/>
      <c r="AX126" s="208">
        <f>+AA126-W126-T126-Q126-N126-K126-H126</f>
        <v>0</v>
      </c>
      <c r="BA126" s="208">
        <f>+H126-'[3]4.4. Detailed Budget Plan'!J21</f>
        <v>0</v>
      </c>
      <c r="BB126" s="208">
        <f>+K126-'[3]4.4. Detailed Budget Plan'!K21</f>
        <v>0</v>
      </c>
      <c r="BC126" s="208">
        <f>+N126-'[3]4.4. Detailed Budget Plan'!L21</f>
        <v>0</v>
      </c>
      <c r="BD126" s="208">
        <f>+Q126-'[3]4.4. Detailed Budget Plan'!M21</f>
        <v>0</v>
      </c>
      <c r="BE126" s="208">
        <f>+T126-'[3]4.4. Detailed Budget Plan'!N21</f>
        <v>0</v>
      </c>
      <c r="BF126" s="208">
        <f>+W126-'[3]4.4. Detailed Budget Plan'!O21</f>
        <v>0</v>
      </c>
      <c r="BG126" s="208">
        <f>+AA126-'[3]4.4. Detailed Budget Plan'!P21</f>
        <v>0</v>
      </c>
    </row>
    <row r="127" spans="2:59" x14ac:dyDescent="0.25">
      <c r="C127" s="286" t="s">
        <v>327</v>
      </c>
      <c r="D127" s="286"/>
      <c r="E127" s="306"/>
      <c r="F127" s="307"/>
      <c r="G127" s="308"/>
      <c r="H127" s="309"/>
      <c r="I127" s="309"/>
      <c r="J127" s="310"/>
      <c r="K127" s="309"/>
      <c r="L127" s="309"/>
      <c r="M127" s="310"/>
      <c r="N127" s="309"/>
      <c r="O127" s="309"/>
      <c r="P127" s="310"/>
      <c r="Q127" s="309"/>
      <c r="R127" s="309"/>
      <c r="S127" s="310"/>
      <c r="T127" s="309"/>
      <c r="U127" s="309"/>
      <c r="V127" s="310"/>
      <c r="W127" s="309"/>
      <c r="X127" s="311"/>
      <c r="Y127" s="311"/>
      <c r="Z127" s="312"/>
      <c r="AA127" s="311"/>
    </row>
    <row r="128" spans="2:59" x14ac:dyDescent="0.25">
      <c r="C128" s="261" t="s">
        <v>328</v>
      </c>
      <c r="D128" s="261"/>
      <c r="E128" s="314"/>
      <c r="F128" s="315"/>
      <c r="G128" s="316"/>
      <c r="H128" s="206"/>
      <c r="I128" s="206"/>
      <c r="J128" s="317"/>
      <c r="K128" s="206"/>
      <c r="L128" s="206"/>
      <c r="M128" s="317"/>
      <c r="N128" s="206"/>
      <c r="O128" s="206"/>
      <c r="P128" s="317"/>
      <c r="Q128" s="206"/>
      <c r="R128" s="206"/>
      <c r="S128" s="317"/>
      <c r="T128" s="206"/>
      <c r="U128" s="206"/>
      <c r="V128" s="317"/>
      <c r="W128" s="206"/>
      <c r="X128" s="265"/>
      <c r="Y128" s="265"/>
      <c r="Z128" s="318"/>
      <c r="AA128" s="265"/>
    </row>
    <row r="129" spans="2:59" ht="15.75" thickBot="1" x14ac:dyDescent="0.3">
      <c r="E129" s="266"/>
      <c r="F129" s="267"/>
      <c r="G129" s="268"/>
      <c r="H129" s="199"/>
      <c r="I129" s="291"/>
      <c r="J129" s="292"/>
      <c r="K129" s="293"/>
      <c r="L129" s="267"/>
      <c r="M129" s="268"/>
      <c r="N129" s="199"/>
      <c r="O129" s="267"/>
      <c r="P129" s="268"/>
      <c r="Q129" s="199"/>
      <c r="R129" s="267"/>
      <c r="S129" s="268"/>
      <c r="T129" s="199"/>
      <c r="U129" s="267"/>
      <c r="V129" s="268"/>
      <c r="W129" s="199"/>
      <c r="X129" s="269"/>
      <c r="Y129" s="269"/>
      <c r="Z129" s="270"/>
      <c r="AA129" s="269"/>
      <c r="AB129" s="205"/>
    </row>
    <row r="130" spans="2:59" ht="15.75" thickBot="1" x14ac:dyDescent="0.3">
      <c r="F130" s="273" t="s">
        <v>308</v>
      </c>
      <c r="G130" s="274"/>
      <c r="H130" s="275"/>
      <c r="I130" s="273" t="s">
        <v>309</v>
      </c>
      <c r="J130" s="274"/>
      <c r="K130" s="275"/>
      <c r="L130" s="273" t="s">
        <v>310</v>
      </c>
      <c r="M130" s="274"/>
      <c r="N130" s="275"/>
      <c r="O130" s="273" t="s">
        <v>311</v>
      </c>
      <c r="P130" s="274"/>
      <c r="Q130" s="275"/>
      <c r="R130" s="273" t="s">
        <v>312</v>
      </c>
      <c r="S130" s="274"/>
      <c r="T130" s="275"/>
      <c r="U130" s="273" t="s">
        <v>313</v>
      </c>
      <c r="V130" s="274"/>
      <c r="W130" s="275"/>
      <c r="X130" s="170" t="s">
        <v>314</v>
      </c>
      <c r="Y130" s="171"/>
      <c r="Z130" s="171"/>
      <c r="AA130" s="172"/>
      <c r="AB130" s="158"/>
    </row>
    <row r="131" spans="2:59" ht="30" x14ac:dyDescent="0.25">
      <c r="B131" s="276" t="str">
        <f>'[3]Do not use or change'!H22</f>
        <v>A15</v>
      </c>
      <c r="C131" s="322" t="str">
        <f>'[3]Do not use or change'!F22</f>
        <v>Training, workshops, and conference</v>
      </c>
      <c r="D131" s="234" t="s">
        <v>329</v>
      </c>
      <c r="E131" s="235" t="s">
        <v>307</v>
      </c>
      <c r="F131" s="186" t="s">
        <v>315</v>
      </c>
      <c r="G131" s="187" t="s">
        <v>316</v>
      </c>
      <c r="H131" s="188" t="s">
        <v>317</v>
      </c>
      <c r="I131" s="189" t="s">
        <v>315</v>
      </c>
      <c r="J131" s="190" t="s">
        <v>316</v>
      </c>
      <c r="K131" s="191" t="s">
        <v>317</v>
      </c>
      <c r="L131" s="186" t="s">
        <v>315</v>
      </c>
      <c r="M131" s="187" t="s">
        <v>316</v>
      </c>
      <c r="N131" s="188" t="s">
        <v>317</v>
      </c>
      <c r="O131" s="186" t="s">
        <v>315</v>
      </c>
      <c r="P131" s="187" t="s">
        <v>316</v>
      </c>
      <c r="Q131" s="188" t="s">
        <v>317</v>
      </c>
      <c r="R131" s="186" t="s">
        <v>315</v>
      </c>
      <c r="S131" s="187" t="s">
        <v>316</v>
      </c>
      <c r="T131" s="188" t="s">
        <v>317</v>
      </c>
      <c r="U131" s="186" t="s">
        <v>315</v>
      </c>
      <c r="V131" s="187" t="s">
        <v>316</v>
      </c>
      <c r="W131" s="188" t="s">
        <v>317</v>
      </c>
      <c r="X131" s="192" t="s">
        <v>307</v>
      </c>
      <c r="Y131" s="186" t="s">
        <v>315</v>
      </c>
      <c r="Z131" s="187" t="s">
        <v>316</v>
      </c>
      <c r="AA131" s="188" t="s">
        <v>317</v>
      </c>
      <c r="AB131" s="181"/>
    </row>
    <row r="132" spans="2:59" ht="124.5" customHeight="1" thickBot="1" x14ac:dyDescent="0.3">
      <c r="C132" s="303" t="str">
        <f>'[3]Do not use or change'!I22</f>
        <v xml:space="preserve">Includes all costs associated with event logistics and supplies requiered (snacks, lunches, locations, equipment, materials, communication material) </v>
      </c>
      <c r="D132" s="304" t="s">
        <v>357</v>
      </c>
      <c r="E132" s="351" t="s">
        <v>351</v>
      </c>
      <c r="F132" s="352">
        <v>2300</v>
      </c>
      <c r="G132" s="197">
        <v>13.147007709809028</v>
      </c>
      <c r="H132" s="198">
        <v>30238.117732560764</v>
      </c>
      <c r="I132" s="352">
        <v>2300</v>
      </c>
      <c r="J132" s="197">
        <v>20.418185379775203</v>
      </c>
      <c r="K132" s="198">
        <v>46961.826373482967</v>
      </c>
      <c r="L132" s="352">
        <v>2300</v>
      </c>
      <c r="M132" s="197">
        <v>18.57783350947577</v>
      </c>
      <c r="N132" s="198">
        <v>42729.017071794275</v>
      </c>
      <c r="O132" s="352">
        <v>2300</v>
      </c>
      <c r="P132" s="197">
        <v>19.683514791673943</v>
      </c>
      <c r="Q132" s="198">
        <v>45272.084020850067</v>
      </c>
      <c r="R132" s="352">
        <v>2300</v>
      </c>
      <c r="S132" s="197">
        <v>18.963445553387604</v>
      </c>
      <c r="T132" s="198">
        <v>43615.924772791492</v>
      </c>
      <c r="U132" s="352">
        <v>2300</v>
      </c>
      <c r="V132" s="197">
        <v>10.485927698178894</v>
      </c>
      <c r="W132" s="198">
        <v>24117.633705811459</v>
      </c>
      <c r="X132" s="393" t="s">
        <v>351</v>
      </c>
      <c r="Y132" s="283">
        <f>U132</f>
        <v>2300</v>
      </c>
      <c r="Z132" s="284">
        <f>SUM(G132+J132+M132+P132+S132+V132)</f>
        <v>101.27591464230044</v>
      </c>
      <c r="AA132" s="285">
        <f>SUM(H132+K132+N132+Q132+T132+W132)</f>
        <v>232934.60367729102</v>
      </c>
      <c r="AB132" s="205">
        <f>AA132-'[3]4.4. Detailed Budget Plan'!P22</f>
        <v>0</v>
      </c>
      <c r="AC132" s="206"/>
      <c r="AD132" s="206"/>
      <c r="AE132" s="207">
        <f>H132-(F132*G132)</f>
        <v>0</v>
      </c>
      <c r="AF132" s="206"/>
      <c r="AG132" s="206"/>
      <c r="AH132" s="207">
        <f>K132-(J132*I132)</f>
        <v>0</v>
      </c>
      <c r="AI132" s="206"/>
      <c r="AJ132" s="206"/>
      <c r="AK132" s="207">
        <f>+N132-(L132*M132)</f>
        <v>0</v>
      </c>
      <c r="AL132" s="206"/>
      <c r="AM132" s="206"/>
      <c r="AN132" s="207">
        <f>Q132-(O132*P132)</f>
        <v>0</v>
      </c>
      <c r="AO132" s="206"/>
      <c r="AP132" s="206"/>
      <c r="AQ132" s="207">
        <f>+T132-(R132*S132)</f>
        <v>0</v>
      </c>
      <c r="AR132" s="206"/>
      <c r="AS132" s="206"/>
      <c r="AT132" s="207">
        <f>+W132-(U132*V132)</f>
        <v>0</v>
      </c>
      <c r="AU132" s="206"/>
      <c r="AV132" s="206"/>
      <c r="AW132" s="206"/>
      <c r="AX132" s="208">
        <f>+AA132-W132-T132-Q132-N132-K132-H132</f>
        <v>-3.637978807091713E-11</v>
      </c>
      <c r="BA132" s="208">
        <f>+H132-'[3]4.4. Detailed Budget Plan'!J22</f>
        <v>0</v>
      </c>
      <c r="BB132" s="208">
        <f>+K132-'[3]4.4. Detailed Budget Plan'!K22</f>
        <v>0</v>
      </c>
      <c r="BC132" s="208">
        <f>+N132-'[3]4.4. Detailed Budget Plan'!L22</f>
        <v>0</v>
      </c>
      <c r="BD132" s="208">
        <f>+Q132-'[3]4.4. Detailed Budget Plan'!M22</f>
        <v>0</v>
      </c>
      <c r="BE132" s="208">
        <f>+T132-'[3]4.4. Detailed Budget Plan'!N22</f>
        <v>0</v>
      </c>
      <c r="BF132" s="208">
        <f>+W132-'[3]4.4. Detailed Budget Plan'!O22</f>
        <v>0</v>
      </c>
      <c r="BG132" s="208">
        <f>+AA132-'[3]4.4. Detailed Budget Plan'!P22</f>
        <v>0</v>
      </c>
    </row>
    <row r="133" spans="2:59" x14ac:dyDescent="0.25">
      <c r="C133" s="339"/>
      <c r="D133" s="340"/>
      <c r="E133" s="340"/>
      <c r="F133" s="340"/>
      <c r="G133" s="340"/>
      <c r="H133" s="340"/>
      <c r="I133" s="340"/>
      <c r="J133" s="340"/>
      <c r="K133" s="340"/>
      <c r="L133" s="340"/>
      <c r="M133" s="340"/>
      <c r="N133" s="340"/>
      <c r="O133" s="340"/>
      <c r="P133" s="340"/>
      <c r="Q133" s="340"/>
      <c r="R133" s="340"/>
      <c r="S133" s="340"/>
      <c r="T133" s="340"/>
      <c r="U133" s="340"/>
      <c r="V133" s="340"/>
      <c r="W133" s="340"/>
      <c r="X133" s="269"/>
      <c r="Y133" s="269"/>
      <c r="Z133" s="362"/>
      <c r="AA133" s="269"/>
      <c r="AB133" s="205"/>
    </row>
    <row r="134" spans="2:59" x14ac:dyDescent="0.25">
      <c r="C134" s="256" t="s">
        <v>327</v>
      </c>
      <c r="D134" s="256"/>
      <c r="E134" s="314"/>
      <c r="F134" s="315"/>
      <c r="G134" s="316"/>
      <c r="H134" s="206"/>
      <c r="I134" s="206"/>
      <c r="J134" s="317"/>
      <c r="K134" s="206"/>
      <c r="L134" s="206"/>
      <c r="M134" s="317"/>
      <c r="N134" s="206"/>
      <c r="O134" s="206"/>
      <c r="P134" s="317"/>
      <c r="Q134" s="206"/>
      <c r="R134" s="206"/>
      <c r="S134" s="317"/>
      <c r="T134" s="206"/>
      <c r="U134" s="206"/>
      <c r="V134" s="317"/>
      <c r="W134" s="206"/>
      <c r="X134" s="265"/>
      <c r="Y134" s="265"/>
      <c r="Z134" s="318"/>
      <c r="AA134" s="265"/>
    </row>
    <row r="135" spans="2:59" x14ac:dyDescent="0.25">
      <c r="C135" s="261" t="s">
        <v>328</v>
      </c>
      <c r="D135" s="261"/>
      <c r="E135" s="314"/>
      <c r="F135" s="315"/>
      <c r="G135" s="316"/>
      <c r="H135" s="206"/>
      <c r="I135" s="206"/>
      <c r="J135" s="317"/>
      <c r="K135" s="206"/>
      <c r="L135" s="206"/>
      <c r="M135" s="317"/>
      <c r="N135" s="206"/>
      <c r="O135" s="206"/>
      <c r="P135" s="317"/>
      <c r="Q135" s="206"/>
      <c r="R135" s="206"/>
      <c r="S135" s="317"/>
      <c r="T135" s="206"/>
      <c r="U135" s="206"/>
      <c r="V135" s="317"/>
      <c r="W135" s="206"/>
      <c r="X135" s="265"/>
      <c r="Y135" s="265"/>
      <c r="Z135" s="318"/>
      <c r="AA135" s="265"/>
    </row>
    <row r="136" spans="2:59" ht="15.75" thickBot="1" x14ac:dyDescent="0.3">
      <c r="E136" s="266"/>
      <c r="F136" s="267"/>
      <c r="G136" s="268"/>
      <c r="H136" s="199"/>
      <c r="O136" s="267"/>
      <c r="P136" s="268"/>
      <c r="Q136" s="199"/>
      <c r="U136" s="267"/>
      <c r="V136" s="268"/>
      <c r="W136" s="199"/>
      <c r="X136" s="269"/>
      <c r="Y136" s="269"/>
      <c r="Z136" s="270"/>
      <c r="AA136" s="269"/>
      <c r="AB136" s="205"/>
    </row>
    <row r="137" spans="2:59" ht="15.75" thickBot="1" x14ac:dyDescent="0.3">
      <c r="C137" s="166"/>
      <c r="D137" s="166"/>
      <c r="E137" s="166"/>
      <c r="F137" s="273" t="s">
        <v>308</v>
      </c>
      <c r="G137" s="274"/>
      <c r="H137" s="275"/>
      <c r="I137" s="273" t="s">
        <v>309</v>
      </c>
      <c r="J137" s="274"/>
      <c r="K137" s="275"/>
      <c r="L137" s="273" t="s">
        <v>310</v>
      </c>
      <c r="M137" s="274"/>
      <c r="N137" s="275"/>
      <c r="O137" s="273" t="s">
        <v>311</v>
      </c>
      <c r="P137" s="274"/>
      <c r="Q137" s="275"/>
      <c r="R137" s="273" t="s">
        <v>312</v>
      </c>
      <c r="S137" s="274"/>
      <c r="T137" s="275"/>
      <c r="U137" s="273" t="s">
        <v>313</v>
      </c>
      <c r="V137" s="274"/>
      <c r="W137" s="275"/>
      <c r="X137" s="170" t="s">
        <v>314</v>
      </c>
      <c r="Y137" s="171"/>
      <c r="Z137" s="171"/>
      <c r="AA137" s="172"/>
      <c r="AB137" s="158"/>
    </row>
    <row r="138" spans="2:59" ht="30" x14ac:dyDescent="0.25">
      <c r="B138" s="276" t="str">
        <f>'[3]Do not use or change'!H23</f>
        <v>A16</v>
      </c>
      <c r="C138" s="344" t="str">
        <f>'[3]Do not use or change'!F23</f>
        <v>Travel</v>
      </c>
      <c r="D138" s="234" t="s">
        <v>329</v>
      </c>
      <c r="E138" s="235" t="s">
        <v>307</v>
      </c>
      <c r="F138" s="186" t="s">
        <v>315</v>
      </c>
      <c r="G138" s="187" t="s">
        <v>316</v>
      </c>
      <c r="H138" s="188" t="s">
        <v>317</v>
      </c>
      <c r="I138" s="186" t="s">
        <v>315</v>
      </c>
      <c r="J138" s="187" t="s">
        <v>316</v>
      </c>
      <c r="K138" s="188" t="s">
        <v>317</v>
      </c>
      <c r="L138" s="186" t="s">
        <v>315</v>
      </c>
      <c r="M138" s="187" t="s">
        <v>316</v>
      </c>
      <c r="N138" s="188" t="s">
        <v>317</v>
      </c>
      <c r="O138" s="186" t="s">
        <v>315</v>
      </c>
      <c r="P138" s="187" t="s">
        <v>316</v>
      </c>
      <c r="Q138" s="188" t="s">
        <v>317</v>
      </c>
      <c r="R138" s="186" t="s">
        <v>315</v>
      </c>
      <c r="S138" s="187" t="s">
        <v>316</v>
      </c>
      <c r="T138" s="188" t="s">
        <v>317</v>
      </c>
      <c r="U138" s="186" t="s">
        <v>315</v>
      </c>
      <c r="V138" s="187" t="s">
        <v>316</v>
      </c>
      <c r="W138" s="188" t="s">
        <v>317</v>
      </c>
      <c r="X138" s="192" t="s">
        <v>307</v>
      </c>
      <c r="Y138" s="186" t="s">
        <v>315</v>
      </c>
      <c r="Z138" s="187" t="s">
        <v>316</v>
      </c>
      <c r="AA138" s="188" t="s">
        <v>317</v>
      </c>
      <c r="AB138" s="181"/>
    </row>
    <row r="139" spans="2:59" ht="72.75" thickBot="1" x14ac:dyDescent="0.3">
      <c r="B139" s="166"/>
      <c r="C139" s="303" t="str">
        <f>'[3]Do not use or change'!I23</f>
        <v>Includes travel costs (air tickects, taxi, car rental, hotels and perdiem)</v>
      </c>
      <c r="D139" s="394" t="s">
        <v>358</v>
      </c>
      <c r="E139" s="351" t="s">
        <v>353</v>
      </c>
      <c r="F139" s="352">
        <v>626</v>
      </c>
      <c r="G139" s="197">
        <v>145.05096074621696</v>
      </c>
      <c r="H139" s="395">
        <v>90801.901427131816</v>
      </c>
      <c r="I139" s="352">
        <v>626</v>
      </c>
      <c r="J139" s="197">
        <v>282.34508695861166</v>
      </c>
      <c r="K139" s="395">
        <v>176748.0244360909</v>
      </c>
      <c r="L139" s="352">
        <v>626</v>
      </c>
      <c r="M139" s="197">
        <v>252.49000841662627</v>
      </c>
      <c r="N139" s="395">
        <v>158058.74526880804</v>
      </c>
      <c r="O139" s="352">
        <v>626</v>
      </c>
      <c r="P139" s="197">
        <v>222.46047029964919</v>
      </c>
      <c r="Q139" s="395">
        <v>139260.25440758039</v>
      </c>
      <c r="R139" s="352">
        <v>626</v>
      </c>
      <c r="S139" s="197">
        <v>168.94183653413819</v>
      </c>
      <c r="T139" s="395">
        <v>105757.58967037051</v>
      </c>
      <c r="U139" s="352">
        <v>626</v>
      </c>
      <c r="V139" s="197">
        <v>69.032734637809469</v>
      </c>
      <c r="W139" s="395">
        <v>43214.491883268725</v>
      </c>
      <c r="X139" s="396" t="s">
        <v>353</v>
      </c>
      <c r="Y139" s="397">
        <f>U139</f>
        <v>626</v>
      </c>
      <c r="Z139" s="284">
        <f>SUM(G139+J139+M139+P139+S139+V139)</f>
        <v>1140.3210975930517</v>
      </c>
      <c r="AA139" s="285">
        <f>SUM(H139+K139+N139+Q139+T139+W139)</f>
        <v>713841.0070932504</v>
      </c>
      <c r="AB139" s="205">
        <f>AA139-'[3]4.4. Detailed Budget Plan'!P23</f>
        <v>0</v>
      </c>
      <c r="AC139" s="206"/>
      <c r="AD139" s="206"/>
      <c r="AE139" s="207">
        <f>H139-(F139*G139)</f>
        <v>0</v>
      </c>
      <c r="AF139" s="206"/>
      <c r="AG139" s="206"/>
      <c r="AH139" s="207">
        <f>K139-(J139*I139)</f>
        <v>0</v>
      </c>
      <c r="AI139" s="206"/>
      <c r="AJ139" s="206"/>
      <c r="AK139" s="207">
        <f>+N139-(L139*M139)</f>
        <v>0</v>
      </c>
      <c r="AL139" s="206"/>
      <c r="AM139" s="206"/>
      <c r="AN139" s="207">
        <f>Q139-(O139*P139)</f>
        <v>0</v>
      </c>
      <c r="AO139" s="206"/>
      <c r="AP139" s="206"/>
      <c r="AQ139" s="207">
        <f>+T139-(R139*S139)</f>
        <v>0</v>
      </c>
      <c r="AR139" s="206"/>
      <c r="AS139" s="206"/>
      <c r="AT139" s="207">
        <f>+W139-(U139*V139)</f>
        <v>0</v>
      </c>
      <c r="AU139" s="206"/>
      <c r="AV139" s="206"/>
      <c r="AW139" s="206"/>
      <c r="AX139" s="208">
        <f>+AA139-W139-T139-Q139-N139-K139-H139</f>
        <v>0</v>
      </c>
      <c r="BA139" s="208">
        <f>+H139-'[3]4.4. Detailed Budget Plan'!J23</f>
        <v>0</v>
      </c>
      <c r="BB139" s="208">
        <f>+K139-'[3]4.4. Detailed Budget Plan'!K23</f>
        <v>0</v>
      </c>
      <c r="BC139" s="208">
        <f>+N139-'[3]4.4. Detailed Budget Plan'!L23</f>
        <v>0</v>
      </c>
      <c r="BD139" s="208">
        <f>+Q139-'[3]4.4. Detailed Budget Plan'!M23</f>
        <v>0</v>
      </c>
      <c r="BE139" s="208">
        <f>+T139-'[3]4.4. Detailed Budget Plan'!N23</f>
        <v>0</v>
      </c>
      <c r="BF139" s="208">
        <f>+W139-'[3]4.4. Detailed Budget Plan'!O23</f>
        <v>0</v>
      </c>
      <c r="BG139" s="208">
        <f>+AA139-'[3]4.4. Detailed Budget Plan'!P23</f>
        <v>0</v>
      </c>
    </row>
    <row r="140" spans="2:59" x14ac:dyDescent="0.25">
      <c r="B140" s="166"/>
      <c r="C140" s="339"/>
      <c r="D140" s="340"/>
      <c r="E140" s="340"/>
      <c r="F140" s="340"/>
      <c r="G140" s="340"/>
      <c r="H140" s="340"/>
      <c r="I140" s="340"/>
      <c r="J140" s="340"/>
      <c r="K140" s="340"/>
      <c r="L140" s="340"/>
      <c r="M140" s="340"/>
      <c r="N140" s="340"/>
      <c r="O140" s="340"/>
      <c r="P140" s="340"/>
      <c r="Q140" s="340"/>
      <c r="R140" s="340"/>
      <c r="S140" s="340"/>
      <c r="T140" s="340"/>
      <c r="U140" s="340"/>
      <c r="V140" s="340"/>
      <c r="W140" s="341"/>
      <c r="X140" s="269"/>
      <c r="Y140" s="269"/>
      <c r="Z140" s="362"/>
      <c r="AA140" s="269"/>
      <c r="AB140" s="205"/>
    </row>
    <row r="141" spans="2:59" x14ac:dyDescent="0.25">
      <c r="C141" s="256" t="s">
        <v>327</v>
      </c>
      <c r="D141" s="256"/>
      <c r="E141" s="314"/>
      <c r="F141" s="315"/>
      <c r="G141" s="316"/>
      <c r="H141" s="206"/>
      <c r="I141" s="206"/>
      <c r="J141" s="317"/>
      <c r="K141" s="206"/>
      <c r="L141" s="206"/>
      <c r="M141" s="317"/>
      <c r="N141" s="206"/>
      <c r="O141" s="206"/>
      <c r="P141" s="317"/>
      <c r="Q141" s="206"/>
      <c r="R141" s="206"/>
      <c r="S141" s="317"/>
      <c r="T141" s="206"/>
      <c r="U141" s="206"/>
      <c r="V141" s="317"/>
      <c r="W141" s="206"/>
      <c r="X141" s="265"/>
      <c r="Y141" s="265"/>
      <c r="Z141" s="318"/>
      <c r="AA141" s="265"/>
    </row>
    <row r="142" spans="2:59" x14ac:dyDescent="0.25">
      <c r="C142" s="261" t="s">
        <v>328</v>
      </c>
      <c r="D142" s="261"/>
      <c r="E142" s="314"/>
      <c r="F142" s="315"/>
      <c r="G142" s="316"/>
      <c r="H142" s="206"/>
      <c r="I142" s="206"/>
      <c r="J142" s="317"/>
      <c r="K142" s="206"/>
      <c r="L142" s="206"/>
      <c r="M142" s="317"/>
      <c r="N142" s="206"/>
      <c r="O142" s="206"/>
      <c r="P142" s="317"/>
      <c r="Q142" s="206"/>
      <c r="R142" s="206"/>
      <c r="S142" s="317"/>
      <c r="T142" s="206"/>
      <c r="U142" s="206"/>
      <c r="V142" s="317"/>
      <c r="W142" s="206"/>
      <c r="X142" s="265"/>
      <c r="Y142" s="265"/>
      <c r="Z142" s="318"/>
      <c r="AA142" s="265"/>
    </row>
    <row r="143" spans="2:59" ht="15.75" thickBot="1" x14ac:dyDescent="0.3">
      <c r="I143" s="320"/>
      <c r="J143" s="321"/>
      <c r="K143" s="320"/>
    </row>
    <row r="144" spans="2:59" ht="15.75" thickBot="1" x14ac:dyDescent="0.3">
      <c r="C144" s="376"/>
      <c r="D144" s="166"/>
      <c r="E144" s="166"/>
      <c r="F144" s="273" t="s">
        <v>308</v>
      </c>
      <c r="G144" s="274"/>
      <c r="H144" s="275"/>
      <c r="I144" s="273" t="s">
        <v>309</v>
      </c>
      <c r="J144" s="274"/>
      <c r="K144" s="275"/>
      <c r="L144" s="273" t="s">
        <v>310</v>
      </c>
      <c r="M144" s="274"/>
      <c r="N144" s="275"/>
      <c r="O144" s="273" t="s">
        <v>311</v>
      </c>
      <c r="P144" s="274"/>
      <c r="Q144" s="275"/>
      <c r="R144" s="273" t="s">
        <v>312</v>
      </c>
      <c r="S144" s="274"/>
      <c r="T144" s="275"/>
      <c r="U144" s="273" t="s">
        <v>313</v>
      </c>
      <c r="V144" s="274"/>
      <c r="W144" s="275"/>
      <c r="X144" s="170" t="s">
        <v>314</v>
      </c>
      <c r="Y144" s="171"/>
      <c r="Z144" s="171"/>
      <c r="AA144" s="172"/>
      <c r="AB144" s="158"/>
    </row>
    <row r="145" spans="2:59" ht="30" x14ac:dyDescent="0.25">
      <c r="B145" s="182" t="str">
        <f>'[3]Do not use or change'!H24</f>
        <v>A17</v>
      </c>
      <c r="C145" s="344" t="str">
        <f>'[3]Do not use or change'!F24</f>
        <v>Construction</v>
      </c>
      <c r="D145" s="234" t="s">
        <v>329</v>
      </c>
      <c r="E145" s="235" t="s">
        <v>307</v>
      </c>
      <c r="F145" s="186" t="s">
        <v>315</v>
      </c>
      <c r="G145" s="187" t="s">
        <v>316</v>
      </c>
      <c r="H145" s="188" t="s">
        <v>317</v>
      </c>
      <c r="I145" s="189" t="s">
        <v>315</v>
      </c>
      <c r="J145" s="190" t="s">
        <v>316</v>
      </c>
      <c r="K145" s="191" t="s">
        <v>317</v>
      </c>
      <c r="L145" s="186" t="s">
        <v>315</v>
      </c>
      <c r="M145" s="187" t="s">
        <v>316</v>
      </c>
      <c r="N145" s="188" t="s">
        <v>317</v>
      </c>
      <c r="O145" s="186" t="s">
        <v>315</v>
      </c>
      <c r="P145" s="187" t="s">
        <v>316</v>
      </c>
      <c r="Q145" s="188" t="s">
        <v>317</v>
      </c>
      <c r="R145" s="186" t="s">
        <v>315</v>
      </c>
      <c r="S145" s="187" t="s">
        <v>316</v>
      </c>
      <c r="T145" s="188" t="s">
        <v>317</v>
      </c>
      <c r="U145" s="186" t="s">
        <v>315</v>
      </c>
      <c r="V145" s="187" t="s">
        <v>316</v>
      </c>
      <c r="W145" s="188" t="s">
        <v>317</v>
      </c>
      <c r="X145" s="192" t="s">
        <v>307</v>
      </c>
      <c r="Y145" s="186" t="s">
        <v>315</v>
      </c>
      <c r="Z145" s="187" t="s">
        <v>316</v>
      </c>
      <c r="AA145" s="188" t="s">
        <v>317</v>
      </c>
      <c r="AB145" s="181"/>
    </row>
    <row r="146" spans="2:59" ht="96.75" thickBot="1" x14ac:dyDescent="0.3">
      <c r="B146" s="166"/>
      <c r="C146" s="303" t="str">
        <f>'[3]Do not use or change'!I24</f>
        <v>Installing fences and other safety devices for equipment protection / Conditioning (adecuación) of soils for assembly of plots.  This land preparation includes drainage and irrigation among others activities to groom the plots.</v>
      </c>
      <c r="D146" s="394" t="s">
        <v>359</v>
      </c>
      <c r="E146" s="195" t="s">
        <v>320</v>
      </c>
      <c r="F146" s="398">
        <v>7421.4400593874725</v>
      </c>
      <c r="G146" s="197">
        <v>0.94516092461083079</v>
      </c>
      <c r="H146" s="198">
        <v>7014.4551484745225</v>
      </c>
      <c r="I146" s="396">
        <v>7421.4400593874725</v>
      </c>
      <c r="J146" s="197">
        <v>2.3589960031434414</v>
      </c>
      <c r="K146" s="198">
        <v>17507.147437663672</v>
      </c>
      <c r="L146" s="396">
        <v>7421.4400593874725</v>
      </c>
      <c r="M146" s="197">
        <v>3.1004492622403288</v>
      </c>
      <c r="N146" s="198">
        <v>23009.79835688871</v>
      </c>
      <c r="O146" s="396">
        <v>7421.4400593874725</v>
      </c>
      <c r="P146" s="197">
        <v>2.2896638419661173</v>
      </c>
      <c r="Q146" s="198">
        <v>16992.602959298369</v>
      </c>
      <c r="R146" s="396">
        <v>7421.4400593874725</v>
      </c>
      <c r="S146" s="197">
        <v>1.1328169713864222</v>
      </c>
      <c r="T146" s="198">
        <v>8407.1332514011865</v>
      </c>
      <c r="U146" s="396">
        <v>7421.4400593874725</v>
      </c>
      <c r="V146" s="197">
        <v>0.47577754073796236</v>
      </c>
      <c r="W146" s="198">
        <v>3530.954500189569</v>
      </c>
      <c r="X146" s="282" t="s">
        <v>320</v>
      </c>
      <c r="Y146" s="283">
        <f>U146</f>
        <v>7421.4400593874725</v>
      </c>
      <c r="Z146" s="284">
        <f>SUM(G146+J146+M146+P146+S146+V146)</f>
        <v>10.302864544085102</v>
      </c>
      <c r="AA146" s="285">
        <f>SUM(H146+K146+N146+Q146+T146+W146)</f>
        <v>76462.091653916039</v>
      </c>
      <c r="AB146" s="205">
        <f>AA146-'[3]4.4. Detailed Budget Plan'!P24</f>
        <v>0</v>
      </c>
      <c r="AC146" s="206"/>
      <c r="AD146" s="206"/>
      <c r="AE146" s="207">
        <f>H146-(F146*G146)</f>
        <v>0</v>
      </c>
      <c r="AF146" s="206"/>
      <c r="AG146" s="206"/>
      <c r="AH146" s="207">
        <f>K146-(J146*I146)</f>
        <v>0</v>
      </c>
      <c r="AI146" s="206"/>
      <c r="AJ146" s="206"/>
      <c r="AK146" s="207">
        <f>+N146-(L146*M146)</f>
        <v>0</v>
      </c>
      <c r="AL146" s="206"/>
      <c r="AM146" s="206"/>
      <c r="AN146" s="207">
        <f>Q146-(O146*P146)</f>
        <v>0</v>
      </c>
      <c r="AO146" s="206"/>
      <c r="AP146" s="206"/>
      <c r="AQ146" s="207">
        <f>+T146-(R146*S146)</f>
        <v>0</v>
      </c>
      <c r="AR146" s="206"/>
      <c r="AS146" s="206"/>
      <c r="AT146" s="207">
        <f>+W146-(U146*V146)</f>
        <v>0</v>
      </c>
      <c r="AU146" s="206"/>
      <c r="AV146" s="206"/>
      <c r="AW146" s="206"/>
      <c r="AX146" s="208">
        <f>+AA146-W146-T146-Q146-N146-K146-H146</f>
        <v>0</v>
      </c>
      <c r="BA146" s="208">
        <f>+H146-'[3]4.4. Detailed Budget Plan'!J24</f>
        <v>0</v>
      </c>
      <c r="BB146" s="208">
        <f>+K146-'[3]4.4. Detailed Budget Plan'!K24</f>
        <v>0</v>
      </c>
      <c r="BC146" s="208">
        <f>+N146-'[3]4.4. Detailed Budget Plan'!L24</f>
        <v>0</v>
      </c>
      <c r="BD146" s="208">
        <f>+Q146-'[3]4.4. Detailed Budget Plan'!M24</f>
        <v>0</v>
      </c>
      <c r="BE146" s="208">
        <f>+T146-'[3]4.4. Detailed Budget Plan'!N24</f>
        <v>0</v>
      </c>
      <c r="BF146" s="208">
        <f>+W146-'[3]4.4. Detailed Budget Plan'!O24</f>
        <v>0</v>
      </c>
      <c r="BG146" s="208">
        <f>+AA146-'[3]4.4. Detailed Budget Plan'!P24</f>
        <v>0</v>
      </c>
    </row>
    <row r="147" spans="2:59" ht="37.35" customHeight="1" x14ac:dyDescent="0.25">
      <c r="B147" s="166"/>
      <c r="C147" s="327"/>
      <c r="D147" s="328"/>
      <c r="E147" s="328"/>
      <c r="F147" s="328"/>
      <c r="G147" s="328"/>
      <c r="H147" s="328"/>
      <c r="I147" s="328"/>
      <c r="J147" s="328"/>
      <c r="K147" s="328"/>
      <c r="L147" s="328"/>
      <c r="M147" s="328"/>
      <c r="N147" s="328"/>
      <c r="O147" s="328"/>
      <c r="P147" s="328"/>
      <c r="Q147" s="329"/>
      <c r="R147" s="241" t="s">
        <v>321</v>
      </c>
      <c r="S147" s="242"/>
      <c r="T147" s="242"/>
      <c r="U147" s="242"/>
      <c r="V147" s="242"/>
      <c r="W147" s="330"/>
      <c r="X147" s="399" t="s">
        <v>322</v>
      </c>
      <c r="Y147" s="369">
        <v>4450.1917659166202</v>
      </c>
      <c r="Z147" s="332">
        <f>AA147/Y147</f>
        <v>7.5369785762684884</v>
      </c>
      <c r="AA147" s="331">
        <v>33541</v>
      </c>
      <c r="AB147" s="333"/>
      <c r="AC147" s="206"/>
      <c r="AD147" s="206"/>
      <c r="AE147" s="206"/>
      <c r="AF147" s="206"/>
      <c r="AG147" s="206"/>
      <c r="AH147" s="206"/>
      <c r="AI147" s="206"/>
      <c r="AJ147" s="206"/>
      <c r="AK147" s="206"/>
      <c r="AL147" s="206"/>
      <c r="AM147" s="206"/>
      <c r="AN147" s="206"/>
      <c r="AO147" s="206"/>
      <c r="AP147" s="206"/>
      <c r="AQ147" s="206"/>
      <c r="AR147" s="206"/>
      <c r="AS147" s="206"/>
      <c r="AT147" s="206"/>
      <c r="AU147" s="206"/>
      <c r="AV147" s="206"/>
      <c r="AW147" s="206"/>
      <c r="AX147" s="207">
        <f>+AA147-(Y147*Z147)</f>
        <v>0</v>
      </c>
      <c r="AY147" s="156">
        <v>1</v>
      </c>
    </row>
    <row r="148" spans="2:59" ht="26.65" customHeight="1" x14ac:dyDescent="0.25">
      <c r="B148" s="166"/>
      <c r="C148" s="327"/>
      <c r="D148" s="328"/>
      <c r="E148" s="328"/>
      <c r="F148" s="328"/>
      <c r="G148" s="328"/>
      <c r="H148" s="328"/>
      <c r="I148" s="328"/>
      <c r="J148" s="328"/>
      <c r="K148" s="328"/>
      <c r="L148" s="328"/>
      <c r="M148" s="328"/>
      <c r="N148" s="328"/>
      <c r="O148" s="328"/>
      <c r="P148" s="328"/>
      <c r="Q148" s="329"/>
      <c r="R148" s="212" t="s">
        <v>323</v>
      </c>
      <c r="S148" s="213"/>
      <c r="T148" s="213"/>
      <c r="U148" s="213"/>
      <c r="V148" s="213"/>
      <c r="W148" s="214"/>
      <c r="X148" s="215" t="s">
        <v>320</v>
      </c>
      <c r="Y148" s="216">
        <v>29515.089296893821</v>
      </c>
      <c r="Z148" s="335">
        <f t="shared" ref="Z148:Z151" si="11">AA148/Y148</f>
        <v>0.71399444066068996</v>
      </c>
      <c r="AA148" s="334">
        <v>21073.609673586019</v>
      </c>
      <c r="AB148" s="333"/>
      <c r="AC148" s="206"/>
      <c r="AD148" s="206"/>
      <c r="AE148" s="206"/>
      <c r="AF148" s="206"/>
      <c r="AG148" s="206"/>
      <c r="AH148" s="206"/>
      <c r="AI148" s="206"/>
      <c r="AJ148" s="206"/>
      <c r="AK148" s="206"/>
      <c r="AL148" s="206"/>
      <c r="AM148" s="206"/>
      <c r="AN148" s="206"/>
      <c r="AO148" s="206"/>
      <c r="AP148" s="206"/>
      <c r="AQ148" s="206"/>
      <c r="AR148" s="206"/>
      <c r="AS148" s="206"/>
      <c r="AT148" s="206"/>
      <c r="AU148" s="206"/>
      <c r="AV148" s="206"/>
      <c r="AW148" s="206"/>
      <c r="AX148" s="207">
        <f t="shared" ref="AX148:AX151" si="12">+AA148-(Y148*Z148)</f>
        <v>0</v>
      </c>
      <c r="AY148" s="156">
        <v>2</v>
      </c>
    </row>
    <row r="149" spans="2:59" ht="26.65" customHeight="1" x14ac:dyDescent="0.25">
      <c r="B149" s="166"/>
      <c r="C149" s="327"/>
      <c r="D149" s="328"/>
      <c r="E149" s="328"/>
      <c r="F149" s="328"/>
      <c r="G149" s="328"/>
      <c r="H149" s="328"/>
      <c r="I149" s="328"/>
      <c r="J149" s="328"/>
      <c r="K149" s="328"/>
      <c r="L149" s="328"/>
      <c r="M149" s="328"/>
      <c r="N149" s="328"/>
      <c r="O149" s="328"/>
      <c r="P149" s="328"/>
      <c r="Q149" s="329"/>
      <c r="R149" s="212" t="s">
        <v>324</v>
      </c>
      <c r="S149" s="213"/>
      <c r="T149" s="213"/>
      <c r="U149" s="213"/>
      <c r="V149" s="213"/>
      <c r="W149" s="214"/>
      <c r="X149" s="215" t="s">
        <v>320</v>
      </c>
      <c r="Y149" s="216">
        <v>23868.469740706831</v>
      </c>
      <c r="Z149" s="335">
        <f t="shared" si="11"/>
        <v>0.14279888813213798</v>
      </c>
      <c r="AA149" s="334">
        <v>3408.390940388515</v>
      </c>
      <c r="AB149" s="333"/>
      <c r="AC149" s="206"/>
      <c r="AD149" s="206"/>
      <c r="AE149" s="206"/>
      <c r="AF149" s="206"/>
      <c r="AG149" s="206"/>
      <c r="AH149" s="206"/>
      <c r="AI149" s="206"/>
      <c r="AJ149" s="206"/>
      <c r="AK149" s="206"/>
      <c r="AL149" s="206"/>
      <c r="AM149" s="206"/>
      <c r="AN149" s="206"/>
      <c r="AO149" s="206"/>
      <c r="AP149" s="206"/>
      <c r="AQ149" s="206"/>
      <c r="AR149" s="206"/>
      <c r="AS149" s="206"/>
      <c r="AT149" s="206"/>
      <c r="AU149" s="206"/>
      <c r="AV149" s="206"/>
      <c r="AW149" s="206"/>
      <c r="AX149" s="207">
        <f t="shared" si="12"/>
        <v>0</v>
      </c>
      <c r="AY149" s="156">
        <v>3</v>
      </c>
    </row>
    <row r="150" spans="2:59" ht="26.65" customHeight="1" x14ac:dyDescent="0.25">
      <c r="B150" s="166"/>
      <c r="C150" s="327"/>
      <c r="D150" s="328"/>
      <c r="E150" s="328"/>
      <c r="F150" s="328"/>
      <c r="G150" s="328"/>
      <c r="H150" s="328"/>
      <c r="I150" s="328"/>
      <c r="J150" s="328"/>
      <c r="K150" s="328"/>
      <c r="L150" s="328"/>
      <c r="M150" s="328"/>
      <c r="N150" s="328"/>
      <c r="O150" s="328"/>
      <c r="P150" s="328"/>
      <c r="Q150" s="329"/>
      <c r="R150" s="212" t="s">
        <v>325</v>
      </c>
      <c r="S150" s="213"/>
      <c r="T150" s="213"/>
      <c r="U150" s="213"/>
      <c r="V150" s="213"/>
      <c r="W150" s="214"/>
      <c r="X150" s="215" t="s">
        <v>320</v>
      </c>
      <c r="Y150" s="216">
        <v>14442</v>
      </c>
      <c r="Z150" s="335">
        <f t="shared" si="11"/>
        <v>1.1952638138761944</v>
      </c>
      <c r="AA150" s="334">
        <v>17262</v>
      </c>
      <c r="AB150" s="333"/>
      <c r="AC150" s="206"/>
      <c r="AD150" s="206"/>
      <c r="AE150" s="206"/>
      <c r="AF150" s="206"/>
      <c r="AG150" s="206"/>
      <c r="AH150" s="206"/>
      <c r="AI150" s="206"/>
      <c r="AJ150" s="206"/>
      <c r="AK150" s="206"/>
      <c r="AL150" s="206"/>
      <c r="AM150" s="206"/>
      <c r="AN150" s="206"/>
      <c r="AO150" s="206"/>
      <c r="AP150" s="206"/>
      <c r="AQ150" s="206"/>
      <c r="AR150" s="206"/>
      <c r="AS150" s="206"/>
      <c r="AT150" s="206"/>
      <c r="AU150" s="206"/>
      <c r="AV150" s="206"/>
      <c r="AW150" s="206"/>
      <c r="AX150" s="207">
        <f t="shared" si="12"/>
        <v>0</v>
      </c>
      <c r="AY150" s="156">
        <v>4</v>
      </c>
    </row>
    <row r="151" spans="2:59" ht="26.65" customHeight="1" x14ac:dyDescent="0.25">
      <c r="B151" s="166"/>
      <c r="C151" s="339"/>
      <c r="D151" s="340"/>
      <c r="E151" s="340"/>
      <c r="F151" s="340"/>
      <c r="G151" s="340"/>
      <c r="H151" s="340"/>
      <c r="I151" s="340"/>
      <c r="J151" s="340"/>
      <c r="K151" s="340"/>
      <c r="L151" s="340"/>
      <c r="M151" s="340"/>
      <c r="N151" s="340"/>
      <c r="O151" s="340"/>
      <c r="P151" s="340"/>
      <c r="Q151" s="341"/>
      <c r="R151" s="212" t="s">
        <v>326</v>
      </c>
      <c r="S151" s="213"/>
      <c r="T151" s="213"/>
      <c r="U151" s="213"/>
      <c r="V151" s="213"/>
      <c r="W151" s="214"/>
      <c r="X151" s="215" t="s">
        <v>320</v>
      </c>
      <c r="Y151" s="216">
        <v>1648.7790498992574</v>
      </c>
      <c r="Z151" s="335">
        <f t="shared" si="11"/>
        <v>0.71386156930603661</v>
      </c>
      <c r="AA151" s="334">
        <v>1177</v>
      </c>
      <c r="AB151" s="333"/>
      <c r="AC151" s="206"/>
      <c r="AD151" s="206"/>
      <c r="AE151" s="206"/>
      <c r="AF151" s="206"/>
      <c r="AG151" s="206"/>
      <c r="AH151" s="206"/>
      <c r="AI151" s="206"/>
      <c r="AJ151" s="206"/>
      <c r="AK151" s="206"/>
      <c r="AL151" s="206"/>
      <c r="AM151" s="206"/>
      <c r="AN151" s="206"/>
      <c r="AO151" s="206"/>
      <c r="AP151" s="206"/>
      <c r="AQ151" s="206"/>
      <c r="AR151" s="206"/>
      <c r="AS151" s="206"/>
      <c r="AT151" s="206"/>
      <c r="AU151" s="206"/>
      <c r="AV151" s="206"/>
      <c r="AW151" s="206"/>
      <c r="AX151" s="207">
        <f t="shared" si="12"/>
        <v>0</v>
      </c>
      <c r="AY151" s="156">
        <v>5</v>
      </c>
    </row>
    <row r="152" spans="2:59" x14ac:dyDescent="0.25">
      <c r="C152" s="256" t="s">
        <v>327</v>
      </c>
      <c r="D152" s="256"/>
      <c r="E152" s="314"/>
      <c r="F152" s="315"/>
      <c r="G152" s="316"/>
      <c r="H152" s="206"/>
      <c r="I152" s="206"/>
      <c r="J152" s="317"/>
      <c r="K152" s="206"/>
      <c r="L152" s="206"/>
      <c r="M152" s="317"/>
      <c r="N152" s="206"/>
      <c r="O152" s="206"/>
      <c r="P152" s="317"/>
      <c r="Q152" s="206"/>
      <c r="R152" s="206"/>
      <c r="S152" s="317"/>
      <c r="T152" s="206"/>
      <c r="U152" s="206"/>
      <c r="V152" s="317"/>
      <c r="W152" s="206"/>
      <c r="X152" s="265"/>
      <c r="Y152" s="265"/>
      <c r="Z152" s="318"/>
      <c r="AA152" s="265"/>
    </row>
    <row r="153" spans="2:59" x14ac:dyDescent="0.25">
      <c r="C153" s="261" t="s">
        <v>328</v>
      </c>
      <c r="D153" s="261"/>
      <c r="E153" s="314"/>
      <c r="F153" s="315"/>
      <c r="G153" s="316"/>
      <c r="H153" s="206"/>
      <c r="I153" s="206"/>
      <c r="J153" s="317"/>
      <c r="K153" s="206"/>
      <c r="L153" s="206"/>
      <c r="M153" s="317"/>
      <c r="N153" s="206"/>
      <c r="O153" s="206"/>
      <c r="P153" s="317"/>
      <c r="Q153" s="206"/>
      <c r="R153" s="206"/>
      <c r="S153" s="317"/>
      <c r="T153" s="206"/>
      <c r="U153" s="206"/>
      <c r="V153" s="317"/>
      <c r="W153" s="206"/>
      <c r="X153" s="265"/>
      <c r="Y153" s="265"/>
      <c r="Z153" s="318"/>
      <c r="AA153" s="265"/>
    </row>
    <row r="154" spans="2:59" ht="15.75" thickBot="1" x14ac:dyDescent="0.3">
      <c r="I154" s="320"/>
      <c r="J154" s="321"/>
      <c r="K154" s="320"/>
    </row>
    <row r="155" spans="2:59" ht="15.75" thickBot="1" x14ac:dyDescent="0.3">
      <c r="C155" s="376"/>
      <c r="D155" s="166"/>
      <c r="E155" s="166"/>
      <c r="F155" s="273" t="s">
        <v>308</v>
      </c>
      <c r="G155" s="274"/>
      <c r="H155" s="275"/>
      <c r="I155" s="273" t="s">
        <v>309</v>
      </c>
      <c r="J155" s="274"/>
      <c r="K155" s="275"/>
      <c r="L155" s="273" t="s">
        <v>310</v>
      </c>
      <c r="M155" s="274"/>
      <c r="N155" s="275"/>
      <c r="O155" s="273" t="s">
        <v>311</v>
      </c>
      <c r="P155" s="274"/>
      <c r="Q155" s="275"/>
      <c r="R155" s="273" t="s">
        <v>312</v>
      </c>
      <c r="S155" s="274"/>
      <c r="T155" s="275"/>
      <c r="U155" s="273" t="s">
        <v>313</v>
      </c>
      <c r="V155" s="274"/>
      <c r="W155" s="275"/>
      <c r="X155" s="170" t="s">
        <v>314</v>
      </c>
      <c r="Y155" s="171"/>
      <c r="Z155" s="171"/>
      <c r="AA155" s="172"/>
      <c r="AB155" s="158"/>
    </row>
    <row r="156" spans="2:59" ht="30" x14ac:dyDescent="0.25">
      <c r="B156" s="182" t="str">
        <f>'[3]Do not use or change'!H25</f>
        <v>A18</v>
      </c>
      <c r="C156" s="322" t="str">
        <f>'[3]Do not use or change'!F25</f>
        <v>Equipment</v>
      </c>
      <c r="D156" s="234" t="s">
        <v>329</v>
      </c>
      <c r="E156" s="235" t="s">
        <v>307</v>
      </c>
      <c r="F156" s="186" t="s">
        <v>315</v>
      </c>
      <c r="G156" s="187" t="s">
        <v>316</v>
      </c>
      <c r="H156" s="188" t="s">
        <v>317</v>
      </c>
      <c r="I156" s="189" t="s">
        <v>315</v>
      </c>
      <c r="J156" s="190" t="s">
        <v>316</v>
      </c>
      <c r="K156" s="191" t="s">
        <v>317</v>
      </c>
      <c r="L156" s="186" t="s">
        <v>315</v>
      </c>
      <c r="M156" s="187" t="s">
        <v>316</v>
      </c>
      <c r="N156" s="188" t="s">
        <v>317</v>
      </c>
      <c r="O156" s="186" t="s">
        <v>315</v>
      </c>
      <c r="P156" s="187" t="s">
        <v>316</v>
      </c>
      <c r="Q156" s="188" t="s">
        <v>317</v>
      </c>
      <c r="R156" s="186" t="s">
        <v>315</v>
      </c>
      <c r="S156" s="187" t="s">
        <v>316</v>
      </c>
      <c r="T156" s="188" t="s">
        <v>317</v>
      </c>
      <c r="U156" s="186" t="s">
        <v>315</v>
      </c>
      <c r="V156" s="187" t="s">
        <v>316</v>
      </c>
      <c r="W156" s="188" t="s">
        <v>317</v>
      </c>
      <c r="X156" s="192" t="s">
        <v>307</v>
      </c>
      <c r="Y156" s="186" t="s">
        <v>315</v>
      </c>
      <c r="Z156" s="187" t="s">
        <v>316</v>
      </c>
      <c r="AA156" s="188" t="s">
        <v>317</v>
      </c>
      <c r="AB156" s="181"/>
    </row>
    <row r="157" spans="2:59" ht="119.65" customHeight="1" thickBot="1" x14ac:dyDescent="0.3">
      <c r="C157" s="303" t="str">
        <f>'[3]Do not use or change'!I25</f>
        <v>Hardware Equipments (servers, laptops, tablets), Drones &amp; Cameras, Sensors &amp; Dataloggers (lysimeters), climate simulators</v>
      </c>
      <c r="D157" s="367" t="s">
        <v>355</v>
      </c>
      <c r="E157" s="195" t="s">
        <v>320</v>
      </c>
      <c r="F157" s="237">
        <v>10271.823840478983</v>
      </c>
      <c r="G157" s="197">
        <v>11.96656944331216</v>
      </c>
      <c r="H157" s="198">
        <v>122918.49329656115</v>
      </c>
      <c r="I157" s="238">
        <v>10271.823840478983</v>
      </c>
      <c r="J157" s="197">
        <v>13.758628139728748</v>
      </c>
      <c r="K157" s="198">
        <v>141326.20453795075</v>
      </c>
      <c r="L157" s="238">
        <v>10271.823840478983</v>
      </c>
      <c r="M157" s="197">
        <v>1.8117283150503738</v>
      </c>
      <c r="N157" s="198">
        <v>18609.754099005248</v>
      </c>
      <c r="O157" s="238">
        <v>10271.823840478983</v>
      </c>
      <c r="P157" s="197">
        <v>2.4953476553674929</v>
      </c>
      <c r="Q157" s="198">
        <v>25631.771536687145</v>
      </c>
      <c r="R157" s="238">
        <v>10271.823840478983</v>
      </c>
      <c r="S157" s="197">
        <v>1.4078167525186995</v>
      </c>
      <c r="T157" s="198">
        <v>14460.845681547278</v>
      </c>
      <c r="U157" s="238">
        <v>10271.823840478983</v>
      </c>
      <c r="V157" s="197">
        <v>0.12473869851838397</v>
      </c>
      <c r="W157" s="198">
        <v>1281.2939372714568</v>
      </c>
      <c r="X157" s="282" t="s">
        <v>320</v>
      </c>
      <c r="Y157" s="283">
        <f>U157</f>
        <v>10271.823840478983</v>
      </c>
      <c r="Z157" s="284">
        <f>SUM(G157+J157+M157+P157+S157+V157)</f>
        <v>31.564829004495859</v>
      </c>
      <c r="AA157" s="285">
        <f>SUM(H157+K157+N157+Q157+T157+W157)</f>
        <v>324228.36308902304</v>
      </c>
      <c r="AB157" s="205">
        <f>AA157-'[3]4.4. Detailed Budget Plan'!P25</f>
        <v>0</v>
      </c>
      <c r="AC157" s="206"/>
      <c r="AD157" s="206"/>
      <c r="AE157" s="207">
        <f>H157-(F157*G157)</f>
        <v>0</v>
      </c>
      <c r="AF157" s="206"/>
      <c r="AG157" s="206"/>
      <c r="AH157" s="207">
        <f>K157-(J157*I157)</f>
        <v>0</v>
      </c>
      <c r="AI157" s="206"/>
      <c r="AJ157" s="206"/>
      <c r="AK157" s="207">
        <f>+N157-(L157*M157)</f>
        <v>0</v>
      </c>
      <c r="AL157" s="206"/>
      <c r="AM157" s="206"/>
      <c r="AN157" s="207">
        <f>Q157-(O157*P157)</f>
        <v>0</v>
      </c>
      <c r="AO157" s="206"/>
      <c r="AP157" s="206"/>
      <c r="AQ157" s="207">
        <f>+T157-(R157*S157)</f>
        <v>0</v>
      </c>
      <c r="AR157" s="206"/>
      <c r="AS157" s="206"/>
      <c r="AT157" s="207">
        <f>+W157-(U157*V157)</f>
        <v>0</v>
      </c>
      <c r="AU157" s="206"/>
      <c r="AV157" s="206"/>
      <c r="AW157" s="206"/>
      <c r="AX157" s="208">
        <f>+AA157-W157-T157-Q157-N157-K157-H157</f>
        <v>0</v>
      </c>
      <c r="BA157" s="208">
        <f>+H157-'[3]4.4. Detailed Budget Plan'!J25</f>
        <v>0</v>
      </c>
      <c r="BB157" s="208">
        <f>+K157-'[3]4.4. Detailed Budget Plan'!K25</f>
        <v>0</v>
      </c>
      <c r="BC157" s="208">
        <f>+N157-'[3]4.4. Detailed Budget Plan'!L25</f>
        <v>0</v>
      </c>
      <c r="BD157" s="208">
        <f>+Q157-'[3]4.4. Detailed Budget Plan'!M25</f>
        <v>0</v>
      </c>
      <c r="BE157" s="208">
        <f>+T157-'[3]4.4. Detailed Budget Plan'!N25</f>
        <v>0</v>
      </c>
      <c r="BF157" s="208">
        <f>+W157-'[3]4.4. Detailed Budget Plan'!O25</f>
        <v>0</v>
      </c>
      <c r="BG157" s="208">
        <f>+AA157-'[3]4.4. Detailed Budget Plan'!P25</f>
        <v>0</v>
      </c>
    </row>
    <row r="158" spans="2:59" ht="23.1" customHeight="1" x14ac:dyDescent="0.25">
      <c r="C158" s="327"/>
      <c r="D158" s="328"/>
      <c r="E158" s="328"/>
      <c r="F158" s="328"/>
      <c r="G158" s="328"/>
      <c r="H158" s="328"/>
      <c r="I158" s="328"/>
      <c r="J158" s="328"/>
      <c r="K158" s="328"/>
      <c r="L158" s="328"/>
      <c r="M158" s="328"/>
      <c r="N158" s="328"/>
      <c r="O158" s="328"/>
      <c r="P158" s="328"/>
      <c r="Q158" s="329"/>
      <c r="R158" s="241" t="s">
        <v>331</v>
      </c>
      <c r="S158" s="242"/>
      <c r="T158" s="242"/>
      <c r="U158" s="242"/>
      <c r="V158" s="242"/>
      <c r="W158" s="330"/>
      <c r="X158" s="368" t="s">
        <v>320</v>
      </c>
      <c r="Y158" s="369">
        <v>8316.6842105263149</v>
      </c>
      <c r="Z158" s="332">
        <f>AA158/Y158</f>
        <v>2.1967889530873261</v>
      </c>
      <c r="AA158" s="331">
        <v>18270</v>
      </c>
      <c r="AB158" s="333"/>
      <c r="AC158" s="206"/>
      <c r="AD158" s="206"/>
      <c r="AE158" s="206"/>
      <c r="AF158" s="206"/>
      <c r="AG158" s="206"/>
      <c r="AH158" s="206"/>
      <c r="AI158" s="206"/>
      <c r="AJ158" s="206"/>
      <c r="AK158" s="206"/>
      <c r="AL158" s="206"/>
      <c r="AM158" s="206"/>
      <c r="AN158" s="206"/>
      <c r="AO158" s="206"/>
      <c r="AP158" s="206"/>
      <c r="AQ158" s="206"/>
      <c r="AR158" s="206"/>
      <c r="AS158" s="206"/>
      <c r="AT158" s="206"/>
      <c r="AU158" s="206"/>
      <c r="AV158" s="206"/>
      <c r="AW158" s="206"/>
      <c r="AX158" s="207">
        <f>+AA158-(Y158*Z158)</f>
        <v>0</v>
      </c>
      <c r="AY158" s="156">
        <v>1</v>
      </c>
    </row>
    <row r="159" spans="2:59" ht="23.1" customHeight="1" x14ac:dyDescent="0.25">
      <c r="C159" s="327"/>
      <c r="D159" s="328"/>
      <c r="E159" s="328"/>
      <c r="F159" s="328"/>
      <c r="G159" s="328"/>
      <c r="H159" s="328"/>
      <c r="I159" s="328"/>
      <c r="J159" s="328"/>
      <c r="K159" s="328"/>
      <c r="L159" s="328"/>
      <c r="M159" s="328"/>
      <c r="N159" s="328"/>
      <c r="O159" s="328"/>
      <c r="P159" s="328"/>
      <c r="Q159" s="329"/>
      <c r="R159" s="212" t="s">
        <v>332</v>
      </c>
      <c r="S159" s="213"/>
      <c r="T159" s="213"/>
      <c r="U159" s="213"/>
      <c r="V159" s="213"/>
      <c r="W159" s="214"/>
      <c r="X159" s="370" t="s">
        <v>320</v>
      </c>
      <c r="Y159" s="216">
        <v>3529.2105263157896</v>
      </c>
      <c r="Z159" s="335">
        <f t="shared" ref="Z159:Z165" si="13">AA159/Y159</f>
        <v>2.1968085899634628</v>
      </c>
      <c r="AA159" s="334">
        <v>7753</v>
      </c>
      <c r="AB159" s="333"/>
      <c r="AC159" s="206"/>
      <c r="AD159" s="206"/>
      <c r="AE159" s="206"/>
      <c r="AF159" s="206"/>
      <c r="AG159" s="206"/>
      <c r="AH159" s="206"/>
      <c r="AI159" s="206"/>
      <c r="AJ159" s="206"/>
      <c r="AK159" s="206"/>
      <c r="AL159" s="206"/>
      <c r="AM159" s="206"/>
      <c r="AN159" s="206"/>
      <c r="AO159" s="206"/>
      <c r="AP159" s="206"/>
      <c r="AQ159" s="206"/>
      <c r="AR159" s="206"/>
      <c r="AS159" s="206"/>
      <c r="AT159" s="206"/>
      <c r="AU159" s="206"/>
      <c r="AV159" s="206"/>
      <c r="AW159" s="206"/>
      <c r="AX159" s="207">
        <f t="shared" ref="AX159:AX164" si="14">+AA159-(Y159*Z159)</f>
        <v>0</v>
      </c>
      <c r="AY159" s="156">
        <v>2</v>
      </c>
    </row>
    <row r="160" spans="2:59" ht="23.1" customHeight="1" x14ac:dyDescent="0.25">
      <c r="C160" s="327"/>
      <c r="D160" s="328"/>
      <c r="E160" s="328"/>
      <c r="F160" s="328"/>
      <c r="G160" s="328"/>
      <c r="H160" s="328"/>
      <c r="I160" s="328"/>
      <c r="J160" s="328"/>
      <c r="K160" s="328"/>
      <c r="L160" s="328"/>
      <c r="M160" s="328"/>
      <c r="N160" s="328"/>
      <c r="O160" s="328"/>
      <c r="P160" s="328"/>
      <c r="Q160" s="329"/>
      <c r="R160" s="212" t="s">
        <v>333</v>
      </c>
      <c r="S160" s="213"/>
      <c r="T160" s="213"/>
      <c r="U160" s="213"/>
      <c r="V160" s="213"/>
      <c r="W160" s="214"/>
      <c r="X160" s="370" t="s">
        <v>320</v>
      </c>
      <c r="Y160" s="216">
        <v>104188.22222222222</v>
      </c>
      <c r="Z160" s="335">
        <f t="shared" si="13"/>
        <v>1.040597465697765</v>
      </c>
      <c r="AA160" s="334">
        <v>108418</v>
      </c>
      <c r="AB160" s="333"/>
      <c r="AC160" s="206"/>
      <c r="AD160" s="206"/>
      <c r="AE160" s="206"/>
      <c r="AF160" s="206"/>
      <c r="AG160" s="206"/>
      <c r="AH160" s="206"/>
      <c r="AI160" s="206"/>
      <c r="AJ160" s="206"/>
      <c r="AK160" s="206"/>
      <c r="AL160" s="206"/>
      <c r="AM160" s="206"/>
      <c r="AN160" s="206"/>
      <c r="AO160" s="206"/>
      <c r="AP160" s="206"/>
      <c r="AQ160" s="206"/>
      <c r="AR160" s="206"/>
      <c r="AS160" s="206"/>
      <c r="AT160" s="206"/>
      <c r="AU160" s="206"/>
      <c r="AV160" s="206"/>
      <c r="AW160" s="206"/>
      <c r="AX160" s="207">
        <f t="shared" si="14"/>
        <v>0</v>
      </c>
      <c r="AY160" s="156">
        <v>3</v>
      </c>
    </row>
    <row r="161" spans="2:59" ht="23.1" customHeight="1" x14ac:dyDescent="0.25">
      <c r="C161" s="327"/>
      <c r="D161" s="328"/>
      <c r="E161" s="328"/>
      <c r="F161" s="328"/>
      <c r="G161" s="328"/>
      <c r="H161" s="328"/>
      <c r="I161" s="328"/>
      <c r="J161" s="328"/>
      <c r="K161" s="328"/>
      <c r="L161" s="328"/>
      <c r="M161" s="328"/>
      <c r="N161" s="328"/>
      <c r="O161" s="328"/>
      <c r="P161" s="328"/>
      <c r="Q161" s="329"/>
      <c r="R161" s="212" t="s">
        <v>334</v>
      </c>
      <c r="S161" s="213"/>
      <c r="T161" s="213"/>
      <c r="U161" s="213"/>
      <c r="V161" s="213"/>
      <c r="W161" s="214"/>
      <c r="X161" s="370" t="s">
        <v>320</v>
      </c>
      <c r="Y161" s="216">
        <v>6023</v>
      </c>
      <c r="Z161" s="335">
        <f t="shared" si="13"/>
        <v>3.4687033040013282</v>
      </c>
      <c r="AA161" s="334">
        <v>20892</v>
      </c>
      <c r="AB161" s="333"/>
      <c r="AC161" s="206"/>
      <c r="AD161" s="206"/>
      <c r="AE161" s="206"/>
      <c r="AF161" s="206"/>
      <c r="AG161" s="206"/>
      <c r="AH161" s="206"/>
      <c r="AI161" s="206"/>
      <c r="AJ161" s="206"/>
      <c r="AK161" s="206"/>
      <c r="AL161" s="206"/>
      <c r="AM161" s="206"/>
      <c r="AN161" s="206"/>
      <c r="AO161" s="206"/>
      <c r="AP161" s="206"/>
      <c r="AQ161" s="206"/>
      <c r="AR161" s="206"/>
      <c r="AS161" s="206"/>
      <c r="AT161" s="206"/>
      <c r="AU161" s="206"/>
      <c r="AV161" s="206"/>
      <c r="AW161" s="206"/>
      <c r="AX161" s="207">
        <f t="shared" si="14"/>
        <v>0</v>
      </c>
      <c r="AY161" s="156">
        <v>4</v>
      </c>
    </row>
    <row r="162" spans="2:59" ht="23.1" customHeight="1" x14ac:dyDescent="0.25">
      <c r="C162" s="327"/>
      <c r="D162" s="328"/>
      <c r="E162" s="328"/>
      <c r="F162" s="328"/>
      <c r="G162" s="328"/>
      <c r="H162" s="328"/>
      <c r="I162" s="328"/>
      <c r="J162" s="328"/>
      <c r="K162" s="328"/>
      <c r="L162" s="328"/>
      <c r="M162" s="328"/>
      <c r="N162" s="328"/>
      <c r="O162" s="328"/>
      <c r="P162" s="328"/>
      <c r="Q162" s="329"/>
      <c r="R162" s="212" t="s">
        <v>335</v>
      </c>
      <c r="S162" s="213"/>
      <c r="T162" s="213"/>
      <c r="U162" s="213"/>
      <c r="V162" s="213"/>
      <c r="W162" s="214"/>
      <c r="X162" s="370" t="s">
        <v>320</v>
      </c>
      <c r="Y162" s="216">
        <v>11314.052631578947</v>
      </c>
      <c r="Z162" s="335">
        <f t="shared" si="13"/>
        <v>4.3936511185437768</v>
      </c>
      <c r="AA162" s="334">
        <v>49710</v>
      </c>
      <c r="AB162" s="333"/>
      <c r="AC162" s="206"/>
      <c r="AD162" s="206"/>
      <c r="AE162" s="206"/>
      <c r="AF162" s="206"/>
      <c r="AG162" s="206"/>
      <c r="AH162" s="206"/>
      <c r="AI162" s="206"/>
      <c r="AJ162" s="206"/>
      <c r="AK162" s="206"/>
      <c r="AL162" s="206"/>
      <c r="AM162" s="206"/>
      <c r="AN162" s="206"/>
      <c r="AO162" s="206"/>
      <c r="AP162" s="206"/>
      <c r="AQ162" s="206"/>
      <c r="AR162" s="206"/>
      <c r="AS162" s="206"/>
      <c r="AT162" s="206"/>
      <c r="AU162" s="206"/>
      <c r="AV162" s="206"/>
      <c r="AW162" s="206"/>
      <c r="AX162" s="207">
        <f t="shared" si="14"/>
        <v>0</v>
      </c>
      <c r="AY162" s="156">
        <v>5</v>
      </c>
    </row>
    <row r="163" spans="2:59" ht="23.1" customHeight="1" x14ac:dyDescent="0.25">
      <c r="C163" s="327"/>
      <c r="D163" s="328"/>
      <c r="E163" s="328"/>
      <c r="F163" s="328"/>
      <c r="G163" s="328"/>
      <c r="H163" s="328"/>
      <c r="I163" s="328"/>
      <c r="J163" s="328"/>
      <c r="K163" s="328"/>
      <c r="L163" s="328"/>
      <c r="M163" s="328"/>
      <c r="N163" s="328"/>
      <c r="O163" s="328"/>
      <c r="P163" s="328"/>
      <c r="Q163" s="329"/>
      <c r="R163" s="212" t="s">
        <v>336</v>
      </c>
      <c r="S163" s="213"/>
      <c r="T163" s="213"/>
      <c r="U163" s="213"/>
      <c r="V163" s="213"/>
      <c r="W163" s="214"/>
      <c r="X163" s="370" t="s">
        <v>320</v>
      </c>
      <c r="Y163" s="371">
        <v>8415.7962962962956</v>
      </c>
      <c r="Z163" s="335">
        <f t="shared" si="13"/>
        <v>6.2436159514845322</v>
      </c>
      <c r="AA163" s="334">
        <v>52545</v>
      </c>
      <c r="AB163" s="333"/>
      <c r="AC163" s="206"/>
      <c r="AD163" s="206"/>
      <c r="AE163" s="206"/>
      <c r="AF163" s="206"/>
      <c r="AG163" s="206"/>
      <c r="AH163" s="206"/>
      <c r="AI163" s="206"/>
      <c r="AJ163" s="206"/>
      <c r="AK163" s="206"/>
      <c r="AL163" s="206"/>
      <c r="AM163" s="206"/>
      <c r="AN163" s="206"/>
      <c r="AO163" s="206"/>
      <c r="AP163" s="206"/>
      <c r="AQ163" s="206"/>
      <c r="AR163" s="206"/>
      <c r="AS163" s="206"/>
      <c r="AT163" s="206"/>
      <c r="AU163" s="206"/>
      <c r="AV163" s="206"/>
      <c r="AW163" s="206"/>
      <c r="AX163" s="207">
        <f t="shared" si="14"/>
        <v>0</v>
      </c>
    </row>
    <row r="164" spans="2:59" ht="23.1" customHeight="1" x14ac:dyDescent="0.25">
      <c r="C164" s="327"/>
      <c r="D164" s="328"/>
      <c r="E164" s="328"/>
      <c r="F164" s="328"/>
      <c r="G164" s="328"/>
      <c r="H164" s="328"/>
      <c r="I164" s="328"/>
      <c r="J164" s="328"/>
      <c r="K164" s="328"/>
      <c r="L164" s="328"/>
      <c r="M164" s="328"/>
      <c r="N164" s="328"/>
      <c r="O164" s="328"/>
      <c r="P164" s="328"/>
      <c r="Q164" s="329"/>
      <c r="R164" s="212" t="s">
        <v>337</v>
      </c>
      <c r="S164" s="213"/>
      <c r="T164" s="213"/>
      <c r="U164" s="213"/>
      <c r="V164" s="213"/>
      <c r="W164" s="214"/>
      <c r="X164" s="370" t="s">
        <v>320</v>
      </c>
      <c r="Y164" s="372">
        <v>11253.454545454546</v>
      </c>
      <c r="Z164" s="335">
        <f t="shared" si="13"/>
        <v>2.5436633599379581</v>
      </c>
      <c r="AA164" s="334">
        <v>28625</v>
      </c>
      <c r="AB164" s="333"/>
      <c r="AC164" s="206"/>
      <c r="AD164" s="206"/>
      <c r="AE164" s="206"/>
      <c r="AF164" s="206"/>
      <c r="AG164" s="206"/>
      <c r="AH164" s="206"/>
      <c r="AI164" s="206"/>
      <c r="AJ164" s="206"/>
      <c r="AK164" s="206"/>
      <c r="AL164" s="206"/>
      <c r="AM164" s="206"/>
      <c r="AN164" s="206"/>
      <c r="AO164" s="206"/>
      <c r="AP164" s="206"/>
      <c r="AQ164" s="206"/>
      <c r="AR164" s="206"/>
      <c r="AS164" s="206"/>
      <c r="AT164" s="206"/>
      <c r="AU164" s="206"/>
      <c r="AV164" s="206"/>
      <c r="AW164" s="206"/>
      <c r="AX164" s="207">
        <f t="shared" si="14"/>
        <v>0</v>
      </c>
    </row>
    <row r="165" spans="2:59" ht="23.1" customHeight="1" x14ac:dyDescent="0.25">
      <c r="C165" s="339"/>
      <c r="D165" s="340"/>
      <c r="E165" s="340"/>
      <c r="F165" s="340"/>
      <c r="G165" s="340"/>
      <c r="H165" s="340"/>
      <c r="I165" s="340"/>
      <c r="J165" s="340"/>
      <c r="K165" s="340"/>
      <c r="L165" s="340"/>
      <c r="M165" s="340"/>
      <c r="N165" s="340"/>
      <c r="O165" s="340"/>
      <c r="P165" s="340"/>
      <c r="Q165" s="341"/>
      <c r="R165" s="212" t="s">
        <v>338</v>
      </c>
      <c r="S165" s="213"/>
      <c r="T165" s="213"/>
      <c r="U165" s="213"/>
      <c r="V165" s="213"/>
      <c r="W165" s="214"/>
      <c r="X165" s="370" t="s">
        <v>320</v>
      </c>
      <c r="Y165" s="372">
        <v>4009.5243902439024</v>
      </c>
      <c r="Z165" s="335">
        <f t="shared" si="13"/>
        <v>9.4809249926242689</v>
      </c>
      <c r="AA165" s="334">
        <v>38014</v>
      </c>
      <c r="AB165" s="333"/>
    </row>
    <row r="166" spans="2:59" x14ac:dyDescent="0.25">
      <c r="C166" s="256" t="s">
        <v>327</v>
      </c>
      <c r="D166" s="256"/>
      <c r="E166" s="314"/>
      <c r="F166" s="315"/>
      <c r="G166" s="316"/>
      <c r="H166" s="206"/>
      <c r="I166" s="206"/>
      <c r="J166" s="317"/>
      <c r="K166" s="206"/>
      <c r="L166" s="206"/>
      <c r="M166" s="317"/>
      <c r="N166" s="206"/>
      <c r="O166" s="206"/>
      <c r="P166" s="317"/>
      <c r="Q166" s="206"/>
      <c r="R166" s="206"/>
      <c r="S166" s="317"/>
      <c r="T166" s="206"/>
      <c r="U166" s="206"/>
      <c r="V166" s="317"/>
      <c r="W166" s="206"/>
      <c r="X166" s="265"/>
      <c r="Y166" s="265"/>
      <c r="Z166" s="318"/>
      <c r="AA166" s="265"/>
    </row>
    <row r="167" spans="2:59" x14ac:dyDescent="0.25">
      <c r="C167" s="261" t="s">
        <v>328</v>
      </c>
      <c r="D167" s="261"/>
      <c r="E167" s="314"/>
      <c r="F167" s="315"/>
      <c r="G167" s="316"/>
      <c r="H167" s="206"/>
      <c r="I167" s="206"/>
      <c r="J167" s="317"/>
      <c r="K167" s="206"/>
      <c r="L167" s="206"/>
      <c r="M167" s="317"/>
      <c r="N167" s="206"/>
      <c r="O167" s="206"/>
      <c r="P167" s="317"/>
      <c r="Q167" s="206"/>
      <c r="R167" s="206"/>
      <c r="S167" s="317"/>
      <c r="T167" s="206"/>
      <c r="U167" s="206"/>
      <c r="V167" s="317"/>
      <c r="W167" s="206"/>
      <c r="X167" s="265"/>
      <c r="Y167" s="265"/>
      <c r="Z167" s="318"/>
      <c r="AA167" s="265"/>
    </row>
    <row r="168" spans="2:59" ht="15.75" thickBot="1" x14ac:dyDescent="0.3">
      <c r="C168" s="349"/>
      <c r="D168" s="349"/>
      <c r="I168" s="320"/>
      <c r="J168" s="321"/>
      <c r="K168" s="320"/>
    </row>
    <row r="169" spans="2:59" ht="15.75" thickBot="1" x14ac:dyDescent="0.3">
      <c r="F169" s="273" t="s">
        <v>308</v>
      </c>
      <c r="G169" s="274"/>
      <c r="H169" s="275"/>
      <c r="I169" s="273" t="s">
        <v>309</v>
      </c>
      <c r="J169" s="274"/>
      <c r="K169" s="275"/>
      <c r="L169" s="273" t="s">
        <v>310</v>
      </c>
      <c r="M169" s="274"/>
      <c r="N169" s="275"/>
      <c r="O169" s="273" t="s">
        <v>311</v>
      </c>
      <c r="P169" s="274"/>
      <c r="Q169" s="275"/>
      <c r="R169" s="273" t="s">
        <v>312</v>
      </c>
      <c r="S169" s="274"/>
      <c r="T169" s="275"/>
      <c r="U169" s="273" t="s">
        <v>313</v>
      </c>
      <c r="V169" s="274"/>
      <c r="W169" s="275"/>
      <c r="X169" s="170" t="s">
        <v>314</v>
      </c>
      <c r="Y169" s="171"/>
      <c r="Z169" s="171"/>
      <c r="AA169" s="172"/>
      <c r="AB169" s="158"/>
    </row>
    <row r="170" spans="2:59" ht="30" x14ac:dyDescent="0.25">
      <c r="B170" s="276" t="str">
        <f>'[3]Do not use or change'!H26</f>
        <v>A19</v>
      </c>
      <c r="C170" s="322" t="str">
        <f>'[3]Do not use or change'!F26</f>
        <v>International consultant</v>
      </c>
      <c r="D170" s="234" t="s">
        <v>329</v>
      </c>
      <c r="E170" s="235" t="s">
        <v>307</v>
      </c>
      <c r="F170" s="186" t="s">
        <v>315</v>
      </c>
      <c r="G170" s="187" t="s">
        <v>316</v>
      </c>
      <c r="H170" s="188" t="s">
        <v>317</v>
      </c>
      <c r="I170" s="189" t="s">
        <v>315</v>
      </c>
      <c r="J170" s="190" t="s">
        <v>316</v>
      </c>
      <c r="K170" s="191" t="s">
        <v>317</v>
      </c>
      <c r="L170" s="186" t="s">
        <v>315</v>
      </c>
      <c r="M170" s="187" t="s">
        <v>316</v>
      </c>
      <c r="N170" s="188" t="s">
        <v>317</v>
      </c>
      <c r="O170" s="186" t="s">
        <v>315</v>
      </c>
      <c r="P170" s="187" t="s">
        <v>316</v>
      </c>
      <c r="Q170" s="188" t="s">
        <v>317</v>
      </c>
      <c r="R170" s="186" t="s">
        <v>315</v>
      </c>
      <c r="S170" s="187" t="s">
        <v>316</v>
      </c>
      <c r="T170" s="188" t="s">
        <v>317</v>
      </c>
      <c r="U170" s="186" t="s">
        <v>315</v>
      </c>
      <c r="V170" s="187" t="s">
        <v>316</v>
      </c>
      <c r="W170" s="188" t="s">
        <v>317</v>
      </c>
      <c r="X170" s="192" t="s">
        <v>307</v>
      </c>
      <c r="Y170" s="186" t="s">
        <v>315</v>
      </c>
      <c r="Z170" s="187" t="s">
        <v>316</v>
      </c>
      <c r="AA170" s="188" t="s">
        <v>317</v>
      </c>
      <c r="AB170" s="181"/>
    </row>
    <row r="171" spans="2:59" ht="48.75" thickBot="1" x14ac:dyDescent="0.3">
      <c r="C171" s="303" t="str">
        <f>'[3]Do not use or change'!I26</f>
        <v>International scientists or professors with recognized expertise in digital agriculture</v>
      </c>
      <c r="D171" s="304" t="s">
        <v>339</v>
      </c>
      <c r="E171" s="195" t="s">
        <v>340</v>
      </c>
      <c r="F171" s="373">
        <v>3687</v>
      </c>
      <c r="G171" s="197">
        <v>2.0031196259588726</v>
      </c>
      <c r="H171" s="198">
        <v>7385.5020609103631</v>
      </c>
      <c r="I171" s="198">
        <v>3687</v>
      </c>
      <c r="J171" s="197">
        <v>4.5222678003252064</v>
      </c>
      <c r="K171" s="198">
        <v>16673.601379799034</v>
      </c>
      <c r="L171" s="198">
        <v>3687</v>
      </c>
      <c r="M171" s="197">
        <v>3.9854656110211302</v>
      </c>
      <c r="N171" s="198">
        <v>14694.411707834906</v>
      </c>
      <c r="O171" s="198">
        <v>3687</v>
      </c>
      <c r="P171" s="197">
        <v>2.6945346431279198</v>
      </c>
      <c r="Q171" s="198">
        <v>9934.7492292126408</v>
      </c>
      <c r="R171" s="198">
        <v>3687</v>
      </c>
      <c r="S171" s="197">
        <v>2.730301900307988</v>
      </c>
      <c r="T171" s="198">
        <v>10066.623106435552</v>
      </c>
      <c r="U171" s="198">
        <v>3687</v>
      </c>
      <c r="V171" s="197">
        <v>1.3392013459092953</v>
      </c>
      <c r="W171" s="198">
        <v>4937.6353623675714</v>
      </c>
      <c r="X171" s="392" t="s">
        <v>340</v>
      </c>
      <c r="Y171" s="283">
        <f>U171</f>
        <v>3687</v>
      </c>
      <c r="Z171" s="284">
        <f>SUM(G171+J171+M171+P171+S171+V171)</f>
        <v>17.274890926650411</v>
      </c>
      <c r="AA171" s="285">
        <f>SUM(H171+K171+N171+Q171+T171+W171)</f>
        <v>63692.522846560067</v>
      </c>
      <c r="AB171" s="205">
        <f>AA171-'[3]4.4. Detailed Budget Plan'!P26</f>
        <v>0</v>
      </c>
      <c r="AC171" s="206"/>
      <c r="AD171" s="206"/>
      <c r="AE171" s="207">
        <f>H171-(F171*G171)</f>
        <v>0</v>
      </c>
      <c r="AF171" s="206"/>
      <c r="AG171" s="206"/>
      <c r="AH171" s="207">
        <f>K171-(J171*I171)</f>
        <v>0</v>
      </c>
      <c r="AI171" s="206"/>
      <c r="AJ171" s="206"/>
      <c r="AK171" s="207">
        <f>+N171-(L171*M171)</f>
        <v>0</v>
      </c>
      <c r="AL171" s="206"/>
      <c r="AM171" s="206"/>
      <c r="AN171" s="207">
        <f>Q171-(O171*P171)</f>
        <v>0</v>
      </c>
      <c r="AO171" s="206"/>
      <c r="AP171" s="206"/>
      <c r="AQ171" s="207">
        <f>+T171-(R171*S171)</f>
        <v>0</v>
      </c>
      <c r="AR171" s="206"/>
      <c r="AS171" s="206"/>
      <c r="AT171" s="207">
        <f>+W171-(U171*V171)</f>
        <v>0</v>
      </c>
      <c r="AU171" s="206"/>
      <c r="AV171" s="206"/>
      <c r="AW171" s="206"/>
      <c r="AX171" s="208">
        <f>+AA171-W171-T171-Q171-N171-K171-H171</f>
        <v>0</v>
      </c>
      <c r="BA171" s="208">
        <f>+H171-'[3]4.4. Detailed Budget Plan'!J26</f>
        <v>0</v>
      </c>
      <c r="BB171" s="208">
        <f>+K171-'[3]4.4. Detailed Budget Plan'!K26</f>
        <v>0</v>
      </c>
      <c r="BC171" s="208">
        <f>+N171-'[3]4.4. Detailed Budget Plan'!L26</f>
        <v>0</v>
      </c>
      <c r="BD171" s="208">
        <f>+Q171-'[3]4.4. Detailed Budget Plan'!M26</f>
        <v>0</v>
      </c>
      <c r="BE171" s="208">
        <f>+T171-'[3]4.4. Detailed Budget Plan'!N26</f>
        <v>0</v>
      </c>
      <c r="BF171" s="208">
        <f>+W171-'[3]4.4. Detailed Budget Plan'!O26</f>
        <v>0</v>
      </c>
      <c r="BG171" s="208">
        <f>+AA171-'[3]4.4. Detailed Budget Plan'!P26</f>
        <v>0</v>
      </c>
    </row>
    <row r="172" spans="2:59" x14ac:dyDescent="0.25">
      <c r="C172" s="374"/>
      <c r="D172" s="374"/>
      <c r="E172" s="374"/>
      <c r="F172" s="361"/>
      <c r="G172" s="360"/>
      <c r="H172" s="361"/>
      <c r="I172" s="361"/>
      <c r="J172" s="360"/>
      <c r="K172" s="361"/>
      <c r="L172" s="361"/>
      <c r="M172" s="360"/>
      <c r="N172" s="361"/>
      <c r="O172" s="361"/>
      <c r="P172" s="360"/>
      <c r="Q172" s="361"/>
      <c r="R172" s="361"/>
      <c r="S172" s="360"/>
      <c r="T172" s="361"/>
      <c r="U172" s="361"/>
      <c r="V172" s="360"/>
      <c r="W172" s="361"/>
      <c r="X172" s="269"/>
      <c r="Y172" s="269"/>
      <c r="Z172" s="362"/>
      <c r="AA172" s="269"/>
      <c r="AB172" s="205"/>
    </row>
    <row r="173" spans="2:59" x14ac:dyDescent="0.25">
      <c r="C173" s="256" t="s">
        <v>327</v>
      </c>
      <c r="D173" s="256"/>
      <c r="E173" s="314"/>
      <c r="F173" s="315"/>
      <c r="G173" s="316"/>
      <c r="H173" s="206"/>
      <c r="I173" s="206"/>
      <c r="J173" s="317"/>
      <c r="K173" s="206"/>
      <c r="L173" s="206"/>
      <c r="M173" s="317"/>
      <c r="N173" s="206"/>
      <c r="O173" s="206"/>
      <c r="P173" s="317"/>
      <c r="Q173" s="206"/>
      <c r="R173" s="206"/>
      <c r="S173" s="317"/>
      <c r="T173" s="206"/>
      <c r="U173" s="206"/>
      <c r="V173" s="317"/>
      <c r="W173" s="206"/>
      <c r="X173" s="265"/>
      <c r="Y173" s="265"/>
      <c r="Z173" s="318"/>
      <c r="AA173" s="265"/>
    </row>
    <row r="174" spans="2:59" x14ac:dyDescent="0.25">
      <c r="C174" s="261" t="s">
        <v>328</v>
      </c>
      <c r="D174" s="261"/>
      <c r="E174" s="314"/>
      <c r="F174" s="315"/>
      <c r="G174" s="316"/>
      <c r="H174" s="206"/>
      <c r="I174" s="206"/>
      <c r="J174" s="317"/>
      <c r="K174" s="206"/>
      <c r="L174" s="206"/>
      <c r="M174" s="317"/>
      <c r="N174" s="206"/>
      <c r="O174" s="206"/>
      <c r="P174" s="317"/>
      <c r="Q174" s="206"/>
      <c r="R174" s="206"/>
      <c r="S174" s="317"/>
      <c r="T174" s="206"/>
      <c r="U174" s="206"/>
      <c r="V174" s="317"/>
      <c r="W174" s="206"/>
      <c r="X174" s="265"/>
      <c r="Y174" s="265"/>
      <c r="Z174" s="318"/>
      <c r="AA174" s="265"/>
    </row>
    <row r="175" spans="2:59" ht="15.75" thickBot="1" x14ac:dyDescent="0.3">
      <c r="C175" s="349"/>
      <c r="D175" s="349"/>
      <c r="I175" s="320"/>
      <c r="J175" s="321"/>
      <c r="K175" s="320"/>
    </row>
    <row r="176" spans="2:59" ht="15.75" thickBot="1" x14ac:dyDescent="0.3">
      <c r="F176" s="294" t="s">
        <v>308</v>
      </c>
      <c r="G176" s="295"/>
      <c r="H176" s="296"/>
      <c r="I176" s="294" t="s">
        <v>309</v>
      </c>
      <c r="J176" s="295"/>
      <c r="K176" s="296"/>
      <c r="L176" s="294" t="s">
        <v>310</v>
      </c>
      <c r="M176" s="295"/>
      <c r="N176" s="296"/>
      <c r="O176" s="294" t="s">
        <v>311</v>
      </c>
      <c r="P176" s="295"/>
      <c r="Q176" s="296"/>
      <c r="R176" s="294" t="s">
        <v>312</v>
      </c>
      <c r="S176" s="295"/>
      <c r="T176" s="296"/>
      <c r="U176" s="294" t="s">
        <v>313</v>
      </c>
      <c r="V176" s="295"/>
      <c r="W176" s="296"/>
      <c r="X176" s="387" t="s">
        <v>314</v>
      </c>
      <c r="Y176" s="388"/>
      <c r="Z176" s="388"/>
      <c r="AA176" s="389"/>
      <c r="AB176" s="158"/>
    </row>
    <row r="177" spans="2:59" ht="30" x14ac:dyDescent="0.25">
      <c r="B177" s="276" t="str">
        <f>'[3]Do not use or change'!H27</f>
        <v>A20</v>
      </c>
      <c r="C177" s="400" t="str">
        <f>'[3]Do not use or change'!F27</f>
        <v>Local Consultants</v>
      </c>
      <c r="D177" s="278" t="s">
        <v>329</v>
      </c>
      <c r="E177" s="390" t="s">
        <v>307</v>
      </c>
      <c r="F177" s="302" t="s">
        <v>315</v>
      </c>
      <c r="G177" s="298" t="s">
        <v>316</v>
      </c>
      <c r="H177" s="235" t="s">
        <v>317</v>
      </c>
      <c r="I177" s="299" t="s">
        <v>315</v>
      </c>
      <c r="J177" s="300" t="s">
        <v>316</v>
      </c>
      <c r="K177" s="301" t="s">
        <v>317</v>
      </c>
      <c r="L177" s="302" t="s">
        <v>315</v>
      </c>
      <c r="M177" s="298" t="s">
        <v>316</v>
      </c>
      <c r="N177" s="235" t="s">
        <v>317</v>
      </c>
      <c r="O177" s="302" t="s">
        <v>315</v>
      </c>
      <c r="P177" s="298" t="s">
        <v>316</v>
      </c>
      <c r="Q177" s="235" t="s">
        <v>317</v>
      </c>
      <c r="R177" s="302" t="s">
        <v>315</v>
      </c>
      <c r="S177" s="298" t="s">
        <v>316</v>
      </c>
      <c r="T177" s="235" t="s">
        <v>317</v>
      </c>
      <c r="U177" s="302" t="s">
        <v>315</v>
      </c>
      <c r="V177" s="298" t="s">
        <v>316</v>
      </c>
      <c r="W177" s="235" t="s">
        <v>317</v>
      </c>
      <c r="X177" s="390" t="s">
        <v>307</v>
      </c>
      <c r="Y177" s="302" t="s">
        <v>315</v>
      </c>
      <c r="Z177" s="298" t="s">
        <v>316</v>
      </c>
      <c r="AA177" s="235" t="s">
        <v>317</v>
      </c>
      <c r="AB177" s="181"/>
    </row>
    <row r="178" spans="2:59" ht="117" customHeight="1" thickBot="1" x14ac:dyDescent="0.3">
      <c r="C178" s="401" t="str">
        <f>'[3]Do not use or change'!I27</f>
        <v>Personnel hired to: (i) professional technicians in field working with farmers in the implementation of big-data for the platforms for result 1,1, (ii) national researchers to develop the Big Data platforms, (iii) proper design of communication pieces. This includes all the costs associated with each position including the cost associates with the colombian law</v>
      </c>
      <c r="D178" s="281" t="str">
        <f>D39</f>
        <v>It corresponds to the monthly time of 106 people who will be involved in the project as local consultants (some are positions shared with result 1.2). Average value month per person / year is the unit cost with a value of US $ 2,333</v>
      </c>
      <c r="E178" s="195" t="s">
        <v>340</v>
      </c>
      <c r="F178" s="373">
        <v>2333</v>
      </c>
      <c r="G178" s="197">
        <v>42.94304144550005</v>
      </c>
      <c r="H178" s="198">
        <v>100186.11569235161</v>
      </c>
      <c r="I178" s="198">
        <v>2333</v>
      </c>
      <c r="J178" s="197">
        <v>95.620366968691854</v>
      </c>
      <c r="K178" s="198">
        <v>223082.31613795809</v>
      </c>
      <c r="L178" s="198">
        <v>2333</v>
      </c>
      <c r="M178" s="197">
        <v>115.34705358273695</v>
      </c>
      <c r="N178" s="198">
        <v>269104.6760085253</v>
      </c>
      <c r="O178" s="198">
        <v>2333</v>
      </c>
      <c r="P178" s="197">
        <v>123.77874945863117</v>
      </c>
      <c r="Q178" s="198">
        <v>288775.82248698652</v>
      </c>
      <c r="R178" s="198">
        <v>2333</v>
      </c>
      <c r="S178" s="197">
        <v>124.86279849049799</v>
      </c>
      <c r="T178" s="198">
        <v>291304.90887833183</v>
      </c>
      <c r="U178" s="198">
        <v>2333</v>
      </c>
      <c r="V178" s="197">
        <v>60.709482203925241</v>
      </c>
      <c r="W178" s="198">
        <v>141635.22198175758</v>
      </c>
      <c r="X178" s="195" t="s">
        <v>340</v>
      </c>
      <c r="Y178" s="283">
        <f>U178</f>
        <v>2333</v>
      </c>
      <c r="Z178" s="284">
        <f>SUM(G178+J178+M178+P178+S178+V178)</f>
        <v>563.26149214998327</v>
      </c>
      <c r="AA178" s="285">
        <f>SUM(H178+K178+N178+Q178+T178+W178)</f>
        <v>1314089.0611859108</v>
      </c>
      <c r="AB178" s="205">
        <f>AA178-'[3]4.4. Detailed Budget Plan'!P27</f>
        <v>0</v>
      </c>
      <c r="AC178" s="206"/>
      <c r="AD178" s="206"/>
      <c r="AE178" s="207">
        <f>H178-(F178*G178)</f>
        <v>0</v>
      </c>
      <c r="AF178" s="206"/>
      <c r="AG178" s="206"/>
      <c r="AH178" s="207">
        <f>K178-(J178*I178)</f>
        <v>0</v>
      </c>
      <c r="AI178" s="206"/>
      <c r="AJ178" s="206"/>
      <c r="AK178" s="207">
        <f>+N178-(L178*M178)</f>
        <v>0</v>
      </c>
      <c r="AL178" s="206"/>
      <c r="AM178" s="206"/>
      <c r="AN178" s="207">
        <f>Q178-(O178*P178)</f>
        <v>0</v>
      </c>
      <c r="AO178" s="206"/>
      <c r="AP178" s="206"/>
      <c r="AQ178" s="207">
        <f>+T178-(R178*S178)</f>
        <v>0</v>
      </c>
      <c r="AR178" s="206"/>
      <c r="AS178" s="206"/>
      <c r="AT178" s="207">
        <f>+W178-(U178*V178)</f>
        <v>0</v>
      </c>
      <c r="AU178" s="206"/>
      <c r="AV178" s="206"/>
      <c r="AW178" s="206"/>
      <c r="AX178" s="208">
        <f>+AA178-W178-T178-Q178-N178-K178-H178</f>
        <v>0</v>
      </c>
      <c r="BA178" s="208">
        <f>+H178-'[3]4.4. Detailed Budget Plan'!J27</f>
        <v>0</v>
      </c>
      <c r="BB178" s="208">
        <f>+K178-'[3]4.4. Detailed Budget Plan'!K27</f>
        <v>0</v>
      </c>
      <c r="BC178" s="208">
        <f>+N178-'[3]4.4. Detailed Budget Plan'!L27</f>
        <v>0</v>
      </c>
      <c r="BD178" s="208">
        <f>+Q178-'[3]4.4. Detailed Budget Plan'!M27</f>
        <v>0</v>
      </c>
      <c r="BE178" s="208">
        <f>+T178-'[3]4.4. Detailed Budget Plan'!N27</f>
        <v>0</v>
      </c>
      <c r="BF178" s="208">
        <f>+W178-'[3]4.4. Detailed Budget Plan'!O27</f>
        <v>0</v>
      </c>
      <c r="BG178" s="208">
        <f>+AA178-'[3]4.4. Detailed Budget Plan'!P27</f>
        <v>0</v>
      </c>
    </row>
    <row r="179" spans="2:59" x14ac:dyDescent="0.25">
      <c r="C179" s="401"/>
      <c r="D179" s="402"/>
      <c r="E179" s="402"/>
      <c r="F179" s="361"/>
      <c r="G179" s="360"/>
      <c r="H179" s="361"/>
      <c r="I179" s="361"/>
      <c r="J179" s="360"/>
      <c r="K179" s="361"/>
      <c r="L179" s="361"/>
      <c r="M179" s="360"/>
      <c r="N179" s="361"/>
      <c r="O179" s="361"/>
      <c r="P179" s="360"/>
      <c r="Q179" s="361"/>
      <c r="R179" s="361"/>
      <c r="S179" s="360"/>
      <c r="T179" s="361"/>
      <c r="U179" s="361"/>
      <c r="V179" s="360"/>
      <c r="W179" s="361"/>
      <c r="X179" s="269"/>
      <c r="Y179" s="269"/>
      <c r="Z179" s="362"/>
      <c r="AA179" s="269"/>
      <c r="AB179" s="205"/>
    </row>
    <row r="180" spans="2:59" x14ac:dyDescent="0.25">
      <c r="C180" s="256" t="s">
        <v>327</v>
      </c>
      <c r="D180" s="256"/>
      <c r="E180" s="314"/>
      <c r="F180" s="315"/>
      <c r="G180" s="316"/>
      <c r="H180" s="206"/>
      <c r="I180" s="206"/>
      <c r="J180" s="317"/>
      <c r="K180" s="206"/>
      <c r="L180" s="206"/>
      <c r="M180" s="317"/>
      <c r="N180" s="206"/>
      <c r="O180" s="206"/>
      <c r="P180" s="317"/>
      <c r="Q180" s="206"/>
      <c r="R180" s="206"/>
      <c r="S180" s="317"/>
      <c r="T180" s="206"/>
      <c r="U180" s="206"/>
      <c r="V180" s="317"/>
      <c r="W180" s="206"/>
      <c r="X180" s="265"/>
      <c r="Y180" s="265"/>
      <c r="Z180" s="318"/>
      <c r="AA180" s="265"/>
    </row>
    <row r="181" spans="2:59" x14ac:dyDescent="0.25">
      <c r="C181" s="261" t="s">
        <v>328</v>
      </c>
      <c r="D181" s="261"/>
      <c r="E181" s="314"/>
      <c r="F181" s="315"/>
      <c r="G181" s="316"/>
      <c r="H181" s="206"/>
      <c r="I181" s="206"/>
      <c r="J181" s="317"/>
      <c r="K181" s="206"/>
      <c r="L181" s="206"/>
      <c r="M181" s="317"/>
      <c r="N181" s="206"/>
      <c r="O181" s="206"/>
      <c r="P181" s="317"/>
      <c r="Q181" s="206"/>
      <c r="R181" s="206"/>
      <c r="S181" s="317"/>
      <c r="T181" s="206"/>
      <c r="U181" s="206"/>
      <c r="V181" s="317"/>
      <c r="W181" s="206"/>
      <c r="X181" s="265"/>
      <c r="Y181" s="265"/>
      <c r="Z181" s="318"/>
      <c r="AA181" s="343">
        <f>AA178</f>
        <v>1314089.0611859108</v>
      </c>
      <c r="AB181" s="225"/>
    </row>
    <row r="182" spans="2:59" x14ac:dyDescent="0.25">
      <c r="F182" s="319"/>
      <c r="H182" s="319"/>
      <c r="I182" s="319"/>
      <c r="K182" s="319"/>
      <c r="L182" s="319"/>
      <c r="N182" s="319"/>
      <c r="O182" s="319"/>
      <c r="Q182" s="319"/>
      <c r="R182" s="319"/>
      <c r="T182" s="319"/>
      <c r="U182" s="319"/>
      <c r="W182" s="319"/>
      <c r="X182" s="375"/>
      <c r="Y182" s="375"/>
      <c r="AA182" s="375"/>
      <c r="AB182" s="225"/>
    </row>
    <row r="183" spans="2:59" ht="15.75" thickBot="1" x14ac:dyDescent="0.3">
      <c r="E183" s="266"/>
      <c r="F183" s="267"/>
      <c r="G183" s="268"/>
      <c r="H183" s="199"/>
      <c r="I183" s="291"/>
      <c r="J183" s="292"/>
      <c r="K183" s="293"/>
      <c r="L183" s="267"/>
      <c r="M183" s="268"/>
      <c r="N183" s="199"/>
      <c r="O183" s="267"/>
      <c r="P183" s="268"/>
      <c r="Q183" s="199"/>
      <c r="R183" s="267"/>
      <c r="S183" s="268"/>
      <c r="T183" s="199"/>
      <c r="U183" s="267"/>
      <c r="V183" s="268"/>
      <c r="W183" s="199"/>
      <c r="X183" s="269"/>
      <c r="Y183" s="269"/>
      <c r="Z183" s="270"/>
      <c r="AA183" s="269"/>
      <c r="AB183" s="205"/>
    </row>
    <row r="184" spans="2:59" ht="15.75" thickBot="1" x14ac:dyDescent="0.3">
      <c r="F184" s="273" t="s">
        <v>308</v>
      </c>
      <c r="G184" s="274"/>
      <c r="H184" s="275"/>
      <c r="I184" s="273" t="s">
        <v>309</v>
      </c>
      <c r="J184" s="274"/>
      <c r="K184" s="275"/>
      <c r="L184" s="273" t="s">
        <v>310</v>
      </c>
      <c r="M184" s="274"/>
      <c r="N184" s="275"/>
      <c r="O184" s="273" t="s">
        <v>311</v>
      </c>
      <c r="P184" s="274"/>
      <c r="Q184" s="275"/>
      <c r="R184" s="273" t="s">
        <v>312</v>
      </c>
      <c r="S184" s="274"/>
      <c r="T184" s="275"/>
      <c r="U184" s="273" t="s">
        <v>313</v>
      </c>
      <c r="V184" s="274"/>
      <c r="W184" s="275"/>
      <c r="X184" s="170" t="s">
        <v>314</v>
      </c>
      <c r="Y184" s="171"/>
      <c r="Z184" s="171"/>
      <c r="AA184" s="172"/>
      <c r="AB184" s="158"/>
    </row>
    <row r="185" spans="2:59" ht="30" x14ac:dyDescent="0.25">
      <c r="B185" s="276" t="str">
        <f>'[3]Do not use or change'!H28</f>
        <v>A21</v>
      </c>
      <c r="C185" s="322" t="str">
        <f>'[3]Do not use or change'!F28</f>
        <v xml:space="preserve">Professional/ Contractual Services </v>
      </c>
      <c r="D185" s="234" t="s">
        <v>329</v>
      </c>
      <c r="E185" s="235" t="s">
        <v>307</v>
      </c>
      <c r="F185" s="186" t="s">
        <v>315</v>
      </c>
      <c r="G185" s="187" t="s">
        <v>316</v>
      </c>
      <c r="H185" s="188" t="s">
        <v>317</v>
      </c>
      <c r="I185" s="189" t="s">
        <v>315</v>
      </c>
      <c r="J185" s="190" t="s">
        <v>316</v>
      </c>
      <c r="K185" s="191" t="s">
        <v>317</v>
      </c>
      <c r="L185" s="186" t="s">
        <v>315</v>
      </c>
      <c r="M185" s="187" t="s">
        <v>316</v>
      </c>
      <c r="N185" s="188" t="s">
        <v>317</v>
      </c>
      <c r="O185" s="186" t="s">
        <v>315</v>
      </c>
      <c r="P185" s="187" t="s">
        <v>316</v>
      </c>
      <c r="Q185" s="188" t="s">
        <v>317</v>
      </c>
      <c r="R185" s="186" t="s">
        <v>315</v>
      </c>
      <c r="S185" s="187" t="s">
        <v>316</v>
      </c>
      <c r="T185" s="188" t="s">
        <v>317</v>
      </c>
      <c r="U185" s="186" t="s">
        <v>315</v>
      </c>
      <c r="V185" s="187" t="s">
        <v>316</v>
      </c>
      <c r="W185" s="188" t="s">
        <v>317</v>
      </c>
      <c r="X185" s="192" t="s">
        <v>307</v>
      </c>
      <c r="Y185" s="186" t="s">
        <v>315</v>
      </c>
      <c r="Z185" s="187" t="s">
        <v>316</v>
      </c>
      <c r="AA185" s="188" t="s">
        <v>317</v>
      </c>
      <c r="AB185" s="181"/>
    </row>
    <row r="186" spans="2:59" ht="120.75" thickBot="1" x14ac:dyDescent="0.3">
      <c r="C186" s="303" t="str">
        <f>'[3]Do not use or change'!I28</f>
        <v>Physical and chemical lab analysis (water, soil, biomass), maintenance of equipment and constructions, backup of information, domains, licenses, courier and proper transport  of samples, security tests of platforms, insurance, satellite images, data plans</v>
      </c>
      <c r="D186" s="403" t="s">
        <v>356</v>
      </c>
      <c r="E186" s="195" t="s">
        <v>320</v>
      </c>
      <c r="F186" s="404">
        <v>146.73317884263403</v>
      </c>
      <c r="G186" s="197">
        <v>243.21023093788045</v>
      </c>
      <c r="H186" s="198">
        <v>35687.010312566337</v>
      </c>
      <c r="I186" s="405">
        <v>146.73317884263403</v>
      </c>
      <c r="J186" s="197">
        <v>563.97316622807534</v>
      </c>
      <c r="K186" s="198">
        <v>82753.575462590758</v>
      </c>
      <c r="L186" s="405">
        <v>146.73317884263403</v>
      </c>
      <c r="M186" s="197">
        <v>682.30682751927111</v>
      </c>
      <c r="N186" s="198">
        <v>100117.04974793545</v>
      </c>
      <c r="O186" s="405">
        <v>146.73317884263403</v>
      </c>
      <c r="P186" s="197">
        <v>594.35013646777259</v>
      </c>
      <c r="Q186" s="198">
        <v>87210.884869469621</v>
      </c>
      <c r="R186" s="405">
        <v>146.73317884263403</v>
      </c>
      <c r="S186" s="197">
        <v>416.56492523961623</v>
      </c>
      <c r="T186" s="198">
        <v>61123.895674753083</v>
      </c>
      <c r="U186" s="405">
        <v>146.73317884263403</v>
      </c>
      <c r="V186" s="197">
        <v>169.86599871797895</v>
      </c>
      <c r="W186" s="198">
        <v>24924.977969167849</v>
      </c>
      <c r="X186" s="195" t="s">
        <v>320</v>
      </c>
      <c r="Y186" s="283">
        <f>U186</f>
        <v>146.73317884263403</v>
      </c>
      <c r="Z186" s="284">
        <f>SUM(G186+J186+M186+P186+S186+V186)</f>
        <v>2670.2712851105944</v>
      </c>
      <c r="AA186" s="285">
        <f>SUM(H186+K186+N186+Q186+T186+W186)</f>
        <v>391817.39403648308</v>
      </c>
      <c r="AB186" s="205">
        <f>AA186-'[3]4.4. Detailed Budget Plan'!P28</f>
        <v>0</v>
      </c>
      <c r="AC186" s="206"/>
      <c r="AD186" s="206"/>
      <c r="AE186" s="207">
        <f>H186-(F186*G186)</f>
        <v>0</v>
      </c>
      <c r="AF186" s="206"/>
      <c r="AG186" s="206"/>
      <c r="AH186" s="207">
        <f>K186-(J186*I186)</f>
        <v>0</v>
      </c>
      <c r="AI186" s="206"/>
      <c r="AJ186" s="206"/>
      <c r="AK186" s="207">
        <f>+N186-(L186*M186)</f>
        <v>0</v>
      </c>
      <c r="AL186" s="206"/>
      <c r="AM186" s="206"/>
      <c r="AN186" s="207">
        <f>Q186-(O186*P186)</f>
        <v>0</v>
      </c>
      <c r="AO186" s="206"/>
      <c r="AP186" s="206"/>
      <c r="AQ186" s="207">
        <f>+T186-(R186*S186)</f>
        <v>0</v>
      </c>
      <c r="AR186" s="206"/>
      <c r="AS186" s="206"/>
      <c r="AT186" s="207">
        <f>+W186-(U186*V186)</f>
        <v>0</v>
      </c>
      <c r="AU186" s="206"/>
      <c r="AV186" s="206"/>
      <c r="AW186" s="206"/>
      <c r="AX186" s="208">
        <f>+AA186-W186-T186-Q186-N186-K186-H186</f>
        <v>0</v>
      </c>
      <c r="BA186" s="208">
        <f>+H186-'[3]4.4. Detailed Budget Plan'!J28</f>
        <v>0</v>
      </c>
      <c r="BB186" s="208">
        <f>+K186-'[3]4.4. Detailed Budget Plan'!K28</f>
        <v>0</v>
      </c>
      <c r="BC186" s="208">
        <f>+N186-'[3]4.4. Detailed Budget Plan'!L28</f>
        <v>0</v>
      </c>
      <c r="BD186" s="208">
        <f>+Q186-'[3]4.4. Detailed Budget Plan'!M28</f>
        <v>0</v>
      </c>
      <c r="BE186" s="208">
        <f>+T186-'[3]4.4. Detailed Budget Plan'!N28</f>
        <v>0</v>
      </c>
      <c r="BF186" s="208">
        <f>+W186-'[3]4.4. Detailed Budget Plan'!O28</f>
        <v>0</v>
      </c>
      <c r="BG186" s="208">
        <f>+AA186-'[3]4.4. Detailed Budget Plan'!P28</f>
        <v>0</v>
      </c>
    </row>
    <row r="187" spans="2:59" ht="14.65" customHeight="1" x14ac:dyDescent="0.25">
      <c r="C187" s="327"/>
      <c r="D187" s="328"/>
      <c r="E187" s="328"/>
      <c r="F187" s="328"/>
      <c r="G187" s="328"/>
      <c r="H187" s="328"/>
      <c r="I187" s="328"/>
      <c r="J187" s="328"/>
      <c r="K187" s="328"/>
      <c r="L187" s="328"/>
      <c r="M187" s="328"/>
      <c r="N187" s="328"/>
      <c r="O187" s="328"/>
      <c r="P187" s="328"/>
      <c r="Q187" s="329"/>
      <c r="R187" s="241" t="s">
        <v>343</v>
      </c>
      <c r="S187" s="242"/>
      <c r="T187" s="242"/>
      <c r="U187" s="242"/>
      <c r="V187" s="242"/>
      <c r="W187" s="330"/>
      <c r="X187" s="331" t="s">
        <v>320</v>
      </c>
      <c r="Y187" s="331">
        <v>72.709782876811218</v>
      </c>
      <c r="Z187" s="332">
        <f>AA187/Y187</f>
        <v>2270.1209310396848</v>
      </c>
      <c r="AA187" s="331">
        <v>165060</v>
      </c>
      <c r="AB187" s="333"/>
      <c r="AC187" s="206"/>
      <c r="AD187" s="206"/>
      <c r="AE187" s="206"/>
      <c r="AF187" s="206"/>
      <c r="AG187" s="206"/>
      <c r="AH187" s="206"/>
      <c r="AI187" s="206"/>
      <c r="AJ187" s="206"/>
      <c r="AK187" s="206"/>
      <c r="AL187" s="206"/>
      <c r="AM187" s="206"/>
      <c r="AN187" s="206"/>
      <c r="AO187" s="206"/>
      <c r="AP187" s="206"/>
      <c r="AQ187" s="206"/>
      <c r="AR187" s="206"/>
      <c r="AS187" s="206"/>
      <c r="AT187" s="206"/>
      <c r="AU187" s="206"/>
      <c r="AV187" s="206"/>
      <c r="AW187" s="206"/>
      <c r="AX187" s="207">
        <f t="shared" ref="AX187:AX192" si="15">+AA187-(Y187*Z187)</f>
        <v>0</v>
      </c>
      <c r="AY187" s="156">
        <v>1</v>
      </c>
    </row>
    <row r="188" spans="2:59" ht="14.65" customHeight="1" x14ac:dyDescent="0.25">
      <c r="C188" s="327"/>
      <c r="D188" s="328"/>
      <c r="E188" s="328"/>
      <c r="F188" s="328"/>
      <c r="G188" s="328"/>
      <c r="H188" s="328"/>
      <c r="I188" s="328"/>
      <c r="J188" s="328"/>
      <c r="K188" s="328"/>
      <c r="L188" s="328"/>
      <c r="M188" s="328"/>
      <c r="N188" s="328"/>
      <c r="O188" s="328"/>
      <c r="P188" s="328"/>
      <c r="Q188" s="329"/>
      <c r="R188" s="212" t="s">
        <v>344</v>
      </c>
      <c r="S188" s="213"/>
      <c r="T188" s="213"/>
      <c r="U188" s="213"/>
      <c r="V188" s="213"/>
      <c r="W188" s="214"/>
      <c r="X188" s="334" t="s">
        <v>320</v>
      </c>
      <c r="Y188" s="334">
        <v>58.322234814330741</v>
      </c>
      <c r="Z188" s="335">
        <f t="shared" ref="Z188:Z192" si="16">AA188/Y188</f>
        <v>311.93934968228751</v>
      </c>
      <c r="AA188" s="334">
        <v>18193</v>
      </c>
      <c r="AB188" s="333"/>
      <c r="AC188" s="206"/>
      <c r="AD188" s="206"/>
      <c r="AE188" s="206"/>
      <c r="AF188" s="206"/>
      <c r="AG188" s="206"/>
      <c r="AH188" s="206"/>
      <c r="AI188" s="206"/>
      <c r="AJ188" s="206"/>
      <c r="AK188" s="206"/>
      <c r="AL188" s="206"/>
      <c r="AM188" s="206"/>
      <c r="AN188" s="206"/>
      <c r="AO188" s="206"/>
      <c r="AP188" s="206"/>
      <c r="AQ188" s="206"/>
      <c r="AR188" s="206"/>
      <c r="AS188" s="206"/>
      <c r="AT188" s="206"/>
      <c r="AU188" s="206"/>
      <c r="AV188" s="206"/>
      <c r="AW188" s="206"/>
      <c r="AX188" s="207">
        <f t="shared" si="15"/>
        <v>0</v>
      </c>
      <c r="AY188" s="156">
        <v>2</v>
      </c>
    </row>
    <row r="189" spans="2:59" ht="14.65" customHeight="1" x14ac:dyDescent="0.25">
      <c r="C189" s="327"/>
      <c r="D189" s="328"/>
      <c r="E189" s="328"/>
      <c r="F189" s="328"/>
      <c r="G189" s="328"/>
      <c r="H189" s="328"/>
      <c r="I189" s="328"/>
      <c r="J189" s="328"/>
      <c r="K189" s="328"/>
      <c r="L189" s="328"/>
      <c r="M189" s="328"/>
      <c r="N189" s="328"/>
      <c r="O189" s="328"/>
      <c r="P189" s="328"/>
      <c r="Q189" s="329"/>
      <c r="R189" s="336" t="s">
        <v>345</v>
      </c>
      <c r="S189" s="337"/>
      <c r="T189" s="337"/>
      <c r="U189" s="337"/>
      <c r="V189" s="337"/>
      <c r="W189" s="338"/>
      <c r="X189" s="334" t="s">
        <v>320</v>
      </c>
      <c r="Y189" s="334">
        <v>3588.1692307692306</v>
      </c>
      <c r="Z189" s="335">
        <f t="shared" si="16"/>
        <v>8.3864494857030163</v>
      </c>
      <c r="AA189" s="334">
        <v>30092</v>
      </c>
      <c r="AB189" s="333"/>
      <c r="AC189" s="206"/>
      <c r="AD189" s="206"/>
      <c r="AE189" s="206"/>
      <c r="AF189" s="206"/>
      <c r="AG189" s="206"/>
      <c r="AH189" s="206"/>
      <c r="AI189" s="206"/>
      <c r="AJ189" s="206"/>
      <c r="AK189" s="206"/>
      <c r="AL189" s="206"/>
      <c r="AM189" s="206"/>
      <c r="AN189" s="206"/>
      <c r="AO189" s="206"/>
      <c r="AP189" s="206"/>
      <c r="AQ189" s="206"/>
      <c r="AR189" s="206"/>
      <c r="AS189" s="206"/>
      <c r="AT189" s="206"/>
      <c r="AU189" s="206"/>
      <c r="AV189" s="206"/>
      <c r="AW189" s="206"/>
      <c r="AX189" s="207">
        <f t="shared" si="15"/>
        <v>0</v>
      </c>
      <c r="AY189" s="156">
        <v>3</v>
      </c>
    </row>
    <row r="190" spans="2:59" ht="14.65" customHeight="1" x14ac:dyDescent="0.25">
      <c r="C190" s="327"/>
      <c r="D190" s="328"/>
      <c r="E190" s="328"/>
      <c r="F190" s="328"/>
      <c r="G190" s="328"/>
      <c r="H190" s="328"/>
      <c r="I190" s="328"/>
      <c r="J190" s="328"/>
      <c r="K190" s="328"/>
      <c r="L190" s="328"/>
      <c r="M190" s="328"/>
      <c r="N190" s="328"/>
      <c r="O190" s="328"/>
      <c r="P190" s="328"/>
      <c r="Q190" s="329"/>
      <c r="R190" s="336" t="s">
        <v>346</v>
      </c>
      <c r="S190" s="337"/>
      <c r="T190" s="337"/>
      <c r="U190" s="337"/>
      <c r="V190" s="337"/>
      <c r="W190" s="338"/>
      <c r="X190" s="334" t="s">
        <v>320</v>
      </c>
      <c r="Y190" s="334">
        <v>12839</v>
      </c>
      <c r="Z190" s="335">
        <f t="shared" si="16"/>
        <v>0.51608380715008961</v>
      </c>
      <c r="AA190" s="334">
        <v>6626</v>
      </c>
      <c r="AB190" s="333"/>
      <c r="AC190" s="206"/>
      <c r="AD190" s="206"/>
      <c r="AE190" s="206"/>
      <c r="AF190" s="206"/>
      <c r="AG190" s="206"/>
      <c r="AH190" s="206"/>
      <c r="AI190" s="206"/>
      <c r="AJ190" s="206"/>
      <c r="AK190" s="206"/>
      <c r="AL190" s="206"/>
      <c r="AM190" s="206"/>
      <c r="AN190" s="206"/>
      <c r="AO190" s="206"/>
      <c r="AP190" s="206"/>
      <c r="AQ190" s="206"/>
      <c r="AR190" s="206"/>
      <c r="AS190" s="206"/>
      <c r="AT190" s="206"/>
      <c r="AU190" s="206"/>
      <c r="AV190" s="206"/>
      <c r="AW190" s="206"/>
      <c r="AX190" s="207">
        <f t="shared" si="15"/>
        <v>0</v>
      </c>
      <c r="AY190" s="156">
        <v>4</v>
      </c>
    </row>
    <row r="191" spans="2:59" x14ac:dyDescent="0.25">
      <c r="C191" s="327"/>
      <c r="D191" s="328"/>
      <c r="E191" s="328"/>
      <c r="F191" s="328"/>
      <c r="G191" s="328"/>
      <c r="H191" s="328"/>
      <c r="I191" s="328"/>
      <c r="J191" s="328"/>
      <c r="K191" s="328"/>
      <c r="L191" s="328"/>
      <c r="M191" s="328"/>
      <c r="N191" s="328"/>
      <c r="O191" s="328"/>
      <c r="P191" s="328"/>
      <c r="Q191" s="329"/>
      <c r="R191" s="336" t="s">
        <v>347</v>
      </c>
      <c r="S191" s="337"/>
      <c r="T191" s="337"/>
      <c r="U191" s="337"/>
      <c r="V191" s="337"/>
      <c r="W191" s="338"/>
      <c r="X191" s="334" t="s">
        <v>320</v>
      </c>
      <c r="Y191" s="334">
        <v>3742.2710014995373</v>
      </c>
      <c r="Z191" s="335">
        <f t="shared" si="16"/>
        <v>40.439882611216262</v>
      </c>
      <c r="AA191" s="334">
        <v>151337</v>
      </c>
      <c r="AB191" s="333"/>
      <c r="AC191" s="206"/>
      <c r="AD191" s="206"/>
      <c r="AE191" s="206"/>
      <c r="AF191" s="206"/>
      <c r="AG191" s="206"/>
      <c r="AH191" s="206"/>
      <c r="AI191" s="206"/>
      <c r="AJ191" s="206"/>
      <c r="AK191" s="206"/>
      <c r="AL191" s="206"/>
      <c r="AM191" s="206"/>
      <c r="AN191" s="206"/>
      <c r="AO191" s="206"/>
      <c r="AP191" s="206"/>
      <c r="AQ191" s="206"/>
      <c r="AR191" s="206"/>
      <c r="AS191" s="206"/>
      <c r="AT191" s="206"/>
      <c r="AU191" s="206"/>
      <c r="AV191" s="206"/>
      <c r="AW191" s="206"/>
      <c r="AX191" s="207">
        <f t="shared" si="15"/>
        <v>0</v>
      </c>
      <c r="AY191" s="156">
        <v>5</v>
      </c>
    </row>
    <row r="192" spans="2:59" ht="14.65" customHeight="1" x14ac:dyDescent="0.25">
      <c r="C192" s="339"/>
      <c r="D192" s="340"/>
      <c r="E192" s="340"/>
      <c r="F192" s="340"/>
      <c r="G192" s="340"/>
      <c r="H192" s="340"/>
      <c r="I192" s="340"/>
      <c r="J192" s="340"/>
      <c r="K192" s="340"/>
      <c r="L192" s="340"/>
      <c r="M192" s="340"/>
      <c r="N192" s="340"/>
      <c r="O192" s="340"/>
      <c r="P192" s="340"/>
      <c r="Q192" s="341"/>
      <c r="R192" s="336" t="s">
        <v>348</v>
      </c>
      <c r="S192" s="337"/>
      <c r="T192" s="337"/>
      <c r="U192" s="337"/>
      <c r="V192" s="337"/>
      <c r="W192" s="338"/>
      <c r="X192" s="334" t="s">
        <v>320</v>
      </c>
      <c r="Y192" s="334">
        <v>527.74752639617498</v>
      </c>
      <c r="Z192" s="335">
        <f t="shared" si="16"/>
        <v>38.859490521997905</v>
      </c>
      <c r="AA192" s="334">
        <v>20508</v>
      </c>
      <c r="AB192" s="333"/>
      <c r="AC192" s="206"/>
      <c r="AD192" s="206"/>
      <c r="AE192" s="206"/>
      <c r="AF192" s="206"/>
      <c r="AG192" s="206"/>
      <c r="AH192" s="206"/>
      <c r="AI192" s="206"/>
      <c r="AJ192" s="206"/>
      <c r="AK192" s="206"/>
      <c r="AL192" s="206"/>
      <c r="AM192" s="206"/>
      <c r="AN192" s="206"/>
      <c r="AO192" s="206"/>
      <c r="AP192" s="206"/>
      <c r="AQ192" s="206"/>
      <c r="AR192" s="206"/>
      <c r="AS192" s="206"/>
      <c r="AT192" s="206"/>
      <c r="AU192" s="206"/>
      <c r="AV192" s="206"/>
      <c r="AW192" s="206"/>
      <c r="AX192" s="207">
        <f t="shared" si="15"/>
        <v>0</v>
      </c>
    </row>
    <row r="193" spans="2:59" x14ac:dyDescent="0.25">
      <c r="C193" s="256" t="s">
        <v>327</v>
      </c>
      <c r="D193" s="256"/>
      <c r="E193" s="314"/>
      <c r="F193" s="315"/>
      <c r="G193" s="316"/>
      <c r="H193" s="206"/>
      <c r="I193" s="206"/>
      <c r="J193" s="317"/>
      <c r="K193" s="206"/>
      <c r="L193" s="206"/>
      <c r="M193" s="317"/>
      <c r="N193" s="206"/>
      <c r="O193" s="206"/>
      <c r="P193" s="317"/>
      <c r="Q193" s="206"/>
      <c r="R193" s="206"/>
      <c r="S193" s="317"/>
      <c r="T193" s="206"/>
      <c r="U193" s="206"/>
      <c r="V193" s="317"/>
      <c r="W193" s="206"/>
      <c r="X193" s="265"/>
      <c r="Y193" s="265"/>
      <c r="Z193" s="318"/>
      <c r="AA193" s="265"/>
    </row>
    <row r="194" spans="2:59" x14ac:dyDescent="0.25">
      <c r="C194" s="261" t="s">
        <v>328</v>
      </c>
      <c r="D194" s="261"/>
      <c r="E194" s="314"/>
      <c r="F194" s="315"/>
      <c r="G194" s="316"/>
      <c r="H194" s="206"/>
      <c r="I194" s="206"/>
      <c r="J194" s="317"/>
      <c r="K194" s="206"/>
      <c r="L194" s="206"/>
      <c r="M194" s="317"/>
      <c r="N194" s="206"/>
      <c r="O194" s="206"/>
      <c r="P194" s="317"/>
      <c r="Q194" s="206"/>
      <c r="R194" s="206"/>
      <c r="S194" s="317"/>
      <c r="T194" s="206"/>
      <c r="U194" s="206"/>
      <c r="V194" s="317"/>
      <c r="W194" s="206"/>
      <c r="X194" s="265"/>
      <c r="Y194" s="265"/>
      <c r="Z194" s="318"/>
      <c r="AA194" s="265"/>
    </row>
    <row r="195" spans="2:59" ht="15.75" thickBot="1" x14ac:dyDescent="0.3">
      <c r="I195" s="320"/>
      <c r="J195" s="321"/>
      <c r="K195" s="320"/>
    </row>
    <row r="196" spans="2:59" ht="15.75" thickBot="1" x14ac:dyDescent="0.3">
      <c r="B196" s="166"/>
      <c r="C196" s="166"/>
      <c r="D196" s="166"/>
      <c r="E196" s="166"/>
      <c r="F196" s="294" t="s">
        <v>308</v>
      </c>
      <c r="G196" s="295"/>
      <c r="H196" s="296"/>
      <c r="I196" s="294" t="s">
        <v>309</v>
      </c>
      <c r="J196" s="295"/>
      <c r="K196" s="296"/>
      <c r="L196" s="294" t="s">
        <v>310</v>
      </c>
      <c r="M196" s="295"/>
      <c r="N196" s="296"/>
      <c r="O196" s="294" t="s">
        <v>311</v>
      </c>
      <c r="P196" s="295"/>
      <c r="Q196" s="296"/>
      <c r="R196" s="294" t="s">
        <v>312</v>
      </c>
      <c r="S196" s="295"/>
      <c r="T196" s="296"/>
      <c r="U196" s="294" t="s">
        <v>313</v>
      </c>
      <c r="V196" s="295"/>
      <c r="W196" s="296"/>
      <c r="X196" s="387" t="s">
        <v>314</v>
      </c>
      <c r="Y196" s="388"/>
      <c r="Z196" s="388"/>
      <c r="AA196" s="389"/>
      <c r="AB196" s="158"/>
    </row>
    <row r="197" spans="2:59" ht="30" x14ac:dyDescent="0.25">
      <c r="B197" s="276" t="str">
        <f>'[3]Do not use or change'!H29</f>
        <v>A22</v>
      </c>
      <c r="C197" s="406" t="str">
        <f>'[3]Do not use or change'!F29</f>
        <v>Staff</v>
      </c>
      <c r="D197" s="381" t="s">
        <v>329</v>
      </c>
      <c r="E197" s="407" t="s">
        <v>307</v>
      </c>
      <c r="F197" s="302" t="s">
        <v>315</v>
      </c>
      <c r="G197" s="298" t="s">
        <v>316</v>
      </c>
      <c r="H197" s="235" t="s">
        <v>317</v>
      </c>
      <c r="I197" s="302" t="s">
        <v>315</v>
      </c>
      <c r="J197" s="298" t="s">
        <v>316</v>
      </c>
      <c r="K197" s="235" t="s">
        <v>317</v>
      </c>
      <c r="L197" s="302" t="s">
        <v>315</v>
      </c>
      <c r="M197" s="298" t="s">
        <v>316</v>
      </c>
      <c r="N197" s="235" t="s">
        <v>317</v>
      </c>
      <c r="O197" s="302" t="s">
        <v>315</v>
      </c>
      <c r="P197" s="298" t="s">
        <v>316</v>
      </c>
      <c r="Q197" s="235" t="s">
        <v>317</v>
      </c>
      <c r="R197" s="302" t="s">
        <v>315</v>
      </c>
      <c r="S197" s="298" t="s">
        <v>316</v>
      </c>
      <c r="T197" s="235" t="s">
        <v>317</v>
      </c>
      <c r="U197" s="302" t="s">
        <v>315</v>
      </c>
      <c r="V197" s="298" t="s">
        <v>316</v>
      </c>
      <c r="W197" s="235" t="s">
        <v>317</v>
      </c>
      <c r="X197" s="390" t="s">
        <v>307</v>
      </c>
      <c r="Y197" s="302" t="s">
        <v>315</v>
      </c>
      <c r="Z197" s="298" t="s">
        <v>316</v>
      </c>
      <c r="AA197" s="235" t="s">
        <v>317</v>
      </c>
      <c r="AB197" s="181"/>
    </row>
    <row r="198" spans="2:59" ht="117" customHeight="1" thickBot="1" x14ac:dyDescent="0.3">
      <c r="B198" s="166"/>
      <c r="C198" s="303" t="str">
        <f>'[3]Do not use or change'!I29</f>
        <v>Scientific advisors and scientists on Big Data.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
      <c r="D198" s="391" t="s">
        <v>349</v>
      </c>
      <c r="E198" s="386" t="s">
        <v>340</v>
      </c>
      <c r="F198" s="198">
        <v>11054</v>
      </c>
      <c r="G198" s="197">
        <v>0.84980581371783959</v>
      </c>
      <c r="H198" s="198">
        <v>9393.7534648369983</v>
      </c>
      <c r="I198" s="198">
        <v>11054</v>
      </c>
      <c r="J198" s="197">
        <v>1.8774061673974949</v>
      </c>
      <c r="K198" s="198">
        <v>20752.847774411908</v>
      </c>
      <c r="L198" s="198">
        <v>11054</v>
      </c>
      <c r="M198" s="197">
        <v>2.2849578374261381</v>
      </c>
      <c r="N198" s="198">
        <v>25257.923934908529</v>
      </c>
      <c r="O198" s="198">
        <v>11054</v>
      </c>
      <c r="P198" s="197">
        <v>2.5239025104684831</v>
      </c>
      <c r="Q198" s="198">
        <v>27899.218350718613</v>
      </c>
      <c r="R198" s="198">
        <v>11054</v>
      </c>
      <c r="S198" s="197">
        <v>2.6005220501392761</v>
      </c>
      <c r="T198" s="198">
        <v>28746.170742239559</v>
      </c>
      <c r="U198" s="198">
        <v>11054</v>
      </c>
      <c r="V198" s="197">
        <v>1.2742408406527415</v>
      </c>
      <c r="W198" s="198">
        <v>14085.458252575405</v>
      </c>
      <c r="X198" s="386" t="s">
        <v>340</v>
      </c>
      <c r="Y198" s="283">
        <f>U198</f>
        <v>11054</v>
      </c>
      <c r="Z198" s="284">
        <f>SUM(G198+J198+M198+P198+S198+V198)</f>
        <v>11.410835219801973</v>
      </c>
      <c r="AA198" s="285">
        <f>SUM(H198+K198+N198+Q198+T198+W198)</f>
        <v>126135.37251969101</v>
      </c>
      <c r="AB198" s="205">
        <f>AA198-'[3]4.4. Detailed Budget Plan'!P29</f>
        <v>0</v>
      </c>
      <c r="AC198" s="206"/>
      <c r="AD198" s="206"/>
      <c r="AE198" s="207">
        <f>H198-(F198*G198)</f>
        <v>0</v>
      </c>
      <c r="AF198" s="206"/>
      <c r="AG198" s="206"/>
      <c r="AH198" s="207">
        <f>K198-(J198*I198)</f>
        <v>0</v>
      </c>
      <c r="AI198" s="206"/>
      <c r="AJ198" s="206"/>
      <c r="AK198" s="207">
        <f>+N198-(L198*M198)</f>
        <v>0</v>
      </c>
      <c r="AL198" s="206"/>
      <c r="AM198" s="206"/>
      <c r="AN198" s="207">
        <f>Q198-(O198*P198)</f>
        <v>0</v>
      </c>
      <c r="AO198" s="206"/>
      <c r="AP198" s="206"/>
      <c r="AQ198" s="207">
        <f>+T198-(R198*S198)</f>
        <v>0</v>
      </c>
      <c r="AR198" s="206"/>
      <c r="AS198" s="206"/>
      <c r="AT198" s="207">
        <f>+W198-(U198*V198)</f>
        <v>0</v>
      </c>
      <c r="AU198" s="206"/>
      <c r="AV198" s="206"/>
      <c r="AW198" s="206"/>
      <c r="AX198" s="208">
        <f>+AA198-W198-T198-Q198-N198-K198-H198</f>
        <v>0</v>
      </c>
      <c r="BA198" s="208">
        <f>+H198-'[3]4.4. Detailed Budget Plan'!J29</f>
        <v>0</v>
      </c>
      <c r="BB198" s="208">
        <f>+K198-'[3]4.4. Detailed Budget Plan'!K29</f>
        <v>0</v>
      </c>
      <c r="BC198" s="208">
        <f>+N198-'[3]4.4. Detailed Budget Plan'!L29</f>
        <v>0</v>
      </c>
      <c r="BD198" s="208">
        <f>+Q198-'[3]4.4. Detailed Budget Plan'!M29</f>
        <v>0</v>
      </c>
      <c r="BE198" s="208">
        <f>+T198-'[3]4.4. Detailed Budget Plan'!N29</f>
        <v>0</v>
      </c>
      <c r="BF198" s="208">
        <f>+W198-'[3]4.4. Detailed Budget Plan'!O29</f>
        <v>0</v>
      </c>
      <c r="BG198" s="208">
        <f>+AA198-'[3]4.4. Detailed Budget Plan'!P29</f>
        <v>0</v>
      </c>
    </row>
    <row r="199" spans="2:59" x14ac:dyDescent="0.25">
      <c r="C199" s="286" t="s">
        <v>327</v>
      </c>
      <c r="D199" s="286"/>
      <c r="E199" s="306"/>
      <c r="F199" s="307"/>
      <c r="G199" s="308"/>
      <c r="H199" s="309"/>
      <c r="I199" s="309"/>
      <c r="J199" s="310"/>
      <c r="K199" s="309"/>
      <c r="L199" s="309"/>
      <c r="M199" s="310"/>
      <c r="N199" s="309"/>
      <c r="O199" s="309"/>
      <c r="P199" s="310"/>
      <c r="Q199" s="309"/>
      <c r="R199" s="309"/>
      <c r="S199" s="310"/>
      <c r="T199" s="309"/>
      <c r="U199" s="309"/>
      <c r="V199" s="310"/>
      <c r="W199" s="309"/>
      <c r="X199" s="311"/>
      <c r="Y199" s="311"/>
      <c r="Z199" s="312"/>
      <c r="AA199" s="311"/>
    </row>
    <row r="200" spans="2:59" x14ac:dyDescent="0.25">
      <c r="C200" s="261" t="s">
        <v>328</v>
      </c>
      <c r="D200" s="261"/>
      <c r="E200" s="314"/>
      <c r="F200" s="315"/>
      <c r="G200" s="316"/>
      <c r="H200" s="206"/>
      <c r="I200" s="206"/>
      <c r="J200" s="317"/>
      <c r="K200" s="206"/>
      <c r="L200" s="206"/>
      <c r="M200" s="317"/>
      <c r="N200" s="206"/>
      <c r="O200" s="206"/>
      <c r="P200" s="317"/>
      <c r="Q200" s="206"/>
      <c r="R200" s="206"/>
      <c r="S200" s="317"/>
      <c r="T200" s="206"/>
      <c r="U200" s="206"/>
      <c r="V200" s="317"/>
      <c r="W200" s="206"/>
      <c r="X200" s="265"/>
      <c r="Y200" s="265"/>
      <c r="Z200" s="318"/>
      <c r="AA200" s="265"/>
    </row>
    <row r="201" spans="2:59" ht="15.75" thickBot="1" x14ac:dyDescent="0.3">
      <c r="I201" s="320"/>
      <c r="J201" s="321"/>
      <c r="K201" s="320"/>
    </row>
    <row r="202" spans="2:59" x14ac:dyDescent="0.25">
      <c r="B202" s="166"/>
      <c r="C202" s="408"/>
      <c r="D202" s="409"/>
      <c r="E202" s="409"/>
      <c r="F202" s="273" t="s">
        <v>308</v>
      </c>
      <c r="G202" s="274"/>
      <c r="H202" s="275"/>
      <c r="I202" s="273" t="s">
        <v>309</v>
      </c>
      <c r="J202" s="274"/>
      <c r="K202" s="275"/>
      <c r="L202" s="273" t="s">
        <v>310</v>
      </c>
      <c r="M202" s="274"/>
      <c r="N202" s="275"/>
      <c r="O202" s="273" t="s">
        <v>311</v>
      </c>
      <c r="P202" s="274"/>
      <c r="Q202" s="275"/>
      <c r="R202" s="273" t="s">
        <v>312</v>
      </c>
      <c r="S202" s="274"/>
      <c r="T202" s="275"/>
      <c r="U202" s="273" t="s">
        <v>313</v>
      </c>
      <c r="V202" s="274"/>
      <c r="W202" s="275"/>
      <c r="X202" s="170" t="s">
        <v>314</v>
      </c>
      <c r="Y202" s="171"/>
      <c r="Z202" s="171"/>
      <c r="AA202" s="172"/>
      <c r="AB202" s="158"/>
    </row>
    <row r="203" spans="2:59" ht="30" x14ac:dyDescent="0.25">
      <c r="B203" s="276" t="str">
        <f>'[3]Do not use or change'!H30</f>
        <v>A23</v>
      </c>
      <c r="C203" s="410" t="str">
        <f>'[3]Do not use or change'!F30</f>
        <v>Training, workshops, and conference</v>
      </c>
      <c r="D203" s="411" t="s">
        <v>329</v>
      </c>
      <c r="E203" s="412" t="s">
        <v>307</v>
      </c>
      <c r="F203" s="186" t="s">
        <v>315</v>
      </c>
      <c r="G203" s="187" t="s">
        <v>316</v>
      </c>
      <c r="H203" s="188" t="s">
        <v>317</v>
      </c>
      <c r="I203" s="189" t="s">
        <v>315</v>
      </c>
      <c r="J203" s="190" t="s">
        <v>316</v>
      </c>
      <c r="K203" s="191" t="s">
        <v>317</v>
      </c>
      <c r="L203" s="186" t="s">
        <v>315</v>
      </c>
      <c r="M203" s="187" t="s">
        <v>316</v>
      </c>
      <c r="N203" s="188" t="s">
        <v>317</v>
      </c>
      <c r="O203" s="186" t="s">
        <v>315</v>
      </c>
      <c r="P203" s="187" t="s">
        <v>316</v>
      </c>
      <c r="Q203" s="188" t="s">
        <v>317</v>
      </c>
      <c r="R203" s="186" t="s">
        <v>315</v>
      </c>
      <c r="S203" s="187" t="s">
        <v>316</v>
      </c>
      <c r="T203" s="188" t="s">
        <v>317</v>
      </c>
      <c r="U203" s="186" t="s">
        <v>315</v>
      </c>
      <c r="V203" s="187" t="s">
        <v>316</v>
      </c>
      <c r="W203" s="188" t="s">
        <v>317</v>
      </c>
      <c r="X203" s="192" t="s">
        <v>307</v>
      </c>
      <c r="Y203" s="186" t="s">
        <v>315</v>
      </c>
      <c r="Z203" s="187" t="s">
        <v>316</v>
      </c>
      <c r="AA203" s="188" t="s">
        <v>317</v>
      </c>
      <c r="AB203" s="181"/>
    </row>
    <row r="204" spans="2:59" ht="126.6" customHeight="1" thickBot="1" x14ac:dyDescent="0.3">
      <c r="C204" s="303" t="str">
        <f>'[3]Do not use or change'!I30</f>
        <v xml:space="preserve">Includes all costs associated with event logistics and supplies requiered (snacks, lunches, locations, equipment, materials, communication material) </v>
      </c>
      <c r="D204" s="413" t="s">
        <v>360</v>
      </c>
      <c r="E204" s="386" t="s">
        <v>351</v>
      </c>
      <c r="F204" s="352">
        <v>2300</v>
      </c>
      <c r="G204" s="197">
        <v>2.4614140775008986</v>
      </c>
      <c r="H204" s="198">
        <v>5661.2523782520666</v>
      </c>
      <c r="I204" s="352">
        <v>2300</v>
      </c>
      <c r="J204" s="197">
        <v>4.5241997670790592</v>
      </c>
      <c r="K204" s="198">
        <v>10405.659464281836</v>
      </c>
      <c r="L204" s="352">
        <v>2300</v>
      </c>
      <c r="M204" s="197">
        <v>5.59623971917389</v>
      </c>
      <c r="N204" s="198">
        <v>12871.351354099947</v>
      </c>
      <c r="O204" s="352">
        <v>2300</v>
      </c>
      <c r="P204" s="197">
        <v>6.8409129951246399</v>
      </c>
      <c r="Q204" s="198">
        <v>15734.099888786672</v>
      </c>
      <c r="R204" s="352">
        <v>2300</v>
      </c>
      <c r="S204" s="197">
        <v>7.2048568007743468</v>
      </c>
      <c r="T204" s="198">
        <v>16571.170641780998</v>
      </c>
      <c r="U204" s="352">
        <v>2300</v>
      </c>
      <c r="V204" s="197">
        <v>3.889576661600127</v>
      </c>
      <c r="W204" s="198">
        <v>8946.0263216802923</v>
      </c>
      <c r="X204" s="414" t="s">
        <v>351</v>
      </c>
      <c r="Y204" s="283">
        <f>U204</f>
        <v>2300</v>
      </c>
      <c r="Z204" s="284">
        <f>SUM(G204+J204+M204+P204+S204+V204)</f>
        <v>30.517200021252961</v>
      </c>
      <c r="AA204" s="285">
        <f>SUM(H204+K204+N204+Q204+T204+W204)</f>
        <v>70189.560048881816</v>
      </c>
      <c r="AB204" s="205">
        <f>AA204-'[3]4.4. Detailed Budget Plan'!P30</f>
        <v>0</v>
      </c>
      <c r="AC204" s="206"/>
      <c r="AD204" s="206"/>
      <c r="AE204" s="207">
        <f>H204-(F204*G204)</f>
        <v>0</v>
      </c>
      <c r="AF204" s="206"/>
      <c r="AG204" s="206"/>
      <c r="AH204" s="207">
        <f>K204-(J204*I204)</f>
        <v>0</v>
      </c>
      <c r="AI204" s="206"/>
      <c r="AJ204" s="206"/>
      <c r="AK204" s="207">
        <f>+N204-(L204*M204)</f>
        <v>0</v>
      </c>
      <c r="AL204" s="206"/>
      <c r="AM204" s="206"/>
      <c r="AN204" s="207">
        <f>Q204-(O204*P204)</f>
        <v>0</v>
      </c>
      <c r="AO204" s="206"/>
      <c r="AP204" s="206"/>
      <c r="AQ204" s="207">
        <f>+T204-(R204*S204)</f>
        <v>0</v>
      </c>
      <c r="AR204" s="206"/>
      <c r="AS204" s="206"/>
      <c r="AT204" s="207">
        <f>+W204-(U204*V204)</f>
        <v>0</v>
      </c>
      <c r="AU204" s="206"/>
      <c r="AV204" s="206"/>
      <c r="AW204" s="206"/>
      <c r="AX204" s="208">
        <f>+AA204-W204-T204-Q204-N204-K204-H204</f>
        <v>0</v>
      </c>
      <c r="BA204" s="208">
        <f>+H204-'[3]4.4. Detailed Budget Plan'!J30</f>
        <v>0</v>
      </c>
      <c r="BB204" s="208">
        <f>+K204-'[3]4.4. Detailed Budget Plan'!K30</f>
        <v>0</v>
      </c>
      <c r="BC204" s="208">
        <f>+N204-'[3]4.4. Detailed Budget Plan'!L30</f>
        <v>0</v>
      </c>
      <c r="BD204" s="208">
        <f>+Q204-'[3]4.4. Detailed Budget Plan'!M30</f>
        <v>0</v>
      </c>
      <c r="BE204" s="208">
        <f>+T204-'[3]4.4. Detailed Budget Plan'!N30</f>
        <v>0</v>
      </c>
      <c r="BF204" s="208">
        <f>+W204-'[3]4.4. Detailed Budget Plan'!O30</f>
        <v>0</v>
      </c>
      <c r="BG204" s="208">
        <f>+AA204-'[3]4.4. Detailed Budget Plan'!P30</f>
        <v>0</v>
      </c>
    </row>
    <row r="205" spans="2:59" x14ac:dyDescent="0.25">
      <c r="C205" s="374"/>
      <c r="D205" s="374"/>
      <c r="E205" s="374"/>
      <c r="F205" s="415"/>
      <c r="G205" s="360"/>
      <c r="H205" s="361"/>
      <c r="I205" s="415"/>
      <c r="J205" s="360"/>
      <c r="K205" s="361"/>
      <c r="L205" s="415"/>
      <c r="M205" s="360"/>
      <c r="N205" s="361"/>
      <c r="O205" s="415"/>
      <c r="P205" s="360"/>
      <c r="Q205" s="361"/>
      <c r="R205" s="415"/>
      <c r="S205" s="360"/>
      <c r="T205" s="361"/>
      <c r="U205" s="415"/>
      <c r="V205" s="360"/>
      <c r="W205" s="361"/>
      <c r="X205" s="269"/>
      <c r="Y205" s="269"/>
      <c r="Z205" s="362"/>
      <c r="AA205" s="269"/>
      <c r="AB205" s="205"/>
    </row>
    <row r="206" spans="2:59" x14ac:dyDescent="0.25">
      <c r="C206" s="256" t="s">
        <v>327</v>
      </c>
      <c r="D206" s="256"/>
      <c r="E206" s="314"/>
      <c r="F206" s="315"/>
      <c r="G206" s="316"/>
      <c r="H206" s="206"/>
      <c r="I206" s="206"/>
      <c r="J206" s="317"/>
      <c r="K206" s="206"/>
      <c r="L206" s="206"/>
      <c r="M206" s="317"/>
      <c r="N206" s="206"/>
      <c r="O206" s="206"/>
      <c r="P206" s="317"/>
      <c r="Q206" s="206"/>
      <c r="R206" s="206"/>
      <c r="S206" s="317"/>
      <c r="T206" s="206"/>
      <c r="U206" s="206"/>
      <c r="V206" s="317"/>
      <c r="W206" s="206"/>
      <c r="X206" s="265"/>
      <c r="Y206" s="265"/>
      <c r="Z206" s="318"/>
      <c r="AA206" s="265"/>
    </row>
    <row r="207" spans="2:59" x14ac:dyDescent="0.25">
      <c r="C207" s="261" t="s">
        <v>328</v>
      </c>
      <c r="D207" s="261"/>
      <c r="E207" s="314"/>
      <c r="F207" s="315"/>
      <c r="G207" s="316"/>
      <c r="H207" s="206"/>
      <c r="I207" s="206"/>
      <c r="J207" s="317"/>
      <c r="K207" s="206"/>
      <c r="L207" s="206"/>
      <c r="M207" s="317"/>
      <c r="N207" s="206"/>
      <c r="O207" s="206"/>
      <c r="P207" s="317"/>
      <c r="Q207" s="206"/>
      <c r="R207" s="206"/>
      <c r="S207" s="317"/>
      <c r="T207" s="206"/>
      <c r="U207" s="206"/>
      <c r="V207" s="317"/>
      <c r="W207" s="206"/>
      <c r="X207" s="265"/>
      <c r="Y207" s="265"/>
      <c r="Z207" s="318"/>
      <c r="AA207" s="265"/>
    </row>
    <row r="208" spans="2:59" ht="15.75" thickBot="1" x14ac:dyDescent="0.3">
      <c r="I208" s="320"/>
      <c r="J208" s="321"/>
      <c r="K208" s="320"/>
    </row>
    <row r="209" spans="2:59" ht="15.75" thickBot="1" x14ac:dyDescent="0.3">
      <c r="B209" s="166"/>
      <c r="C209" s="166"/>
      <c r="D209" s="166"/>
      <c r="E209" s="166"/>
      <c r="F209" s="294" t="s">
        <v>308</v>
      </c>
      <c r="G209" s="295"/>
      <c r="H209" s="296"/>
      <c r="I209" s="294" t="s">
        <v>309</v>
      </c>
      <c r="J209" s="295"/>
      <c r="K209" s="296"/>
      <c r="L209" s="294" t="s">
        <v>310</v>
      </c>
      <c r="M209" s="295"/>
      <c r="N209" s="296"/>
      <c r="O209" s="294" t="s">
        <v>311</v>
      </c>
      <c r="P209" s="295"/>
      <c r="Q209" s="296"/>
      <c r="R209" s="294" t="s">
        <v>312</v>
      </c>
      <c r="S209" s="295"/>
      <c r="T209" s="296"/>
      <c r="U209" s="294" t="s">
        <v>313</v>
      </c>
      <c r="V209" s="295"/>
      <c r="W209" s="296"/>
      <c r="X209" s="387" t="s">
        <v>314</v>
      </c>
      <c r="Y209" s="388"/>
      <c r="Z209" s="388"/>
      <c r="AA209" s="389"/>
      <c r="AB209" s="158"/>
    </row>
    <row r="210" spans="2:59" ht="30" x14ac:dyDescent="0.25">
      <c r="B210" s="276" t="str">
        <f>'[3]Do not use or change'!H31</f>
        <v>A24</v>
      </c>
      <c r="C210" s="406" t="str">
        <f>'[3]Do not use or change'!F31</f>
        <v>Travel</v>
      </c>
      <c r="D210" s="381" t="s">
        <v>329</v>
      </c>
      <c r="E210" s="407" t="s">
        <v>307</v>
      </c>
      <c r="F210" s="302" t="s">
        <v>315</v>
      </c>
      <c r="G210" s="298" t="s">
        <v>316</v>
      </c>
      <c r="H210" s="235" t="s">
        <v>317</v>
      </c>
      <c r="I210" s="302" t="s">
        <v>315</v>
      </c>
      <c r="J210" s="298" t="s">
        <v>316</v>
      </c>
      <c r="K210" s="235" t="s">
        <v>317</v>
      </c>
      <c r="L210" s="302" t="s">
        <v>315</v>
      </c>
      <c r="M210" s="298" t="s">
        <v>316</v>
      </c>
      <c r="N210" s="235" t="s">
        <v>317</v>
      </c>
      <c r="O210" s="302" t="s">
        <v>315</v>
      </c>
      <c r="P210" s="298" t="s">
        <v>316</v>
      </c>
      <c r="Q210" s="235" t="s">
        <v>317</v>
      </c>
      <c r="R210" s="302" t="s">
        <v>315</v>
      </c>
      <c r="S210" s="298" t="s">
        <v>316</v>
      </c>
      <c r="T210" s="235" t="s">
        <v>317</v>
      </c>
      <c r="U210" s="302" t="s">
        <v>315</v>
      </c>
      <c r="V210" s="298" t="s">
        <v>316</v>
      </c>
      <c r="W210" s="235" t="s">
        <v>317</v>
      </c>
      <c r="X210" s="390" t="s">
        <v>307</v>
      </c>
      <c r="Y210" s="302" t="s">
        <v>315</v>
      </c>
      <c r="Z210" s="298" t="s">
        <v>316</v>
      </c>
      <c r="AA210" s="235" t="s">
        <v>317</v>
      </c>
      <c r="AB210" s="181"/>
    </row>
    <row r="211" spans="2:59" ht="72.75" thickBot="1" x14ac:dyDescent="0.3">
      <c r="B211" s="166"/>
      <c r="C211" s="303" t="str">
        <f>+'[3]Do not use or change'!I31</f>
        <v>Includes travel costs (air tickects, taxi, car rental, hotels and perdiem)</v>
      </c>
      <c r="D211" s="416" t="s">
        <v>361</v>
      </c>
      <c r="E211" s="417" t="s">
        <v>353</v>
      </c>
      <c r="F211" s="418">
        <v>626</v>
      </c>
      <c r="G211" s="200">
        <v>27.156786138444787</v>
      </c>
      <c r="H211" s="198">
        <v>17000.148122666436</v>
      </c>
      <c r="I211" s="352">
        <v>626</v>
      </c>
      <c r="J211" s="197">
        <v>62.561170490662441</v>
      </c>
      <c r="K211" s="198">
        <v>39163.292727154687</v>
      </c>
      <c r="L211" s="352">
        <v>626</v>
      </c>
      <c r="M211" s="197">
        <v>76.058094345337125</v>
      </c>
      <c r="N211" s="198">
        <v>47612.367060181037</v>
      </c>
      <c r="O211" s="352">
        <v>626</v>
      </c>
      <c r="P211" s="197">
        <v>77.315090230640052</v>
      </c>
      <c r="Q211" s="198">
        <v>48399.246484380674</v>
      </c>
      <c r="R211" s="352">
        <v>626</v>
      </c>
      <c r="S211" s="197">
        <v>64.186739506885345</v>
      </c>
      <c r="T211" s="198">
        <v>40180.898931310228</v>
      </c>
      <c r="U211" s="352">
        <v>626</v>
      </c>
      <c r="V211" s="197">
        <v>25.606519638724059</v>
      </c>
      <c r="W211" s="198">
        <v>16029.68129384126</v>
      </c>
      <c r="X211" s="386" t="s">
        <v>353</v>
      </c>
      <c r="Y211" s="283">
        <f>U211</f>
        <v>626</v>
      </c>
      <c r="Z211" s="284">
        <f>SUM(G211+J211+M211+P211+S211+V211)</f>
        <v>332.8844003506938</v>
      </c>
      <c r="AA211" s="285">
        <f>SUM(H211+K211+N211+Q211+T211+W211)</f>
        <v>208385.63461953431</v>
      </c>
      <c r="AB211" s="205">
        <f>AA211-'[3]4.4. Detailed Budget Plan'!P31</f>
        <v>0</v>
      </c>
      <c r="AC211" s="206"/>
      <c r="AD211" s="206"/>
      <c r="AE211" s="207">
        <f>H211-(F211*G211)</f>
        <v>0</v>
      </c>
      <c r="AF211" s="206"/>
      <c r="AG211" s="206"/>
      <c r="AH211" s="207">
        <f>K211-(J211*I211)</f>
        <v>0</v>
      </c>
      <c r="AI211" s="206"/>
      <c r="AJ211" s="206"/>
      <c r="AK211" s="207">
        <f>+N211-(L211*M211)</f>
        <v>0</v>
      </c>
      <c r="AL211" s="206"/>
      <c r="AM211" s="206"/>
      <c r="AN211" s="207">
        <f>Q211-(O211*P211)</f>
        <v>0</v>
      </c>
      <c r="AO211" s="206"/>
      <c r="AP211" s="206"/>
      <c r="AQ211" s="207">
        <f>+T211-(R211*S211)</f>
        <v>0</v>
      </c>
      <c r="AR211" s="206"/>
      <c r="AS211" s="206"/>
      <c r="AT211" s="207">
        <f>+W211-(U211*V211)</f>
        <v>0</v>
      </c>
      <c r="AU211" s="206"/>
      <c r="AV211" s="206"/>
      <c r="AW211" s="206"/>
      <c r="AX211" s="208">
        <f>+AA211-W211-T211-Q211-N211-K211-H211</f>
        <v>0</v>
      </c>
      <c r="BA211" s="208">
        <f>+H211-'[3]4.4. Detailed Budget Plan'!J31</f>
        <v>0</v>
      </c>
      <c r="BB211" s="208">
        <f>+K211-'[3]4.4. Detailed Budget Plan'!K31</f>
        <v>0</v>
      </c>
      <c r="BC211" s="208">
        <f>+N211-'[3]4.4. Detailed Budget Plan'!L31</f>
        <v>0</v>
      </c>
      <c r="BD211" s="208">
        <f>+Q211-'[3]4.4. Detailed Budget Plan'!M31</f>
        <v>0</v>
      </c>
      <c r="BE211" s="208">
        <f>+T211-'[3]4.4. Detailed Budget Plan'!N31</f>
        <v>0</v>
      </c>
      <c r="BF211" s="208">
        <f>+W211-'[3]4.4. Detailed Budget Plan'!O31</f>
        <v>0</v>
      </c>
      <c r="BG211" s="208">
        <f>+AA211-'[3]4.4. Detailed Budget Plan'!P31</f>
        <v>0</v>
      </c>
    </row>
    <row r="212" spans="2:59" x14ac:dyDescent="0.25">
      <c r="B212" s="166"/>
      <c r="C212" s="419"/>
      <c r="D212" s="420"/>
      <c r="E212" s="315"/>
      <c r="F212" s="315"/>
      <c r="G212" s="316"/>
      <c r="H212" s="361"/>
      <c r="I212" s="359"/>
      <c r="J212" s="360"/>
      <c r="K212" s="361"/>
      <c r="L212" s="359"/>
      <c r="M212" s="360"/>
      <c r="N212" s="361"/>
      <c r="O212" s="359"/>
      <c r="P212" s="360"/>
      <c r="Q212" s="361"/>
      <c r="R212" s="359"/>
      <c r="S212" s="360"/>
      <c r="T212" s="361"/>
      <c r="U212" s="359"/>
      <c r="V212" s="360"/>
      <c r="W212" s="361"/>
      <c r="X212" s="269"/>
      <c r="Y212" s="269"/>
      <c r="Z212" s="362"/>
      <c r="AA212" s="269"/>
      <c r="AB212" s="205"/>
    </row>
    <row r="213" spans="2:59" x14ac:dyDescent="0.25">
      <c r="C213" s="256" t="s">
        <v>327</v>
      </c>
      <c r="D213" s="421"/>
      <c r="E213" s="314"/>
      <c r="F213" s="315"/>
      <c r="G213" s="316"/>
      <c r="H213" s="206"/>
      <c r="I213" s="206"/>
      <c r="J213" s="317"/>
      <c r="K213" s="206"/>
      <c r="L213" s="206"/>
      <c r="M213" s="317"/>
      <c r="N213" s="206"/>
      <c r="O213" s="206"/>
      <c r="P213" s="317"/>
      <c r="Q213" s="206"/>
      <c r="R213" s="206"/>
      <c r="S213" s="317"/>
      <c r="T213" s="206"/>
      <c r="U213" s="206"/>
      <c r="V213" s="317"/>
      <c r="W213" s="206"/>
      <c r="X213" s="265"/>
      <c r="Y213" s="265"/>
      <c r="Z213" s="318"/>
      <c r="AA213" s="265"/>
    </row>
    <row r="214" spans="2:59" x14ac:dyDescent="0.25">
      <c r="C214" s="261" t="s">
        <v>328</v>
      </c>
      <c r="D214" s="422"/>
      <c r="E214" s="314"/>
      <c r="F214" s="315"/>
      <c r="G214" s="316"/>
      <c r="H214" s="206"/>
      <c r="I214" s="206"/>
      <c r="J214" s="317"/>
      <c r="K214" s="206"/>
      <c r="L214" s="206"/>
      <c r="M214" s="317"/>
      <c r="N214" s="206"/>
      <c r="O214" s="206"/>
      <c r="P214" s="317"/>
      <c r="Q214" s="206"/>
      <c r="R214" s="206"/>
      <c r="S214" s="317"/>
      <c r="T214" s="206"/>
      <c r="U214" s="206"/>
      <c r="V214" s="317"/>
      <c r="W214" s="206"/>
      <c r="X214" s="265"/>
      <c r="Y214" s="265"/>
      <c r="Z214" s="318"/>
      <c r="AA214" s="265"/>
    </row>
    <row r="215" spans="2:59" x14ac:dyDescent="0.25">
      <c r="I215" s="320"/>
      <c r="J215" s="321"/>
      <c r="K215" s="320"/>
    </row>
    <row r="216" spans="2:59" ht="15.75" thickBot="1" x14ac:dyDescent="0.3">
      <c r="E216" s="266"/>
      <c r="F216" s="267"/>
      <c r="G216" s="268"/>
      <c r="H216" s="199"/>
      <c r="I216" s="291"/>
      <c r="J216" s="292"/>
      <c r="K216" s="293"/>
      <c r="L216" s="267"/>
      <c r="M216" s="268"/>
      <c r="N216" s="199"/>
      <c r="O216" s="267"/>
      <c r="P216" s="268"/>
      <c r="Q216" s="199"/>
      <c r="R216" s="267"/>
      <c r="S216" s="268"/>
      <c r="T216" s="199"/>
      <c r="U216" s="267"/>
      <c r="V216" s="268"/>
      <c r="W216" s="199"/>
      <c r="X216" s="269"/>
      <c r="Y216" s="269"/>
      <c r="Z216" s="270"/>
      <c r="AA216" s="269"/>
      <c r="AB216" s="205"/>
    </row>
    <row r="217" spans="2:59" ht="15.75" thickBot="1" x14ac:dyDescent="0.3">
      <c r="F217" s="294" t="s">
        <v>308</v>
      </c>
      <c r="G217" s="295"/>
      <c r="H217" s="296"/>
      <c r="I217" s="294" t="s">
        <v>309</v>
      </c>
      <c r="J217" s="295"/>
      <c r="K217" s="296"/>
      <c r="L217" s="294" t="s">
        <v>310</v>
      </c>
      <c r="M217" s="295"/>
      <c r="N217" s="296"/>
      <c r="O217" s="294" t="s">
        <v>311</v>
      </c>
      <c r="P217" s="295"/>
      <c r="Q217" s="296"/>
      <c r="R217" s="294" t="s">
        <v>312</v>
      </c>
      <c r="S217" s="295"/>
      <c r="T217" s="296"/>
      <c r="U217" s="294" t="s">
        <v>313</v>
      </c>
      <c r="V217" s="295"/>
      <c r="W217" s="296"/>
      <c r="X217" s="173"/>
      <c r="Y217" s="387" t="s">
        <v>314</v>
      </c>
      <c r="Z217" s="388"/>
      <c r="AA217" s="389"/>
      <c r="AB217" s="158"/>
    </row>
    <row r="218" spans="2:59" ht="30" x14ac:dyDescent="0.25">
      <c r="B218" s="276" t="str">
        <f>'[3]Do not use or change'!H32</f>
        <v>A25</v>
      </c>
      <c r="C218" s="423" t="str">
        <f>'[3]Do not use or change'!F32</f>
        <v>Equipment</v>
      </c>
      <c r="D218" s="381" t="s">
        <v>329</v>
      </c>
      <c r="E218" s="407" t="s">
        <v>307</v>
      </c>
      <c r="F218" s="302" t="s">
        <v>315</v>
      </c>
      <c r="G218" s="298" t="s">
        <v>316</v>
      </c>
      <c r="H218" s="235" t="s">
        <v>317</v>
      </c>
      <c r="I218" s="299" t="s">
        <v>315</v>
      </c>
      <c r="J218" s="300" t="s">
        <v>316</v>
      </c>
      <c r="K218" s="301" t="s">
        <v>317</v>
      </c>
      <c r="L218" s="302" t="s">
        <v>315</v>
      </c>
      <c r="M218" s="298" t="s">
        <v>316</v>
      </c>
      <c r="N218" s="235" t="s">
        <v>317</v>
      </c>
      <c r="O218" s="302" t="s">
        <v>315</v>
      </c>
      <c r="P218" s="298" t="s">
        <v>316</v>
      </c>
      <c r="Q218" s="235" t="s">
        <v>317</v>
      </c>
      <c r="R218" s="302" t="s">
        <v>315</v>
      </c>
      <c r="S218" s="298" t="s">
        <v>316</v>
      </c>
      <c r="T218" s="235" t="s">
        <v>317</v>
      </c>
      <c r="U218" s="302" t="s">
        <v>315</v>
      </c>
      <c r="V218" s="298" t="s">
        <v>316</v>
      </c>
      <c r="W218" s="235" t="s">
        <v>317</v>
      </c>
      <c r="X218" s="390" t="s">
        <v>307</v>
      </c>
      <c r="Y218" s="302" t="s">
        <v>315</v>
      </c>
      <c r="Z218" s="298" t="s">
        <v>316</v>
      </c>
      <c r="AA218" s="235" t="s">
        <v>317</v>
      </c>
      <c r="AB218" s="181"/>
    </row>
    <row r="219" spans="2:59" ht="121.5" thickBot="1" x14ac:dyDescent="0.3">
      <c r="C219" s="303" t="str">
        <f>'[3]Do not use or change'!I32</f>
        <v>Hardware Equipments (servers, laptops, tablets), Drones &amp; Cameras, Sensors &amp; Dataloggers (lysimeters), climate simulators</v>
      </c>
      <c r="D219" s="424" t="s">
        <v>362</v>
      </c>
      <c r="E219" s="386" t="s">
        <v>320</v>
      </c>
      <c r="F219" s="238">
        <v>10271.823840478983</v>
      </c>
      <c r="G219" s="197">
        <v>10.785647246345796</v>
      </c>
      <c r="H219" s="198">
        <v>110788.26852001125</v>
      </c>
      <c r="I219" s="238">
        <v>10271.823840478983</v>
      </c>
      <c r="J219" s="197">
        <v>10.788707077527734</v>
      </c>
      <c r="K219" s="198">
        <v>110819.69856689371</v>
      </c>
      <c r="L219" s="238">
        <v>10271.823840478983</v>
      </c>
      <c r="M219" s="197">
        <v>0</v>
      </c>
      <c r="N219" s="198">
        <v>0</v>
      </c>
      <c r="O219" s="238">
        <v>10271.823840478983</v>
      </c>
      <c r="P219" s="197">
        <v>0</v>
      </c>
      <c r="Q219" s="198">
        <v>0</v>
      </c>
      <c r="R219" s="238">
        <v>10271.823840478983</v>
      </c>
      <c r="S219" s="197">
        <v>0</v>
      </c>
      <c r="T219" s="198">
        <v>0</v>
      </c>
      <c r="U219" s="238">
        <v>10271.823840478983</v>
      </c>
      <c r="V219" s="197">
        <v>0</v>
      </c>
      <c r="W219" s="198">
        <v>0</v>
      </c>
      <c r="X219" s="414" t="s">
        <v>320</v>
      </c>
      <c r="Y219" s="283">
        <f>U219</f>
        <v>10271.823840478983</v>
      </c>
      <c r="Z219" s="284">
        <f>SUM(G219+J219+M219+P219+S219+V219)</f>
        <v>21.574354323873528</v>
      </c>
      <c r="AA219" s="285">
        <f>SUM(H219+K219+N219+Q219+T219+W219)</f>
        <v>221607.96708690497</v>
      </c>
      <c r="AB219" s="205">
        <f>AA219-'[3]4.4. Detailed Budget Plan'!P32</f>
        <v>0</v>
      </c>
      <c r="AC219" s="206"/>
      <c r="AD219" s="206"/>
      <c r="AE219" s="207">
        <f>H219-(F219*G219)</f>
        <v>0</v>
      </c>
      <c r="AF219" s="206"/>
      <c r="AG219" s="206"/>
      <c r="AH219" s="207">
        <f>K219-(J219*I219)</f>
        <v>0</v>
      </c>
      <c r="AI219" s="206"/>
      <c r="AJ219" s="206"/>
      <c r="AK219" s="207">
        <f>+N219-(L219*M219)</f>
        <v>0</v>
      </c>
      <c r="AL219" s="206"/>
      <c r="AM219" s="206"/>
      <c r="AN219" s="207">
        <f>Q219-(O219*P219)</f>
        <v>0</v>
      </c>
      <c r="AO219" s="206"/>
      <c r="AP219" s="206"/>
      <c r="AQ219" s="207">
        <f>+T219-(R219*S219)</f>
        <v>0</v>
      </c>
      <c r="AR219" s="206"/>
      <c r="AS219" s="206"/>
      <c r="AT219" s="207">
        <f>+W219-(U219*V219)</f>
        <v>0</v>
      </c>
      <c r="AU219" s="206"/>
      <c r="AV219" s="206"/>
      <c r="AW219" s="206"/>
      <c r="AX219" s="208">
        <f>+AA219-W219-T219-Q219-N219-K219-H219</f>
        <v>0</v>
      </c>
      <c r="BA219" s="208">
        <f>+H219-'[3]4.4. Detailed Budget Plan'!J32</f>
        <v>0</v>
      </c>
      <c r="BB219" s="208">
        <f>+K219-'[3]4.4. Detailed Budget Plan'!K32</f>
        <v>0</v>
      </c>
      <c r="BC219" s="208">
        <f>+N219-'[3]4.4. Detailed Budget Plan'!L32</f>
        <v>0</v>
      </c>
      <c r="BD219" s="208">
        <f>+Q219-'[3]4.4. Detailed Budget Plan'!M32</f>
        <v>0</v>
      </c>
      <c r="BE219" s="208">
        <f>+T219-'[3]4.4. Detailed Budget Plan'!N32</f>
        <v>0</v>
      </c>
      <c r="BF219" s="208">
        <f>+W219-'[3]4.4. Detailed Budget Plan'!O32</f>
        <v>0</v>
      </c>
      <c r="BG219" s="208">
        <f>+AA219-'[3]4.4. Detailed Budget Plan'!P32</f>
        <v>0</v>
      </c>
    </row>
    <row r="220" spans="2:59" ht="26.1" customHeight="1" x14ac:dyDescent="0.25">
      <c r="C220" s="327"/>
      <c r="D220" s="328"/>
      <c r="E220" s="328"/>
      <c r="F220" s="328"/>
      <c r="G220" s="328"/>
      <c r="H220" s="328"/>
      <c r="I220" s="328"/>
      <c r="J220" s="328"/>
      <c r="K220" s="328"/>
      <c r="L220" s="328"/>
      <c r="M220" s="328"/>
      <c r="N220" s="328"/>
      <c r="O220" s="328"/>
      <c r="P220" s="328"/>
      <c r="Q220" s="329"/>
      <c r="R220" s="241" t="s">
        <v>331</v>
      </c>
      <c r="S220" s="242"/>
      <c r="T220" s="242"/>
      <c r="U220" s="242"/>
      <c r="V220" s="242"/>
      <c r="W220" s="330"/>
      <c r="X220" s="368" t="s">
        <v>320</v>
      </c>
      <c r="Y220" s="369">
        <v>8316.6842105263149</v>
      </c>
      <c r="Z220" s="332">
        <f>AA220/Y220</f>
        <v>1.5015599587386168</v>
      </c>
      <c r="AA220" s="331">
        <v>12488</v>
      </c>
      <c r="AB220" s="333"/>
      <c r="AC220" s="206"/>
      <c r="AD220" s="206"/>
      <c r="AE220" s="206"/>
      <c r="AF220" s="206"/>
      <c r="AG220" s="206"/>
      <c r="AH220" s="206"/>
      <c r="AI220" s="206"/>
      <c r="AJ220" s="206"/>
      <c r="AK220" s="206"/>
      <c r="AL220" s="206"/>
      <c r="AM220" s="206"/>
      <c r="AN220" s="206"/>
      <c r="AO220" s="206"/>
      <c r="AP220" s="206"/>
      <c r="AQ220" s="206"/>
      <c r="AR220" s="206"/>
      <c r="AS220" s="206"/>
      <c r="AT220" s="206"/>
      <c r="AU220" s="206"/>
      <c r="AV220" s="206"/>
      <c r="AW220" s="206"/>
      <c r="AX220" s="207">
        <f t="shared" ref="AX220:AX227" si="17">+AA220-(Y220*Z220)</f>
        <v>0</v>
      </c>
      <c r="AY220" s="156">
        <v>1</v>
      </c>
    </row>
    <row r="221" spans="2:59" ht="26.1" customHeight="1" x14ac:dyDescent="0.25">
      <c r="C221" s="327"/>
      <c r="D221" s="328"/>
      <c r="E221" s="328"/>
      <c r="F221" s="328"/>
      <c r="G221" s="328"/>
      <c r="H221" s="328"/>
      <c r="I221" s="328"/>
      <c r="J221" s="328"/>
      <c r="K221" s="328"/>
      <c r="L221" s="328"/>
      <c r="M221" s="328"/>
      <c r="N221" s="328"/>
      <c r="O221" s="328"/>
      <c r="P221" s="328"/>
      <c r="Q221" s="329"/>
      <c r="R221" s="212" t="s">
        <v>332</v>
      </c>
      <c r="S221" s="213"/>
      <c r="T221" s="213"/>
      <c r="U221" s="213"/>
      <c r="V221" s="213"/>
      <c r="W221" s="214"/>
      <c r="X221" s="370" t="s">
        <v>320</v>
      </c>
      <c r="Y221" s="216">
        <v>3529.2105263157896</v>
      </c>
      <c r="Z221" s="335">
        <f t="shared" ref="Z221:Z227" si="18">AA221/Y221</f>
        <v>1.5014689434046677</v>
      </c>
      <c r="AA221" s="334">
        <v>5299</v>
      </c>
      <c r="AB221" s="333"/>
      <c r="AC221" s="206"/>
      <c r="AD221" s="206"/>
      <c r="AE221" s="206"/>
      <c r="AF221" s="206"/>
      <c r="AG221" s="206"/>
      <c r="AH221" s="206"/>
      <c r="AI221" s="206"/>
      <c r="AJ221" s="206"/>
      <c r="AK221" s="206"/>
      <c r="AL221" s="206"/>
      <c r="AM221" s="206"/>
      <c r="AN221" s="206"/>
      <c r="AO221" s="206"/>
      <c r="AP221" s="206"/>
      <c r="AQ221" s="206"/>
      <c r="AR221" s="206"/>
      <c r="AS221" s="206"/>
      <c r="AT221" s="206"/>
      <c r="AU221" s="206"/>
      <c r="AV221" s="206"/>
      <c r="AW221" s="206"/>
      <c r="AX221" s="207">
        <f t="shared" si="17"/>
        <v>0</v>
      </c>
      <c r="AY221" s="156">
        <v>2</v>
      </c>
    </row>
    <row r="222" spans="2:59" ht="26.1" customHeight="1" x14ac:dyDescent="0.25">
      <c r="C222" s="327"/>
      <c r="D222" s="328"/>
      <c r="E222" s="328"/>
      <c r="F222" s="328"/>
      <c r="G222" s="328"/>
      <c r="H222" s="328"/>
      <c r="I222" s="328"/>
      <c r="J222" s="328"/>
      <c r="K222" s="328"/>
      <c r="L222" s="328"/>
      <c r="M222" s="328"/>
      <c r="N222" s="328"/>
      <c r="O222" s="328"/>
      <c r="P222" s="328"/>
      <c r="Q222" s="329"/>
      <c r="R222" s="212" t="s">
        <v>333</v>
      </c>
      <c r="S222" s="213"/>
      <c r="T222" s="213"/>
      <c r="U222" s="213"/>
      <c r="V222" s="213"/>
      <c r="W222" s="214"/>
      <c r="X222" s="370" t="s">
        <v>320</v>
      </c>
      <c r="Y222" s="216">
        <v>104188.22222222222</v>
      </c>
      <c r="Z222" s="335">
        <f t="shared" si="18"/>
        <v>0.71124162040068506</v>
      </c>
      <c r="AA222" s="334">
        <v>74103</v>
      </c>
      <c r="AB222" s="333"/>
      <c r="AC222" s="206"/>
      <c r="AD222" s="206"/>
      <c r="AE222" s="206"/>
      <c r="AF222" s="206"/>
      <c r="AG222" s="206"/>
      <c r="AH222" s="206"/>
      <c r="AI222" s="206"/>
      <c r="AJ222" s="206"/>
      <c r="AK222" s="206"/>
      <c r="AL222" s="206"/>
      <c r="AM222" s="206"/>
      <c r="AN222" s="206"/>
      <c r="AO222" s="206"/>
      <c r="AP222" s="206"/>
      <c r="AQ222" s="206"/>
      <c r="AR222" s="206"/>
      <c r="AS222" s="206"/>
      <c r="AT222" s="206"/>
      <c r="AU222" s="206"/>
      <c r="AV222" s="206"/>
      <c r="AW222" s="206"/>
      <c r="AX222" s="207">
        <f t="shared" si="17"/>
        <v>0</v>
      </c>
      <c r="AY222" s="156">
        <v>3</v>
      </c>
    </row>
    <row r="223" spans="2:59" ht="26.1" customHeight="1" x14ac:dyDescent="0.25">
      <c r="C223" s="327"/>
      <c r="D223" s="328"/>
      <c r="E223" s="328"/>
      <c r="F223" s="328"/>
      <c r="G223" s="328"/>
      <c r="H223" s="328"/>
      <c r="I223" s="328"/>
      <c r="J223" s="328"/>
      <c r="K223" s="328"/>
      <c r="L223" s="328"/>
      <c r="M223" s="328"/>
      <c r="N223" s="328"/>
      <c r="O223" s="328"/>
      <c r="P223" s="328"/>
      <c r="Q223" s="329"/>
      <c r="R223" s="212" t="s">
        <v>334</v>
      </c>
      <c r="S223" s="213"/>
      <c r="T223" s="213"/>
      <c r="U223" s="213"/>
      <c r="V223" s="213"/>
      <c r="W223" s="214"/>
      <c r="X223" s="370" t="s">
        <v>320</v>
      </c>
      <c r="Y223" s="216">
        <v>6023</v>
      </c>
      <c r="Z223" s="335">
        <f t="shared" si="18"/>
        <v>2.3707454756765731</v>
      </c>
      <c r="AA223" s="334">
        <v>14279</v>
      </c>
      <c r="AB223" s="333"/>
      <c r="AC223" s="206"/>
      <c r="AD223" s="206"/>
      <c r="AE223" s="206"/>
      <c r="AF223" s="206"/>
      <c r="AG223" s="206"/>
      <c r="AH223" s="206"/>
      <c r="AI223" s="206"/>
      <c r="AJ223" s="206"/>
      <c r="AK223" s="206"/>
      <c r="AL223" s="206"/>
      <c r="AM223" s="206"/>
      <c r="AN223" s="206"/>
      <c r="AO223" s="206"/>
      <c r="AP223" s="206"/>
      <c r="AQ223" s="206"/>
      <c r="AR223" s="206"/>
      <c r="AS223" s="206"/>
      <c r="AT223" s="206"/>
      <c r="AU223" s="206"/>
      <c r="AV223" s="206"/>
      <c r="AW223" s="206"/>
      <c r="AX223" s="207">
        <f t="shared" si="17"/>
        <v>0</v>
      </c>
      <c r="AY223" s="156">
        <v>4</v>
      </c>
    </row>
    <row r="224" spans="2:59" ht="26.1" customHeight="1" x14ac:dyDescent="0.25">
      <c r="C224" s="327"/>
      <c r="D224" s="328"/>
      <c r="E224" s="328"/>
      <c r="F224" s="328"/>
      <c r="G224" s="328"/>
      <c r="H224" s="328"/>
      <c r="I224" s="328"/>
      <c r="J224" s="328"/>
      <c r="K224" s="328"/>
      <c r="L224" s="328"/>
      <c r="M224" s="328"/>
      <c r="N224" s="328"/>
      <c r="O224" s="328"/>
      <c r="P224" s="328"/>
      <c r="Q224" s="329"/>
      <c r="R224" s="212" t="s">
        <v>335</v>
      </c>
      <c r="S224" s="213"/>
      <c r="T224" s="213"/>
      <c r="U224" s="213"/>
      <c r="V224" s="213"/>
      <c r="W224" s="214"/>
      <c r="X224" s="370" t="s">
        <v>320</v>
      </c>
      <c r="Y224" s="216">
        <v>11314.052631578947</v>
      </c>
      <c r="Z224" s="335">
        <f t="shared" si="18"/>
        <v>3.0029911567822039</v>
      </c>
      <c r="AA224" s="334">
        <v>33976</v>
      </c>
      <c r="AB224" s="333"/>
      <c r="AC224" s="206"/>
      <c r="AD224" s="206"/>
      <c r="AE224" s="206"/>
      <c r="AF224" s="206"/>
      <c r="AG224" s="206"/>
      <c r="AH224" s="206"/>
      <c r="AI224" s="206"/>
      <c r="AJ224" s="206"/>
      <c r="AK224" s="206"/>
      <c r="AL224" s="206"/>
      <c r="AM224" s="206"/>
      <c r="AN224" s="206"/>
      <c r="AO224" s="206"/>
      <c r="AP224" s="206"/>
      <c r="AQ224" s="206"/>
      <c r="AR224" s="206"/>
      <c r="AS224" s="206"/>
      <c r="AT224" s="206"/>
      <c r="AU224" s="206"/>
      <c r="AV224" s="206"/>
      <c r="AW224" s="206"/>
      <c r="AX224" s="207">
        <f t="shared" si="17"/>
        <v>0</v>
      </c>
      <c r="AY224" s="156">
        <v>5</v>
      </c>
    </row>
    <row r="225" spans="2:59" ht="26.1" customHeight="1" x14ac:dyDescent="0.25">
      <c r="C225" s="327"/>
      <c r="D225" s="328"/>
      <c r="E225" s="328"/>
      <c r="F225" s="328"/>
      <c r="G225" s="328"/>
      <c r="H225" s="328"/>
      <c r="I225" s="328"/>
      <c r="J225" s="328"/>
      <c r="K225" s="328"/>
      <c r="L225" s="328"/>
      <c r="M225" s="328"/>
      <c r="N225" s="328"/>
      <c r="O225" s="328"/>
      <c r="P225" s="328"/>
      <c r="Q225" s="329"/>
      <c r="R225" s="212" t="s">
        <v>336</v>
      </c>
      <c r="S225" s="213"/>
      <c r="T225" s="213"/>
      <c r="U225" s="213"/>
      <c r="V225" s="213"/>
      <c r="W225" s="214"/>
      <c r="X225" s="370" t="s">
        <v>320</v>
      </c>
      <c r="Y225" s="371">
        <v>8415.7962962962956</v>
      </c>
      <c r="Z225" s="335">
        <f t="shared" si="18"/>
        <v>4.2674511995739941</v>
      </c>
      <c r="AA225" s="334">
        <v>35914</v>
      </c>
      <c r="AB225" s="333"/>
      <c r="AC225" s="206"/>
      <c r="AD225" s="206"/>
      <c r="AE225" s="206"/>
      <c r="AF225" s="206"/>
      <c r="AG225" s="206"/>
      <c r="AH225" s="206"/>
      <c r="AI225" s="206"/>
      <c r="AJ225" s="206"/>
      <c r="AK225" s="206"/>
      <c r="AL225" s="206"/>
      <c r="AM225" s="206"/>
      <c r="AN225" s="206"/>
      <c r="AO225" s="206"/>
      <c r="AP225" s="206"/>
      <c r="AQ225" s="206"/>
      <c r="AR225" s="206"/>
      <c r="AS225" s="206"/>
      <c r="AT225" s="206"/>
      <c r="AU225" s="206"/>
      <c r="AV225" s="206"/>
      <c r="AW225" s="206"/>
      <c r="AX225" s="207">
        <f t="shared" si="17"/>
        <v>0</v>
      </c>
      <c r="AY225" s="156">
        <v>6</v>
      </c>
    </row>
    <row r="226" spans="2:59" ht="26.1" customHeight="1" x14ac:dyDescent="0.25">
      <c r="C226" s="327"/>
      <c r="D226" s="328"/>
      <c r="E226" s="328"/>
      <c r="F226" s="328"/>
      <c r="G226" s="328"/>
      <c r="H226" s="328"/>
      <c r="I226" s="328"/>
      <c r="J226" s="328"/>
      <c r="K226" s="328"/>
      <c r="L226" s="328"/>
      <c r="M226" s="328"/>
      <c r="N226" s="328"/>
      <c r="O226" s="328"/>
      <c r="P226" s="328"/>
      <c r="Q226" s="329"/>
      <c r="R226" s="212" t="s">
        <v>337</v>
      </c>
      <c r="S226" s="213"/>
      <c r="T226" s="213"/>
      <c r="U226" s="213"/>
      <c r="V226" s="213"/>
      <c r="W226" s="214"/>
      <c r="X226" s="370" t="s">
        <v>320</v>
      </c>
      <c r="Y226" s="372">
        <v>11253.454545454546</v>
      </c>
      <c r="Z226" s="335">
        <f t="shared" si="18"/>
        <v>1.7385772449672019</v>
      </c>
      <c r="AA226" s="334">
        <v>19565</v>
      </c>
      <c r="AB226" s="333"/>
      <c r="AC226" s="206"/>
      <c r="AD226" s="206"/>
      <c r="AE226" s="206"/>
      <c r="AF226" s="206"/>
      <c r="AG226" s="206"/>
      <c r="AH226" s="206"/>
      <c r="AI226" s="206"/>
      <c r="AJ226" s="206"/>
      <c r="AK226" s="206"/>
      <c r="AL226" s="206"/>
      <c r="AM226" s="206"/>
      <c r="AN226" s="206"/>
      <c r="AO226" s="206"/>
      <c r="AP226" s="206"/>
      <c r="AQ226" s="206"/>
      <c r="AR226" s="206"/>
      <c r="AS226" s="206"/>
      <c r="AT226" s="206"/>
      <c r="AU226" s="206"/>
      <c r="AV226" s="206"/>
      <c r="AW226" s="206"/>
      <c r="AX226" s="207">
        <f t="shared" si="17"/>
        <v>0</v>
      </c>
      <c r="AY226" s="156">
        <v>7</v>
      </c>
    </row>
    <row r="227" spans="2:59" ht="26.1" customHeight="1" x14ac:dyDescent="0.25">
      <c r="C227" s="339"/>
      <c r="D227" s="340"/>
      <c r="E227" s="340"/>
      <c r="F227" s="340"/>
      <c r="G227" s="340"/>
      <c r="H227" s="340"/>
      <c r="I227" s="340"/>
      <c r="J227" s="340"/>
      <c r="K227" s="340"/>
      <c r="L227" s="340"/>
      <c r="M227" s="340"/>
      <c r="N227" s="340"/>
      <c r="O227" s="340"/>
      <c r="P227" s="340"/>
      <c r="Q227" s="341"/>
      <c r="R227" s="212" t="s">
        <v>338</v>
      </c>
      <c r="S227" s="213"/>
      <c r="T227" s="213"/>
      <c r="U227" s="213"/>
      <c r="V227" s="213"/>
      <c r="W227" s="214"/>
      <c r="X227" s="370" t="s">
        <v>320</v>
      </c>
      <c r="Y227" s="372">
        <v>4009.5243902439024</v>
      </c>
      <c r="Z227" s="335">
        <f t="shared" si="18"/>
        <v>6.4803197265048773</v>
      </c>
      <c r="AA227" s="334">
        <v>25983</v>
      </c>
      <c r="AB227" s="333"/>
      <c r="AC227" s="206"/>
      <c r="AD227" s="206"/>
      <c r="AE227" s="206"/>
      <c r="AF227" s="206"/>
      <c r="AG227" s="206"/>
      <c r="AH227" s="206"/>
      <c r="AI227" s="206"/>
      <c r="AJ227" s="206"/>
      <c r="AK227" s="206"/>
      <c r="AL227" s="206"/>
      <c r="AM227" s="206"/>
      <c r="AN227" s="206"/>
      <c r="AO227" s="206"/>
      <c r="AP227" s="206"/>
      <c r="AQ227" s="206"/>
      <c r="AR227" s="206"/>
      <c r="AS227" s="206"/>
      <c r="AT227" s="206"/>
      <c r="AU227" s="206"/>
      <c r="AV227" s="206"/>
      <c r="AW227" s="206"/>
      <c r="AX227" s="207">
        <f t="shared" si="17"/>
        <v>0</v>
      </c>
      <c r="AY227" s="156">
        <v>8</v>
      </c>
    </row>
    <row r="228" spans="2:59" x14ac:dyDescent="0.25">
      <c r="C228" s="256" t="s">
        <v>327</v>
      </c>
      <c r="D228" s="256"/>
      <c r="E228" s="314"/>
      <c r="F228" s="315"/>
      <c r="G228" s="316"/>
      <c r="H228" s="206"/>
      <c r="I228" s="206"/>
      <c r="J228" s="317"/>
      <c r="K228" s="206"/>
      <c r="L228" s="206"/>
      <c r="M228" s="317"/>
      <c r="N228" s="206"/>
      <c r="O228" s="206"/>
      <c r="P228" s="317"/>
      <c r="Q228" s="206"/>
      <c r="R228" s="206"/>
      <c r="S228" s="317"/>
      <c r="T228" s="206"/>
      <c r="U228" s="206"/>
      <c r="V228" s="317"/>
      <c r="W228" s="206"/>
      <c r="X228" s="265"/>
      <c r="Y228" s="265"/>
      <c r="Z228" s="318"/>
      <c r="AA228" s="265"/>
    </row>
    <row r="229" spans="2:59" x14ac:dyDescent="0.25">
      <c r="C229" s="261" t="s">
        <v>328</v>
      </c>
      <c r="D229" s="261"/>
      <c r="E229" s="314"/>
      <c r="F229" s="315"/>
      <c r="G229" s="316"/>
      <c r="H229" s="206"/>
      <c r="I229" s="206"/>
      <c r="J229" s="317"/>
      <c r="K229" s="206"/>
      <c r="L229" s="206"/>
      <c r="M229" s="317"/>
      <c r="N229" s="206"/>
      <c r="O229" s="206"/>
      <c r="P229" s="317"/>
      <c r="Q229" s="206"/>
      <c r="R229" s="206"/>
      <c r="S229" s="317"/>
      <c r="T229" s="206"/>
      <c r="U229" s="206"/>
      <c r="V229" s="317"/>
      <c r="W229" s="206"/>
      <c r="X229" s="265"/>
      <c r="Y229" s="265"/>
      <c r="Z229" s="318"/>
      <c r="AA229" s="265"/>
    </row>
    <row r="230" spans="2:59" x14ac:dyDescent="0.25">
      <c r="E230" s="266"/>
      <c r="F230" s="267"/>
      <c r="G230" s="268"/>
      <c r="H230" s="199"/>
      <c r="I230" s="291"/>
      <c r="J230" s="292"/>
      <c r="K230" s="293"/>
      <c r="L230" s="267"/>
      <c r="M230" s="268"/>
      <c r="N230" s="199"/>
      <c r="O230" s="267"/>
      <c r="P230" s="268"/>
      <c r="Q230" s="199"/>
      <c r="R230" s="267"/>
      <c r="S230" s="268"/>
      <c r="T230" s="199"/>
      <c r="U230" s="267"/>
      <c r="V230" s="268"/>
      <c r="W230" s="199"/>
      <c r="X230" s="269"/>
      <c r="Y230" s="269"/>
      <c r="Z230" s="270"/>
      <c r="AA230" s="269"/>
      <c r="AB230" s="205"/>
    </row>
    <row r="231" spans="2:59" ht="15.75" thickBot="1" x14ac:dyDescent="0.3">
      <c r="C231" s="425"/>
      <c r="D231" s="425"/>
      <c r="E231" s="266"/>
      <c r="F231" s="267"/>
      <c r="G231" s="268"/>
      <c r="H231" s="199"/>
      <c r="I231" s="267"/>
      <c r="J231" s="292"/>
      <c r="K231" s="293"/>
      <c r="L231" s="291"/>
      <c r="M231" s="292"/>
      <c r="N231" s="293"/>
      <c r="O231" s="291"/>
      <c r="P231" s="292"/>
      <c r="Q231" s="293"/>
      <c r="R231" s="291"/>
      <c r="S231" s="292"/>
      <c r="T231" s="293"/>
      <c r="U231" s="291"/>
      <c r="V231" s="292"/>
      <c r="W231" s="293"/>
      <c r="X231" s="205"/>
      <c r="Y231" s="205"/>
      <c r="Z231" s="350"/>
      <c r="AA231" s="205"/>
      <c r="AB231" s="205"/>
    </row>
    <row r="232" spans="2:59" ht="15.75" thickBot="1" x14ac:dyDescent="0.3">
      <c r="F232" s="294" t="s">
        <v>308</v>
      </c>
      <c r="G232" s="295"/>
      <c r="H232" s="296"/>
      <c r="I232" s="294" t="s">
        <v>309</v>
      </c>
      <c r="J232" s="295"/>
      <c r="K232" s="296"/>
      <c r="L232" s="294" t="s">
        <v>310</v>
      </c>
      <c r="M232" s="295"/>
      <c r="N232" s="296"/>
      <c r="O232" s="294" t="s">
        <v>311</v>
      </c>
      <c r="P232" s="295"/>
      <c r="Q232" s="296"/>
      <c r="R232" s="294" t="s">
        <v>312</v>
      </c>
      <c r="S232" s="295"/>
      <c r="T232" s="296"/>
      <c r="U232" s="294" t="s">
        <v>313</v>
      </c>
      <c r="V232" s="295"/>
      <c r="W232" s="296"/>
      <c r="X232" s="173"/>
      <c r="Y232" s="294" t="s">
        <v>308</v>
      </c>
      <c r="Z232" s="295"/>
      <c r="AA232" s="296"/>
      <c r="AB232" s="158"/>
    </row>
    <row r="233" spans="2:59" ht="30" x14ac:dyDescent="0.25">
      <c r="B233" s="276" t="str">
        <f>'[3]Do not use or change'!H33</f>
        <v>A26</v>
      </c>
      <c r="C233" s="423" t="str">
        <f>'[3]Do not use or change'!F33</f>
        <v>Local Consultants</v>
      </c>
      <c r="D233" s="381" t="s">
        <v>329</v>
      </c>
      <c r="E233" s="407" t="s">
        <v>307</v>
      </c>
      <c r="F233" s="302" t="s">
        <v>315</v>
      </c>
      <c r="G233" s="298" t="s">
        <v>316</v>
      </c>
      <c r="H233" s="235" t="s">
        <v>317</v>
      </c>
      <c r="I233" s="299" t="s">
        <v>315</v>
      </c>
      <c r="J233" s="300" t="s">
        <v>316</v>
      </c>
      <c r="K233" s="301" t="s">
        <v>317</v>
      </c>
      <c r="L233" s="302" t="s">
        <v>315</v>
      </c>
      <c r="M233" s="298" t="s">
        <v>316</v>
      </c>
      <c r="N233" s="235" t="s">
        <v>317</v>
      </c>
      <c r="O233" s="302" t="s">
        <v>315</v>
      </c>
      <c r="P233" s="298" t="s">
        <v>316</v>
      </c>
      <c r="Q233" s="235" t="s">
        <v>317</v>
      </c>
      <c r="R233" s="302" t="s">
        <v>315</v>
      </c>
      <c r="S233" s="298" t="s">
        <v>316</v>
      </c>
      <c r="T233" s="235" t="s">
        <v>317</v>
      </c>
      <c r="U233" s="302" t="s">
        <v>315</v>
      </c>
      <c r="V233" s="298" t="s">
        <v>316</v>
      </c>
      <c r="W233" s="235" t="s">
        <v>317</v>
      </c>
      <c r="X233" s="390" t="s">
        <v>307</v>
      </c>
      <c r="Y233" s="302" t="s">
        <v>315</v>
      </c>
      <c r="Z233" s="298" t="s">
        <v>316</v>
      </c>
      <c r="AA233" s="235" t="s">
        <v>317</v>
      </c>
      <c r="AB233" s="181"/>
    </row>
    <row r="234" spans="2:59" ht="105.6" customHeight="1" thickBot="1" x14ac:dyDescent="0.3">
      <c r="C234" s="303" t="str">
        <f>'[3]Do not use or change'!I33</f>
        <v>Personnel hired to: (i) professional technicians in field working with farmers in the implementation of big-data for the platforms for result 1,1, (ii) national researchers to develop the Big Data platforms.  This includes all the costs associated with each position including the cost associates with the colombian law</v>
      </c>
      <c r="D234" s="413" t="str">
        <f>D39</f>
        <v>It corresponds to the monthly time of 106 people who will be involved in the project as local consultants (some are positions shared with result 1.2). Average value month per person / year is the unit cost with a value of US $ 2,333</v>
      </c>
      <c r="E234" s="386" t="s">
        <v>340</v>
      </c>
      <c r="F234" s="198">
        <v>2333</v>
      </c>
      <c r="G234" s="197">
        <v>43.627293098594933</v>
      </c>
      <c r="H234" s="198">
        <v>101782.47479902198</v>
      </c>
      <c r="I234" s="198">
        <v>2333</v>
      </c>
      <c r="J234" s="197">
        <v>85.886990072384592</v>
      </c>
      <c r="K234" s="198">
        <v>200374.34783887325</v>
      </c>
      <c r="L234" s="198">
        <v>2333</v>
      </c>
      <c r="M234" s="197">
        <v>84.48065728612157</v>
      </c>
      <c r="N234" s="198">
        <v>197093.37344852163</v>
      </c>
      <c r="O234" s="198">
        <v>2333</v>
      </c>
      <c r="P234" s="197">
        <v>85.096331648798056</v>
      </c>
      <c r="Q234" s="198">
        <v>198529.74173664587</v>
      </c>
      <c r="R234" s="198">
        <v>2333</v>
      </c>
      <c r="S234" s="197">
        <v>85.347431318084745</v>
      </c>
      <c r="T234" s="198">
        <v>199115.55726509172</v>
      </c>
      <c r="U234" s="198">
        <v>2333</v>
      </c>
      <c r="V234" s="197">
        <v>42.476564542266125</v>
      </c>
      <c r="W234" s="198">
        <v>99097.825077106871</v>
      </c>
      <c r="X234" s="386" t="s">
        <v>340</v>
      </c>
      <c r="Y234" s="283">
        <f>U234</f>
        <v>2333</v>
      </c>
      <c r="Z234" s="284">
        <f>SUM(G234+J234+M234+P234+S234+V234)</f>
        <v>426.9152679662501</v>
      </c>
      <c r="AA234" s="285">
        <f>SUM(H234+K234+N234+Q234+T234+W234)</f>
        <v>995993.32016526128</v>
      </c>
      <c r="AB234" s="205">
        <f>AA234-'[3]4.4. Detailed Budget Plan'!P33</f>
        <v>0</v>
      </c>
      <c r="AC234" s="206"/>
      <c r="AD234" s="206"/>
      <c r="AE234" s="207">
        <f>H234-(F234*G234)</f>
        <v>0</v>
      </c>
      <c r="AF234" s="206"/>
      <c r="AG234" s="206"/>
      <c r="AH234" s="207">
        <f>K234-(J234*I234)</f>
        <v>0</v>
      </c>
      <c r="AI234" s="206"/>
      <c r="AJ234" s="206"/>
      <c r="AK234" s="207">
        <f>+N234-(L234*M234)</f>
        <v>0</v>
      </c>
      <c r="AL234" s="206"/>
      <c r="AM234" s="206"/>
      <c r="AN234" s="207">
        <f>Q234-(O234*P234)</f>
        <v>0</v>
      </c>
      <c r="AO234" s="206"/>
      <c r="AP234" s="206"/>
      <c r="AQ234" s="207">
        <f>+T234-(R234*S234)</f>
        <v>0</v>
      </c>
      <c r="AR234" s="206"/>
      <c r="AS234" s="206"/>
      <c r="AT234" s="207">
        <f>+W234-(U234*V234)</f>
        <v>0</v>
      </c>
      <c r="AU234" s="206"/>
      <c r="AV234" s="206"/>
      <c r="AW234" s="206"/>
      <c r="AX234" s="208">
        <f>+AA234-W234-T234-Q234-N234-K234-H234</f>
        <v>0</v>
      </c>
      <c r="BA234" s="208">
        <f>+H234-'[3]4.4. Detailed Budget Plan'!J33</f>
        <v>0</v>
      </c>
      <c r="BB234" s="208">
        <f>+K234-'[3]4.4. Detailed Budget Plan'!K33</f>
        <v>0</v>
      </c>
      <c r="BC234" s="208">
        <f>+N234-'[3]4.4. Detailed Budget Plan'!L33</f>
        <v>0</v>
      </c>
      <c r="BD234" s="208">
        <f>+Q234-'[3]4.4. Detailed Budget Plan'!M33</f>
        <v>0</v>
      </c>
      <c r="BE234" s="208">
        <f>+T234-'[3]4.4. Detailed Budget Plan'!N33</f>
        <v>0</v>
      </c>
      <c r="BF234" s="208">
        <f>+W234-'[3]4.4. Detailed Budget Plan'!O33</f>
        <v>0</v>
      </c>
      <c r="BG234" s="208">
        <f>+AA234-'[3]4.4. Detailed Budget Plan'!P33</f>
        <v>0</v>
      </c>
    </row>
    <row r="235" spans="2:59" x14ac:dyDescent="0.25">
      <c r="C235" s="374"/>
      <c r="D235" s="374"/>
      <c r="E235" s="374"/>
      <c r="F235" s="361"/>
      <c r="G235" s="360"/>
      <c r="H235" s="361"/>
      <c r="I235" s="361"/>
      <c r="J235" s="360"/>
      <c r="K235" s="361"/>
      <c r="L235" s="361"/>
      <c r="M235" s="360"/>
      <c r="N235" s="361"/>
      <c r="O235" s="361"/>
      <c r="P235" s="360"/>
      <c r="Q235" s="361"/>
      <c r="R235" s="361"/>
      <c r="S235" s="360"/>
      <c r="T235" s="361"/>
      <c r="U235" s="361"/>
      <c r="V235" s="360"/>
      <c r="W235" s="361"/>
      <c r="X235" s="269"/>
      <c r="Y235" s="269"/>
      <c r="Z235" s="362"/>
      <c r="AA235" s="269"/>
      <c r="AB235" s="205"/>
    </row>
    <row r="236" spans="2:59" x14ac:dyDescent="0.25">
      <c r="C236" s="256" t="s">
        <v>327</v>
      </c>
      <c r="D236" s="256"/>
      <c r="E236" s="314"/>
      <c r="F236" s="315"/>
      <c r="G236" s="316"/>
      <c r="H236" s="206"/>
      <c r="I236" s="206"/>
      <c r="J236" s="317"/>
      <c r="K236" s="206"/>
      <c r="L236" s="206"/>
      <c r="M236" s="317"/>
      <c r="N236" s="206"/>
      <c r="O236" s="206"/>
      <c r="P236" s="317"/>
      <c r="Q236" s="206"/>
      <c r="R236" s="206"/>
      <c r="S236" s="317"/>
      <c r="T236" s="206"/>
      <c r="U236" s="206"/>
      <c r="V236" s="317"/>
      <c r="W236" s="206"/>
      <c r="X236" s="265"/>
      <c r="Y236" s="265"/>
      <c r="Z236" s="318"/>
      <c r="AA236" s="265"/>
    </row>
    <row r="237" spans="2:59" x14ac:dyDescent="0.25">
      <c r="C237" s="261" t="s">
        <v>328</v>
      </c>
      <c r="D237" s="261"/>
      <c r="E237" s="314"/>
      <c r="F237" s="315"/>
      <c r="G237" s="316"/>
      <c r="H237" s="206"/>
      <c r="I237" s="206"/>
      <c r="J237" s="317"/>
      <c r="K237" s="206"/>
      <c r="L237" s="206"/>
      <c r="M237" s="317"/>
      <c r="N237" s="206"/>
      <c r="O237" s="206"/>
      <c r="P237" s="317"/>
      <c r="Q237" s="206"/>
      <c r="R237" s="206"/>
      <c r="S237" s="317"/>
      <c r="T237" s="206"/>
      <c r="U237" s="206"/>
      <c r="V237" s="317"/>
      <c r="W237" s="206"/>
      <c r="X237" s="265"/>
      <c r="Y237" s="265"/>
      <c r="Z237" s="318"/>
      <c r="AA237" s="265"/>
    </row>
    <row r="238" spans="2:59" ht="15.75" thickBot="1" x14ac:dyDescent="0.3">
      <c r="F238" s="319"/>
      <c r="H238" s="319"/>
      <c r="K238" s="319"/>
      <c r="N238" s="319"/>
      <c r="Q238" s="319"/>
      <c r="T238" s="319"/>
      <c r="W238" s="319"/>
      <c r="X238" s="375"/>
      <c r="Y238" s="375"/>
      <c r="AA238" s="375"/>
      <c r="AB238" s="225"/>
    </row>
    <row r="239" spans="2:59" ht="15.75" thickBot="1" x14ac:dyDescent="0.3">
      <c r="B239" s="166"/>
      <c r="C239" s="166"/>
      <c r="D239" s="166"/>
      <c r="E239" s="166"/>
      <c r="F239" s="294" t="s">
        <v>308</v>
      </c>
      <c r="G239" s="295"/>
      <c r="H239" s="296"/>
      <c r="I239" s="294" t="s">
        <v>309</v>
      </c>
      <c r="J239" s="295"/>
      <c r="K239" s="296"/>
      <c r="L239" s="294" t="s">
        <v>310</v>
      </c>
      <c r="M239" s="295"/>
      <c r="N239" s="296"/>
      <c r="O239" s="294" t="s">
        <v>311</v>
      </c>
      <c r="P239" s="295"/>
      <c r="Q239" s="296"/>
      <c r="R239" s="294" t="s">
        <v>312</v>
      </c>
      <c r="S239" s="295"/>
      <c r="T239" s="296"/>
      <c r="U239" s="294" t="s">
        <v>313</v>
      </c>
      <c r="V239" s="295"/>
      <c r="W239" s="296"/>
      <c r="X239" s="387" t="s">
        <v>314</v>
      </c>
      <c r="Y239" s="388"/>
      <c r="Z239" s="388"/>
      <c r="AA239" s="389"/>
      <c r="AB239" s="158"/>
    </row>
    <row r="240" spans="2:59" ht="30" x14ac:dyDescent="0.25">
      <c r="B240" s="276" t="str">
        <f>'[3]Do not use or change'!H34</f>
        <v>A27</v>
      </c>
      <c r="C240" s="344" t="str">
        <f>'[3]Do not use or change'!F34</f>
        <v xml:space="preserve">Professional/ Contractual Services </v>
      </c>
      <c r="D240" s="381" t="s">
        <v>329</v>
      </c>
      <c r="E240" s="407" t="s">
        <v>307</v>
      </c>
      <c r="F240" s="302" t="s">
        <v>315</v>
      </c>
      <c r="G240" s="298" t="s">
        <v>316</v>
      </c>
      <c r="H240" s="235" t="s">
        <v>317</v>
      </c>
      <c r="I240" s="302" t="s">
        <v>315</v>
      </c>
      <c r="J240" s="298" t="s">
        <v>316</v>
      </c>
      <c r="K240" s="235" t="s">
        <v>317</v>
      </c>
      <c r="L240" s="302" t="s">
        <v>315</v>
      </c>
      <c r="M240" s="298" t="s">
        <v>316</v>
      </c>
      <c r="N240" s="235" t="s">
        <v>317</v>
      </c>
      <c r="O240" s="302" t="s">
        <v>315</v>
      </c>
      <c r="P240" s="298" t="s">
        <v>316</v>
      </c>
      <c r="Q240" s="235" t="s">
        <v>317</v>
      </c>
      <c r="R240" s="302" t="s">
        <v>315</v>
      </c>
      <c r="S240" s="298" t="s">
        <v>316</v>
      </c>
      <c r="T240" s="235" t="s">
        <v>317</v>
      </c>
      <c r="U240" s="302" t="s">
        <v>315</v>
      </c>
      <c r="V240" s="298" t="s">
        <v>316</v>
      </c>
      <c r="W240" s="235" t="s">
        <v>317</v>
      </c>
      <c r="X240" s="390" t="s">
        <v>307</v>
      </c>
      <c r="Y240" s="302" t="s">
        <v>315</v>
      </c>
      <c r="Z240" s="298" t="s">
        <v>316</v>
      </c>
      <c r="AA240" s="235" t="s">
        <v>317</v>
      </c>
      <c r="AB240" s="181"/>
    </row>
    <row r="241" spans="2:59" ht="120.75" thickBot="1" x14ac:dyDescent="0.3">
      <c r="B241" s="166"/>
      <c r="C241" s="303" t="str">
        <f>'[3]Do not use or change'!I34</f>
        <v>Physical and chemical lab analysis (water, soil, biomass), maintenance of equipment and constructions, backup of information, domains, licenses, courier and proper transport  of samples, security tests of platforms, insurance, satellite images, data plans</v>
      </c>
      <c r="D241" s="383" t="s">
        <v>363</v>
      </c>
      <c r="E241" s="386" t="s">
        <v>320</v>
      </c>
      <c r="F241" s="323">
        <v>146.73317884263403</v>
      </c>
      <c r="G241" s="197">
        <v>169.49830836197702</v>
      </c>
      <c r="H241" s="198">
        <v>24871.025594401905</v>
      </c>
      <c r="I241" s="323">
        <v>146.73317884263403</v>
      </c>
      <c r="J241" s="197">
        <v>487.00548860858345</v>
      </c>
      <c r="K241" s="198">
        <v>71459.863457347645</v>
      </c>
      <c r="L241" s="323">
        <v>146.73317884263403</v>
      </c>
      <c r="M241" s="197">
        <v>649.12058466050269</v>
      </c>
      <c r="N241" s="198">
        <v>95247.52683942471</v>
      </c>
      <c r="O241" s="323">
        <v>146.73317884263403</v>
      </c>
      <c r="P241" s="197">
        <v>478.66473009361437</v>
      </c>
      <c r="Q241" s="198">
        <v>70235.997446487469</v>
      </c>
      <c r="R241" s="323">
        <v>146.73317884263403</v>
      </c>
      <c r="S241" s="197">
        <v>266.62552134605949</v>
      </c>
      <c r="T241" s="198">
        <v>39122.810307681888</v>
      </c>
      <c r="U241" s="323">
        <v>146.73317884263403</v>
      </c>
      <c r="V241" s="197">
        <v>119.66971099004854</v>
      </c>
      <c r="W241" s="198">
        <v>17559.51710474912</v>
      </c>
      <c r="X241" s="414" t="s">
        <v>320</v>
      </c>
      <c r="Y241" s="283">
        <f>U241</f>
        <v>146.73317884263403</v>
      </c>
      <c r="Z241" s="284">
        <f>SUM(G241+J241+M241+P241+S241+V241)</f>
        <v>2170.584344060785</v>
      </c>
      <c r="AA241" s="285">
        <f>SUM(H241+K241+N241+Q241+T241+W241)</f>
        <v>318496.74075009272</v>
      </c>
      <c r="AB241" s="205">
        <f>AA241-'[3]4.4. Detailed Budget Plan'!P34</f>
        <v>0</v>
      </c>
      <c r="AC241" s="206"/>
      <c r="AD241" s="206"/>
      <c r="AE241" s="207">
        <f>H241-(F241*G241)</f>
        <v>0</v>
      </c>
      <c r="AF241" s="206"/>
      <c r="AG241" s="206"/>
      <c r="AH241" s="207">
        <f>K241-(J241*I241)</f>
        <v>0</v>
      </c>
      <c r="AI241" s="206"/>
      <c r="AJ241" s="206"/>
      <c r="AK241" s="207">
        <f>+N241-(L241*M241)</f>
        <v>0</v>
      </c>
      <c r="AL241" s="206"/>
      <c r="AM241" s="206"/>
      <c r="AN241" s="207">
        <f>Q241-(O241*P241)</f>
        <v>0</v>
      </c>
      <c r="AO241" s="206"/>
      <c r="AP241" s="206"/>
      <c r="AQ241" s="207">
        <f>+T241-(R241*S241)</f>
        <v>0</v>
      </c>
      <c r="AR241" s="206"/>
      <c r="AS241" s="206"/>
      <c r="AT241" s="207">
        <f>+W241-(U241*V241)</f>
        <v>0</v>
      </c>
      <c r="AU241" s="206"/>
      <c r="AV241" s="206"/>
      <c r="AW241" s="206"/>
      <c r="AX241" s="208">
        <f>+AA241-W241-T241-Q241-N241-K241-H241</f>
        <v>0</v>
      </c>
      <c r="BA241" s="208">
        <f>+H241-'[3]4.4. Detailed Budget Plan'!J34</f>
        <v>0</v>
      </c>
      <c r="BB241" s="208">
        <f>+K241-'[3]4.4. Detailed Budget Plan'!K34</f>
        <v>0</v>
      </c>
      <c r="BC241" s="208">
        <f>+N241-'[3]4.4. Detailed Budget Plan'!L34</f>
        <v>0</v>
      </c>
      <c r="BD241" s="208">
        <f>+Q241-'[3]4.4. Detailed Budget Plan'!M34</f>
        <v>0</v>
      </c>
      <c r="BE241" s="208">
        <f>+T241-'[3]4.4. Detailed Budget Plan'!N34</f>
        <v>0</v>
      </c>
      <c r="BF241" s="208">
        <f>+W241-'[3]4.4. Detailed Budget Plan'!O34</f>
        <v>0</v>
      </c>
      <c r="BG241" s="208">
        <f>+AA241-'[3]4.4. Detailed Budget Plan'!P34</f>
        <v>0</v>
      </c>
    </row>
    <row r="242" spans="2:59" x14ac:dyDescent="0.25">
      <c r="B242" s="166"/>
      <c r="C242" s="327"/>
      <c r="D242" s="328"/>
      <c r="E242" s="328"/>
      <c r="F242" s="328"/>
      <c r="G242" s="328"/>
      <c r="H242" s="328"/>
      <c r="I242" s="328"/>
      <c r="J242" s="328"/>
      <c r="K242" s="328"/>
      <c r="L242" s="328"/>
      <c r="M242" s="328"/>
      <c r="N242" s="328"/>
      <c r="O242" s="328"/>
      <c r="P242" s="328"/>
      <c r="Q242" s="329"/>
      <c r="R242" s="241" t="s">
        <v>343</v>
      </c>
      <c r="S242" s="242"/>
      <c r="T242" s="242"/>
      <c r="U242" s="242"/>
      <c r="V242" s="242"/>
      <c r="W242" s="330"/>
      <c r="X242" s="331" t="s">
        <v>320</v>
      </c>
      <c r="Y242" s="331">
        <v>72.709782876811218</v>
      </c>
      <c r="Z242" s="332">
        <f>AA242/Y242</f>
        <v>1845.3225232060317</v>
      </c>
      <c r="AA242" s="331">
        <v>134173</v>
      </c>
      <c r="AB242" s="333"/>
      <c r="AC242" s="206"/>
      <c r="AD242" s="206"/>
      <c r="AE242" s="206"/>
      <c r="AF242" s="206"/>
      <c r="AG242" s="206"/>
      <c r="AH242" s="206"/>
      <c r="AI242" s="206"/>
      <c r="AJ242" s="206"/>
      <c r="AK242" s="206"/>
      <c r="AL242" s="206"/>
      <c r="AM242" s="206"/>
      <c r="AN242" s="206"/>
      <c r="AO242" s="206"/>
      <c r="AP242" s="206"/>
      <c r="AQ242" s="206"/>
      <c r="AR242" s="206"/>
      <c r="AS242" s="206"/>
      <c r="AT242" s="206"/>
      <c r="AU242" s="206"/>
      <c r="AV242" s="206"/>
      <c r="AW242" s="206"/>
      <c r="AX242" s="207">
        <f t="shared" ref="AX242:AX247" si="19">+AA242-(Y242*Z242)</f>
        <v>0</v>
      </c>
      <c r="AY242" s="156">
        <v>1</v>
      </c>
    </row>
    <row r="243" spans="2:59" x14ac:dyDescent="0.25">
      <c r="B243" s="166"/>
      <c r="C243" s="327"/>
      <c r="D243" s="328"/>
      <c r="E243" s="328"/>
      <c r="F243" s="328"/>
      <c r="G243" s="328"/>
      <c r="H243" s="328"/>
      <c r="I243" s="328"/>
      <c r="J243" s="328"/>
      <c r="K243" s="328"/>
      <c r="L243" s="328"/>
      <c r="M243" s="328"/>
      <c r="N243" s="328"/>
      <c r="O243" s="328"/>
      <c r="P243" s="328"/>
      <c r="Q243" s="329"/>
      <c r="R243" s="212" t="s">
        <v>344</v>
      </c>
      <c r="S243" s="213"/>
      <c r="T243" s="213"/>
      <c r="U243" s="213"/>
      <c r="V243" s="213"/>
      <c r="W243" s="214"/>
      <c r="X243" s="334" t="s">
        <v>320</v>
      </c>
      <c r="Y243" s="334">
        <v>58.322234814330741</v>
      </c>
      <c r="Z243" s="335">
        <f t="shared" ref="Z243:Z247" si="20">AA243/Y243</f>
        <v>253.57395934982412</v>
      </c>
      <c r="AA243" s="334">
        <v>14789</v>
      </c>
      <c r="AB243" s="333"/>
      <c r="AC243" s="206"/>
      <c r="AD243" s="206"/>
      <c r="AE243" s="206"/>
      <c r="AF243" s="206"/>
      <c r="AG243" s="206"/>
      <c r="AH243" s="206"/>
      <c r="AI243" s="206"/>
      <c r="AJ243" s="206"/>
      <c r="AK243" s="206"/>
      <c r="AL243" s="206"/>
      <c r="AM243" s="206"/>
      <c r="AN243" s="206"/>
      <c r="AO243" s="206"/>
      <c r="AP243" s="206"/>
      <c r="AQ243" s="206"/>
      <c r="AR243" s="206"/>
      <c r="AS243" s="206"/>
      <c r="AT243" s="206"/>
      <c r="AU243" s="206"/>
      <c r="AV243" s="206"/>
      <c r="AW243" s="206"/>
      <c r="AX243" s="207">
        <f t="shared" si="19"/>
        <v>0</v>
      </c>
      <c r="AY243" s="156">
        <v>2</v>
      </c>
    </row>
    <row r="244" spans="2:59" x14ac:dyDescent="0.25">
      <c r="B244" s="166"/>
      <c r="C244" s="327"/>
      <c r="D244" s="328"/>
      <c r="E244" s="328"/>
      <c r="F244" s="328"/>
      <c r="G244" s="328"/>
      <c r="H244" s="328"/>
      <c r="I244" s="328"/>
      <c r="J244" s="328"/>
      <c r="K244" s="328"/>
      <c r="L244" s="328"/>
      <c r="M244" s="328"/>
      <c r="N244" s="328"/>
      <c r="O244" s="328"/>
      <c r="P244" s="328"/>
      <c r="Q244" s="329"/>
      <c r="R244" s="336" t="s">
        <v>345</v>
      </c>
      <c r="S244" s="337"/>
      <c r="T244" s="337"/>
      <c r="U244" s="337"/>
      <c r="V244" s="337"/>
      <c r="W244" s="338"/>
      <c r="X244" s="334" t="s">
        <v>320</v>
      </c>
      <c r="Y244" s="334">
        <v>3588.1692307692306</v>
      </c>
      <c r="Z244" s="335">
        <f t="shared" si="20"/>
        <v>6.8171255107597188</v>
      </c>
      <c r="AA244" s="334">
        <v>24461</v>
      </c>
      <c r="AB244" s="333"/>
      <c r="AC244" s="206"/>
      <c r="AD244" s="206"/>
      <c r="AE244" s="206"/>
      <c r="AF244" s="206"/>
      <c r="AG244" s="206"/>
      <c r="AH244" s="206"/>
      <c r="AI244" s="206"/>
      <c r="AJ244" s="206"/>
      <c r="AK244" s="206"/>
      <c r="AL244" s="206"/>
      <c r="AM244" s="206"/>
      <c r="AN244" s="206"/>
      <c r="AO244" s="206"/>
      <c r="AP244" s="206"/>
      <c r="AQ244" s="206"/>
      <c r="AR244" s="206"/>
      <c r="AS244" s="206"/>
      <c r="AT244" s="206"/>
      <c r="AU244" s="206"/>
      <c r="AV244" s="206"/>
      <c r="AW244" s="206"/>
      <c r="AX244" s="207">
        <f t="shared" si="19"/>
        <v>0</v>
      </c>
      <c r="AY244" s="156">
        <v>3</v>
      </c>
    </row>
    <row r="245" spans="2:59" x14ac:dyDescent="0.25">
      <c r="B245" s="166"/>
      <c r="C245" s="327"/>
      <c r="D245" s="328"/>
      <c r="E245" s="328"/>
      <c r="F245" s="328"/>
      <c r="G245" s="328"/>
      <c r="H245" s="328"/>
      <c r="I245" s="328"/>
      <c r="J245" s="328"/>
      <c r="K245" s="328"/>
      <c r="L245" s="328"/>
      <c r="M245" s="328"/>
      <c r="N245" s="328"/>
      <c r="O245" s="328"/>
      <c r="P245" s="328"/>
      <c r="Q245" s="329"/>
      <c r="R245" s="336" t="s">
        <v>346</v>
      </c>
      <c r="S245" s="337"/>
      <c r="T245" s="337"/>
      <c r="U245" s="337"/>
      <c r="V245" s="337"/>
      <c r="W245" s="338"/>
      <c r="X245" s="334" t="s">
        <v>320</v>
      </c>
      <c r="Y245" s="334">
        <v>12839</v>
      </c>
      <c r="Z245" s="335">
        <f t="shared" si="20"/>
        <v>0.41950307656359531</v>
      </c>
      <c r="AA245" s="334">
        <v>5386</v>
      </c>
      <c r="AB245" s="333"/>
      <c r="AC245" s="206"/>
      <c r="AD245" s="206"/>
      <c r="AE245" s="206"/>
      <c r="AF245" s="206"/>
      <c r="AG245" s="206"/>
      <c r="AH245" s="206"/>
      <c r="AI245" s="206"/>
      <c r="AJ245" s="206"/>
      <c r="AK245" s="206"/>
      <c r="AL245" s="206"/>
      <c r="AM245" s="206"/>
      <c r="AN245" s="206"/>
      <c r="AO245" s="206"/>
      <c r="AP245" s="206"/>
      <c r="AQ245" s="206"/>
      <c r="AR245" s="206"/>
      <c r="AS245" s="206"/>
      <c r="AT245" s="206"/>
      <c r="AU245" s="206"/>
      <c r="AV245" s="206"/>
      <c r="AW245" s="206"/>
      <c r="AX245" s="207">
        <f t="shared" si="19"/>
        <v>0</v>
      </c>
      <c r="AY245" s="156">
        <v>4</v>
      </c>
    </row>
    <row r="246" spans="2:59" x14ac:dyDescent="0.25">
      <c r="B246" s="166"/>
      <c r="C246" s="327"/>
      <c r="D246" s="328"/>
      <c r="E246" s="328"/>
      <c r="F246" s="328"/>
      <c r="G246" s="328"/>
      <c r="H246" s="328"/>
      <c r="I246" s="328"/>
      <c r="J246" s="328"/>
      <c r="K246" s="328"/>
      <c r="L246" s="328"/>
      <c r="M246" s="328"/>
      <c r="N246" s="328"/>
      <c r="O246" s="328"/>
      <c r="P246" s="328"/>
      <c r="Q246" s="329"/>
      <c r="R246" s="336" t="s">
        <v>347</v>
      </c>
      <c r="S246" s="337"/>
      <c r="T246" s="337"/>
      <c r="U246" s="337"/>
      <c r="V246" s="337"/>
      <c r="W246" s="338"/>
      <c r="X246" s="334" t="s">
        <v>320</v>
      </c>
      <c r="Y246" s="334">
        <v>3742.2710014995373</v>
      </c>
      <c r="Z246" s="335">
        <f t="shared" si="20"/>
        <v>32.872552509079746</v>
      </c>
      <c r="AA246" s="334">
        <v>123018</v>
      </c>
      <c r="AB246" s="333"/>
      <c r="AC246" s="206"/>
      <c r="AD246" s="206"/>
      <c r="AE246" s="206"/>
      <c r="AF246" s="206"/>
      <c r="AG246" s="206"/>
      <c r="AH246" s="206"/>
      <c r="AI246" s="206"/>
      <c r="AJ246" s="206"/>
      <c r="AK246" s="206"/>
      <c r="AL246" s="206"/>
      <c r="AM246" s="206"/>
      <c r="AN246" s="206"/>
      <c r="AO246" s="206"/>
      <c r="AP246" s="206"/>
      <c r="AQ246" s="206"/>
      <c r="AR246" s="206"/>
      <c r="AS246" s="206"/>
      <c r="AT246" s="206"/>
      <c r="AU246" s="206"/>
      <c r="AV246" s="206"/>
      <c r="AW246" s="206"/>
      <c r="AX246" s="207">
        <f t="shared" si="19"/>
        <v>0</v>
      </c>
      <c r="AY246" s="156">
        <v>5</v>
      </c>
    </row>
    <row r="247" spans="2:59" x14ac:dyDescent="0.25">
      <c r="B247" s="166"/>
      <c r="C247" s="339"/>
      <c r="D247" s="340"/>
      <c r="E247" s="340"/>
      <c r="F247" s="340"/>
      <c r="G247" s="340"/>
      <c r="H247" s="340"/>
      <c r="I247" s="340"/>
      <c r="J247" s="340"/>
      <c r="K247" s="340"/>
      <c r="L247" s="340"/>
      <c r="M247" s="340"/>
      <c r="N247" s="340"/>
      <c r="O247" s="340"/>
      <c r="P247" s="340"/>
      <c r="Q247" s="341"/>
      <c r="R247" s="336" t="s">
        <v>348</v>
      </c>
      <c r="S247" s="337"/>
      <c r="T247" s="337"/>
      <c r="U247" s="337"/>
      <c r="V247" s="337"/>
      <c r="W247" s="338"/>
      <c r="X247" s="334" t="s">
        <v>320</v>
      </c>
      <c r="Y247" s="334">
        <v>527.74752639617498</v>
      </c>
      <c r="Z247" s="335">
        <f t="shared" si="20"/>
        <v>31.587073678647602</v>
      </c>
      <c r="AA247" s="334">
        <v>16670</v>
      </c>
      <c r="AB247" s="333"/>
      <c r="AC247" s="206"/>
      <c r="AD247" s="206"/>
      <c r="AE247" s="206"/>
      <c r="AF247" s="206"/>
      <c r="AG247" s="206"/>
      <c r="AH247" s="206"/>
      <c r="AI247" s="206"/>
      <c r="AJ247" s="206"/>
      <c r="AK247" s="206"/>
      <c r="AL247" s="206"/>
      <c r="AM247" s="206"/>
      <c r="AN247" s="206"/>
      <c r="AO247" s="206"/>
      <c r="AP247" s="206"/>
      <c r="AQ247" s="206"/>
      <c r="AR247" s="206"/>
      <c r="AS247" s="206"/>
      <c r="AT247" s="206"/>
      <c r="AU247" s="206"/>
      <c r="AV247" s="206"/>
      <c r="AW247" s="206"/>
      <c r="AX247" s="207">
        <f t="shared" si="19"/>
        <v>0</v>
      </c>
      <c r="AY247" s="156">
        <v>6</v>
      </c>
    </row>
    <row r="248" spans="2:59" x14ac:dyDescent="0.25">
      <c r="C248" s="256" t="s">
        <v>327</v>
      </c>
      <c r="D248" s="256"/>
      <c r="E248" s="314"/>
      <c r="F248" s="315"/>
      <c r="G248" s="316"/>
      <c r="H248" s="206"/>
      <c r="I248" s="206"/>
      <c r="J248" s="317"/>
      <c r="K248" s="206"/>
      <c r="L248" s="206"/>
      <c r="M248" s="317"/>
      <c r="N248" s="206"/>
      <c r="O248" s="206"/>
      <c r="P248" s="317"/>
      <c r="Q248" s="206"/>
      <c r="R248" s="206"/>
      <c r="S248" s="317"/>
      <c r="T248" s="206"/>
      <c r="U248" s="206"/>
      <c r="V248" s="317"/>
      <c r="W248" s="206"/>
      <c r="X248" s="265"/>
      <c r="Y248" s="265"/>
      <c r="Z248" s="318"/>
      <c r="AA248" s="265"/>
    </row>
    <row r="249" spans="2:59" x14ac:dyDescent="0.25">
      <c r="C249" s="261" t="s">
        <v>328</v>
      </c>
      <c r="D249" s="261"/>
      <c r="E249" s="314"/>
      <c r="F249" s="315"/>
      <c r="G249" s="316"/>
      <c r="H249" s="206"/>
      <c r="I249" s="206"/>
      <c r="J249" s="317"/>
      <c r="K249" s="206"/>
      <c r="L249" s="206"/>
      <c r="M249" s="317"/>
      <c r="N249" s="206"/>
      <c r="O249" s="206"/>
      <c r="P249" s="317"/>
      <c r="Q249" s="206"/>
      <c r="R249" s="206"/>
      <c r="S249" s="317"/>
      <c r="T249" s="206"/>
      <c r="U249" s="206"/>
      <c r="V249" s="317"/>
      <c r="W249" s="206"/>
      <c r="X249" s="265"/>
      <c r="Y249" s="265"/>
      <c r="Z249" s="318"/>
      <c r="AA249" s="265"/>
    </row>
    <row r="250" spans="2:59" ht="15.75" thickBot="1" x14ac:dyDescent="0.3">
      <c r="I250" s="320"/>
      <c r="J250" s="321"/>
      <c r="K250" s="320"/>
    </row>
    <row r="251" spans="2:59" ht="15.75" thickBot="1" x14ac:dyDescent="0.3">
      <c r="B251" s="166"/>
      <c r="D251" s="166"/>
      <c r="E251" s="166"/>
      <c r="F251" s="273" t="s">
        <v>308</v>
      </c>
      <c r="G251" s="274"/>
      <c r="H251" s="275"/>
      <c r="I251" s="273" t="s">
        <v>309</v>
      </c>
      <c r="J251" s="274"/>
      <c r="K251" s="275"/>
      <c r="L251" s="273" t="s">
        <v>310</v>
      </c>
      <c r="M251" s="274"/>
      <c r="N251" s="275"/>
      <c r="O251" s="273" t="s">
        <v>311</v>
      </c>
      <c r="P251" s="274"/>
      <c r="Q251" s="275"/>
      <c r="R251" s="273" t="s">
        <v>312</v>
      </c>
      <c r="S251" s="274"/>
      <c r="T251" s="275"/>
      <c r="U251" s="273" t="s">
        <v>313</v>
      </c>
      <c r="V251" s="274"/>
      <c r="W251" s="275"/>
      <c r="X251" s="170" t="s">
        <v>314</v>
      </c>
      <c r="Y251" s="171"/>
      <c r="Z251" s="171"/>
      <c r="AA251" s="172"/>
      <c r="AB251" s="158"/>
    </row>
    <row r="252" spans="2:59" ht="30" x14ac:dyDescent="0.25">
      <c r="B252" s="276" t="str">
        <f>'[3]Do not use or change'!H35</f>
        <v>A28</v>
      </c>
      <c r="C252" s="322" t="str">
        <f>'[3]Do not use or change'!F35</f>
        <v>Staff</v>
      </c>
      <c r="D252" s="234" t="s">
        <v>329</v>
      </c>
      <c r="E252" s="235" t="s">
        <v>307</v>
      </c>
      <c r="F252" s="186" t="s">
        <v>315</v>
      </c>
      <c r="G252" s="187" t="s">
        <v>316</v>
      </c>
      <c r="H252" s="188" t="s">
        <v>317</v>
      </c>
      <c r="I252" s="189" t="s">
        <v>315</v>
      </c>
      <c r="J252" s="190" t="s">
        <v>316</v>
      </c>
      <c r="K252" s="191" t="s">
        <v>317</v>
      </c>
      <c r="L252" s="186" t="s">
        <v>315</v>
      </c>
      <c r="M252" s="187" t="s">
        <v>316</v>
      </c>
      <c r="N252" s="188" t="s">
        <v>317</v>
      </c>
      <c r="O252" s="186" t="s">
        <v>315</v>
      </c>
      <c r="P252" s="187" t="s">
        <v>316</v>
      </c>
      <c r="Q252" s="188" t="s">
        <v>317</v>
      </c>
      <c r="R252" s="186" t="s">
        <v>315</v>
      </c>
      <c r="S252" s="187" t="s">
        <v>316</v>
      </c>
      <c r="T252" s="188" t="s">
        <v>317</v>
      </c>
      <c r="U252" s="186" t="s">
        <v>315</v>
      </c>
      <c r="V252" s="187" t="s">
        <v>316</v>
      </c>
      <c r="W252" s="188" t="s">
        <v>317</v>
      </c>
      <c r="X252" s="192" t="s">
        <v>307</v>
      </c>
      <c r="Y252" s="186" t="s">
        <v>315</v>
      </c>
      <c r="Z252" s="187" t="s">
        <v>316</v>
      </c>
      <c r="AA252" s="188" t="s">
        <v>317</v>
      </c>
      <c r="AB252" s="181"/>
    </row>
    <row r="253" spans="2:59" ht="135.75" thickBot="1" x14ac:dyDescent="0.3">
      <c r="C253" s="303" t="str">
        <f>'[3]Do not use or change'!I35</f>
        <v>Scientific advisors, scientists on Big Data, associates, assistants, professionals, technicians.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
      <c r="D253" s="391" t="s">
        <v>349</v>
      </c>
      <c r="E253" s="195" t="s">
        <v>340</v>
      </c>
      <c r="F253" s="373">
        <v>11054</v>
      </c>
      <c r="G253" s="197">
        <v>33.024786636022974</v>
      </c>
      <c r="H253" s="198">
        <v>365055.99147459795</v>
      </c>
      <c r="I253" s="198">
        <v>11054</v>
      </c>
      <c r="J253" s="197">
        <v>67.920977937618332</v>
      </c>
      <c r="K253" s="198">
        <v>750798.49012243305</v>
      </c>
      <c r="L253" s="198">
        <v>11054</v>
      </c>
      <c r="M253" s="197">
        <v>68.626378810504278</v>
      </c>
      <c r="N253" s="198">
        <v>758595.99137131427</v>
      </c>
      <c r="O253" s="198">
        <v>11054</v>
      </c>
      <c r="P253" s="197">
        <v>67.201382779393413</v>
      </c>
      <c r="Q253" s="198">
        <v>742844.08524341474</v>
      </c>
      <c r="R253" s="198">
        <v>11054</v>
      </c>
      <c r="S253" s="197">
        <v>65.429901785846127</v>
      </c>
      <c r="T253" s="198">
        <v>723262.13434074307</v>
      </c>
      <c r="U253" s="198">
        <v>11054</v>
      </c>
      <c r="V253" s="197">
        <v>31.984134082078086</v>
      </c>
      <c r="W253" s="198">
        <v>353552.61814329115</v>
      </c>
      <c r="X253" s="195" t="s">
        <v>340</v>
      </c>
      <c r="Y253" s="283">
        <f>U253</f>
        <v>11054</v>
      </c>
      <c r="Z253" s="284">
        <f>SUM(G253+J253+M253+P253+S253+V253)</f>
        <v>334.18756203146319</v>
      </c>
      <c r="AA253" s="285">
        <f>SUM(H253+K253+N253+Q253+T253+W253)</f>
        <v>3694109.3106957944</v>
      </c>
      <c r="AB253" s="205">
        <f>AA253-'[3]4.4. Detailed Budget Plan'!P35</f>
        <v>0</v>
      </c>
      <c r="AC253" s="206"/>
      <c r="AD253" s="206"/>
      <c r="AE253" s="207">
        <f>H253-(F253*G253)</f>
        <v>0</v>
      </c>
      <c r="AF253" s="206"/>
      <c r="AG253" s="206"/>
      <c r="AH253" s="207">
        <f>K253-(J253*I253)</f>
        <v>0</v>
      </c>
      <c r="AI253" s="206"/>
      <c r="AJ253" s="206"/>
      <c r="AK253" s="207">
        <f>+N253-(L253*M253)</f>
        <v>0</v>
      </c>
      <c r="AL253" s="206"/>
      <c r="AM253" s="206"/>
      <c r="AN253" s="207">
        <f>Q253-(O253*P253)</f>
        <v>0</v>
      </c>
      <c r="AO253" s="206"/>
      <c r="AP253" s="206"/>
      <c r="AQ253" s="207">
        <f>+T253-(R253*S253)</f>
        <v>0</v>
      </c>
      <c r="AR253" s="206"/>
      <c r="AS253" s="206"/>
      <c r="AT253" s="207">
        <f>+W253-(U253*V253)</f>
        <v>0</v>
      </c>
      <c r="AU253" s="206"/>
      <c r="AV253" s="206"/>
      <c r="AW253" s="206"/>
      <c r="AX253" s="208">
        <f>+AA253-W253-T253-Q253-N253-K253-H253</f>
        <v>0</v>
      </c>
      <c r="BA253" s="208">
        <f>+H253-'[3]4.4. Detailed Budget Plan'!J35</f>
        <v>0</v>
      </c>
      <c r="BB253" s="208">
        <f>+K253-'[3]4.4. Detailed Budget Plan'!K35</f>
        <v>0</v>
      </c>
      <c r="BC253" s="208">
        <f>+N253-'[3]4.4. Detailed Budget Plan'!L35</f>
        <v>0</v>
      </c>
      <c r="BD253" s="208">
        <f>+Q253-'[3]4.4. Detailed Budget Plan'!M35</f>
        <v>0</v>
      </c>
      <c r="BE253" s="208">
        <f>+T253-'[3]4.4. Detailed Budget Plan'!N35</f>
        <v>0</v>
      </c>
      <c r="BF253" s="208">
        <f>+W253-'[3]4.4. Detailed Budget Plan'!O35</f>
        <v>0</v>
      </c>
      <c r="BG253" s="208">
        <f>+AA253-'[3]4.4. Detailed Budget Plan'!P35</f>
        <v>0</v>
      </c>
    </row>
    <row r="254" spans="2:59" x14ac:dyDescent="0.25">
      <c r="C254" s="286" t="s">
        <v>327</v>
      </c>
      <c r="D254" s="286"/>
      <c r="E254" s="306"/>
      <c r="F254" s="307"/>
      <c r="G254" s="308"/>
      <c r="H254" s="309"/>
      <c r="I254" s="309"/>
      <c r="J254" s="310"/>
      <c r="K254" s="309"/>
      <c r="L254" s="309"/>
      <c r="M254" s="310"/>
      <c r="N254" s="309"/>
      <c r="O254" s="309"/>
      <c r="P254" s="310"/>
      <c r="Q254" s="309"/>
      <c r="R254" s="309"/>
      <c r="S254" s="310"/>
      <c r="T254" s="309"/>
      <c r="U254" s="309"/>
      <c r="V254" s="310"/>
      <c r="W254" s="309"/>
      <c r="X254" s="311"/>
      <c r="Y254" s="311"/>
      <c r="Z254" s="312"/>
      <c r="AA254" s="311"/>
    </row>
    <row r="255" spans="2:59" x14ac:dyDescent="0.25">
      <c r="C255" s="261" t="s">
        <v>328</v>
      </c>
      <c r="D255" s="261"/>
      <c r="E255" s="314"/>
      <c r="F255" s="315"/>
      <c r="G255" s="316"/>
      <c r="H255" s="206"/>
      <c r="I255" s="206"/>
      <c r="J255" s="317"/>
      <c r="K255" s="206"/>
      <c r="L255" s="206"/>
      <c r="M255" s="317"/>
      <c r="N255" s="206"/>
      <c r="O255" s="206"/>
      <c r="P255" s="317"/>
      <c r="Q255" s="206"/>
      <c r="R255" s="206"/>
      <c r="S255" s="317"/>
      <c r="T255" s="206"/>
      <c r="U255" s="206"/>
      <c r="V255" s="317"/>
      <c r="W255" s="206"/>
      <c r="X255" s="265"/>
      <c r="Y255" s="265"/>
      <c r="Z255" s="318"/>
      <c r="AA255" s="265"/>
    </row>
    <row r="256" spans="2:59" x14ac:dyDescent="0.25">
      <c r="I256" s="320"/>
      <c r="J256" s="321"/>
      <c r="K256" s="320"/>
    </row>
    <row r="257" spans="1:59" ht="30.75" thickBot="1" x14ac:dyDescent="0.3">
      <c r="A257" s="156" t="s">
        <v>364</v>
      </c>
      <c r="E257" s="266"/>
      <c r="F257" s="267"/>
      <c r="G257" s="426"/>
      <c r="H257" s="199"/>
      <c r="I257" s="267"/>
      <c r="J257" s="426"/>
      <c r="K257" s="199"/>
      <c r="L257" s="267"/>
      <c r="M257" s="426"/>
      <c r="N257" s="199"/>
      <c r="O257" s="267"/>
      <c r="P257" s="426"/>
      <c r="Q257" s="199"/>
      <c r="R257" s="267"/>
      <c r="S257" s="426"/>
      <c r="T257" s="199"/>
      <c r="U257" s="267"/>
      <c r="V257" s="426"/>
      <c r="W257" s="199"/>
      <c r="X257" s="269"/>
      <c r="Y257" s="269"/>
      <c r="Z257" s="427"/>
      <c r="AA257" s="269"/>
      <c r="AB257" s="205"/>
    </row>
    <row r="258" spans="1:59" x14ac:dyDescent="0.25">
      <c r="C258" s="428"/>
      <c r="D258" s="429"/>
      <c r="E258" s="429"/>
      <c r="F258" s="273" t="s">
        <v>308</v>
      </c>
      <c r="G258" s="274"/>
      <c r="H258" s="275"/>
      <c r="I258" s="273" t="s">
        <v>309</v>
      </c>
      <c r="J258" s="274"/>
      <c r="K258" s="275"/>
      <c r="L258" s="273" t="s">
        <v>310</v>
      </c>
      <c r="M258" s="274"/>
      <c r="N258" s="275"/>
      <c r="O258" s="273" t="s">
        <v>311</v>
      </c>
      <c r="P258" s="274"/>
      <c r="Q258" s="275"/>
      <c r="R258" s="273" t="s">
        <v>312</v>
      </c>
      <c r="S258" s="274"/>
      <c r="T258" s="275"/>
      <c r="U258" s="273" t="s">
        <v>313</v>
      </c>
      <c r="V258" s="274"/>
      <c r="W258" s="275"/>
      <c r="X258" s="170" t="s">
        <v>314</v>
      </c>
      <c r="Y258" s="171"/>
      <c r="Z258" s="171"/>
      <c r="AA258" s="172"/>
      <c r="AB258" s="158"/>
    </row>
    <row r="259" spans="1:59" ht="30" x14ac:dyDescent="0.25">
      <c r="B259" s="276" t="str">
        <f>'[3]Do not use or change'!H36</f>
        <v>A29</v>
      </c>
      <c r="C259" s="410" t="str">
        <f>'[3]Do not use or change'!F36</f>
        <v>Construction</v>
      </c>
      <c r="D259" s="192" t="s">
        <v>329</v>
      </c>
      <c r="E259" s="192" t="s">
        <v>307</v>
      </c>
      <c r="F259" s="186" t="s">
        <v>315</v>
      </c>
      <c r="G259" s="187" t="s">
        <v>316</v>
      </c>
      <c r="H259" s="188" t="s">
        <v>317</v>
      </c>
      <c r="I259" s="189" t="s">
        <v>315</v>
      </c>
      <c r="J259" s="190" t="s">
        <v>316</v>
      </c>
      <c r="K259" s="191" t="s">
        <v>317</v>
      </c>
      <c r="L259" s="186" t="s">
        <v>315</v>
      </c>
      <c r="M259" s="187" t="s">
        <v>316</v>
      </c>
      <c r="N259" s="188" t="s">
        <v>317</v>
      </c>
      <c r="O259" s="186" t="s">
        <v>315</v>
      </c>
      <c r="P259" s="187" t="s">
        <v>316</v>
      </c>
      <c r="Q259" s="188" t="s">
        <v>317</v>
      </c>
      <c r="R259" s="186" t="s">
        <v>315</v>
      </c>
      <c r="S259" s="187" t="s">
        <v>316</v>
      </c>
      <c r="T259" s="188" t="s">
        <v>317</v>
      </c>
      <c r="U259" s="186" t="s">
        <v>315</v>
      </c>
      <c r="V259" s="187" t="s">
        <v>316</v>
      </c>
      <c r="W259" s="188" t="s">
        <v>317</v>
      </c>
      <c r="X259" s="192" t="s">
        <v>307</v>
      </c>
      <c r="Y259" s="186" t="s">
        <v>315</v>
      </c>
      <c r="Z259" s="187" t="s">
        <v>316</v>
      </c>
      <c r="AA259" s="188" t="s">
        <v>317</v>
      </c>
      <c r="AB259" s="181"/>
    </row>
    <row r="260" spans="1:59" ht="90.75" thickBot="1" x14ac:dyDescent="0.3">
      <c r="C260" s="430" t="str">
        <f>'[3]Do not use or change'!I36</f>
        <v xml:space="preserve">Installing fences and other safety devices for protection of meteorological stations / Conditioning (adecuación) of soils for assembly of plots. Facilities or service infrastructure </v>
      </c>
      <c r="D260" s="431" t="s">
        <v>365</v>
      </c>
      <c r="E260" s="432" t="s">
        <v>320</v>
      </c>
      <c r="F260" s="418">
        <v>10724.331343609365</v>
      </c>
      <c r="G260" s="200">
        <v>4.6234887624517302</v>
      </c>
      <c r="H260" s="201">
        <v>49583.825451986762</v>
      </c>
      <c r="I260" s="418">
        <v>10724.331343609365</v>
      </c>
      <c r="J260" s="200">
        <v>7.168812014887961</v>
      </c>
      <c r="K260" s="201">
        <v>76880.715387706368</v>
      </c>
      <c r="L260" s="418">
        <v>10724.331343609365</v>
      </c>
      <c r="M260" s="200">
        <v>6.4152583099274398</v>
      </c>
      <c r="N260" s="201">
        <v>68799.355770505281</v>
      </c>
      <c r="O260" s="418">
        <v>10724.331343609365</v>
      </c>
      <c r="P260" s="200">
        <v>6.3518843197722434</v>
      </c>
      <c r="Q260" s="201">
        <v>68119.71210151432</v>
      </c>
      <c r="R260" s="418">
        <v>10724.331343609365</v>
      </c>
      <c r="S260" s="200">
        <v>2.6466505447338409</v>
      </c>
      <c r="T260" s="201">
        <v>28383.557392469931</v>
      </c>
      <c r="U260" s="418">
        <v>10724.331343609365</v>
      </c>
      <c r="V260" s="200">
        <v>0.13757383276752722</v>
      </c>
      <c r="W260" s="201">
        <v>1475.3873668092654</v>
      </c>
      <c r="X260" s="433" t="s">
        <v>320</v>
      </c>
      <c r="Y260" s="433">
        <f>U260</f>
        <v>10724.331343609365</v>
      </c>
      <c r="Z260" s="284">
        <f>SUM(G260+J260+M260+P260+S260+V260)</f>
        <v>27.343667784540738</v>
      </c>
      <c r="AA260" s="285">
        <f>SUM(H260+K260+N260+Q260+T260+W260)</f>
        <v>293242.55347099196</v>
      </c>
      <c r="AB260" s="205">
        <f>AA260-'[3]4.4. Detailed Budget Plan'!P36</f>
        <v>0</v>
      </c>
      <c r="AC260" s="206"/>
      <c r="AD260" s="206"/>
      <c r="AE260" s="207">
        <f>H260-(F260*G260)</f>
        <v>0</v>
      </c>
      <c r="AF260" s="206"/>
      <c r="AG260" s="206"/>
      <c r="AH260" s="207">
        <f>K260-(J260*I260)</f>
        <v>0</v>
      </c>
      <c r="AI260" s="206"/>
      <c r="AJ260" s="206"/>
      <c r="AK260" s="207">
        <f>+N260-(L260*M260)</f>
        <v>0</v>
      </c>
      <c r="AL260" s="206"/>
      <c r="AM260" s="206"/>
      <c r="AN260" s="207">
        <f>Q260-(O260*P260)</f>
        <v>0</v>
      </c>
      <c r="AO260" s="206"/>
      <c r="AP260" s="206"/>
      <c r="AQ260" s="207">
        <f>+T260-(R260*S260)</f>
        <v>0</v>
      </c>
      <c r="AR260" s="206"/>
      <c r="AS260" s="206"/>
      <c r="AT260" s="207">
        <f>+W260-(U260*V260)</f>
        <v>0</v>
      </c>
      <c r="AU260" s="206"/>
      <c r="AV260" s="206"/>
      <c r="AW260" s="206"/>
      <c r="AX260" s="208">
        <f>+AA260-W260-T260-Q260-N260-K260-H260</f>
        <v>0</v>
      </c>
      <c r="BA260" s="208">
        <f>+H260-'[3]4.4. Detailed Budget Plan'!J36</f>
        <v>0</v>
      </c>
      <c r="BB260" s="208">
        <f>+K260-'[3]4.4. Detailed Budget Plan'!K36</f>
        <v>0</v>
      </c>
      <c r="BC260" s="208">
        <f>+N260-'[3]4.4. Detailed Budget Plan'!L36</f>
        <v>0</v>
      </c>
      <c r="BD260" s="208">
        <f>+Q260-'[3]4.4. Detailed Budget Plan'!M36</f>
        <v>0</v>
      </c>
      <c r="BE260" s="208">
        <f>+T260-'[3]4.4. Detailed Budget Plan'!N36</f>
        <v>0</v>
      </c>
      <c r="BF260" s="208">
        <f>+W260-'[3]4.4. Detailed Budget Plan'!O36</f>
        <v>0</v>
      </c>
      <c r="BG260" s="208">
        <f>+AA260-'[3]4.4. Detailed Budget Plan'!P36</f>
        <v>0</v>
      </c>
    </row>
    <row r="261" spans="1:59" ht="33" customHeight="1" x14ac:dyDescent="0.25">
      <c r="C261" s="434"/>
      <c r="D261" s="435"/>
      <c r="E261" s="435"/>
      <c r="F261" s="435"/>
      <c r="G261" s="435"/>
      <c r="H261" s="435"/>
      <c r="I261" s="435"/>
      <c r="J261" s="435"/>
      <c r="K261" s="435"/>
      <c r="L261" s="435"/>
      <c r="M261" s="435"/>
      <c r="N261" s="435"/>
      <c r="O261" s="435"/>
      <c r="P261" s="435"/>
      <c r="Q261" s="436"/>
      <c r="R261" s="437" t="s">
        <v>366</v>
      </c>
      <c r="S261" s="437"/>
      <c r="T261" s="437"/>
      <c r="U261" s="437"/>
      <c r="V261" s="437"/>
      <c r="W261" s="437"/>
      <c r="X261" s="438" t="s">
        <v>320</v>
      </c>
      <c r="Y261" s="439">
        <f>AA261/Z261</f>
        <v>2557.2172739669586</v>
      </c>
      <c r="Z261" s="440">
        <v>3.1900945748630893</v>
      </c>
      <c r="AA261" s="441">
        <v>8157.7649524281733</v>
      </c>
      <c r="AB261" s="205"/>
      <c r="AC261" s="206"/>
      <c r="AD261" s="206"/>
      <c r="AE261" s="206"/>
      <c r="AF261" s="206"/>
      <c r="AG261" s="206"/>
      <c r="AH261" s="206"/>
      <c r="AI261" s="206"/>
      <c r="AJ261" s="206"/>
      <c r="AK261" s="206"/>
      <c r="AL261" s="206"/>
      <c r="AM261" s="206"/>
      <c r="AN261" s="206"/>
      <c r="AO261" s="206"/>
      <c r="AP261" s="206"/>
      <c r="AQ261" s="206"/>
      <c r="AR261" s="206"/>
      <c r="AS261" s="206"/>
      <c r="AT261" s="206"/>
      <c r="AU261" s="206"/>
      <c r="AV261" s="206"/>
      <c r="AW261" s="206"/>
      <c r="AX261" s="207">
        <f>+AA261-(Y261*Z261)</f>
        <v>0</v>
      </c>
      <c r="AY261" s="156">
        <v>1</v>
      </c>
    </row>
    <row r="262" spans="1:59" ht="33" customHeight="1" x14ac:dyDescent="0.25">
      <c r="C262" s="442"/>
      <c r="D262" s="443"/>
      <c r="E262" s="443"/>
      <c r="F262" s="443"/>
      <c r="G262" s="443"/>
      <c r="H262" s="443"/>
      <c r="I262" s="443"/>
      <c r="J262" s="443"/>
      <c r="K262" s="443"/>
      <c r="L262" s="443"/>
      <c r="M262" s="443"/>
      <c r="N262" s="443"/>
      <c r="O262" s="443"/>
      <c r="P262" s="443"/>
      <c r="Q262" s="444"/>
      <c r="R262" s="437" t="s">
        <v>367</v>
      </c>
      <c r="S262" s="437"/>
      <c r="T262" s="437"/>
      <c r="U262" s="437"/>
      <c r="V262" s="437"/>
      <c r="W262" s="437"/>
      <c r="X262" s="445" t="s">
        <v>320</v>
      </c>
      <c r="Y262" s="446">
        <f t="shared" ref="Y262:Y264" si="21">AA262/Z262</f>
        <v>30423.127259239496</v>
      </c>
      <c r="Z262" s="190">
        <v>4.1015501676811157</v>
      </c>
      <c r="AA262" s="447">
        <v>124781.98271151767</v>
      </c>
      <c r="AB262" s="205"/>
      <c r="AC262" s="206"/>
      <c r="AD262" s="206"/>
      <c r="AE262" s="206"/>
      <c r="AF262" s="206"/>
      <c r="AG262" s="206"/>
      <c r="AH262" s="206"/>
      <c r="AI262" s="206"/>
      <c r="AJ262" s="206"/>
      <c r="AK262" s="206"/>
      <c r="AL262" s="206"/>
      <c r="AM262" s="206"/>
      <c r="AN262" s="206"/>
      <c r="AO262" s="206"/>
      <c r="AP262" s="206"/>
      <c r="AQ262" s="206"/>
      <c r="AR262" s="206"/>
      <c r="AS262" s="206"/>
      <c r="AT262" s="206"/>
      <c r="AU262" s="206"/>
      <c r="AV262" s="206"/>
      <c r="AW262" s="206"/>
      <c r="AX262" s="207">
        <f>+AA262-(Y262*Z262)</f>
        <v>0</v>
      </c>
      <c r="AY262" s="156">
        <v>2</v>
      </c>
    </row>
    <row r="263" spans="1:59" ht="33" customHeight="1" x14ac:dyDescent="0.25">
      <c r="C263" s="442"/>
      <c r="D263" s="443"/>
      <c r="E263" s="443"/>
      <c r="F263" s="443"/>
      <c r="G263" s="443"/>
      <c r="H263" s="443"/>
      <c r="I263" s="443"/>
      <c r="J263" s="443"/>
      <c r="K263" s="443"/>
      <c r="L263" s="443"/>
      <c r="M263" s="443"/>
      <c r="N263" s="443"/>
      <c r="O263" s="443"/>
      <c r="P263" s="443"/>
      <c r="Q263" s="444"/>
      <c r="R263" s="437" t="s">
        <v>368</v>
      </c>
      <c r="S263" s="437"/>
      <c r="T263" s="437"/>
      <c r="U263" s="437"/>
      <c r="V263" s="437"/>
      <c r="W263" s="437"/>
      <c r="X263" s="279" t="s">
        <v>322</v>
      </c>
      <c r="Y263" s="446">
        <f t="shared" si="21"/>
        <v>6367.6495815526314</v>
      </c>
      <c r="Z263" s="190">
        <v>19.596295245587552</v>
      </c>
      <c r="AA263" s="447">
        <v>124782.3412205474</v>
      </c>
      <c r="AB263" s="205"/>
      <c r="AC263" s="206"/>
      <c r="AD263" s="206"/>
      <c r="AE263" s="206"/>
      <c r="AF263" s="206"/>
      <c r="AG263" s="206"/>
      <c r="AH263" s="206"/>
      <c r="AI263" s="206"/>
      <c r="AJ263" s="206"/>
      <c r="AK263" s="206"/>
      <c r="AL263" s="206"/>
      <c r="AM263" s="206"/>
      <c r="AN263" s="206"/>
      <c r="AO263" s="206"/>
      <c r="AP263" s="206"/>
      <c r="AQ263" s="206"/>
      <c r="AR263" s="206"/>
      <c r="AS263" s="206"/>
      <c r="AT263" s="206"/>
      <c r="AU263" s="206"/>
      <c r="AV263" s="206"/>
      <c r="AW263" s="206"/>
      <c r="AX263" s="207">
        <f>+AA263-(Y263*Z263)</f>
        <v>0</v>
      </c>
      <c r="AY263" s="156">
        <v>3</v>
      </c>
    </row>
    <row r="264" spans="1:59" ht="33" customHeight="1" x14ac:dyDescent="0.25">
      <c r="C264" s="442"/>
      <c r="D264" s="443"/>
      <c r="E264" s="443"/>
      <c r="F264" s="443"/>
      <c r="G264" s="443"/>
      <c r="H264" s="443"/>
      <c r="I264" s="443"/>
      <c r="J264" s="443"/>
      <c r="K264" s="443"/>
      <c r="L264" s="443"/>
      <c r="M264" s="443"/>
      <c r="N264" s="443"/>
      <c r="O264" s="443"/>
      <c r="P264" s="443"/>
      <c r="Q264" s="444"/>
      <c r="R264" s="437" t="s">
        <v>369</v>
      </c>
      <c r="S264" s="437"/>
      <c r="T264" s="437"/>
      <c r="U264" s="437"/>
      <c r="V264" s="437"/>
      <c r="W264" s="437"/>
      <c r="X264" s="445" t="s">
        <v>320</v>
      </c>
      <c r="Y264" s="446">
        <f t="shared" si="21"/>
        <v>77942.282358873985</v>
      </c>
      <c r="Z264" s="190">
        <v>0.45572779640901279</v>
      </c>
      <c r="AA264" s="447">
        <v>35520.464586498711</v>
      </c>
      <c r="AB264" s="205"/>
      <c r="AC264" s="206"/>
      <c r="AD264" s="206"/>
      <c r="AE264" s="206"/>
      <c r="AF264" s="206"/>
      <c r="AG264" s="206"/>
      <c r="AH264" s="206"/>
      <c r="AI264" s="206"/>
      <c r="AJ264" s="206"/>
      <c r="AK264" s="206"/>
      <c r="AL264" s="206"/>
      <c r="AM264" s="206"/>
      <c r="AN264" s="206"/>
      <c r="AO264" s="206"/>
      <c r="AP264" s="206"/>
      <c r="AQ264" s="206"/>
      <c r="AR264" s="206"/>
      <c r="AS264" s="206"/>
      <c r="AT264" s="206"/>
      <c r="AU264" s="206"/>
      <c r="AV264" s="206"/>
      <c r="AW264" s="206"/>
      <c r="AX264" s="207">
        <f>+AA264-(Y264*Z264)</f>
        <v>0</v>
      </c>
      <c r="AY264" s="156">
        <v>4</v>
      </c>
    </row>
    <row r="265" spans="1:59" x14ac:dyDescent="0.25">
      <c r="C265" s="256" t="s">
        <v>327</v>
      </c>
      <c r="D265" s="256"/>
      <c r="E265" s="314"/>
      <c r="F265" s="315"/>
      <c r="G265" s="316"/>
      <c r="H265" s="206"/>
      <c r="I265" s="206"/>
      <c r="J265" s="317"/>
      <c r="K265" s="206"/>
      <c r="L265" s="206"/>
      <c r="M265" s="317"/>
      <c r="N265" s="206"/>
      <c r="O265" s="206"/>
      <c r="P265" s="317"/>
      <c r="Q265" s="206"/>
      <c r="R265" s="206"/>
      <c r="S265" s="317"/>
      <c r="T265" s="206"/>
      <c r="U265" s="206"/>
      <c r="V265" s="317"/>
      <c r="W265" s="206"/>
      <c r="X265" s="265"/>
      <c r="Y265" s="265"/>
      <c r="Z265" s="318"/>
      <c r="AA265" s="265"/>
    </row>
    <row r="266" spans="1:59" x14ac:dyDescent="0.25">
      <c r="C266" s="448" t="s">
        <v>328</v>
      </c>
      <c r="D266" s="261"/>
      <c r="E266" s="314"/>
      <c r="F266" s="315"/>
      <c r="G266" s="316"/>
      <c r="H266" s="206"/>
      <c r="I266" s="206"/>
      <c r="J266" s="317"/>
      <c r="K266" s="206"/>
      <c r="L266" s="206"/>
      <c r="M266" s="317"/>
      <c r="N266" s="206"/>
      <c r="O266" s="206"/>
      <c r="P266" s="317"/>
      <c r="Q266" s="206"/>
      <c r="R266" s="206"/>
      <c r="S266" s="317"/>
      <c r="T266" s="206"/>
      <c r="U266" s="206"/>
      <c r="V266" s="317"/>
      <c r="W266" s="206"/>
      <c r="X266" s="265"/>
      <c r="Y266" s="265"/>
      <c r="Z266" s="318"/>
      <c r="AA266" s="265"/>
    </row>
    <row r="267" spans="1:59" ht="15.75" thickBot="1" x14ac:dyDescent="0.3">
      <c r="C267" s="449"/>
      <c r="D267" s="449"/>
      <c r="E267" s="349"/>
      <c r="F267" s="267"/>
      <c r="G267" s="450"/>
      <c r="J267" s="451"/>
      <c r="M267" s="451"/>
      <c r="P267" s="451"/>
      <c r="S267" s="451"/>
      <c r="V267" s="451"/>
      <c r="Z267" s="452"/>
    </row>
    <row r="268" spans="1:59" x14ac:dyDescent="0.25">
      <c r="C268" s="453" t="str">
        <f>'[3]Do not use or change'!F37</f>
        <v>Equipment</v>
      </c>
      <c r="D268" s="454" t="s">
        <v>329</v>
      </c>
      <c r="E268" s="454" t="s">
        <v>307</v>
      </c>
      <c r="F268" s="455" t="s">
        <v>308</v>
      </c>
      <c r="G268" s="274"/>
      <c r="H268" s="275"/>
      <c r="I268" s="273" t="s">
        <v>309</v>
      </c>
      <c r="J268" s="274"/>
      <c r="K268" s="275"/>
      <c r="L268" s="273" t="s">
        <v>310</v>
      </c>
      <c r="M268" s="274"/>
      <c r="N268" s="275"/>
      <c r="O268" s="273" t="s">
        <v>311</v>
      </c>
      <c r="P268" s="274"/>
      <c r="Q268" s="275"/>
      <c r="R268" s="273" t="s">
        <v>312</v>
      </c>
      <c r="S268" s="274"/>
      <c r="T268" s="275"/>
      <c r="U268" s="273" t="s">
        <v>313</v>
      </c>
      <c r="V268" s="274"/>
      <c r="W268" s="275"/>
      <c r="X268" s="170" t="s">
        <v>314</v>
      </c>
      <c r="Y268" s="171"/>
      <c r="Z268" s="171"/>
      <c r="AA268" s="172"/>
      <c r="AB268" s="158"/>
    </row>
    <row r="269" spans="1:59" ht="30" x14ac:dyDescent="0.25">
      <c r="B269" s="182" t="str">
        <f>'[3]Do not use or change'!H37</f>
        <v>A30</v>
      </c>
      <c r="C269" s="456"/>
      <c r="D269" s="457"/>
      <c r="E269" s="457"/>
      <c r="F269" s="279" t="s">
        <v>315</v>
      </c>
      <c r="G269" s="187" t="s">
        <v>316</v>
      </c>
      <c r="H269" s="188" t="s">
        <v>317</v>
      </c>
      <c r="I269" s="189" t="s">
        <v>315</v>
      </c>
      <c r="J269" s="190" t="s">
        <v>316</v>
      </c>
      <c r="K269" s="191" t="s">
        <v>317</v>
      </c>
      <c r="L269" s="186" t="s">
        <v>315</v>
      </c>
      <c r="M269" s="187" t="s">
        <v>316</v>
      </c>
      <c r="N269" s="188" t="s">
        <v>317</v>
      </c>
      <c r="O269" s="186" t="s">
        <v>315</v>
      </c>
      <c r="P269" s="187" t="s">
        <v>316</v>
      </c>
      <c r="Q269" s="188" t="s">
        <v>317</v>
      </c>
      <c r="R269" s="186" t="s">
        <v>315</v>
      </c>
      <c r="S269" s="187" t="s">
        <v>316</v>
      </c>
      <c r="T269" s="188" t="s">
        <v>317</v>
      </c>
      <c r="U269" s="186" t="s">
        <v>315</v>
      </c>
      <c r="V269" s="187" t="s">
        <v>316</v>
      </c>
      <c r="W269" s="188" t="s">
        <v>317</v>
      </c>
      <c r="X269" s="192" t="s">
        <v>307</v>
      </c>
      <c r="Y269" s="186" t="s">
        <v>315</v>
      </c>
      <c r="Z269" s="187" t="s">
        <v>316</v>
      </c>
      <c r="AA269" s="188" t="s">
        <v>317</v>
      </c>
      <c r="AB269" s="181"/>
    </row>
    <row r="270" spans="1:59" ht="90.75" thickBot="1" x14ac:dyDescent="0.3">
      <c r="C270" s="430" t="str">
        <f>'[3]Do not use or change'!I37</f>
        <v>Hardware equipments (servers, laptops, tablets), sensors &amp; dataloggers, lab equipment (precision scales, analytical equipment, chromatographs, foliar area analysis equipment, spectrophotometer, heating and drying ovens, lab drying/ sterilizing ovens)</v>
      </c>
      <c r="D270" s="431" t="s">
        <v>370</v>
      </c>
      <c r="E270" s="431" t="s">
        <v>320</v>
      </c>
      <c r="F270" s="418">
        <v>8862.3906833484671</v>
      </c>
      <c r="G270" s="200">
        <v>19.325161088150889</v>
      </c>
      <c r="H270" s="201">
        <v>171267.12758183677</v>
      </c>
      <c r="I270" s="418">
        <v>8862.3906833484671</v>
      </c>
      <c r="J270" s="200">
        <v>21.510471009811909</v>
      </c>
      <c r="K270" s="201">
        <v>190634.19787179434</v>
      </c>
      <c r="L270" s="418">
        <v>8862.3906833484671</v>
      </c>
      <c r="M270" s="200">
        <v>2.981766438255423</v>
      </c>
      <c r="N270" s="201">
        <v>26425.579102316002</v>
      </c>
      <c r="O270" s="418">
        <v>8862.3906833484671</v>
      </c>
      <c r="P270" s="200">
        <v>1.9302174636774097</v>
      </c>
      <c r="Q270" s="201">
        <v>17106.341266931184</v>
      </c>
      <c r="R270" s="352">
        <v>8862.3906833484671</v>
      </c>
      <c r="S270" s="197">
        <v>1.8709651584562361</v>
      </c>
      <c r="T270" s="198">
        <v>16581.224189172135</v>
      </c>
      <c r="U270" s="352">
        <v>8862.3906833484671</v>
      </c>
      <c r="V270" s="197">
        <v>1.005517329445589</v>
      </c>
      <c r="W270" s="198">
        <v>8911.2874124240188</v>
      </c>
      <c r="X270" s="433" t="s">
        <v>320</v>
      </c>
      <c r="Y270" s="433">
        <f>U270</f>
        <v>8862.3906833484671</v>
      </c>
      <c r="Z270" s="284">
        <f>SUM(G270+J270+M270+P270+S270+V270)</f>
        <v>48.624098487797454</v>
      </c>
      <c r="AA270" s="285">
        <f>SUM(H270+K270+N270+Q270+T270+W270)</f>
        <v>430925.75742447446</v>
      </c>
      <c r="AB270" s="205">
        <f>AA270-'[3]4.4. Detailed Budget Plan'!P37</f>
        <v>0</v>
      </c>
      <c r="AC270" s="206"/>
      <c r="AD270" s="206"/>
      <c r="AE270" s="207">
        <f>H270-(F270*G270)</f>
        <v>0</v>
      </c>
      <c r="AF270" s="206"/>
      <c r="AG270" s="206"/>
      <c r="AH270" s="207">
        <f>K270-(J270*I270)</f>
        <v>0</v>
      </c>
      <c r="AI270" s="206"/>
      <c r="AJ270" s="206"/>
      <c r="AK270" s="207">
        <f>+N270-(L270*M270)</f>
        <v>0</v>
      </c>
      <c r="AL270" s="206"/>
      <c r="AM270" s="206"/>
      <c r="AN270" s="207">
        <f>Q270-(O270*P270)</f>
        <v>0</v>
      </c>
      <c r="AO270" s="206"/>
      <c r="AP270" s="206"/>
      <c r="AQ270" s="207">
        <f>+T270-(R270*S270)</f>
        <v>0</v>
      </c>
      <c r="AR270" s="206"/>
      <c r="AS270" s="206"/>
      <c r="AT270" s="207">
        <f>+W270-(U270*V270)</f>
        <v>0</v>
      </c>
      <c r="AU270" s="206"/>
      <c r="AV270" s="206"/>
      <c r="AW270" s="206"/>
      <c r="AX270" s="208">
        <f>+AA270-W270-T270-Q270-N270-K270-H270</f>
        <v>0</v>
      </c>
      <c r="BA270" s="208">
        <f>+H270-'[3]4.4. Detailed Budget Plan'!J37</f>
        <v>0</v>
      </c>
      <c r="BB270" s="208">
        <f>+K270-'[3]4.4. Detailed Budget Plan'!K37</f>
        <v>0</v>
      </c>
      <c r="BC270" s="208">
        <f>+N270-'[3]4.4. Detailed Budget Plan'!L37</f>
        <v>0</v>
      </c>
      <c r="BD270" s="208">
        <f>+Q270-'[3]4.4. Detailed Budget Plan'!M37</f>
        <v>0</v>
      </c>
      <c r="BE270" s="208">
        <f>+T270-'[3]4.4. Detailed Budget Plan'!N37</f>
        <v>0</v>
      </c>
      <c r="BF270" s="208">
        <f>+W270-'[3]4.4. Detailed Budget Plan'!O37</f>
        <v>0</v>
      </c>
      <c r="BG270" s="208">
        <f>+AA270-'[3]4.4. Detailed Budget Plan'!P37</f>
        <v>0</v>
      </c>
    </row>
    <row r="271" spans="1:59" ht="25.35" customHeight="1" x14ac:dyDescent="0.25">
      <c r="C271" s="434"/>
      <c r="D271" s="435"/>
      <c r="E271" s="435"/>
      <c r="F271" s="435"/>
      <c r="G271" s="435"/>
      <c r="H271" s="435"/>
      <c r="I271" s="435"/>
      <c r="J271" s="435"/>
      <c r="K271" s="435"/>
      <c r="L271" s="435"/>
      <c r="M271" s="435"/>
      <c r="N271" s="435"/>
      <c r="O271" s="435"/>
      <c r="P271" s="435"/>
      <c r="Q271" s="436"/>
      <c r="R271" s="241" t="s">
        <v>371</v>
      </c>
      <c r="S271" s="242"/>
      <c r="T271" s="242"/>
      <c r="U271" s="242"/>
      <c r="V271" s="242"/>
      <c r="W271" s="330"/>
      <c r="X271" s="289"/>
      <c r="Y271" s="289">
        <v>10792.008326613322</v>
      </c>
      <c r="Z271" s="458">
        <v>0.6100890650915618</v>
      </c>
      <c r="AA271" s="378">
        <v>6584.0862704438723</v>
      </c>
      <c r="AB271" s="293"/>
      <c r="AC271" s="206"/>
      <c r="AD271" s="206"/>
      <c r="AE271" s="206"/>
      <c r="AF271" s="206"/>
      <c r="AG271" s="206"/>
      <c r="AH271" s="206"/>
      <c r="AI271" s="206"/>
      <c r="AJ271" s="206"/>
      <c r="AK271" s="206"/>
      <c r="AL271" s="206"/>
      <c r="AM271" s="206"/>
      <c r="AN271" s="206"/>
      <c r="AO271" s="206"/>
      <c r="AP271" s="206"/>
      <c r="AQ271" s="206"/>
      <c r="AR271" s="206"/>
      <c r="AS271" s="206"/>
      <c r="AT271" s="206"/>
      <c r="AU271" s="206"/>
      <c r="AV271" s="206"/>
      <c r="AW271" s="206"/>
      <c r="AX271" s="207">
        <f t="shared" ref="AX271:AX278" si="22">+AA271-(Y271*Z271)</f>
        <v>0</v>
      </c>
      <c r="AY271" s="156">
        <v>1</v>
      </c>
    </row>
    <row r="272" spans="1:59" ht="25.35" customHeight="1" x14ac:dyDescent="0.25">
      <c r="C272" s="442"/>
      <c r="D272" s="443"/>
      <c r="E272" s="443"/>
      <c r="F272" s="443"/>
      <c r="G272" s="443"/>
      <c r="H272" s="443"/>
      <c r="I272" s="443"/>
      <c r="J272" s="443"/>
      <c r="K272" s="443"/>
      <c r="L272" s="443"/>
      <c r="M272" s="443"/>
      <c r="N272" s="443"/>
      <c r="O272" s="443"/>
      <c r="P272" s="443"/>
      <c r="Q272" s="444"/>
      <c r="R272" s="212" t="s">
        <v>332</v>
      </c>
      <c r="S272" s="213"/>
      <c r="T272" s="213"/>
      <c r="U272" s="213"/>
      <c r="V272" s="213"/>
      <c r="W272" s="214"/>
      <c r="X272" s="459"/>
      <c r="Y272" s="459">
        <v>5319.0853063500745</v>
      </c>
      <c r="Z272" s="460">
        <v>7.3210687810987416</v>
      </c>
      <c r="AA272" s="461">
        <v>38941.389380320565</v>
      </c>
      <c r="AB272" s="293"/>
      <c r="AC272" s="206"/>
      <c r="AD272" s="206"/>
      <c r="AE272" s="206"/>
      <c r="AF272" s="206"/>
      <c r="AG272" s="206"/>
      <c r="AH272" s="206"/>
      <c r="AI272" s="206"/>
      <c r="AJ272" s="206"/>
      <c r="AK272" s="206"/>
      <c r="AL272" s="206"/>
      <c r="AM272" s="206"/>
      <c r="AN272" s="206"/>
      <c r="AO272" s="206"/>
      <c r="AP272" s="206"/>
      <c r="AQ272" s="206"/>
      <c r="AR272" s="206"/>
      <c r="AS272" s="206"/>
      <c r="AT272" s="206"/>
      <c r="AU272" s="206"/>
      <c r="AV272" s="206"/>
      <c r="AW272" s="206"/>
      <c r="AX272" s="207">
        <f t="shared" si="22"/>
        <v>0</v>
      </c>
      <c r="AY272" s="156">
        <v>2</v>
      </c>
    </row>
    <row r="273" spans="2:59" ht="25.35" customHeight="1" x14ac:dyDescent="0.25">
      <c r="C273" s="442"/>
      <c r="D273" s="443"/>
      <c r="E273" s="443"/>
      <c r="F273" s="443"/>
      <c r="G273" s="443"/>
      <c r="H273" s="443"/>
      <c r="I273" s="443"/>
      <c r="J273" s="443"/>
      <c r="K273" s="443"/>
      <c r="L273" s="443"/>
      <c r="M273" s="443"/>
      <c r="N273" s="443"/>
      <c r="O273" s="443"/>
      <c r="P273" s="443"/>
      <c r="Q273" s="444"/>
      <c r="R273" s="212" t="s">
        <v>372</v>
      </c>
      <c r="S273" s="213"/>
      <c r="T273" s="213"/>
      <c r="U273" s="213"/>
      <c r="V273" s="213"/>
      <c r="W273" s="214"/>
      <c r="X273" s="459"/>
      <c r="Y273" s="459">
        <v>47177.498988423395</v>
      </c>
      <c r="Z273" s="460">
        <v>2.7454007929120281</v>
      </c>
      <c r="AA273" s="461">
        <v>129521.143130424</v>
      </c>
      <c r="AB273" s="293"/>
      <c r="AC273" s="206"/>
      <c r="AD273" s="206"/>
      <c r="AE273" s="206"/>
      <c r="AF273" s="206"/>
      <c r="AG273" s="206"/>
      <c r="AH273" s="206"/>
      <c r="AI273" s="206"/>
      <c r="AJ273" s="206"/>
      <c r="AK273" s="206"/>
      <c r="AL273" s="206"/>
      <c r="AM273" s="206"/>
      <c r="AN273" s="206"/>
      <c r="AO273" s="206"/>
      <c r="AP273" s="206"/>
      <c r="AQ273" s="206"/>
      <c r="AR273" s="206"/>
      <c r="AS273" s="206"/>
      <c r="AT273" s="206"/>
      <c r="AU273" s="206"/>
      <c r="AV273" s="206"/>
      <c r="AW273" s="206"/>
      <c r="AX273" s="207">
        <f t="shared" si="22"/>
        <v>0</v>
      </c>
      <c r="AY273" s="156">
        <v>3</v>
      </c>
    </row>
    <row r="274" spans="2:59" ht="25.35" customHeight="1" x14ac:dyDescent="0.25">
      <c r="C274" s="442"/>
      <c r="D274" s="443"/>
      <c r="E274" s="443"/>
      <c r="F274" s="443"/>
      <c r="G274" s="443"/>
      <c r="H274" s="443"/>
      <c r="I274" s="443"/>
      <c r="J274" s="443"/>
      <c r="K274" s="443"/>
      <c r="L274" s="443"/>
      <c r="M274" s="443"/>
      <c r="N274" s="443"/>
      <c r="O274" s="443"/>
      <c r="P274" s="443"/>
      <c r="Q274" s="444"/>
      <c r="R274" s="212" t="s">
        <v>373</v>
      </c>
      <c r="S274" s="213"/>
      <c r="T274" s="213"/>
      <c r="U274" s="213"/>
      <c r="V274" s="213"/>
      <c r="W274" s="214"/>
      <c r="X274" s="459"/>
      <c r="Y274" s="459">
        <v>5867.1626869176598</v>
      </c>
      <c r="Z274" s="460">
        <v>16.777449290017948</v>
      </c>
      <c r="AA274" s="461">
        <v>98436.024456046493</v>
      </c>
      <c r="AB274" s="293"/>
      <c r="AC274" s="206"/>
      <c r="AD274" s="206"/>
      <c r="AE274" s="206"/>
      <c r="AF274" s="206"/>
      <c r="AG274" s="206"/>
      <c r="AH274" s="206"/>
      <c r="AI274" s="206"/>
      <c r="AJ274" s="206"/>
      <c r="AK274" s="206"/>
      <c r="AL274" s="206"/>
      <c r="AM274" s="206"/>
      <c r="AN274" s="206"/>
      <c r="AO274" s="206"/>
      <c r="AP274" s="206"/>
      <c r="AQ274" s="206"/>
      <c r="AR274" s="206"/>
      <c r="AS274" s="206"/>
      <c r="AT274" s="206"/>
      <c r="AU274" s="206"/>
      <c r="AV274" s="206"/>
      <c r="AW274" s="206"/>
      <c r="AX274" s="207">
        <f t="shared" si="22"/>
        <v>0</v>
      </c>
      <c r="AY274" s="156">
        <v>4</v>
      </c>
    </row>
    <row r="275" spans="2:59" ht="25.35" customHeight="1" x14ac:dyDescent="0.25">
      <c r="C275" s="442"/>
      <c r="D275" s="443"/>
      <c r="E275" s="443"/>
      <c r="F275" s="443"/>
      <c r="G275" s="443"/>
      <c r="H275" s="443"/>
      <c r="I275" s="443"/>
      <c r="J275" s="443"/>
      <c r="K275" s="443"/>
      <c r="L275" s="443"/>
      <c r="M275" s="443"/>
      <c r="N275" s="443"/>
      <c r="O275" s="443"/>
      <c r="P275" s="443"/>
      <c r="Q275" s="444"/>
      <c r="R275" s="212" t="s">
        <v>335</v>
      </c>
      <c r="S275" s="213"/>
      <c r="T275" s="213"/>
      <c r="U275" s="213"/>
      <c r="V275" s="213"/>
      <c r="W275" s="214"/>
      <c r="X275" s="459"/>
      <c r="Y275" s="459">
        <v>7420.9876161241846</v>
      </c>
      <c r="Z275" s="460">
        <v>2.5623740733845595</v>
      </c>
      <c r="AA275" s="461">
        <v>19015.346266464498</v>
      </c>
      <c r="AB275" s="293"/>
      <c r="AC275" s="206"/>
      <c r="AD275" s="206"/>
      <c r="AE275" s="206"/>
      <c r="AF275" s="206"/>
      <c r="AG275" s="206"/>
      <c r="AH275" s="206"/>
      <c r="AI275" s="206"/>
      <c r="AJ275" s="206"/>
      <c r="AK275" s="206"/>
      <c r="AL275" s="206"/>
      <c r="AM275" s="206"/>
      <c r="AN275" s="206"/>
      <c r="AO275" s="206"/>
      <c r="AP275" s="206"/>
      <c r="AQ275" s="206"/>
      <c r="AR275" s="206"/>
      <c r="AS275" s="206"/>
      <c r="AT275" s="206"/>
      <c r="AU275" s="206"/>
      <c r="AV275" s="206"/>
      <c r="AW275" s="206"/>
      <c r="AX275" s="207">
        <f t="shared" si="22"/>
        <v>0</v>
      </c>
      <c r="AY275" s="156">
        <v>5</v>
      </c>
    </row>
    <row r="276" spans="2:59" ht="25.35" customHeight="1" x14ac:dyDescent="0.25">
      <c r="C276" s="442"/>
      <c r="D276" s="443"/>
      <c r="E276" s="443"/>
      <c r="F276" s="443"/>
      <c r="G276" s="443"/>
      <c r="H276" s="443"/>
      <c r="I276" s="443"/>
      <c r="J276" s="443"/>
      <c r="K276" s="443"/>
      <c r="L276" s="443"/>
      <c r="M276" s="443"/>
      <c r="N276" s="443"/>
      <c r="O276" s="443"/>
      <c r="P276" s="443"/>
      <c r="Q276" s="444"/>
      <c r="R276" s="212" t="s">
        <v>374</v>
      </c>
      <c r="S276" s="213"/>
      <c r="T276" s="213"/>
      <c r="U276" s="213"/>
      <c r="V276" s="213"/>
      <c r="W276" s="214"/>
      <c r="X276" s="459"/>
      <c r="Y276" s="459">
        <v>5290.9183923105948</v>
      </c>
      <c r="Z276" s="460">
        <v>15.862315692380605</v>
      </c>
      <c r="AA276" s="461">
        <v>83926.217841453516</v>
      </c>
      <c r="AB276" s="293"/>
      <c r="AC276" s="206"/>
      <c r="AD276" s="206"/>
      <c r="AE276" s="206"/>
      <c r="AF276" s="206"/>
      <c r="AG276" s="206"/>
      <c r="AH276" s="206"/>
      <c r="AI276" s="206"/>
      <c r="AJ276" s="206"/>
      <c r="AK276" s="206"/>
      <c r="AL276" s="206"/>
      <c r="AM276" s="206"/>
      <c r="AN276" s="206"/>
      <c r="AO276" s="206"/>
      <c r="AP276" s="206"/>
      <c r="AQ276" s="206"/>
      <c r="AR276" s="206"/>
      <c r="AS276" s="206"/>
      <c r="AT276" s="206"/>
      <c r="AU276" s="206"/>
      <c r="AV276" s="206"/>
      <c r="AW276" s="206"/>
      <c r="AX276" s="207">
        <f t="shared" si="22"/>
        <v>0</v>
      </c>
      <c r="AY276" s="156">
        <v>6</v>
      </c>
    </row>
    <row r="277" spans="2:59" ht="25.35" customHeight="1" x14ac:dyDescent="0.25">
      <c r="C277" s="442"/>
      <c r="D277" s="443"/>
      <c r="E277" s="443"/>
      <c r="F277" s="443"/>
      <c r="G277" s="443"/>
      <c r="H277" s="443"/>
      <c r="I277" s="443"/>
      <c r="J277" s="443"/>
      <c r="K277" s="443"/>
      <c r="L277" s="443"/>
      <c r="M277" s="443"/>
      <c r="N277" s="443"/>
      <c r="O277" s="443"/>
      <c r="P277" s="443"/>
      <c r="Q277" s="444"/>
      <c r="R277" s="212" t="s">
        <v>337</v>
      </c>
      <c r="S277" s="213"/>
      <c r="T277" s="213"/>
      <c r="U277" s="213"/>
      <c r="V277" s="213"/>
      <c r="W277" s="214"/>
      <c r="X277" s="459"/>
      <c r="Y277" s="459">
        <v>19851.946652026782</v>
      </c>
      <c r="Z277" s="460">
        <v>2.7454007929120281</v>
      </c>
      <c r="AA277" s="461">
        <v>54501.550079321605</v>
      </c>
      <c r="AB277" s="293"/>
      <c r="AC277" s="206"/>
      <c r="AD277" s="206"/>
      <c r="AE277" s="206"/>
      <c r="AF277" s="206"/>
      <c r="AG277" s="206"/>
      <c r="AH277" s="206"/>
      <c r="AI277" s="206"/>
      <c r="AJ277" s="206"/>
      <c r="AK277" s="206"/>
      <c r="AL277" s="206"/>
      <c r="AM277" s="206"/>
      <c r="AN277" s="206"/>
      <c r="AO277" s="206"/>
      <c r="AP277" s="206"/>
      <c r="AQ277" s="206"/>
      <c r="AR277" s="206"/>
      <c r="AS277" s="206"/>
      <c r="AT277" s="206"/>
      <c r="AU277" s="206"/>
      <c r="AV277" s="206"/>
      <c r="AW277" s="206"/>
      <c r="AX277" s="207">
        <f t="shared" si="22"/>
        <v>0</v>
      </c>
      <c r="AY277" s="156">
        <v>7</v>
      </c>
    </row>
    <row r="278" spans="2:59" ht="25.35" customHeight="1" x14ac:dyDescent="0.25">
      <c r="C278" s="462"/>
      <c r="D278" s="463"/>
      <c r="E278" s="463"/>
      <c r="F278" s="463"/>
      <c r="G278" s="463"/>
      <c r="H278" s="463"/>
      <c r="I278" s="463"/>
      <c r="J278" s="463"/>
      <c r="K278" s="463"/>
      <c r="L278" s="463"/>
      <c r="M278" s="463"/>
      <c r="N278" s="463"/>
      <c r="O278" s="463"/>
      <c r="P278" s="463"/>
      <c r="Q278" s="464"/>
      <c r="R278" s="212" t="s">
        <v>338</v>
      </c>
      <c r="S278" s="213"/>
      <c r="T278" s="213"/>
      <c r="U278" s="213"/>
      <c r="V278" s="213"/>
      <c r="W278" s="214"/>
      <c r="X278" s="459"/>
      <c r="Y278" s="465">
        <v>0</v>
      </c>
      <c r="Z278" s="460">
        <v>0</v>
      </c>
      <c r="AA278" s="466">
        <v>0</v>
      </c>
      <c r="AB278" s="467"/>
      <c r="AC278" s="206"/>
      <c r="AD278" s="206"/>
      <c r="AE278" s="206"/>
      <c r="AF278" s="206"/>
      <c r="AG278" s="206"/>
      <c r="AH278" s="206"/>
      <c r="AI278" s="206"/>
      <c r="AJ278" s="206"/>
      <c r="AK278" s="206"/>
      <c r="AL278" s="206"/>
      <c r="AM278" s="206"/>
      <c r="AN278" s="206"/>
      <c r="AO278" s="206"/>
      <c r="AP278" s="206"/>
      <c r="AQ278" s="206"/>
      <c r="AR278" s="206"/>
      <c r="AS278" s="206"/>
      <c r="AT278" s="206"/>
      <c r="AU278" s="206"/>
      <c r="AV278" s="206"/>
      <c r="AW278" s="206"/>
      <c r="AX278" s="207">
        <f t="shared" si="22"/>
        <v>0</v>
      </c>
      <c r="AY278" s="156">
        <v>8</v>
      </c>
    </row>
    <row r="279" spans="2:59" x14ac:dyDescent="0.25">
      <c r="C279" s="286" t="s">
        <v>327</v>
      </c>
      <c r="D279" s="286"/>
      <c r="E279" s="306"/>
      <c r="F279" s="307"/>
      <c r="G279" s="308"/>
      <c r="I279" s="309"/>
      <c r="J279" s="310"/>
      <c r="K279" s="309"/>
      <c r="L279" s="309"/>
      <c r="M279" s="310"/>
      <c r="N279" s="309"/>
      <c r="O279" s="309"/>
      <c r="P279" s="310"/>
      <c r="Q279" s="309"/>
      <c r="R279" s="206"/>
      <c r="S279" s="317"/>
      <c r="T279" s="206"/>
      <c r="U279" s="206"/>
      <c r="V279" s="317"/>
      <c r="W279" s="206"/>
      <c r="X279" s="265"/>
      <c r="Y279" s="265"/>
      <c r="Z279" s="318"/>
      <c r="AA279" s="265"/>
    </row>
    <row r="280" spans="2:59" x14ac:dyDescent="0.25">
      <c r="C280" s="261" t="s">
        <v>328</v>
      </c>
      <c r="D280" s="261"/>
      <c r="E280" s="314"/>
      <c r="F280" s="315"/>
      <c r="G280" s="316"/>
      <c r="H280" s="206"/>
      <c r="I280" s="206"/>
      <c r="J280" s="317"/>
      <c r="K280" s="206"/>
      <c r="L280" s="206"/>
      <c r="M280" s="317"/>
      <c r="N280" s="206"/>
      <c r="O280" s="206"/>
      <c r="P280" s="317"/>
      <c r="Q280" s="206"/>
      <c r="R280" s="206"/>
      <c r="S280" s="317"/>
      <c r="T280" s="206"/>
      <c r="U280" s="206"/>
      <c r="V280" s="317"/>
      <c r="W280" s="206"/>
      <c r="X280" s="265"/>
      <c r="Y280" s="265"/>
      <c r="Z280" s="318"/>
      <c r="AA280" s="265"/>
    </row>
    <row r="281" spans="2:59" ht="15.75" thickBot="1" x14ac:dyDescent="0.3">
      <c r="E281" s="266"/>
      <c r="F281" s="267"/>
      <c r="G281" s="268"/>
      <c r="H281" s="199"/>
      <c r="I281" s="291"/>
      <c r="J281" s="292"/>
      <c r="K281" s="293"/>
      <c r="L281" s="267"/>
      <c r="M281" s="268"/>
      <c r="N281" s="199"/>
      <c r="O281" s="267"/>
      <c r="P281" s="268"/>
      <c r="Q281" s="199"/>
      <c r="R281" s="267"/>
      <c r="S281" s="268"/>
      <c r="T281" s="199"/>
      <c r="U281" s="267"/>
      <c r="V281" s="268"/>
      <c r="W281" s="199"/>
      <c r="X281" s="269"/>
      <c r="Y281" s="269"/>
      <c r="Z281" s="270"/>
      <c r="AA281" s="269"/>
      <c r="AB281" s="205"/>
    </row>
    <row r="282" spans="2:59" ht="15.75" thickBot="1" x14ac:dyDescent="0.3">
      <c r="F282" s="294" t="s">
        <v>308</v>
      </c>
      <c r="G282" s="295"/>
      <c r="H282" s="296"/>
      <c r="I282" s="294" t="s">
        <v>309</v>
      </c>
      <c r="J282" s="295"/>
      <c r="K282" s="296"/>
      <c r="L282" s="294" t="s">
        <v>310</v>
      </c>
      <c r="M282" s="295"/>
      <c r="N282" s="296"/>
      <c r="O282" s="294" t="s">
        <v>311</v>
      </c>
      <c r="P282" s="295"/>
      <c r="Q282" s="296"/>
      <c r="R282" s="294" t="s">
        <v>312</v>
      </c>
      <c r="S282" s="295"/>
      <c r="T282" s="296"/>
      <c r="U282" s="294" t="s">
        <v>313</v>
      </c>
      <c r="V282" s="295"/>
      <c r="W282" s="296"/>
      <c r="X282" s="387" t="s">
        <v>314</v>
      </c>
      <c r="Y282" s="388"/>
      <c r="Z282" s="388"/>
      <c r="AA282" s="389"/>
      <c r="AB282" s="158"/>
    </row>
    <row r="283" spans="2:59" ht="30" x14ac:dyDescent="0.25">
      <c r="B283" s="182" t="str">
        <f>'[3]Do not use or change'!H38</f>
        <v>A31</v>
      </c>
      <c r="C283" s="322" t="str">
        <f>'[3]Do not use or change'!F38</f>
        <v>International consultant</v>
      </c>
      <c r="D283" s="390" t="s">
        <v>329</v>
      </c>
      <c r="E283" s="390" t="s">
        <v>307</v>
      </c>
      <c r="F283" s="302" t="s">
        <v>315</v>
      </c>
      <c r="G283" s="298" t="s">
        <v>316</v>
      </c>
      <c r="H283" s="235" t="s">
        <v>317</v>
      </c>
      <c r="I283" s="299" t="s">
        <v>315</v>
      </c>
      <c r="J283" s="300" t="s">
        <v>316</v>
      </c>
      <c r="K283" s="301" t="s">
        <v>317</v>
      </c>
      <c r="L283" s="302" t="s">
        <v>315</v>
      </c>
      <c r="M283" s="298" t="s">
        <v>316</v>
      </c>
      <c r="N283" s="235" t="s">
        <v>317</v>
      </c>
      <c r="O283" s="302" t="s">
        <v>315</v>
      </c>
      <c r="P283" s="298" t="s">
        <v>316</v>
      </c>
      <c r="Q283" s="235" t="s">
        <v>317</v>
      </c>
      <c r="R283" s="302" t="s">
        <v>315</v>
      </c>
      <c r="S283" s="298" t="s">
        <v>316</v>
      </c>
      <c r="T283" s="235" t="s">
        <v>317</v>
      </c>
      <c r="U283" s="302" t="s">
        <v>315</v>
      </c>
      <c r="V283" s="298" t="s">
        <v>316</v>
      </c>
      <c r="W283" s="235" t="s">
        <v>317</v>
      </c>
      <c r="X283" s="390" t="s">
        <v>307</v>
      </c>
      <c r="Y283" s="302" t="s">
        <v>315</v>
      </c>
      <c r="Z283" s="298" t="s">
        <v>316</v>
      </c>
      <c r="AA283" s="235" t="s">
        <v>317</v>
      </c>
      <c r="AB283" s="181"/>
    </row>
    <row r="284" spans="2:59" ht="48.75" thickBot="1" x14ac:dyDescent="0.3">
      <c r="C284" s="468" t="str">
        <f>'[3]Do not use or change'!I38</f>
        <v xml:space="preserve">International scientists or professors with recognized expertise in dynamic climate modeling, crop modeling. </v>
      </c>
      <c r="D284" s="304" t="s">
        <v>375</v>
      </c>
      <c r="E284" s="392"/>
      <c r="F284" s="282">
        <v>3687</v>
      </c>
      <c r="G284" s="197">
        <v>2.8689958186755717</v>
      </c>
      <c r="H284" s="198">
        <v>10577.987583456834</v>
      </c>
      <c r="I284" s="282">
        <v>3687</v>
      </c>
      <c r="J284" s="197">
        <v>5.3888859193902103</v>
      </c>
      <c r="K284" s="198">
        <v>19868.822384791707</v>
      </c>
      <c r="L284" s="282">
        <v>3687</v>
      </c>
      <c r="M284" s="197">
        <v>2.6186422109165588</v>
      </c>
      <c r="N284" s="198">
        <v>9654.9338316493522</v>
      </c>
      <c r="O284" s="282">
        <v>3687</v>
      </c>
      <c r="P284" s="197">
        <v>0.2907889258071239</v>
      </c>
      <c r="Q284" s="198">
        <v>1072.1387694508658</v>
      </c>
      <c r="R284" s="282">
        <v>3687</v>
      </c>
      <c r="S284" s="197">
        <v>0.31493662976379155</v>
      </c>
      <c r="T284" s="198">
        <v>1161.1713539390994</v>
      </c>
      <c r="U284" s="282">
        <v>3687</v>
      </c>
      <c r="V284" s="197">
        <v>0</v>
      </c>
      <c r="W284" s="198">
        <v>0</v>
      </c>
      <c r="X284" s="433">
        <f>E284</f>
        <v>0</v>
      </c>
      <c r="Y284" s="433">
        <f>U284</f>
        <v>3687</v>
      </c>
      <c r="Z284" s="284">
        <f>SUM(G284+J284+M284+P284+S284+V284)</f>
        <v>11.482249504553256</v>
      </c>
      <c r="AA284" s="285">
        <f>SUM(H284+K284+N284+Q284+T284+W284)</f>
        <v>42335.053923287858</v>
      </c>
      <c r="AB284" s="205">
        <f>AA284-'[3]4.4. Detailed Budget Plan'!P38</f>
        <v>0</v>
      </c>
      <c r="AC284" s="206"/>
      <c r="AD284" s="206"/>
      <c r="AE284" s="207">
        <f>H284-(F284*G284)</f>
        <v>0</v>
      </c>
      <c r="AF284" s="206"/>
      <c r="AG284" s="206"/>
      <c r="AH284" s="207">
        <f>K284-(J284*I284)</f>
        <v>0</v>
      </c>
      <c r="AI284" s="206"/>
      <c r="AJ284" s="206"/>
      <c r="AK284" s="207">
        <f>+N284-(L284*M284)</f>
        <v>0</v>
      </c>
      <c r="AL284" s="206"/>
      <c r="AM284" s="206"/>
      <c r="AN284" s="207">
        <f>Q284-(O284*P284)</f>
        <v>0</v>
      </c>
      <c r="AO284" s="206"/>
      <c r="AP284" s="206"/>
      <c r="AQ284" s="207">
        <f>+T284-(R284*S284)</f>
        <v>0</v>
      </c>
      <c r="AR284" s="206"/>
      <c r="AS284" s="206"/>
      <c r="AT284" s="207">
        <f>+W284-(U284*V284)</f>
        <v>0</v>
      </c>
      <c r="AU284" s="206"/>
      <c r="AV284" s="206"/>
      <c r="AW284" s="206"/>
      <c r="AX284" s="208">
        <f>+AA284-W284-T284-Q284-N284-K284-H284</f>
        <v>0</v>
      </c>
      <c r="BA284" s="208">
        <f>+H284-'[3]4.4. Detailed Budget Plan'!J38</f>
        <v>0</v>
      </c>
      <c r="BB284" s="208">
        <f>+K284-'[3]4.4. Detailed Budget Plan'!K38</f>
        <v>0</v>
      </c>
      <c r="BC284" s="208">
        <f>+N284-'[3]4.4. Detailed Budget Plan'!L38</f>
        <v>0</v>
      </c>
      <c r="BD284" s="208">
        <f>+Q284-'[3]4.4. Detailed Budget Plan'!M38</f>
        <v>0</v>
      </c>
      <c r="BE284" s="208">
        <f>+T284-'[3]4.4. Detailed Budget Plan'!N38</f>
        <v>0</v>
      </c>
      <c r="BF284" s="208">
        <f>+W284-'[3]4.4. Detailed Budget Plan'!O274</f>
        <v>0</v>
      </c>
      <c r="BG284" s="208">
        <f>+AA284-'[3]4.4. Detailed Budget Plan'!P38</f>
        <v>0</v>
      </c>
    </row>
    <row r="285" spans="2:59" x14ac:dyDescent="0.25">
      <c r="C285" s="286" t="s">
        <v>327</v>
      </c>
      <c r="D285" s="286"/>
      <c r="E285" s="306"/>
      <c r="F285" s="307"/>
      <c r="G285" s="308"/>
      <c r="I285" s="309"/>
      <c r="J285" s="310"/>
      <c r="K285" s="309"/>
      <c r="L285" s="309"/>
      <c r="M285" s="310"/>
      <c r="N285" s="309"/>
      <c r="O285" s="309"/>
      <c r="P285" s="310"/>
      <c r="Q285" s="309"/>
      <c r="R285" s="309"/>
      <c r="S285" s="310"/>
      <c r="T285" s="309"/>
      <c r="U285" s="309"/>
      <c r="V285" s="310"/>
      <c r="W285" s="309"/>
      <c r="X285" s="311"/>
      <c r="Y285" s="311"/>
      <c r="Z285" s="312"/>
      <c r="AA285" s="311"/>
    </row>
    <row r="286" spans="2:59" x14ac:dyDescent="0.25">
      <c r="C286" s="261" t="s">
        <v>328</v>
      </c>
      <c r="D286" s="261"/>
      <c r="E286" s="314"/>
      <c r="F286" s="315"/>
      <c r="G286" s="316"/>
      <c r="H286" s="206"/>
      <c r="I286" s="206"/>
      <c r="J286" s="317"/>
      <c r="K286" s="206"/>
      <c r="L286" s="206"/>
      <c r="M286" s="317"/>
      <c r="N286" s="206"/>
      <c r="O286" s="206"/>
      <c r="P286" s="317"/>
      <c r="Q286" s="206"/>
      <c r="R286" s="206"/>
      <c r="S286" s="317"/>
      <c r="T286" s="206"/>
      <c r="U286" s="206"/>
      <c r="V286" s="317"/>
      <c r="W286" s="206"/>
      <c r="X286" s="265"/>
      <c r="Y286" s="265"/>
      <c r="Z286" s="318"/>
      <c r="AA286" s="265"/>
    </row>
    <row r="287" spans="2:59" ht="15.75" thickBot="1" x14ac:dyDescent="0.3">
      <c r="E287" s="266"/>
      <c r="F287" s="267"/>
      <c r="G287" s="268"/>
      <c r="H287" s="199"/>
      <c r="I287" s="291"/>
      <c r="J287" s="292"/>
      <c r="K287" s="293"/>
      <c r="L287" s="267"/>
      <c r="M287" s="268"/>
      <c r="N287" s="199"/>
      <c r="O287" s="267"/>
      <c r="P287" s="268"/>
      <c r="Q287" s="199"/>
      <c r="R287" s="267"/>
      <c r="S287" s="268"/>
      <c r="T287" s="199"/>
      <c r="U287" s="267"/>
      <c r="V287" s="268"/>
      <c r="W287" s="199"/>
      <c r="X287" s="269"/>
      <c r="Y287" s="269"/>
      <c r="Z287" s="270"/>
      <c r="AA287" s="269"/>
      <c r="AB287" s="205"/>
    </row>
    <row r="288" spans="2:59" ht="15.75" thickBot="1" x14ac:dyDescent="0.3">
      <c r="F288" s="294" t="s">
        <v>308</v>
      </c>
      <c r="G288" s="295"/>
      <c r="H288" s="296"/>
      <c r="I288" s="294" t="s">
        <v>309</v>
      </c>
      <c r="J288" s="295"/>
      <c r="K288" s="296"/>
      <c r="L288" s="294" t="s">
        <v>310</v>
      </c>
      <c r="M288" s="295"/>
      <c r="N288" s="296"/>
      <c r="O288" s="294" t="s">
        <v>311</v>
      </c>
      <c r="P288" s="295"/>
      <c r="Q288" s="296"/>
      <c r="R288" s="294" t="s">
        <v>312</v>
      </c>
      <c r="S288" s="295"/>
      <c r="T288" s="296"/>
      <c r="U288" s="294" t="s">
        <v>313</v>
      </c>
      <c r="V288" s="295"/>
      <c r="W288" s="296"/>
      <c r="X288" s="387" t="s">
        <v>314</v>
      </c>
      <c r="Y288" s="388"/>
      <c r="Z288" s="388"/>
      <c r="AA288" s="389"/>
      <c r="AB288" s="158"/>
    </row>
    <row r="289" spans="2:59" ht="30" x14ac:dyDescent="0.25">
      <c r="B289" s="182" t="str">
        <f>'[3]Do not use or change'!H39</f>
        <v>A32</v>
      </c>
      <c r="C289" s="322" t="str">
        <f>'[3]Do not use or change'!F39</f>
        <v>Local Consultants</v>
      </c>
      <c r="D289" s="390" t="s">
        <v>329</v>
      </c>
      <c r="E289" s="390" t="s">
        <v>307</v>
      </c>
      <c r="F289" s="302" t="s">
        <v>315</v>
      </c>
      <c r="G289" s="298" t="s">
        <v>316</v>
      </c>
      <c r="H289" s="235" t="s">
        <v>317</v>
      </c>
      <c r="I289" s="299" t="s">
        <v>315</v>
      </c>
      <c r="J289" s="300" t="s">
        <v>316</v>
      </c>
      <c r="K289" s="301" t="s">
        <v>317</v>
      </c>
      <c r="L289" s="302" t="s">
        <v>315</v>
      </c>
      <c r="M289" s="298" t="s">
        <v>316</v>
      </c>
      <c r="N289" s="235" t="s">
        <v>317</v>
      </c>
      <c r="O289" s="302" t="s">
        <v>315</v>
      </c>
      <c r="P289" s="298" t="s">
        <v>316</v>
      </c>
      <c r="Q289" s="235" t="s">
        <v>317</v>
      </c>
      <c r="R289" s="302" t="s">
        <v>315</v>
      </c>
      <c r="S289" s="298" t="s">
        <v>316</v>
      </c>
      <c r="T289" s="235" t="s">
        <v>317</v>
      </c>
      <c r="U289" s="302" t="s">
        <v>315</v>
      </c>
      <c r="V289" s="298" t="s">
        <v>316</v>
      </c>
      <c r="W289" s="235" t="s">
        <v>317</v>
      </c>
      <c r="X289" s="390" t="s">
        <v>307</v>
      </c>
      <c r="Y289" s="302" t="s">
        <v>315</v>
      </c>
      <c r="Z289" s="298" t="s">
        <v>316</v>
      </c>
      <c r="AA289" s="235" t="s">
        <v>317</v>
      </c>
      <c r="AB289" s="181"/>
    </row>
    <row r="290" spans="2:59" ht="112.5" customHeight="1" thickBot="1" x14ac:dyDescent="0.3">
      <c r="C290" s="303" t="str">
        <f>'[3]Do not use or change'!I39</f>
        <v>Personnel hired to:(i) field technicians working with farmers in the development and/or improvement of agroclimatic platforms for result 1,2, (ii) national researchers to develop the agroclimatic platforms, (iii) proper design of communication pieces. This includes all the costs associated with each position including the cost associates with the colombian law</v>
      </c>
      <c r="D290" s="469" t="s">
        <v>376</v>
      </c>
      <c r="E290" s="470" t="s">
        <v>340</v>
      </c>
      <c r="F290" s="198">
        <v>2333</v>
      </c>
      <c r="G290" s="197">
        <v>133.92030076209826</v>
      </c>
      <c r="H290" s="198">
        <v>312436.06167797523</v>
      </c>
      <c r="I290" s="198">
        <v>2333</v>
      </c>
      <c r="J290" s="197">
        <v>271.40956142271591</v>
      </c>
      <c r="K290" s="198">
        <v>633198.50679919624</v>
      </c>
      <c r="L290" s="198">
        <v>2333</v>
      </c>
      <c r="M290" s="197">
        <v>288.24226361974991</v>
      </c>
      <c r="N290" s="198">
        <v>672469.20102487656</v>
      </c>
      <c r="O290" s="198">
        <v>2333</v>
      </c>
      <c r="P290" s="197">
        <v>305.68501713899991</v>
      </c>
      <c r="Q290" s="198">
        <v>713163.14498528675</v>
      </c>
      <c r="R290" s="198">
        <v>2333</v>
      </c>
      <c r="S290" s="197">
        <v>292.70316193680793</v>
      </c>
      <c r="T290" s="198">
        <v>682876.47679857293</v>
      </c>
      <c r="U290" s="198">
        <v>2333</v>
      </c>
      <c r="V290" s="197">
        <v>137.54963046801001</v>
      </c>
      <c r="W290" s="198">
        <v>320903.28788186738</v>
      </c>
      <c r="X290" s="433" t="str">
        <f>E290</f>
        <v>Months</v>
      </c>
      <c r="Y290" s="433">
        <f>U290</f>
        <v>2333</v>
      </c>
      <c r="Z290" s="284">
        <f>SUM(G290+J290+M290+P290+S290+V290)</f>
        <v>1429.509935348382</v>
      </c>
      <c r="AA290" s="285">
        <f>SUM(H290+K290+N290+Q290+T290+W290)</f>
        <v>3335046.6791677754</v>
      </c>
      <c r="AB290" s="205">
        <f>AA290-'[3]4.4. Detailed Budget Plan'!P39</f>
        <v>0</v>
      </c>
      <c r="AC290" s="206"/>
      <c r="AD290" s="206"/>
      <c r="AE290" s="207">
        <f>H290-(F290*G290)</f>
        <v>0</v>
      </c>
      <c r="AF290" s="206"/>
      <c r="AG290" s="206"/>
      <c r="AH290" s="207">
        <f>K290-(J290*I290)</f>
        <v>0</v>
      </c>
      <c r="AI290" s="206"/>
      <c r="AJ290" s="206"/>
      <c r="AK290" s="207">
        <f>+N290-(L290*M290)</f>
        <v>0</v>
      </c>
      <c r="AL290" s="206"/>
      <c r="AM290" s="206"/>
      <c r="AN290" s="207">
        <f>Q290-(O290*P290)</f>
        <v>0</v>
      </c>
      <c r="AO290" s="206"/>
      <c r="AP290" s="206"/>
      <c r="AQ290" s="207">
        <f>+T290-(R290*S290)</f>
        <v>0</v>
      </c>
      <c r="AR290" s="206"/>
      <c r="AS290" s="206"/>
      <c r="AT290" s="207">
        <f>+W290-(U290*V290)</f>
        <v>0</v>
      </c>
      <c r="AU290" s="206"/>
      <c r="AV290" s="206"/>
      <c r="AW290" s="206"/>
      <c r="AX290" s="208">
        <f>+AA290-W290-T290-Q290-N290-K290-H290</f>
        <v>0</v>
      </c>
      <c r="BA290" s="208">
        <f>+H290-'[3]4.4. Detailed Budget Plan'!J39</f>
        <v>0</v>
      </c>
      <c r="BB290" s="208">
        <f>+K290-'[3]4.4. Detailed Budget Plan'!K39</f>
        <v>0</v>
      </c>
      <c r="BC290" s="208">
        <f>+N290-'[3]4.4. Detailed Budget Plan'!L39</f>
        <v>0</v>
      </c>
      <c r="BD290" s="208">
        <f>+Q290-'[3]4.4. Detailed Budget Plan'!M39</f>
        <v>0</v>
      </c>
      <c r="BE290" s="208">
        <f>+T290-'[3]4.4. Detailed Budget Plan'!N39</f>
        <v>0</v>
      </c>
      <c r="BF290" s="208">
        <f>+W290-'[3]4.4. Detailed Budget Plan'!O39</f>
        <v>0</v>
      </c>
      <c r="BG290" s="208">
        <f>+AA290-'[3]4.4. Detailed Budget Plan'!P39</f>
        <v>0</v>
      </c>
    </row>
    <row r="291" spans="2:59" x14ac:dyDescent="0.25">
      <c r="C291" s="286" t="s">
        <v>327</v>
      </c>
      <c r="D291" s="286"/>
      <c r="E291" s="306"/>
      <c r="F291" s="307"/>
      <c r="G291" s="308"/>
      <c r="I291" s="309"/>
      <c r="J291" s="310"/>
      <c r="K291" s="309"/>
      <c r="L291" s="309"/>
      <c r="M291" s="310"/>
      <c r="N291" s="309"/>
      <c r="O291" s="309"/>
      <c r="P291" s="310"/>
      <c r="Q291" s="309"/>
      <c r="R291" s="309"/>
      <c r="S291" s="310"/>
      <c r="T291" s="309"/>
      <c r="U291" s="309"/>
      <c r="V291" s="310"/>
      <c r="W291" s="309"/>
      <c r="X291" s="311"/>
      <c r="Y291" s="311"/>
      <c r="Z291" s="312"/>
      <c r="AA291" s="311"/>
    </row>
    <row r="292" spans="2:59" x14ac:dyDescent="0.25">
      <c r="C292" s="261" t="s">
        <v>328</v>
      </c>
      <c r="D292" s="261"/>
      <c r="E292" s="314"/>
      <c r="F292" s="315"/>
      <c r="G292" s="316"/>
      <c r="H292" s="206"/>
      <c r="I292" s="206"/>
      <c r="J292" s="317"/>
      <c r="K292" s="206"/>
      <c r="L292" s="206"/>
      <c r="M292" s="317"/>
      <c r="N292" s="206"/>
      <c r="O292" s="206"/>
      <c r="P292" s="317"/>
      <c r="Q292" s="206"/>
      <c r="R292" s="206"/>
      <c r="S292" s="317"/>
      <c r="T292" s="206"/>
      <c r="U292" s="206"/>
      <c r="V292" s="317"/>
      <c r="W292" s="206"/>
      <c r="X292" s="265"/>
      <c r="Y292" s="265"/>
      <c r="Z292" s="318"/>
      <c r="AA292" s="265"/>
    </row>
    <row r="293" spans="2:59" ht="15.75" thickBot="1" x14ac:dyDescent="0.3">
      <c r="C293" s="425"/>
      <c r="D293" s="425"/>
      <c r="E293" s="266"/>
      <c r="F293" s="267"/>
      <c r="G293" s="268"/>
      <c r="H293" s="199"/>
      <c r="I293" s="267"/>
      <c r="J293" s="292"/>
      <c r="K293" s="293"/>
      <c r="L293" s="291"/>
      <c r="M293" s="292"/>
      <c r="N293" s="293"/>
      <c r="O293" s="291"/>
      <c r="P293" s="292"/>
      <c r="Q293" s="293"/>
      <c r="R293" s="291"/>
      <c r="S293" s="292"/>
      <c r="T293" s="293"/>
      <c r="U293" s="291"/>
      <c r="V293" s="292"/>
      <c r="W293" s="293"/>
      <c r="X293" s="205"/>
      <c r="Y293" s="205"/>
      <c r="Z293" s="350"/>
      <c r="AA293" s="205"/>
      <c r="AB293" s="205"/>
    </row>
    <row r="294" spans="2:59" ht="15.75" thickBot="1" x14ac:dyDescent="0.3">
      <c r="F294" s="387" t="s">
        <v>308</v>
      </c>
      <c r="G294" s="388"/>
      <c r="H294" s="389"/>
      <c r="I294" s="387" t="s">
        <v>309</v>
      </c>
      <c r="J294" s="388"/>
      <c r="K294" s="389"/>
      <c r="L294" s="387" t="s">
        <v>310</v>
      </c>
      <c r="M294" s="388"/>
      <c r="N294" s="389"/>
      <c r="O294" s="387" t="s">
        <v>311</v>
      </c>
      <c r="P294" s="388"/>
      <c r="Q294" s="389"/>
      <c r="R294" s="387" t="s">
        <v>312</v>
      </c>
      <c r="S294" s="388"/>
      <c r="T294" s="389"/>
      <c r="U294" s="387" t="s">
        <v>313</v>
      </c>
      <c r="V294" s="388"/>
      <c r="W294" s="389"/>
      <c r="X294" s="387" t="s">
        <v>314</v>
      </c>
      <c r="Y294" s="388"/>
      <c r="Z294" s="388"/>
      <c r="AA294" s="389"/>
      <c r="AB294" s="158"/>
    </row>
    <row r="295" spans="2:59" ht="30" x14ac:dyDescent="0.25">
      <c r="B295" s="276" t="str">
        <f>'[3]Do not use or change'!H40</f>
        <v>A33</v>
      </c>
      <c r="C295" s="322" t="str">
        <f>'[3]Do not use or change'!F40</f>
        <v xml:space="preserve">Professional/ Contractual Services </v>
      </c>
      <c r="D295" s="390" t="s">
        <v>329</v>
      </c>
      <c r="E295" s="390" t="s">
        <v>307</v>
      </c>
      <c r="F295" s="302" t="s">
        <v>315</v>
      </c>
      <c r="G295" s="298" t="s">
        <v>316</v>
      </c>
      <c r="H295" s="235" t="s">
        <v>317</v>
      </c>
      <c r="I295" s="299" t="s">
        <v>315</v>
      </c>
      <c r="J295" s="300" t="s">
        <v>316</v>
      </c>
      <c r="K295" s="301" t="s">
        <v>317</v>
      </c>
      <c r="L295" s="302" t="s">
        <v>315</v>
      </c>
      <c r="M295" s="298" t="s">
        <v>316</v>
      </c>
      <c r="N295" s="235" t="s">
        <v>317</v>
      </c>
      <c r="O295" s="302" t="s">
        <v>315</v>
      </c>
      <c r="P295" s="298" t="s">
        <v>316</v>
      </c>
      <c r="Q295" s="235" t="s">
        <v>317</v>
      </c>
      <c r="R295" s="302" t="s">
        <v>315</v>
      </c>
      <c r="S295" s="298" t="s">
        <v>316</v>
      </c>
      <c r="T295" s="235" t="s">
        <v>317</v>
      </c>
      <c r="U295" s="302" t="s">
        <v>315</v>
      </c>
      <c r="V295" s="298" t="s">
        <v>316</v>
      </c>
      <c r="W295" s="235" t="s">
        <v>317</v>
      </c>
      <c r="X295" s="390" t="s">
        <v>307</v>
      </c>
      <c r="Y295" s="302" t="s">
        <v>315</v>
      </c>
      <c r="Z295" s="298" t="s">
        <v>316</v>
      </c>
      <c r="AA295" s="235" t="s">
        <v>317</v>
      </c>
      <c r="AB295" s="181"/>
    </row>
    <row r="296" spans="2:59" ht="105.75" thickBot="1" x14ac:dyDescent="0.3">
      <c r="C296" s="468" t="str">
        <f>'[3]Do not use or change'!I40</f>
        <v>Analysis of physical and chemical laboratories (water, soil, biomass), maintenance of equipment and constructions, licenses, courier and transport of samples, safety tests of platforms, insurance, rental of land, provision of supplies, materials and laboratory reagents, consumable materials (glasses, gloves).</v>
      </c>
      <c r="D296" s="471" t="s">
        <v>377</v>
      </c>
      <c r="E296" s="386" t="s">
        <v>320</v>
      </c>
      <c r="F296" s="352">
        <v>4131.5335710811451</v>
      </c>
      <c r="G296" s="197">
        <v>25.753882071417859</v>
      </c>
      <c r="H296" s="198">
        <v>106403.0283637277</v>
      </c>
      <c r="I296" s="352">
        <v>4131.5335710811451</v>
      </c>
      <c r="J296" s="197">
        <v>55.476736458069212</v>
      </c>
      <c r="K296" s="198">
        <v>229203.99909053426</v>
      </c>
      <c r="L296" s="352">
        <v>4131.5335710811451</v>
      </c>
      <c r="M296" s="197">
        <v>64.99899010717094</v>
      </c>
      <c r="N296" s="198">
        <v>268545.50971414795</v>
      </c>
      <c r="O296" s="352">
        <v>4131.5335710811451</v>
      </c>
      <c r="P296" s="197">
        <v>64.336174647050044</v>
      </c>
      <c r="Q296" s="198">
        <v>265807.06538922689</v>
      </c>
      <c r="R296" s="352">
        <v>4131.5335710811451</v>
      </c>
      <c r="S296" s="197">
        <v>53.624855473169319</v>
      </c>
      <c r="T296" s="198">
        <v>221552.89063177351</v>
      </c>
      <c r="U296" s="352">
        <v>4131.5335710811451</v>
      </c>
      <c r="V296" s="197">
        <v>24.63846708815414</v>
      </c>
      <c r="W296" s="198">
        <v>101794.65391468674</v>
      </c>
      <c r="X296" s="433" t="s">
        <v>320</v>
      </c>
      <c r="Y296" s="433">
        <f>U296</f>
        <v>4131.5335710811451</v>
      </c>
      <c r="Z296" s="284">
        <f>SUM(G296+J296+M296+P296+S296+V296)</f>
        <v>288.82910584503151</v>
      </c>
      <c r="AA296" s="285">
        <f>SUM(H296+K296+N296+Q296+T296+W296)</f>
        <v>1193307.1471040971</v>
      </c>
      <c r="AB296" s="205">
        <f>AA296-'[3]4.4. Detailed Budget Plan'!P40</f>
        <v>0</v>
      </c>
      <c r="AC296" s="206"/>
      <c r="AD296" s="206"/>
      <c r="AE296" s="207">
        <f>H296-(F296*G296)</f>
        <v>0</v>
      </c>
      <c r="AF296" s="206"/>
      <c r="AG296" s="206"/>
      <c r="AH296" s="207">
        <f>K296-(J296*I296)</f>
        <v>0</v>
      </c>
      <c r="AI296" s="206"/>
      <c r="AJ296" s="206"/>
      <c r="AK296" s="207">
        <f>+N296-(L296*M296)</f>
        <v>0</v>
      </c>
      <c r="AL296" s="206"/>
      <c r="AM296" s="206"/>
      <c r="AN296" s="207">
        <f>Q296-(O296*P296)</f>
        <v>0</v>
      </c>
      <c r="AO296" s="206"/>
      <c r="AP296" s="206"/>
      <c r="AQ296" s="207">
        <f>+T296-(R296*S296)</f>
        <v>0</v>
      </c>
      <c r="AR296" s="206"/>
      <c r="AS296" s="206"/>
      <c r="AT296" s="207">
        <f>+W296-(U296*V296)</f>
        <v>0</v>
      </c>
      <c r="AU296" s="206"/>
      <c r="AV296" s="206"/>
      <c r="AW296" s="206"/>
      <c r="AX296" s="208">
        <f>+AA296-W296-T296-Q296-N296-K296-H296</f>
        <v>0</v>
      </c>
      <c r="BA296" s="208">
        <f>+H296-'[3]4.4. Detailed Budget Plan'!J40</f>
        <v>0</v>
      </c>
      <c r="BB296" s="208">
        <f>+K296-'[3]4.4. Detailed Budget Plan'!K40</f>
        <v>0</v>
      </c>
      <c r="BC296" s="208">
        <f>+N296-'[3]4.4. Detailed Budget Plan'!L40</f>
        <v>0</v>
      </c>
      <c r="BD296" s="208">
        <f>+Q296-'[3]4.4. Detailed Budget Plan'!M40</f>
        <v>0</v>
      </c>
      <c r="BE296" s="208">
        <f>+T296-'[3]4.4. Detailed Budget Plan'!N40</f>
        <v>0</v>
      </c>
      <c r="BF296" s="208">
        <f>+W296-'[3]4.4. Detailed Budget Plan'!O40</f>
        <v>0</v>
      </c>
      <c r="BG296" s="208">
        <f>+AA296-'[3]4.4. Detailed Budget Plan'!P40</f>
        <v>0</v>
      </c>
    </row>
    <row r="297" spans="2:59" x14ac:dyDescent="0.25">
      <c r="C297" s="472"/>
      <c r="D297" s="473"/>
      <c r="E297" s="473"/>
      <c r="F297" s="473"/>
      <c r="G297" s="473"/>
      <c r="H297" s="473"/>
      <c r="I297" s="473"/>
      <c r="J297" s="473"/>
      <c r="K297" s="473"/>
      <c r="L297" s="473"/>
      <c r="M297" s="473"/>
      <c r="N297" s="473"/>
      <c r="O297" s="473"/>
      <c r="P297" s="473"/>
      <c r="Q297" s="474"/>
      <c r="R297" s="241" t="s">
        <v>378</v>
      </c>
      <c r="S297" s="242"/>
      <c r="T297" s="242"/>
      <c r="U297" s="242"/>
      <c r="V297" s="242"/>
      <c r="W297" s="330"/>
      <c r="X297" s="331" t="s">
        <v>320</v>
      </c>
      <c r="Y297" s="331">
        <v>7145.3300232300207</v>
      </c>
      <c r="Z297" s="332">
        <v>67.463732805646828</v>
      </c>
      <c r="AA297" s="331">
        <v>482050.63549535634</v>
      </c>
      <c r="AB297" s="333"/>
      <c r="AC297" s="206"/>
      <c r="AD297" s="206"/>
      <c r="AE297" s="206"/>
      <c r="AF297" s="206"/>
      <c r="AG297" s="206"/>
      <c r="AH297" s="206"/>
      <c r="AI297" s="206"/>
      <c r="AJ297" s="206"/>
      <c r="AK297" s="206"/>
      <c r="AL297" s="206"/>
      <c r="AM297" s="206"/>
      <c r="AN297" s="206"/>
      <c r="AO297" s="206"/>
      <c r="AP297" s="206"/>
      <c r="AQ297" s="206"/>
      <c r="AR297" s="206"/>
      <c r="AS297" s="206"/>
      <c r="AT297" s="206"/>
      <c r="AU297" s="206"/>
      <c r="AV297" s="206"/>
      <c r="AW297" s="206"/>
      <c r="AX297" s="207">
        <f t="shared" ref="AX297:AX302" si="23">+AA297-(Y297*Z297)</f>
        <v>0</v>
      </c>
      <c r="AY297" s="156">
        <v>1</v>
      </c>
    </row>
    <row r="298" spans="2:59" x14ac:dyDescent="0.25">
      <c r="C298" s="475"/>
      <c r="D298" s="476"/>
      <c r="E298" s="476"/>
      <c r="F298" s="476"/>
      <c r="G298" s="476"/>
      <c r="H298" s="476"/>
      <c r="I298" s="476"/>
      <c r="J298" s="476"/>
      <c r="K298" s="476"/>
      <c r="L298" s="476"/>
      <c r="M298" s="476"/>
      <c r="N298" s="476"/>
      <c r="O298" s="476"/>
      <c r="P298" s="476"/>
      <c r="Q298" s="477"/>
      <c r="R298" s="212" t="s">
        <v>344</v>
      </c>
      <c r="S298" s="213"/>
      <c r="T298" s="213"/>
      <c r="U298" s="213"/>
      <c r="V298" s="213"/>
      <c r="W298" s="214"/>
      <c r="X298" s="334" t="s">
        <v>320</v>
      </c>
      <c r="Y298" s="334">
        <v>4539.4425121537552</v>
      </c>
      <c r="Z298" s="335">
        <v>3.3731866402823409</v>
      </c>
      <c r="AA298" s="334">
        <v>15312.386836326756</v>
      </c>
      <c r="AB298" s="333"/>
      <c r="AC298" s="206"/>
      <c r="AD298" s="206"/>
      <c r="AE298" s="206"/>
      <c r="AF298" s="206"/>
      <c r="AG298" s="206"/>
      <c r="AH298" s="206"/>
      <c r="AI298" s="206"/>
      <c r="AJ298" s="206"/>
      <c r="AK298" s="206"/>
      <c r="AL298" s="206"/>
      <c r="AM298" s="206"/>
      <c r="AN298" s="206"/>
      <c r="AO298" s="206"/>
      <c r="AP298" s="206"/>
      <c r="AQ298" s="206"/>
      <c r="AR298" s="206"/>
      <c r="AS298" s="206"/>
      <c r="AT298" s="206"/>
      <c r="AU298" s="206"/>
      <c r="AV298" s="206"/>
      <c r="AW298" s="206"/>
      <c r="AX298" s="207">
        <f t="shared" si="23"/>
        <v>0</v>
      </c>
      <c r="AY298" s="156">
        <v>2</v>
      </c>
    </row>
    <row r="299" spans="2:59" x14ac:dyDescent="0.25">
      <c r="C299" s="475"/>
      <c r="D299" s="476"/>
      <c r="E299" s="476"/>
      <c r="F299" s="476"/>
      <c r="G299" s="476"/>
      <c r="H299" s="476"/>
      <c r="I299" s="476"/>
      <c r="J299" s="476"/>
      <c r="K299" s="476"/>
      <c r="L299" s="476"/>
      <c r="M299" s="476"/>
      <c r="N299" s="476"/>
      <c r="O299" s="476"/>
      <c r="P299" s="476"/>
      <c r="Q299" s="477"/>
      <c r="R299" s="336" t="s">
        <v>345</v>
      </c>
      <c r="S299" s="337"/>
      <c r="T299" s="337"/>
      <c r="U299" s="337"/>
      <c r="V299" s="337"/>
      <c r="W299" s="338"/>
      <c r="X299" s="334" t="s">
        <v>320</v>
      </c>
      <c r="Y299" s="334">
        <v>3355.8781202538339</v>
      </c>
      <c r="Z299" s="335">
        <v>8.011318270670559</v>
      </c>
      <c r="AA299" s="334">
        <v>26885.00769893311</v>
      </c>
      <c r="AB299" s="333"/>
      <c r="AC299" s="206"/>
      <c r="AD299" s="206"/>
      <c r="AE299" s="206"/>
      <c r="AF299" s="206"/>
      <c r="AG299" s="206"/>
      <c r="AH299" s="206"/>
      <c r="AI299" s="206"/>
      <c r="AJ299" s="206"/>
      <c r="AK299" s="206"/>
      <c r="AL299" s="206"/>
      <c r="AM299" s="206"/>
      <c r="AN299" s="206"/>
      <c r="AO299" s="206"/>
      <c r="AP299" s="206"/>
      <c r="AQ299" s="206"/>
      <c r="AR299" s="206"/>
      <c r="AS299" s="206"/>
      <c r="AT299" s="206"/>
      <c r="AU299" s="206"/>
      <c r="AV299" s="206"/>
      <c r="AW299" s="206"/>
      <c r="AX299" s="207">
        <f t="shared" si="23"/>
        <v>0</v>
      </c>
      <c r="AY299" s="156">
        <v>3</v>
      </c>
    </row>
    <row r="300" spans="2:59" x14ac:dyDescent="0.25">
      <c r="C300" s="475"/>
      <c r="D300" s="476"/>
      <c r="E300" s="476"/>
      <c r="F300" s="476"/>
      <c r="G300" s="476"/>
      <c r="H300" s="476"/>
      <c r="I300" s="476"/>
      <c r="J300" s="476"/>
      <c r="K300" s="476"/>
      <c r="L300" s="476"/>
      <c r="M300" s="476"/>
      <c r="N300" s="476"/>
      <c r="O300" s="476"/>
      <c r="P300" s="476"/>
      <c r="Q300" s="477"/>
      <c r="R300" s="336" t="s">
        <v>346</v>
      </c>
      <c r="S300" s="337"/>
      <c r="T300" s="337"/>
      <c r="U300" s="337"/>
      <c r="V300" s="337"/>
      <c r="W300" s="338"/>
      <c r="X300" s="334" t="s">
        <v>320</v>
      </c>
      <c r="Y300" s="334">
        <v>10625.432146881776</v>
      </c>
      <c r="Z300" s="335">
        <v>0.84329666007058524</v>
      </c>
      <c r="AA300" s="334">
        <v>8960.3914412720296</v>
      </c>
      <c r="AB300" s="333"/>
      <c r="AC300" s="206"/>
      <c r="AD300" s="206"/>
      <c r="AE300" s="206"/>
      <c r="AF300" s="206"/>
      <c r="AG300" s="206"/>
      <c r="AH300" s="206"/>
      <c r="AI300" s="206"/>
      <c r="AJ300" s="206"/>
      <c r="AK300" s="206"/>
      <c r="AL300" s="206"/>
      <c r="AM300" s="206"/>
      <c r="AN300" s="206"/>
      <c r="AO300" s="206"/>
      <c r="AP300" s="206"/>
      <c r="AQ300" s="206"/>
      <c r="AR300" s="206"/>
      <c r="AS300" s="206"/>
      <c r="AT300" s="206"/>
      <c r="AU300" s="206"/>
      <c r="AV300" s="206"/>
      <c r="AW300" s="206"/>
      <c r="AX300" s="207">
        <f t="shared" si="23"/>
        <v>0</v>
      </c>
      <c r="AY300" s="156">
        <v>4</v>
      </c>
    </row>
    <row r="301" spans="2:59" ht="15" customHeight="1" x14ac:dyDescent="0.25">
      <c r="C301" s="475"/>
      <c r="D301" s="476"/>
      <c r="E301" s="476"/>
      <c r="F301" s="476"/>
      <c r="G301" s="476"/>
      <c r="H301" s="476"/>
      <c r="I301" s="476"/>
      <c r="J301" s="476"/>
      <c r="K301" s="476"/>
      <c r="L301" s="476"/>
      <c r="M301" s="476"/>
      <c r="N301" s="476"/>
      <c r="O301" s="476"/>
      <c r="P301" s="476"/>
      <c r="Q301" s="477"/>
      <c r="R301" s="336" t="s">
        <v>379</v>
      </c>
      <c r="S301" s="337"/>
      <c r="T301" s="337"/>
      <c r="U301" s="337"/>
      <c r="V301" s="337"/>
      <c r="W301" s="338"/>
      <c r="X301" s="334" t="s">
        <v>320</v>
      </c>
      <c r="Y301" s="334">
        <v>3059.6821151062259</v>
      </c>
      <c r="Z301" s="335">
        <v>206.1860331581141</v>
      </c>
      <c r="AA301" s="334">
        <v>630863.71803858096</v>
      </c>
      <c r="AB301" s="333"/>
      <c r="AC301" s="206"/>
      <c r="AD301" s="206"/>
      <c r="AE301" s="206"/>
      <c r="AF301" s="206"/>
      <c r="AG301" s="206"/>
      <c r="AH301" s="206"/>
      <c r="AI301" s="206"/>
      <c r="AJ301" s="206"/>
      <c r="AK301" s="206"/>
      <c r="AL301" s="206"/>
      <c r="AM301" s="206"/>
      <c r="AN301" s="206"/>
      <c r="AO301" s="206"/>
      <c r="AP301" s="206"/>
      <c r="AQ301" s="206"/>
      <c r="AR301" s="206"/>
      <c r="AS301" s="206"/>
      <c r="AT301" s="206"/>
      <c r="AU301" s="206"/>
      <c r="AV301" s="206"/>
      <c r="AW301" s="206"/>
      <c r="AX301" s="207">
        <f t="shared" si="23"/>
        <v>0</v>
      </c>
      <c r="AY301" s="156">
        <v>5</v>
      </c>
    </row>
    <row r="302" spans="2:59" x14ac:dyDescent="0.25">
      <c r="C302" s="475"/>
      <c r="D302" s="476"/>
      <c r="E302" s="476"/>
      <c r="F302" s="476"/>
      <c r="G302" s="476"/>
      <c r="H302" s="476"/>
      <c r="I302" s="476"/>
      <c r="J302" s="476"/>
      <c r="K302" s="476"/>
      <c r="L302" s="476"/>
      <c r="M302" s="476"/>
      <c r="N302" s="476"/>
      <c r="O302" s="476"/>
      <c r="P302" s="476"/>
      <c r="Q302" s="477"/>
      <c r="R302" s="336" t="s">
        <v>348</v>
      </c>
      <c r="S302" s="337"/>
      <c r="T302" s="337"/>
      <c r="U302" s="337"/>
      <c r="V302" s="337"/>
      <c r="W302" s="338"/>
      <c r="X302" s="334" t="s">
        <v>320</v>
      </c>
      <c r="Y302" s="334">
        <v>9905.0069897893809</v>
      </c>
      <c r="Z302" s="335">
        <v>2.9515383102470483</v>
      </c>
      <c r="AA302" s="334">
        <v>29235.007593628154</v>
      </c>
      <c r="AB302" s="333"/>
      <c r="AC302" s="206"/>
      <c r="AD302" s="206"/>
      <c r="AE302" s="206"/>
      <c r="AF302" s="206"/>
      <c r="AG302" s="206"/>
      <c r="AH302" s="206"/>
      <c r="AI302" s="206"/>
      <c r="AJ302" s="206"/>
      <c r="AK302" s="206"/>
      <c r="AL302" s="206"/>
      <c r="AM302" s="206"/>
      <c r="AN302" s="206"/>
      <c r="AO302" s="206"/>
      <c r="AP302" s="206"/>
      <c r="AQ302" s="206"/>
      <c r="AR302" s="206"/>
      <c r="AS302" s="206"/>
      <c r="AT302" s="206"/>
      <c r="AU302" s="206"/>
      <c r="AV302" s="206"/>
      <c r="AW302" s="206"/>
      <c r="AX302" s="207">
        <f t="shared" si="23"/>
        <v>0</v>
      </c>
      <c r="AY302" s="156">
        <v>6</v>
      </c>
    </row>
    <row r="303" spans="2:59" x14ac:dyDescent="0.25">
      <c r="C303" s="256" t="s">
        <v>327</v>
      </c>
      <c r="D303" s="256"/>
      <c r="E303" s="314"/>
      <c r="F303" s="315"/>
      <c r="G303" s="316"/>
      <c r="H303" s="316"/>
      <c r="I303" s="316"/>
      <c r="J303" s="317"/>
      <c r="K303" s="206"/>
      <c r="L303" s="206"/>
      <c r="M303" s="317"/>
      <c r="N303" s="206"/>
      <c r="O303" s="206"/>
      <c r="P303" s="317"/>
      <c r="Q303" s="206"/>
      <c r="R303" s="206"/>
      <c r="S303" s="317"/>
      <c r="T303" s="206"/>
      <c r="U303" s="206"/>
      <c r="V303" s="317"/>
      <c r="W303" s="206"/>
      <c r="X303" s="265"/>
      <c r="Y303" s="265"/>
      <c r="Z303" s="318"/>
      <c r="AA303" s="265"/>
    </row>
    <row r="304" spans="2:59" x14ac:dyDescent="0.25">
      <c r="C304" s="261" t="s">
        <v>328</v>
      </c>
      <c r="D304" s="261"/>
      <c r="E304" s="314"/>
      <c r="F304" s="315"/>
      <c r="G304" s="316"/>
      <c r="H304" s="316"/>
      <c r="I304" s="316"/>
      <c r="J304" s="317"/>
      <c r="K304" s="206"/>
      <c r="L304" s="206"/>
      <c r="M304" s="317"/>
      <c r="N304" s="206"/>
      <c r="O304" s="206"/>
      <c r="P304" s="317"/>
      <c r="Q304" s="206"/>
      <c r="R304" s="206"/>
      <c r="S304" s="317"/>
      <c r="T304" s="206"/>
      <c r="U304" s="206"/>
      <c r="V304" s="317"/>
      <c r="W304" s="206"/>
      <c r="X304" s="265"/>
      <c r="Y304" s="265"/>
      <c r="Z304" s="318"/>
      <c r="AA304" s="265"/>
    </row>
    <row r="305" spans="2:59" ht="15.75" thickBot="1" x14ac:dyDescent="0.3">
      <c r="F305" s="319"/>
      <c r="H305" s="319"/>
      <c r="K305" s="319"/>
      <c r="N305" s="319"/>
      <c r="Q305" s="319"/>
      <c r="T305" s="319"/>
      <c r="W305" s="319"/>
      <c r="X305" s="375"/>
      <c r="Y305" s="375"/>
      <c r="AA305" s="375"/>
      <c r="AB305" s="225"/>
    </row>
    <row r="306" spans="2:59" ht="15.75" thickBot="1" x14ac:dyDescent="0.3">
      <c r="F306" s="294" t="s">
        <v>308</v>
      </c>
      <c r="G306" s="295"/>
      <c r="H306" s="296"/>
      <c r="I306" s="294" t="s">
        <v>309</v>
      </c>
      <c r="J306" s="295"/>
      <c r="K306" s="296"/>
      <c r="L306" s="294" t="s">
        <v>310</v>
      </c>
      <c r="M306" s="295"/>
      <c r="N306" s="296"/>
      <c r="O306" s="294" t="s">
        <v>311</v>
      </c>
      <c r="P306" s="295"/>
      <c r="Q306" s="296"/>
      <c r="R306" s="294" t="s">
        <v>312</v>
      </c>
      <c r="S306" s="295"/>
      <c r="T306" s="296"/>
      <c r="U306" s="294" t="s">
        <v>313</v>
      </c>
      <c r="V306" s="295"/>
      <c r="W306" s="296"/>
      <c r="X306" s="387" t="s">
        <v>314</v>
      </c>
      <c r="Y306" s="388"/>
      <c r="Z306" s="388"/>
      <c r="AA306" s="389"/>
      <c r="AB306" s="158"/>
    </row>
    <row r="307" spans="2:59" ht="30" x14ac:dyDescent="0.25">
      <c r="B307" s="276" t="str">
        <f>'[3]Do not use or change'!H41</f>
        <v>A34</v>
      </c>
      <c r="C307" s="322" t="str">
        <f>'[3]Do not use or change'!F41</f>
        <v>Staff</v>
      </c>
      <c r="D307" s="390" t="s">
        <v>329</v>
      </c>
      <c r="E307" s="390" t="s">
        <v>307</v>
      </c>
      <c r="F307" s="302" t="s">
        <v>315</v>
      </c>
      <c r="G307" s="298" t="s">
        <v>316</v>
      </c>
      <c r="H307" s="235" t="s">
        <v>317</v>
      </c>
      <c r="I307" s="299" t="s">
        <v>315</v>
      </c>
      <c r="J307" s="300" t="s">
        <v>316</v>
      </c>
      <c r="K307" s="301" t="s">
        <v>317</v>
      </c>
      <c r="L307" s="302" t="s">
        <v>315</v>
      </c>
      <c r="M307" s="298" t="s">
        <v>316</v>
      </c>
      <c r="N307" s="235" t="s">
        <v>317</v>
      </c>
      <c r="O307" s="302" t="s">
        <v>315</v>
      </c>
      <c r="P307" s="298" t="s">
        <v>316</v>
      </c>
      <c r="Q307" s="235" t="s">
        <v>317</v>
      </c>
      <c r="R307" s="302" t="s">
        <v>315</v>
      </c>
      <c r="S307" s="298" t="s">
        <v>316</v>
      </c>
      <c r="T307" s="235" t="s">
        <v>317</v>
      </c>
      <c r="U307" s="302" t="s">
        <v>315</v>
      </c>
      <c r="V307" s="298" t="s">
        <v>316</v>
      </c>
      <c r="W307" s="235" t="s">
        <v>317</v>
      </c>
      <c r="X307" s="390" t="s">
        <v>307</v>
      </c>
      <c r="Y307" s="302" t="s">
        <v>315</v>
      </c>
      <c r="Z307" s="298" t="s">
        <v>316</v>
      </c>
      <c r="AA307" s="235" t="s">
        <v>317</v>
      </c>
      <c r="AB307" s="181"/>
    </row>
    <row r="308" spans="2:59" ht="120.75" thickBot="1" x14ac:dyDescent="0.3">
      <c r="C308" s="303" t="str">
        <f>'[3]Do not use or change'!I41</f>
        <v>Scientific advisors, and scientists agroclimatic. This includes all the costs associated with each position according with the labor regulation: health, pension, parafiscal contributions, family compensation fund and professional risks..  Benefits associated with each institution and positions.Facilities, IT, services, research and technical support.</v>
      </c>
      <c r="D308" s="392" t="s">
        <v>380</v>
      </c>
      <c r="E308" s="392" t="s">
        <v>340</v>
      </c>
      <c r="F308" s="282">
        <v>11054</v>
      </c>
      <c r="G308" s="355">
        <v>2.1280654388642803</v>
      </c>
      <c r="H308" s="198">
        <v>23523.635361205754</v>
      </c>
      <c r="I308" s="282">
        <v>11054</v>
      </c>
      <c r="J308" s="355">
        <v>4.3267320821574042</v>
      </c>
      <c r="K308" s="198">
        <v>47827.696436167942</v>
      </c>
      <c r="L308" s="282">
        <v>11054</v>
      </c>
      <c r="M308" s="355">
        <v>4.6749114082381862</v>
      </c>
      <c r="N308" s="198">
        <v>51676.470706664913</v>
      </c>
      <c r="O308" s="282">
        <v>11054</v>
      </c>
      <c r="P308" s="355">
        <v>5.0502479599565078</v>
      </c>
      <c r="Q308" s="198">
        <v>55825.440949359239</v>
      </c>
      <c r="R308" s="282">
        <v>11054</v>
      </c>
      <c r="S308" s="355">
        <v>5.4696308243702774</v>
      </c>
      <c r="T308" s="198">
        <v>60461.299132589047</v>
      </c>
      <c r="U308" s="282">
        <v>11054</v>
      </c>
      <c r="V308" s="355">
        <v>2.9395569205105128</v>
      </c>
      <c r="W308" s="198">
        <v>32493.862199323208</v>
      </c>
      <c r="X308" s="433" t="str">
        <f>E308</f>
        <v>Months</v>
      </c>
      <c r="Y308" s="433">
        <f>U308</f>
        <v>11054</v>
      </c>
      <c r="Z308" s="284">
        <f>SUM(G308+J308+M308+P308+S308+V308)</f>
        <v>24.589144634097167</v>
      </c>
      <c r="AA308" s="285">
        <f>SUM(H308+K308+N308+Q308+T308+W308)</f>
        <v>271808.40478531009</v>
      </c>
      <c r="AB308" s="205">
        <f>AA308-'[3]4.4. Detailed Budget Plan'!P41</f>
        <v>0</v>
      </c>
      <c r="AC308" s="206"/>
      <c r="AD308" s="206"/>
      <c r="AE308" s="207">
        <f>H308-(F308*G308)</f>
        <v>0</v>
      </c>
      <c r="AF308" s="206"/>
      <c r="AG308" s="206"/>
      <c r="AH308" s="207">
        <f>K308-(J308*I308)</f>
        <v>0</v>
      </c>
      <c r="AI308" s="206"/>
      <c r="AJ308" s="206"/>
      <c r="AK308" s="207">
        <f>+N308-(L308*M308)</f>
        <v>0</v>
      </c>
      <c r="AL308" s="206"/>
      <c r="AM308" s="206"/>
      <c r="AN308" s="207">
        <f>Q308-(O308*P308)</f>
        <v>0</v>
      </c>
      <c r="AO308" s="206"/>
      <c r="AP308" s="206"/>
      <c r="AQ308" s="207">
        <f>+T308-(R308*S308)</f>
        <v>0</v>
      </c>
      <c r="AR308" s="206"/>
      <c r="AS308" s="206"/>
      <c r="AT308" s="207">
        <f>+W308-(U308*V308)</f>
        <v>0</v>
      </c>
      <c r="AU308" s="206"/>
      <c r="AV308" s="206"/>
      <c r="AW308" s="206"/>
      <c r="AX308" s="208">
        <f>+AA308-W308-T308-Q308-N308-K308-H308</f>
        <v>0</v>
      </c>
      <c r="BA308" s="208">
        <f>+H308-'[3]4.4. Detailed Budget Plan'!J41</f>
        <v>0</v>
      </c>
      <c r="BB308" s="208">
        <f>+K308-'[3]4.4. Detailed Budget Plan'!K41</f>
        <v>0</v>
      </c>
      <c r="BC308" s="208">
        <f>+N308-'[3]4.4. Detailed Budget Plan'!L41</f>
        <v>0</v>
      </c>
      <c r="BD308" s="208">
        <f>+Q308-'[3]4.4. Detailed Budget Plan'!M41</f>
        <v>0</v>
      </c>
      <c r="BE308" s="208">
        <f>+T308-'[3]4.4. Detailed Budget Plan'!N41</f>
        <v>0</v>
      </c>
      <c r="BF308" s="208">
        <f>+W308-'[3]4.4. Detailed Budget Plan'!O41</f>
        <v>0</v>
      </c>
      <c r="BG308" s="208">
        <f>+AA308-'[3]4.4. Detailed Budget Plan'!P41</f>
        <v>0</v>
      </c>
    </row>
    <row r="309" spans="2:59" x14ac:dyDescent="0.25">
      <c r="C309" s="286" t="s">
        <v>327</v>
      </c>
      <c r="D309" s="286"/>
      <c r="E309" s="306"/>
      <c r="F309" s="307"/>
      <c r="G309" s="308"/>
      <c r="H309" s="308"/>
      <c r="I309" s="309"/>
      <c r="J309" s="310"/>
      <c r="K309" s="309"/>
      <c r="L309" s="309"/>
      <c r="M309" s="310"/>
      <c r="N309" s="309"/>
      <c r="O309" s="309"/>
      <c r="P309" s="310"/>
      <c r="Q309" s="309"/>
      <c r="R309" s="309"/>
      <c r="S309" s="310"/>
      <c r="T309" s="309"/>
      <c r="U309" s="309"/>
      <c r="V309" s="310"/>
      <c r="W309" s="309"/>
      <c r="X309" s="311"/>
      <c r="Y309" s="311"/>
      <c r="Z309" s="312"/>
      <c r="AA309" s="311"/>
    </row>
    <row r="310" spans="2:59" x14ac:dyDescent="0.25">
      <c r="C310" s="261" t="s">
        <v>328</v>
      </c>
      <c r="D310" s="261"/>
      <c r="E310" s="314"/>
      <c r="F310" s="315"/>
      <c r="G310" s="316"/>
      <c r="H310" s="316"/>
      <c r="I310" s="206"/>
      <c r="J310" s="317"/>
      <c r="K310" s="206"/>
      <c r="L310" s="206"/>
      <c r="M310" s="317"/>
      <c r="N310" s="206"/>
      <c r="O310" s="206"/>
      <c r="P310" s="317"/>
      <c r="Q310" s="206"/>
      <c r="R310" s="206"/>
      <c r="S310" s="317"/>
      <c r="T310" s="206"/>
      <c r="U310" s="206"/>
      <c r="V310" s="317"/>
      <c r="W310" s="206"/>
      <c r="X310" s="265"/>
      <c r="Y310" s="265"/>
      <c r="Z310" s="318"/>
      <c r="AA310" s="265"/>
    </row>
    <row r="311" spans="2:59" ht="15.75" thickBot="1" x14ac:dyDescent="0.3">
      <c r="C311" s="425"/>
      <c r="D311" s="425"/>
      <c r="E311" s="266"/>
      <c r="F311" s="267"/>
      <c r="G311" s="268"/>
      <c r="H311" s="199"/>
      <c r="I311" s="267"/>
      <c r="J311" s="292"/>
      <c r="K311" s="293"/>
      <c r="L311" s="291"/>
      <c r="M311" s="292"/>
      <c r="N311" s="293"/>
      <c r="O311" s="291"/>
      <c r="P311" s="292"/>
      <c r="Q311" s="293"/>
      <c r="R311" s="291"/>
      <c r="S311" s="292"/>
      <c r="T311" s="293"/>
      <c r="U311" s="291"/>
      <c r="V311" s="292"/>
      <c r="W311" s="293"/>
      <c r="X311" s="205"/>
      <c r="Y311" s="205"/>
      <c r="Z311" s="350"/>
      <c r="AA311" s="205"/>
      <c r="AB311" s="205"/>
    </row>
    <row r="312" spans="2:59" ht="15.75" thickBot="1" x14ac:dyDescent="0.3">
      <c r="F312" s="294" t="s">
        <v>308</v>
      </c>
      <c r="G312" s="295"/>
      <c r="H312" s="296"/>
      <c r="I312" s="294" t="s">
        <v>309</v>
      </c>
      <c r="J312" s="295"/>
      <c r="K312" s="296"/>
      <c r="L312" s="294" t="s">
        <v>310</v>
      </c>
      <c r="M312" s="295"/>
      <c r="N312" s="296"/>
      <c r="O312" s="294" t="s">
        <v>311</v>
      </c>
      <c r="P312" s="295"/>
      <c r="Q312" s="296"/>
      <c r="R312" s="294" t="s">
        <v>312</v>
      </c>
      <c r="S312" s="295"/>
      <c r="T312" s="296"/>
      <c r="U312" s="294" t="s">
        <v>313</v>
      </c>
      <c r="V312" s="295"/>
      <c r="W312" s="296"/>
      <c r="X312" s="387" t="s">
        <v>314</v>
      </c>
      <c r="Y312" s="388"/>
      <c r="Z312" s="388"/>
      <c r="AA312" s="389"/>
      <c r="AB312" s="158"/>
    </row>
    <row r="313" spans="2:59" ht="30.75" thickBot="1" x14ac:dyDescent="0.3">
      <c r="B313" s="276" t="str">
        <f>'[3]Do not use or change'!H42</f>
        <v>A35</v>
      </c>
      <c r="C313" s="322" t="str">
        <f>'[3]Do not use or change'!F42</f>
        <v>Training, workshops, and conference</v>
      </c>
      <c r="D313" s="390" t="s">
        <v>329</v>
      </c>
      <c r="E313" s="235" t="s">
        <v>307</v>
      </c>
      <c r="F313" s="302" t="s">
        <v>315</v>
      </c>
      <c r="G313" s="298" t="s">
        <v>316</v>
      </c>
      <c r="H313" s="235" t="s">
        <v>317</v>
      </c>
      <c r="I313" s="299" t="s">
        <v>315</v>
      </c>
      <c r="J313" s="300" t="s">
        <v>316</v>
      </c>
      <c r="K313" s="301" t="s">
        <v>317</v>
      </c>
      <c r="L313" s="302" t="s">
        <v>315</v>
      </c>
      <c r="M313" s="298" t="s">
        <v>316</v>
      </c>
      <c r="N313" s="235" t="s">
        <v>317</v>
      </c>
      <c r="O313" s="302" t="s">
        <v>315</v>
      </c>
      <c r="P313" s="298" t="s">
        <v>316</v>
      </c>
      <c r="Q313" s="235" t="s">
        <v>317</v>
      </c>
      <c r="R313" s="302" t="s">
        <v>315</v>
      </c>
      <c r="S313" s="298" t="s">
        <v>316</v>
      </c>
      <c r="T313" s="235" t="s">
        <v>317</v>
      </c>
      <c r="U313" s="302" t="s">
        <v>315</v>
      </c>
      <c r="V313" s="298" t="s">
        <v>316</v>
      </c>
      <c r="W313" s="235" t="s">
        <v>317</v>
      </c>
      <c r="X313" s="478" t="s">
        <v>307</v>
      </c>
      <c r="Y313" s="302" t="s">
        <v>315</v>
      </c>
      <c r="Z313" s="298" t="s">
        <v>316</v>
      </c>
      <c r="AA313" s="235" t="s">
        <v>317</v>
      </c>
      <c r="AB313" s="181"/>
    </row>
    <row r="314" spans="2:59" ht="60.75" thickBot="1" x14ac:dyDescent="0.3">
      <c r="C314" s="303" t="str">
        <f>'[3]Do not use or change'!I42</f>
        <v xml:space="preserve">Includes all costs associated with event logistics and supplies requiered (snacks, lunches, locations, equipment, materials, communication material) </v>
      </c>
      <c r="D314" s="392" t="s">
        <v>381</v>
      </c>
      <c r="E314" s="195" t="s">
        <v>351</v>
      </c>
      <c r="F314" s="352">
        <v>2300</v>
      </c>
      <c r="G314" s="197">
        <v>4.2134115045102449</v>
      </c>
      <c r="H314" s="198">
        <v>9690.8464603735629</v>
      </c>
      <c r="I314" s="352">
        <v>2300</v>
      </c>
      <c r="J314" s="197">
        <v>9.0588641510175787</v>
      </c>
      <c r="K314" s="198">
        <v>20835.38754734043</v>
      </c>
      <c r="L314" s="352">
        <v>2300</v>
      </c>
      <c r="M314" s="197">
        <v>7.7124018192067663</v>
      </c>
      <c r="N314" s="198">
        <v>17738.524184175563</v>
      </c>
      <c r="O314" s="352">
        <v>2300</v>
      </c>
      <c r="P314" s="197">
        <v>7.0484469748256018</v>
      </c>
      <c r="Q314" s="198">
        <v>16211.428042098883</v>
      </c>
      <c r="R314" s="352">
        <v>2300</v>
      </c>
      <c r="S314" s="197">
        <v>8.7720614813839646</v>
      </c>
      <c r="T314" s="198">
        <v>20175.741407183119</v>
      </c>
      <c r="U314" s="352">
        <v>2300</v>
      </c>
      <c r="V314" s="197">
        <v>4.4968925019856369</v>
      </c>
      <c r="W314" s="198">
        <v>10342.852754566966</v>
      </c>
      <c r="X314" s="479" t="str">
        <f>E314</f>
        <v>Event</v>
      </c>
      <c r="Y314" s="433">
        <f>U314</f>
        <v>2300</v>
      </c>
      <c r="Z314" s="284">
        <f>SUM(G314+J314+M314+P314+S314+V314)</f>
        <v>41.30207843292979</v>
      </c>
      <c r="AA314" s="285">
        <f>SUM(H314+K314+N314+Q314+T314+W314)</f>
        <v>94994.780395738519</v>
      </c>
      <c r="AB314" s="205">
        <f>AA314-'[3]4.4. Detailed Budget Plan'!P42</f>
        <v>0</v>
      </c>
      <c r="AC314" s="206"/>
      <c r="AD314" s="206"/>
      <c r="AE314" s="207">
        <f>H314-(F314*G314)</f>
        <v>0</v>
      </c>
      <c r="AF314" s="206"/>
      <c r="AG314" s="206"/>
      <c r="AH314" s="207">
        <f>K314-(J314*I314)</f>
        <v>0</v>
      </c>
      <c r="AI314" s="206"/>
      <c r="AJ314" s="206"/>
      <c r="AK314" s="207">
        <f>+N314-(L314*M314)</f>
        <v>0</v>
      </c>
      <c r="AL314" s="206"/>
      <c r="AM314" s="206"/>
      <c r="AN314" s="207">
        <f>Q314-(O314*P314)</f>
        <v>0</v>
      </c>
      <c r="AO314" s="206"/>
      <c r="AP314" s="206"/>
      <c r="AQ314" s="207">
        <f>+T314-(R314*S314)</f>
        <v>0</v>
      </c>
      <c r="AR314" s="206"/>
      <c r="AS314" s="206"/>
      <c r="AT314" s="207">
        <f>+W314-(U314*V314)</f>
        <v>0</v>
      </c>
      <c r="AU314" s="206"/>
      <c r="AV314" s="206"/>
      <c r="AW314" s="206"/>
      <c r="AX314" s="208">
        <f>+AA314-W314-T314-Q314-N314-K314-H314</f>
        <v>0</v>
      </c>
      <c r="BA314" s="208">
        <f>+H314-'[3]4.4. Detailed Budget Plan'!J42</f>
        <v>0</v>
      </c>
      <c r="BB314" s="208">
        <f>+K314-'[3]4.4. Detailed Budget Plan'!K42</f>
        <v>0</v>
      </c>
      <c r="BC314" s="208">
        <f>+N314-'[3]4.4. Detailed Budget Plan'!L42</f>
        <v>0</v>
      </c>
      <c r="BD314" s="208">
        <f>+Q314-'[3]4.4. Detailed Budget Plan'!M42</f>
        <v>0</v>
      </c>
      <c r="BE314" s="208">
        <f>+T314-'[3]4.4. Detailed Budget Plan'!N42</f>
        <v>0</v>
      </c>
      <c r="BF314" s="208">
        <f>+W314-'[3]4.4. Detailed Budget Plan'!O42</f>
        <v>0</v>
      </c>
      <c r="BG314" s="208">
        <f>+AA314-'[3]4.4. Detailed Budget Plan'!P42</f>
        <v>0</v>
      </c>
    </row>
    <row r="315" spans="2:59" x14ac:dyDescent="0.25">
      <c r="C315" s="374"/>
      <c r="D315" s="374"/>
      <c r="E315" s="374"/>
      <c r="F315" s="359"/>
      <c r="G315" s="360"/>
      <c r="H315" s="361"/>
      <c r="I315" s="480"/>
      <c r="J315" s="481"/>
      <c r="K315" s="482"/>
      <c r="L315" s="480"/>
      <c r="M315" s="481"/>
      <c r="N315" s="482"/>
      <c r="O315" s="480"/>
      <c r="P315" s="481"/>
      <c r="Q315" s="482"/>
      <c r="R315" s="480"/>
      <c r="S315" s="481"/>
      <c r="T315" s="482"/>
      <c r="U315" s="480"/>
      <c r="V315" s="481"/>
      <c r="W315" s="482"/>
      <c r="X315" s="205"/>
      <c r="Y315" s="205"/>
      <c r="Z315" s="483"/>
      <c r="AA315" s="205"/>
      <c r="AB315" s="205"/>
    </row>
    <row r="316" spans="2:59" x14ac:dyDescent="0.25">
      <c r="C316" s="256" t="s">
        <v>327</v>
      </c>
      <c r="D316" s="256"/>
      <c r="E316" s="314"/>
      <c r="F316" s="315"/>
      <c r="G316" s="316"/>
      <c r="H316" s="206"/>
      <c r="I316" s="206"/>
      <c r="J316" s="317"/>
      <c r="K316" s="206"/>
      <c r="L316" s="206"/>
      <c r="M316" s="317"/>
      <c r="N316" s="206"/>
      <c r="O316" s="206"/>
      <c r="P316" s="317"/>
      <c r="Q316" s="206"/>
      <c r="R316" s="206"/>
      <c r="S316" s="317"/>
      <c r="T316" s="206"/>
      <c r="U316" s="206"/>
      <c r="V316" s="317"/>
      <c r="W316" s="206"/>
      <c r="X316" s="265"/>
      <c r="Y316" s="265"/>
      <c r="Z316" s="318"/>
      <c r="AA316" s="265"/>
    </row>
    <row r="317" spans="2:59" x14ac:dyDescent="0.25">
      <c r="C317" s="261" t="s">
        <v>328</v>
      </c>
      <c r="D317" s="261"/>
      <c r="E317" s="314"/>
      <c r="F317" s="315"/>
      <c r="G317" s="316"/>
      <c r="H317" s="206"/>
      <c r="I317" s="206"/>
      <c r="J317" s="317"/>
      <c r="K317" s="206"/>
      <c r="L317" s="206"/>
      <c r="M317" s="317"/>
      <c r="N317" s="206"/>
      <c r="O317" s="206"/>
      <c r="P317" s="317"/>
      <c r="Q317" s="206"/>
      <c r="R317" s="206"/>
      <c r="S317" s="317"/>
      <c r="T317" s="206"/>
      <c r="U317" s="206"/>
      <c r="V317" s="317"/>
      <c r="W317" s="206"/>
      <c r="X317" s="265"/>
      <c r="Y317" s="265"/>
      <c r="Z317" s="318"/>
      <c r="AA317" s="265"/>
    </row>
    <row r="318" spans="2:59" ht="15.75" thickBot="1" x14ac:dyDescent="0.3">
      <c r="F318" s="319"/>
      <c r="H318" s="319"/>
      <c r="K318" s="319"/>
      <c r="N318" s="319"/>
      <c r="Q318" s="319"/>
      <c r="T318" s="319"/>
      <c r="W318" s="319"/>
      <c r="X318" s="375"/>
      <c r="Y318" s="375"/>
      <c r="AA318" s="375"/>
      <c r="AB318" s="225"/>
    </row>
    <row r="319" spans="2:59" ht="15.75" thickBot="1" x14ac:dyDescent="0.3">
      <c r="B319" s="166"/>
      <c r="C319" s="166"/>
      <c r="D319" s="166"/>
      <c r="E319" s="166"/>
      <c r="F319" s="294" t="s">
        <v>308</v>
      </c>
      <c r="G319" s="295"/>
      <c r="H319" s="296"/>
      <c r="I319" s="294" t="s">
        <v>309</v>
      </c>
      <c r="J319" s="295"/>
      <c r="K319" s="296"/>
      <c r="L319" s="294" t="s">
        <v>310</v>
      </c>
      <c r="M319" s="295"/>
      <c r="N319" s="296"/>
      <c r="O319" s="294" t="s">
        <v>311</v>
      </c>
      <c r="P319" s="295"/>
      <c r="Q319" s="296"/>
      <c r="R319" s="294" t="s">
        <v>310</v>
      </c>
      <c r="S319" s="295"/>
      <c r="T319" s="296"/>
      <c r="U319" s="294" t="s">
        <v>313</v>
      </c>
      <c r="V319" s="295"/>
      <c r="W319" s="296"/>
      <c r="X319" s="387" t="s">
        <v>314</v>
      </c>
      <c r="Y319" s="388"/>
      <c r="Z319" s="388"/>
      <c r="AA319" s="389"/>
      <c r="AB319" s="158"/>
    </row>
    <row r="320" spans="2:59" ht="30.75" thickBot="1" x14ac:dyDescent="0.3">
      <c r="B320" s="276" t="str">
        <f>'[3]Do not use or change'!H43</f>
        <v>A36</v>
      </c>
      <c r="C320" s="344" t="str">
        <f>'[3]Do not use or change'!F43</f>
        <v>Travel</v>
      </c>
      <c r="D320" s="390" t="s">
        <v>329</v>
      </c>
      <c r="E320" s="390" t="s">
        <v>307</v>
      </c>
      <c r="F320" s="302" t="s">
        <v>315</v>
      </c>
      <c r="G320" s="298" t="s">
        <v>316</v>
      </c>
      <c r="H320" s="235" t="s">
        <v>317</v>
      </c>
      <c r="I320" s="302" t="s">
        <v>315</v>
      </c>
      <c r="J320" s="298" t="s">
        <v>316</v>
      </c>
      <c r="K320" s="235" t="s">
        <v>317</v>
      </c>
      <c r="L320" s="302" t="s">
        <v>315</v>
      </c>
      <c r="M320" s="298" t="s">
        <v>316</v>
      </c>
      <c r="N320" s="235" t="s">
        <v>317</v>
      </c>
      <c r="O320" s="302" t="s">
        <v>315</v>
      </c>
      <c r="P320" s="298" t="s">
        <v>316</v>
      </c>
      <c r="Q320" s="235" t="s">
        <v>317</v>
      </c>
      <c r="R320" s="302" t="s">
        <v>315</v>
      </c>
      <c r="S320" s="298" t="s">
        <v>316</v>
      </c>
      <c r="T320" s="235" t="s">
        <v>317</v>
      </c>
      <c r="U320" s="302" t="s">
        <v>315</v>
      </c>
      <c r="V320" s="298" t="s">
        <v>316</v>
      </c>
      <c r="W320" s="235" t="s">
        <v>317</v>
      </c>
      <c r="X320" s="478" t="s">
        <v>307</v>
      </c>
      <c r="Y320" s="302" t="s">
        <v>315</v>
      </c>
      <c r="Z320" s="298" t="s">
        <v>316</v>
      </c>
      <c r="AA320" s="235" t="s">
        <v>317</v>
      </c>
      <c r="AB320" s="181"/>
    </row>
    <row r="321" spans="2:59" ht="30.75" thickBot="1" x14ac:dyDescent="0.3">
      <c r="B321" s="166"/>
      <c r="C321" s="303" t="str">
        <f>'[3]Do not use or change'!I43</f>
        <v>Includes travel costs (air tickects, taxi, car rental hotels and perdiem)</v>
      </c>
      <c r="D321" s="392" t="s">
        <v>382</v>
      </c>
      <c r="E321" s="392" t="s">
        <v>353</v>
      </c>
      <c r="F321" s="354">
        <v>626</v>
      </c>
      <c r="G321" s="197">
        <v>91.705447341061017</v>
      </c>
      <c r="H321" s="198">
        <v>57407.610035504193</v>
      </c>
      <c r="I321" s="354">
        <v>626</v>
      </c>
      <c r="J321" s="197">
        <v>192.55995381598348</v>
      </c>
      <c r="K321" s="198">
        <v>120542.53108880566</v>
      </c>
      <c r="L321" s="354">
        <v>626</v>
      </c>
      <c r="M321" s="197">
        <v>200.7265565139771</v>
      </c>
      <c r="N321" s="198">
        <v>125654.82437774967</v>
      </c>
      <c r="O321" s="354">
        <v>626</v>
      </c>
      <c r="P321" s="197">
        <v>201.65259447387757</v>
      </c>
      <c r="Q321" s="198">
        <v>126234.52414064737</v>
      </c>
      <c r="R321" s="354">
        <v>626</v>
      </c>
      <c r="S321" s="197">
        <v>178.39570944605686</v>
      </c>
      <c r="T321" s="198">
        <v>111675.71411323159</v>
      </c>
      <c r="U321" s="354">
        <v>626</v>
      </c>
      <c r="V321" s="197">
        <v>74.799392927137475</v>
      </c>
      <c r="W321" s="198">
        <v>46824.419972388059</v>
      </c>
      <c r="X321" s="479" t="str">
        <f>E321</f>
        <v>Trip</v>
      </c>
      <c r="Y321" s="433">
        <f>U321</f>
        <v>626</v>
      </c>
      <c r="Z321" s="284">
        <f>SUM(G321+J321+M321+P321+S321+V321)</f>
        <v>939.83965451809354</v>
      </c>
      <c r="AA321" s="285">
        <f>SUM(H321+K321+N321+Q321+T321+W321)</f>
        <v>588339.62372832664</v>
      </c>
      <c r="AB321" s="205">
        <f>AA321-'[3]4.4. Detailed Budget Plan'!P43</f>
        <v>0</v>
      </c>
      <c r="AC321" s="206"/>
      <c r="AD321" s="206"/>
      <c r="AE321" s="207">
        <f>H321-(F321*G321)</f>
        <v>0</v>
      </c>
      <c r="AF321" s="206"/>
      <c r="AG321" s="206"/>
      <c r="AH321" s="207">
        <f>K321-(J321*I321)</f>
        <v>0</v>
      </c>
      <c r="AI321" s="206"/>
      <c r="AJ321" s="206"/>
      <c r="AK321" s="207">
        <f>+N321-(L321*M321)</f>
        <v>0</v>
      </c>
      <c r="AL321" s="206"/>
      <c r="AM321" s="206"/>
      <c r="AN321" s="207">
        <f>Q321-(O321*P321)</f>
        <v>0</v>
      </c>
      <c r="AO321" s="206"/>
      <c r="AP321" s="206"/>
      <c r="AQ321" s="207">
        <f>+T321-(R321*S321)</f>
        <v>0</v>
      </c>
      <c r="AR321" s="206"/>
      <c r="AS321" s="206"/>
      <c r="AT321" s="207">
        <f>+W321-(U321*V321)</f>
        <v>0</v>
      </c>
      <c r="AU321" s="206"/>
      <c r="AV321" s="206"/>
      <c r="AW321" s="206"/>
      <c r="AX321" s="208">
        <f>+AA321-W321-T321-Q321-N321-K321-H321</f>
        <v>9.4587448984384537E-11</v>
      </c>
      <c r="BA321" s="208">
        <f>+H321-'[3]4.4. Detailed Budget Plan'!J43</f>
        <v>0</v>
      </c>
      <c r="BB321" s="208">
        <f>+K321-'[3]4.4. Detailed Budget Plan'!K43</f>
        <v>0</v>
      </c>
      <c r="BC321" s="208">
        <f>+N321-'[3]4.4. Detailed Budget Plan'!L43</f>
        <v>0</v>
      </c>
      <c r="BD321" s="208">
        <f>+Q321-'[3]4.4. Detailed Budget Plan'!M43</f>
        <v>0</v>
      </c>
      <c r="BE321" s="208">
        <f>+T321-'[3]4.4. Detailed Budget Plan'!N43</f>
        <v>0</v>
      </c>
      <c r="BF321" s="208">
        <f>+W321-'[3]4.4. Detailed Budget Plan'!O43</f>
        <v>0</v>
      </c>
      <c r="BG321" s="208">
        <f>+AA321-'[3]4.4. Detailed Budget Plan'!P43</f>
        <v>0</v>
      </c>
    </row>
    <row r="322" spans="2:59" x14ac:dyDescent="0.25">
      <c r="C322" s="286" t="s">
        <v>327</v>
      </c>
      <c r="D322" s="286"/>
      <c r="E322" s="306"/>
      <c r="F322" s="307"/>
      <c r="G322" s="308"/>
      <c r="H322" s="308"/>
      <c r="I322" s="309"/>
      <c r="J322" s="310"/>
      <c r="K322" s="309"/>
      <c r="L322" s="309"/>
      <c r="M322" s="310"/>
      <c r="N322" s="309"/>
      <c r="O322" s="309"/>
      <c r="P322" s="310"/>
      <c r="Q322" s="309"/>
      <c r="R322" s="309"/>
      <c r="S322" s="310"/>
      <c r="T322" s="309"/>
      <c r="U322" s="309"/>
      <c r="V322" s="310"/>
      <c r="W322" s="309"/>
      <c r="X322" s="311"/>
      <c r="Y322" s="311"/>
      <c r="Z322" s="312"/>
      <c r="AA322" s="311"/>
    </row>
    <row r="323" spans="2:59" x14ac:dyDescent="0.25">
      <c r="C323" s="261" t="s">
        <v>328</v>
      </c>
      <c r="D323" s="261"/>
      <c r="E323" s="314"/>
      <c r="F323" s="315"/>
      <c r="G323" s="316"/>
      <c r="H323" s="316"/>
      <c r="I323" s="206"/>
      <c r="J323" s="317"/>
      <c r="K323" s="206"/>
      <c r="L323" s="206"/>
      <c r="M323" s="317"/>
      <c r="N323" s="206"/>
      <c r="O323" s="206"/>
      <c r="P323" s="317"/>
      <c r="Q323" s="206"/>
      <c r="R323" s="206"/>
      <c r="S323" s="317"/>
      <c r="T323" s="206"/>
      <c r="U323" s="206"/>
      <c r="V323" s="317"/>
      <c r="W323" s="206"/>
      <c r="X323" s="265"/>
      <c r="Y323" s="265"/>
      <c r="Z323" s="318"/>
      <c r="AA323" s="265"/>
    </row>
    <row r="324" spans="2:59" ht="15.75" thickBot="1" x14ac:dyDescent="0.3">
      <c r="I324" s="320"/>
      <c r="J324" s="321"/>
      <c r="K324" s="320"/>
    </row>
    <row r="325" spans="2:59" ht="15.75" thickBot="1" x14ac:dyDescent="0.3">
      <c r="B325" s="166"/>
      <c r="C325" s="166"/>
      <c r="D325" s="166"/>
      <c r="E325" s="166"/>
      <c r="F325" s="294" t="s">
        <v>308</v>
      </c>
      <c r="G325" s="295"/>
      <c r="H325" s="296"/>
      <c r="I325" s="294" t="s">
        <v>309</v>
      </c>
      <c r="J325" s="295"/>
      <c r="K325" s="296"/>
      <c r="L325" s="294" t="s">
        <v>310</v>
      </c>
      <c r="M325" s="295"/>
      <c r="N325" s="296"/>
      <c r="O325" s="294" t="s">
        <v>311</v>
      </c>
      <c r="P325" s="295"/>
      <c r="Q325" s="296"/>
      <c r="R325" s="294" t="s">
        <v>312</v>
      </c>
      <c r="S325" s="295"/>
      <c r="T325" s="296"/>
      <c r="U325" s="294" t="s">
        <v>313</v>
      </c>
      <c r="V325" s="295"/>
      <c r="W325" s="296"/>
      <c r="X325" s="387" t="s">
        <v>314</v>
      </c>
      <c r="Y325" s="388"/>
      <c r="Z325" s="388"/>
      <c r="AA325" s="389"/>
      <c r="AB325" s="158"/>
    </row>
    <row r="326" spans="2:59" ht="30" x14ac:dyDescent="0.25">
      <c r="B326" s="276" t="str">
        <f>'[3]Do not use or change'!H44</f>
        <v>A37</v>
      </c>
      <c r="C326" s="322" t="str">
        <f>'[3]Do not use or change'!F44</f>
        <v>Construction</v>
      </c>
      <c r="D326" s="390" t="s">
        <v>329</v>
      </c>
      <c r="E326" s="390" t="s">
        <v>307</v>
      </c>
      <c r="F326" s="302" t="s">
        <v>315</v>
      </c>
      <c r="G326" s="298" t="s">
        <v>316</v>
      </c>
      <c r="H326" s="235" t="s">
        <v>317</v>
      </c>
      <c r="I326" s="299" t="s">
        <v>315</v>
      </c>
      <c r="J326" s="300" t="s">
        <v>316</v>
      </c>
      <c r="K326" s="301" t="s">
        <v>317</v>
      </c>
      <c r="L326" s="302" t="s">
        <v>315</v>
      </c>
      <c r="M326" s="298" t="s">
        <v>316</v>
      </c>
      <c r="N326" s="235" t="s">
        <v>317</v>
      </c>
      <c r="O326" s="302" t="s">
        <v>315</v>
      </c>
      <c r="P326" s="298" t="s">
        <v>316</v>
      </c>
      <c r="Q326" s="235" t="s">
        <v>317</v>
      </c>
      <c r="R326" s="302" t="s">
        <v>315</v>
      </c>
      <c r="S326" s="298" t="s">
        <v>316</v>
      </c>
      <c r="T326" s="235" t="s">
        <v>317</v>
      </c>
      <c r="U326" s="302" t="s">
        <v>315</v>
      </c>
      <c r="V326" s="298" t="s">
        <v>316</v>
      </c>
      <c r="W326" s="235" t="s">
        <v>317</v>
      </c>
      <c r="X326" s="390" t="s">
        <v>307</v>
      </c>
      <c r="Y326" s="302" t="s">
        <v>315</v>
      </c>
      <c r="Z326" s="298" t="s">
        <v>316</v>
      </c>
      <c r="AA326" s="235" t="s">
        <v>317</v>
      </c>
      <c r="AB326" s="181"/>
    </row>
    <row r="327" spans="2:59" ht="90.75" thickBot="1" x14ac:dyDescent="0.3">
      <c r="C327" s="303" t="str">
        <f>'[3]Do not use or change'!I44</f>
        <v xml:space="preserve">Installing fences and other safety devices for protection of meteorological stations / Conditioning (adecuación) of soils for assembly of plots. Facilities or service infrastructure </v>
      </c>
      <c r="D327" s="392" t="s">
        <v>383</v>
      </c>
      <c r="E327" s="392" t="s">
        <v>320</v>
      </c>
      <c r="F327" s="352">
        <v>10724.331343609365</v>
      </c>
      <c r="G327" s="197">
        <v>4.4714552072846647</v>
      </c>
      <c r="H327" s="198">
        <v>47953.367231028242</v>
      </c>
      <c r="I327" s="352">
        <v>10724.331343609365</v>
      </c>
      <c r="J327" s="197">
        <v>6.6595392980027714</v>
      </c>
      <c r="K327" s="198">
        <v>71419.106027569433</v>
      </c>
      <c r="L327" s="352">
        <v>10724.331343609365</v>
      </c>
      <c r="M327" s="197">
        <v>4.9817140606278549</v>
      </c>
      <c r="N327" s="198">
        <v>53425.55224529079</v>
      </c>
      <c r="O327" s="352">
        <v>10724.331343609365</v>
      </c>
      <c r="P327" s="197">
        <v>4.0227642228015723</v>
      </c>
      <c r="Q327" s="198">
        <v>43141.456442541268</v>
      </c>
      <c r="R327" s="352">
        <v>10724.331343609365</v>
      </c>
      <c r="S327" s="197">
        <v>1.21248020810073</v>
      </c>
      <c r="T327" s="198">
        <v>13003.039499240664</v>
      </c>
      <c r="U327" s="352">
        <v>10724.331343609365</v>
      </c>
      <c r="V327" s="197">
        <v>4.2788091410830148E-2</v>
      </c>
      <c r="W327" s="198">
        <v>458.87366985038841</v>
      </c>
      <c r="X327" s="433" t="str">
        <f>E327</f>
        <v>Lump sum</v>
      </c>
      <c r="Y327" s="433">
        <f>U327</f>
        <v>10724.331343609365</v>
      </c>
      <c r="Z327" s="284">
        <f>SUM(G327+J327+M327+P327+S327+V327)</f>
        <v>21.390741088228424</v>
      </c>
      <c r="AA327" s="285">
        <f>SUM(H327+K327+N327+Q327+T327+W327)</f>
        <v>229401.39511552078</v>
      </c>
      <c r="AB327" s="205">
        <f>AA327-'[3]4.4. Detailed Budget Plan'!P44</f>
        <v>0</v>
      </c>
      <c r="AC327" s="206"/>
      <c r="AD327" s="206"/>
      <c r="AE327" s="207">
        <f>H327-(F327*G327)</f>
        <v>0</v>
      </c>
      <c r="AF327" s="206"/>
      <c r="AG327" s="206"/>
      <c r="AH327" s="207">
        <f>K327-(J327*I327)</f>
        <v>0</v>
      </c>
      <c r="AI327" s="206"/>
      <c r="AJ327" s="206"/>
      <c r="AK327" s="207">
        <f>+N327-(L327*M327)</f>
        <v>0</v>
      </c>
      <c r="AL327" s="206"/>
      <c r="AM327" s="206"/>
      <c r="AN327" s="207">
        <f>Q327-(O327*P327)</f>
        <v>0</v>
      </c>
      <c r="AO327" s="206"/>
      <c r="AP327" s="206"/>
      <c r="AQ327" s="207">
        <f>+T327-(R327*S327)</f>
        <v>0</v>
      </c>
      <c r="AR327" s="206"/>
      <c r="AS327" s="206"/>
      <c r="AT327" s="207">
        <f>+W327-(U327*V327)</f>
        <v>0</v>
      </c>
      <c r="AU327" s="206"/>
      <c r="AV327" s="206"/>
      <c r="AW327" s="206"/>
      <c r="AX327" s="208">
        <f>+AA327-W327-T327-Q327-N327-K327-H327</f>
        <v>0</v>
      </c>
      <c r="BA327" s="208">
        <f>+H327-'[3]4.4. Detailed Budget Plan'!J44</f>
        <v>0</v>
      </c>
      <c r="BB327" s="208">
        <f>+K327-'[3]4.4. Detailed Budget Plan'!K44</f>
        <v>0</v>
      </c>
      <c r="BC327" s="208">
        <f>+N327-'[3]4.4. Detailed Budget Plan'!L44</f>
        <v>0</v>
      </c>
      <c r="BD327" s="208">
        <f>+Q327-'[3]4.4. Detailed Budget Plan'!M44</f>
        <v>0</v>
      </c>
      <c r="BE327" s="208">
        <f>+T327-'[3]4.4. Detailed Budget Plan'!N44</f>
        <v>0</v>
      </c>
      <c r="BF327" s="208">
        <f>+W327-'[3]4.4. Detailed Budget Plan'!O44</f>
        <v>0</v>
      </c>
      <c r="BG327" s="208">
        <f>+AA327-'[3]4.4. Detailed Budget Plan'!P44</f>
        <v>0</v>
      </c>
    </row>
    <row r="328" spans="2:59" ht="27" customHeight="1" x14ac:dyDescent="0.25">
      <c r="C328" s="484"/>
      <c r="D328" s="485"/>
      <c r="E328" s="485"/>
      <c r="F328" s="485"/>
      <c r="G328" s="485"/>
      <c r="H328" s="485"/>
      <c r="I328" s="485"/>
      <c r="J328" s="485"/>
      <c r="K328" s="485"/>
      <c r="L328" s="485"/>
      <c r="M328" s="485"/>
      <c r="N328" s="485"/>
      <c r="O328" s="485"/>
      <c r="P328" s="485"/>
      <c r="Q328" s="486"/>
      <c r="R328" s="241" t="s">
        <v>366</v>
      </c>
      <c r="S328" s="242"/>
      <c r="T328" s="242"/>
      <c r="U328" s="242"/>
      <c r="V328" s="242"/>
      <c r="W328" s="330"/>
      <c r="X328" s="311" t="s">
        <v>320</v>
      </c>
      <c r="Y328" s="439">
        <v>2557.2172739669586</v>
      </c>
      <c r="Z328" s="440">
        <v>2.495586460293318</v>
      </c>
      <c r="AA328" s="487">
        <v>6381.7568049401307</v>
      </c>
      <c r="AB328" s="488"/>
      <c r="AC328" s="206"/>
      <c r="AD328" s="206"/>
      <c r="AE328" s="206"/>
      <c r="AF328" s="206"/>
      <c r="AG328" s="206"/>
      <c r="AH328" s="206"/>
      <c r="AI328" s="206"/>
      <c r="AJ328" s="206"/>
      <c r="AK328" s="206"/>
      <c r="AL328" s="206"/>
      <c r="AM328" s="206"/>
      <c r="AN328" s="206"/>
      <c r="AO328" s="206"/>
      <c r="AP328" s="206"/>
      <c r="AQ328" s="206"/>
      <c r="AR328" s="206"/>
      <c r="AS328" s="206"/>
      <c r="AT328" s="206"/>
      <c r="AU328" s="206"/>
      <c r="AV328" s="206"/>
      <c r="AW328" s="206"/>
      <c r="AX328" s="207">
        <f>+AA328-(Y328*Z328)</f>
        <v>0</v>
      </c>
      <c r="AY328" s="156">
        <v>1</v>
      </c>
    </row>
    <row r="329" spans="2:59" ht="27" customHeight="1" x14ac:dyDescent="0.25">
      <c r="C329" s="442"/>
      <c r="D329" s="443"/>
      <c r="E329" s="443"/>
      <c r="F329" s="443"/>
      <c r="G329" s="443"/>
      <c r="H329" s="443"/>
      <c r="I329" s="443"/>
      <c r="J329" s="443"/>
      <c r="K329" s="443"/>
      <c r="L329" s="443"/>
      <c r="M329" s="443"/>
      <c r="N329" s="443"/>
      <c r="O329" s="443"/>
      <c r="P329" s="443"/>
      <c r="Q329" s="444"/>
      <c r="R329" s="212" t="s">
        <v>367</v>
      </c>
      <c r="S329" s="213"/>
      <c r="T329" s="213"/>
      <c r="U329" s="213"/>
      <c r="V329" s="213"/>
      <c r="W329" s="214"/>
      <c r="X329" s="265" t="s">
        <v>320</v>
      </c>
      <c r="Y329" s="446">
        <v>30423.127259239496</v>
      </c>
      <c r="Z329" s="190">
        <v>3.208611163234266</v>
      </c>
      <c r="AA329" s="489">
        <v>97615.985744492544</v>
      </c>
      <c r="AB329" s="488"/>
      <c r="AC329" s="206"/>
      <c r="AD329" s="206"/>
      <c r="AE329" s="206"/>
      <c r="AF329" s="206"/>
      <c r="AG329" s="206"/>
      <c r="AH329" s="206"/>
      <c r="AI329" s="206"/>
      <c r="AJ329" s="206"/>
      <c r="AK329" s="206"/>
      <c r="AL329" s="206"/>
      <c r="AM329" s="206"/>
      <c r="AN329" s="206"/>
      <c r="AO329" s="206"/>
      <c r="AP329" s="206"/>
      <c r="AQ329" s="206"/>
      <c r="AR329" s="206"/>
      <c r="AS329" s="206"/>
      <c r="AT329" s="206"/>
      <c r="AU329" s="206"/>
      <c r="AV329" s="206"/>
      <c r="AW329" s="206"/>
      <c r="AX329" s="207">
        <f>+AA329-(Y329*Z329)</f>
        <v>0</v>
      </c>
      <c r="AY329" s="156">
        <v>2</v>
      </c>
    </row>
    <row r="330" spans="2:59" ht="27" customHeight="1" x14ac:dyDescent="0.25">
      <c r="C330" s="442"/>
      <c r="D330" s="443"/>
      <c r="E330" s="443"/>
      <c r="F330" s="443"/>
      <c r="G330" s="443"/>
      <c r="H330" s="443"/>
      <c r="I330" s="443"/>
      <c r="J330" s="443"/>
      <c r="K330" s="443"/>
      <c r="L330" s="443"/>
      <c r="M330" s="443"/>
      <c r="N330" s="443"/>
      <c r="O330" s="443"/>
      <c r="P330" s="443"/>
      <c r="Q330" s="444"/>
      <c r="R330" s="212" t="s">
        <v>368</v>
      </c>
      <c r="S330" s="213"/>
      <c r="T330" s="213"/>
      <c r="U330" s="213"/>
      <c r="V330" s="213"/>
      <c r="W330" s="214"/>
      <c r="X330" s="265" t="s">
        <v>320</v>
      </c>
      <c r="Y330" s="446">
        <v>6367.6495815526314</v>
      </c>
      <c r="Z330" s="190">
        <v>15.330031113230385</v>
      </c>
      <c r="AA330" s="489">
        <v>97616.266203350271</v>
      </c>
      <c r="AB330" s="488"/>
      <c r="AC330" s="206"/>
      <c r="AD330" s="206"/>
      <c r="AE330" s="206"/>
      <c r="AF330" s="206"/>
      <c r="AG330" s="206"/>
      <c r="AH330" s="206"/>
      <c r="AI330" s="206"/>
      <c r="AJ330" s="206"/>
      <c r="AK330" s="206"/>
      <c r="AL330" s="206"/>
      <c r="AM330" s="206"/>
      <c r="AN330" s="206"/>
      <c r="AO330" s="206"/>
      <c r="AP330" s="206"/>
      <c r="AQ330" s="206"/>
      <c r="AR330" s="206"/>
      <c r="AS330" s="206"/>
      <c r="AT330" s="206"/>
      <c r="AU330" s="206"/>
      <c r="AV330" s="206"/>
      <c r="AW330" s="206"/>
      <c r="AX330" s="207">
        <f>+AA330-(Y330*Z330)</f>
        <v>0</v>
      </c>
      <c r="AY330" s="156">
        <v>3</v>
      </c>
    </row>
    <row r="331" spans="2:59" ht="27" customHeight="1" x14ac:dyDescent="0.25">
      <c r="C331" s="462"/>
      <c r="D331" s="463"/>
      <c r="E331" s="463"/>
      <c r="F331" s="463"/>
      <c r="G331" s="463"/>
      <c r="H331" s="463"/>
      <c r="I331" s="463"/>
      <c r="J331" s="463"/>
      <c r="K331" s="463"/>
      <c r="L331" s="463"/>
      <c r="M331" s="463"/>
      <c r="N331" s="463"/>
      <c r="O331" s="463"/>
      <c r="P331" s="463"/>
      <c r="Q331" s="464"/>
      <c r="R331" s="212" t="s">
        <v>369</v>
      </c>
      <c r="S331" s="213"/>
      <c r="T331" s="213"/>
      <c r="U331" s="213"/>
      <c r="V331" s="213"/>
      <c r="W331" s="214"/>
      <c r="X331" s="265" t="s">
        <v>320</v>
      </c>
      <c r="Y331" s="446">
        <v>77942.282358873985</v>
      </c>
      <c r="Z331" s="190">
        <v>0.356512351470474</v>
      </c>
      <c r="AA331" s="489">
        <v>27787.386362737809</v>
      </c>
      <c r="AB331" s="488"/>
      <c r="AC331" s="206"/>
      <c r="AD331" s="206"/>
      <c r="AE331" s="206"/>
      <c r="AF331" s="206"/>
      <c r="AG331" s="206"/>
      <c r="AH331" s="206"/>
      <c r="AI331" s="206"/>
      <c r="AJ331" s="206"/>
      <c r="AK331" s="206"/>
      <c r="AL331" s="206"/>
      <c r="AM331" s="206"/>
      <c r="AN331" s="206"/>
      <c r="AO331" s="206"/>
      <c r="AP331" s="206"/>
      <c r="AQ331" s="206"/>
      <c r="AR331" s="206"/>
      <c r="AS331" s="206"/>
      <c r="AT331" s="206"/>
      <c r="AU331" s="206"/>
      <c r="AV331" s="206"/>
      <c r="AW331" s="206"/>
      <c r="AX331" s="207">
        <f>+AA331-(Y331*Z331)</f>
        <v>0</v>
      </c>
      <c r="AY331" s="156">
        <v>4</v>
      </c>
    </row>
    <row r="332" spans="2:59" x14ac:dyDescent="0.25">
      <c r="C332" s="256" t="s">
        <v>327</v>
      </c>
      <c r="D332" s="256"/>
      <c r="E332" s="314"/>
      <c r="F332" s="315"/>
      <c r="G332" s="316"/>
      <c r="H332" s="206"/>
      <c r="I332" s="206"/>
      <c r="J332" s="317"/>
      <c r="K332" s="206"/>
      <c r="L332" s="206"/>
      <c r="M332" s="317"/>
      <c r="N332" s="206"/>
      <c r="O332" s="206"/>
      <c r="P332" s="317"/>
      <c r="Q332" s="206"/>
      <c r="R332" s="206"/>
      <c r="S332" s="317"/>
      <c r="T332" s="206"/>
      <c r="U332" s="206"/>
      <c r="V332" s="317"/>
      <c r="W332" s="206"/>
      <c r="X332" s="265"/>
      <c r="Y332" s="265"/>
      <c r="Z332" s="318"/>
      <c r="AA332" s="265"/>
    </row>
    <row r="333" spans="2:59" ht="15.75" thickBot="1" x14ac:dyDescent="0.3">
      <c r="C333" s="261" t="s">
        <v>328</v>
      </c>
      <c r="D333" s="261"/>
      <c r="E333" s="314"/>
      <c r="F333" s="315"/>
      <c r="G333" s="316"/>
      <c r="H333" s="206"/>
      <c r="I333" s="206"/>
      <c r="J333" s="317"/>
      <c r="K333" s="206"/>
      <c r="L333" s="206"/>
      <c r="M333" s="317"/>
      <c r="N333" s="206"/>
      <c r="O333" s="206"/>
      <c r="P333" s="317"/>
      <c r="Q333" s="206"/>
      <c r="R333" s="206"/>
      <c r="S333" s="317"/>
      <c r="T333" s="206"/>
      <c r="U333" s="206"/>
      <c r="V333" s="317"/>
      <c r="W333" s="206"/>
      <c r="X333" s="265"/>
      <c r="Y333" s="265"/>
      <c r="Z333" s="318"/>
      <c r="AA333" s="265"/>
    </row>
    <row r="334" spans="2:59" ht="15.75" thickBot="1" x14ac:dyDescent="0.3">
      <c r="F334" s="294" t="s">
        <v>308</v>
      </c>
      <c r="G334" s="295"/>
      <c r="H334" s="296"/>
      <c r="I334" s="294" t="s">
        <v>309</v>
      </c>
      <c r="J334" s="295"/>
      <c r="K334" s="296"/>
      <c r="L334" s="294" t="s">
        <v>310</v>
      </c>
      <c r="M334" s="295"/>
      <c r="N334" s="296"/>
      <c r="O334" s="294" t="s">
        <v>311</v>
      </c>
      <c r="P334" s="295"/>
      <c r="Q334" s="296"/>
      <c r="R334" s="294" t="s">
        <v>312</v>
      </c>
      <c r="S334" s="295"/>
      <c r="T334" s="296"/>
      <c r="U334" s="294" t="s">
        <v>313</v>
      </c>
      <c r="V334" s="295"/>
      <c r="W334" s="296"/>
      <c r="X334" s="387" t="s">
        <v>314</v>
      </c>
      <c r="Y334" s="388"/>
      <c r="Z334" s="388"/>
      <c r="AA334" s="389"/>
      <c r="AB334" s="158"/>
    </row>
    <row r="335" spans="2:59" ht="30" x14ac:dyDescent="0.25">
      <c r="B335" s="182" t="str">
        <f>'[3]Do not use or change'!H45</f>
        <v>A38</v>
      </c>
      <c r="C335" s="322" t="str">
        <f>'[3]Do not use or change'!F45</f>
        <v>Equipment</v>
      </c>
      <c r="D335" s="390" t="s">
        <v>329</v>
      </c>
      <c r="E335" s="390" t="s">
        <v>307</v>
      </c>
      <c r="F335" s="302" t="s">
        <v>315</v>
      </c>
      <c r="G335" s="298" t="s">
        <v>316</v>
      </c>
      <c r="H335" s="235" t="s">
        <v>317</v>
      </c>
      <c r="I335" s="299" t="s">
        <v>315</v>
      </c>
      <c r="J335" s="300" t="s">
        <v>316</v>
      </c>
      <c r="K335" s="301" t="s">
        <v>317</v>
      </c>
      <c r="L335" s="302" t="s">
        <v>315</v>
      </c>
      <c r="M335" s="298" t="s">
        <v>316</v>
      </c>
      <c r="N335" s="235" t="s">
        <v>317</v>
      </c>
      <c r="O335" s="302" t="s">
        <v>315</v>
      </c>
      <c r="P335" s="298" t="s">
        <v>316</v>
      </c>
      <c r="Q335" s="235" t="s">
        <v>317</v>
      </c>
      <c r="R335" s="302" t="s">
        <v>315</v>
      </c>
      <c r="S335" s="298" t="s">
        <v>316</v>
      </c>
      <c r="T335" s="235" t="s">
        <v>317</v>
      </c>
      <c r="U335" s="302" t="s">
        <v>315</v>
      </c>
      <c r="V335" s="298" t="s">
        <v>316</v>
      </c>
      <c r="W335" s="235" t="s">
        <v>317</v>
      </c>
      <c r="X335" s="390" t="s">
        <v>307</v>
      </c>
      <c r="Y335" s="302" t="s">
        <v>315</v>
      </c>
      <c r="Z335" s="298" t="s">
        <v>316</v>
      </c>
      <c r="AA335" s="235" t="s">
        <v>317</v>
      </c>
      <c r="AB335" s="181"/>
    </row>
    <row r="336" spans="2:59" ht="90.75" thickBot="1" x14ac:dyDescent="0.3">
      <c r="C336" s="303" t="str">
        <f>'[3]Do not use or change'!I45</f>
        <v>Hardware equipments (servers, laptops, tablets), sensors &amp; dataloggers, lab equipment (precision scales, analytical equipment, chromatographs, foliar area analysis equipment, spectrophotometer, heating and drying ovens, lab drying/ sterilizing ovens)</v>
      </c>
      <c r="D336" s="392" t="s">
        <v>384</v>
      </c>
      <c r="E336" s="392" t="s">
        <v>320</v>
      </c>
      <c r="F336" s="352">
        <v>8862.3906833484671</v>
      </c>
      <c r="G336" s="197">
        <v>18.689694431830997</v>
      </c>
      <c r="H336" s="198">
        <v>165635.37380728874</v>
      </c>
      <c r="I336" s="352">
        <v>8862.3906833484671</v>
      </c>
      <c r="J336" s="197">
        <v>19.982366215056974</v>
      </c>
      <c r="K336" s="198">
        <v>177091.53617557811</v>
      </c>
      <c r="L336" s="352">
        <v>8862.3906833484671</v>
      </c>
      <c r="M336" s="197">
        <v>2.3154652662977937</v>
      </c>
      <c r="N336" s="198">
        <v>20520.557803654545</v>
      </c>
      <c r="O336" s="352">
        <v>8862.3906833484671</v>
      </c>
      <c r="P336" s="197">
        <v>1.2224419344253261</v>
      </c>
      <c r="Q336" s="198">
        <v>10833.758010585489</v>
      </c>
      <c r="R336" s="352">
        <v>8862.3906833484671</v>
      </c>
      <c r="S336" s="197">
        <v>0.85712419767240677</v>
      </c>
      <c r="T336" s="198">
        <v>7596.1695039244678</v>
      </c>
      <c r="U336" s="352">
        <v>8862.3906833484671</v>
      </c>
      <c r="V336" s="197">
        <v>0.31273510770172475</v>
      </c>
      <c r="W336" s="198">
        <v>2771.5807048517449</v>
      </c>
      <c r="X336" s="433" t="str">
        <f>E336</f>
        <v>Lump sum</v>
      </c>
      <c r="Y336" s="433">
        <f>U336</f>
        <v>8862.3906833484671</v>
      </c>
      <c r="Z336" s="284">
        <f>SUM(G336+J336+M336+P336+S336+V336)</f>
        <v>43.379827152985222</v>
      </c>
      <c r="AA336" s="285">
        <f>SUM(H336+K336+N336+Q336+T336+W336)</f>
        <v>384448.97600588307</v>
      </c>
      <c r="AB336" s="205">
        <f>AA336-'[3]4.4. Detailed Budget Plan'!P45</f>
        <v>0</v>
      </c>
      <c r="AC336" s="206"/>
      <c r="AD336" s="206"/>
      <c r="AE336" s="207">
        <f>H336-(F336*G336)</f>
        <v>0</v>
      </c>
      <c r="AF336" s="206"/>
      <c r="AG336" s="206"/>
      <c r="AH336" s="207">
        <f>K336-(J336*I336)</f>
        <v>0</v>
      </c>
      <c r="AI336" s="206"/>
      <c r="AJ336" s="206"/>
      <c r="AK336" s="207">
        <f>+N336-(L336*M336)</f>
        <v>0</v>
      </c>
      <c r="AL336" s="206"/>
      <c r="AM336" s="206"/>
      <c r="AN336" s="207">
        <f>Q336-(O336*P336)</f>
        <v>0</v>
      </c>
      <c r="AO336" s="206"/>
      <c r="AP336" s="206"/>
      <c r="AQ336" s="207">
        <f>+T336-(R336*S336)</f>
        <v>0</v>
      </c>
      <c r="AR336" s="206"/>
      <c r="AS336" s="206"/>
      <c r="AT336" s="207">
        <f>+W336-(U336*V336)</f>
        <v>0</v>
      </c>
      <c r="AU336" s="206"/>
      <c r="AV336" s="206"/>
      <c r="AW336" s="206"/>
      <c r="AX336" s="208">
        <f>+AA336-W336-T336-Q336-N336-K336-H336</f>
        <v>0</v>
      </c>
      <c r="BA336" s="208">
        <f>+H336-'[3]4.4. Detailed Budget Plan'!J45</f>
        <v>0</v>
      </c>
      <c r="BB336" s="208">
        <f>+K336-'[3]4.4. Detailed Budget Plan'!K45</f>
        <v>0</v>
      </c>
      <c r="BC336" s="208">
        <f>+N336-'[3]4.4. Detailed Budget Plan'!L45</f>
        <v>0</v>
      </c>
      <c r="BD336" s="208">
        <f>+Q336-'[3]4.4. Detailed Budget Plan'!M45</f>
        <v>0</v>
      </c>
      <c r="BE336" s="208">
        <f>+T336-'[3]4.4. Detailed Budget Plan'!N45</f>
        <v>0</v>
      </c>
      <c r="BF336" s="208">
        <f>+W336-'[3]4.4. Detailed Budget Plan'!O45</f>
        <v>0</v>
      </c>
      <c r="BG336" s="208">
        <f>+AA336-'[3]4.4. Detailed Budget Plan'!P45</f>
        <v>0</v>
      </c>
    </row>
    <row r="337" spans="2:59" ht="21.6" customHeight="1" x14ac:dyDescent="0.25">
      <c r="C337" s="484"/>
      <c r="D337" s="485"/>
      <c r="E337" s="485"/>
      <c r="F337" s="485"/>
      <c r="G337" s="485"/>
      <c r="H337" s="485"/>
      <c r="I337" s="485"/>
      <c r="J337" s="485"/>
      <c r="K337" s="485"/>
      <c r="L337" s="485"/>
      <c r="M337" s="485"/>
      <c r="N337" s="485"/>
      <c r="O337" s="485"/>
      <c r="P337" s="485"/>
      <c r="Q337" s="486"/>
      <c r="R337" s="241" t="s">
        <v>371</v>
      </c>
      <c r="S337" s="242"/>
      <c r="T337" s="242"/>
      <c r="U337" s="242"/>
      <c r="V337" s="242"/>
      <c r="W337" s="330"/>
      <c r="X337" s="289" t="s">
        <v>320</v>
      </c>
      <c r="Y337" s="289">
        <v>10792.008326613322</v>
      </c>
      <c r="Z337" s="458">
        <v>0.5442889228730895</v>
      </c>
      <c r="AA337" s="378">
        <v>5873.9705877297774</v>
      </c>
      <c r="AB337" s="293"/>
      <c r="AC337" s="206"/>
      <c r="AD337" s="206"/>
      <c r="AE337" s="206"/>
      <c r="AF337" s="206"/>
      <c r="AG337" s="206"/>
      <c r="AH337" s="206"/>
      <c r="AI337" s="206"/>
      <c r="AJ337" s="206"/>
      <c r="AK337" s="206"/>
      <c r="AL337" s="206"/>
      <c r="AM337" s="206"/>
      <c r="AN337" s="206"/>
      <c r="AO337" s="206"/>
      <c r="AP337" s="206"/>
      <c r="AQ337" s="206"/>
      <c r="AR337" s="206"/>
      <c r="AS337" s="206"/>
      <c r="AT337" s="206"/>
      <c r="AU337" s="206"/>
      <c r="AV337" s="206"/>
      <c r="AW337" s="206"/>
      <c r="AX337" s="207">
        <f>+AA337-(Y337*Z337)</f>
        <v>0</v>
      </c>
      <c r="AY337" s="156">
        <v>1</v>
      </c>
    </row>
    <row r="338" spans="2:59" ht="21.6" customHeight="1" x14ac:dyDescent="0.25">
      <c r="C338" s="442"/>
      <c r="D338" s="443"/>
      <c r="E338" s="443"/>
      <c r="F338" s="443"/>
      <c r="G338" s="443"/>
      <c r="H338" s="443"/>
      <c r="I338" s="443"/>
      <c r="J338" s="443"/>
      <c r="K338" s="443"/>
      <c r="L338" s="443"/>
      <c r="M338" s="443"/>
      <c r="N338" s="443"/>
      <c r="O338" s="443"/>
      <c r="P338" s="443"/>
      <c r="Q338" s="444"/>
      <c r="R338" s="212" t="s">
        <v>332</v>
      </c>
      <c r="S338" s="213"/>
      <c r="T338" s="213"/>
      <c r="U338" s="213"/>
      <c r="V338" s="213"/>
      <c r="W338" s="214"/>
      <c r="X338" s="459" t="s">
        <v>320</v>
      </c>
      <c r="Y338" s="459">
        <v>5319.0853063500745</v>
      </c>
      <c r="Z338" s="460">
        <v>6.5314670744770735</v>
      </c>
      <c r="AA338" s="461">
        <v>34741.430544760311</v>
      </c>
      <c r="AB338" s="293"/>
      <c r="AC338" s="206"/>
      <c r="AD338" s="206"/>
      <c r="AE338" s="206"/>
      <c r="AF338" s="206"/>
      <c r="AG338" s="206"/>
      <c r="AH338" s="206"/>
      <c r="AI338" s="206"/>
      <c r="AJ338" s="206"/>
      <c r="AK338" s="206"/>
      <c r="AL338" s="206"/>
      <c r="AM338" s="206"/>
      <c r="AN338" s="206"/>
      <c r="AO338" s="206"/>
      <c r="AP338" s="206"/>
      <c r="AQ338" s="206"/>
      <c r="AR338" s="206"/>
      <c r="AS338" s="206"/>
      <c r="AT338" s="206"/>
      <c r="AU338" s="206"/>
      <c r="AV338" s="206"/>
      <c r="AW338" s="206"/>
      <c r="AX338" s="207">
        <f>+AA338-(Y338*Z338)</f>
        <v>0</v>
      </c>
      <c r="AY338" s="156">
        <v>2</v>
      </c>
    </row>
    <row r="339" spans="2:59" ht="21.6" customHeight="1" x14ac:dyDescent="0.25">
      <c r="C339" s="442"/>
      <c r="D339" s="443"/>
      <c r="E339" s="443"/>
      <c r="F339" s="443"/>
      <c r="G339" s="443"/>
      <c r="H339" s="443"/>
      <c r="I339" s="443"/>
      <c r="J339" s="443"/>
      <c r="K339" s="443"/>
      <c r="L339" s="443"/>
      <c r="M339" s="443"/>
      <c r="N339" s="443"/>
      <c r="O339" s="443"/>
      <c r="P339" s="443"/>
      <c r="Q339" s="444"/>
      <c r="R339" s="212" t="s">
        <v>385</v>
      </c>
      <c r="S339" s="213"/>
      <c r="T339" s="213"/>
      <c r="U339" s="213"/>
      <c r="V339" s="213"/>
      <c r="W339" s="214"/>
      <c r="X339" s="459" t="s">
        <v>320</v>
      </c>
      <c r="Y339" s="459">
        <v>47177.498988423395</v>
      </c>
      <c r="Z339" s="460">
        <v>2.4493001529289029</v>
      </c>
      <c r="AA339" s="461">
        <v>115551.8554871486</v>
      </c>
      <c r="AB339" s="293"/>
      <c r="AC339" s="206"/>
      <c r="AD339" s="206"/>
      <c r="AE339" s="206"/>
      <c r="AF339" s="206"/>
      <c r="AG339" s="206"/>
      <c r="AH339" s="206"/>
      <c r="AI339" s="206"/>
      <c r="AJ339" s="206"/>
      <c r="AK339" s="206"/>
      <c r="AL339" s="206"/>
      <c r="AM339" s="206"/>
      <c r="AN339" s="206"/>
      <c r="AO339" s="206"/>
      <c r="AP339" s="206"/>
      <c r="AQ339" s="206"/>
      <c r="AR339" s="206"/>
      <c r="AS339" s="206"/>
      <c r="AT339" s="206"/>
      <c r="AU339" s="206"/>
      <c r="AV339" s="206"/>
      <c r="AW339" s="206"/>
      <c r="AX339" s="207">
        <f>+AA339-(Y339*Z339)</f>
        <v>0</v>
      </c>
      <c r="AY339" s="156">
        <v>3</v>
      </c>
    </row>
    <row r="340" spans="2:59" ht="21.6" customHeight="1" x14ac:dyDescent="0.25">
      <c r="C340" s="442"/>
      <c r="D340" s="443"/>
      <c r="E340" s="443"/>
      <c r="F340" s="443"/>
      <c r="G340" s="443"/>
      <c r="H340" s="443"/>
      <c r="I340" s="443"/>
      <c r="J340" s="443"/>
      <c r="K340" s="443"/>
      <c r="L340" s="443"/>
      <c r="M340" s="443"/>
      <c r="N340" s="443"/>
      <c r="O340" s="443"/>
      <c r="P340" s="443"/>
      <c r="Q340" s="444"/>
      <c r="R340" s="212" t="s">
        <v>373</v>
      </c>
      <c r="S340" s="213"/>
      <c r="T340" s="213"/>
      <c r="U340" s="213"/>
      <c r="V340" s="213"/>
      <c r="W340" s="214"/>
      <c r="X340" s="459" t="s">
        <v>320</v>
      </c>
      <c r="Y340" s="459">
        <v>5867.1626869176598</v>
      </c>
      <c r="Z340" s="460">
        <v>14.967945379009961</v>
      </c>
      <c r="AA340" s="461">
        <v>87819.370627548866</v>
      </c>
      <c r="AB340" s="293"/>
      <c r="AC340" s="206"/>
      <c r="AD340" s="206"/>
      <c r="AE340" s="206"/>
      <c r="AF340" s="206"/>
      <c r="AG340" s="206"/>
      <c r="AH340" s="206"/>
      <c r="AI340" s="206"/>
      <c r="AJ340" s="206"/>
      <c r="AK340" s="206"/>
      <c r="AL340" s="206"/>
      <c r="AM340" s="206"/>
      <c r="AN340" s="206"/>
      <c r="AO340" s="206"/>
      <c r="AP340" s="206"/>
      <c r="AQ340" s="206"/>
      <c r="AR340" s="206"/>
      <c r="AS340" s="206"/>
      <c r="AT340" s="206"/>
      <c r="AU340" s="206"/>
      <c r="AV340" s="206"/>
      <c r="AW340" s="206"/>
      <c r="AX340" s="207">
        <f t="shared" ref="AX340:AX344" si="24">+AA340-(Y340*Z340)</f>
        <v>0</v>
      </c>
      <c r="AY340" s="156">
        <v>4</v>
      </c>
    </row>
    <row r="341" spans="2:59" ht="21.6" customHeight="1" x14ac:dyDescent="0.25">
      <c r="C341" s="442"/>
      <c r="D341" s="443"/>
      <c r="E341" s="443"/>
      <c r="F341" s="443"/>
      <c r="G341" s="443"/>
      <c r="H341" s="443"/>
      <c r="I341" s="443"/>
      <c r="J341" s="443"/>
      <c r="K341" s="443"/>
      <c r="L341" s="443"/>
      <c r="M341" s="443"/>
      <c r="N341" s="443"/>
      <c r="O341" s="443"/>
      <c r="P341" s="443"/>
      <c r="Q341" s="444"/>
      <c r="R341" s="212" t="s">
        <v>386</v>
      </c>
      <c r="S341" s="213"/>
      <c r="T341" s="213"/>
      <c r="U341" s="213"/>
      <c r="V341" s="213"/>
      <c r="W341" s="214"/>
      <c r="X341" s="459" t="s">
        <v>320</v>
      </c>
      <c r="Y341" s="459">
        <v>7420.9876161241846</v>
      </c>
      <c r="Z341" s="460">
        <v>2.2860134760669761</v>
      </c>
      <c r="AA341" s="461">
        <v>16964.477696186026</v>
      </c>
      <c r="AB341" s="293"/>
      <c r="AC341" s="206"/>
      <c r="AD341" s="206"/>
      <c r="AE341" s="206"/>
      <c r="AF341" s="206"/>
      <c r="AG341" s="206"/>
      <c r="AH341" s="206"/>
      <c r="AI341" s="206"/>
      <c r="AJ341" s="206"/>
      <c r="AK341" s="206"/>
      <c r="AL341" s="206"/>
      <c r="AM341" s="206"/>
      <c r="AN341" s="206"/>
      <c r="AO341" s="206"/>
      <c r="AP341" s="206"/>
      <c r="AQ341" s="206"/>
      <c r="AR341" s="206"/>
      <c r="AS341" s="206"/>
      <c r="AT341" s="206"/>
      <c r="AU341" s="206"/>
      <c r="AV341" s="206"/>
      <c r="AW341" s="206"/>
      <c r="AX341" s="207">
        <f t="shared" si="24"/>
        <v>0</v>
      </c>
      <c r="AY341" s="156">
        <v>5</v>
      </c>
    </row>
    <row r="342" spans="2:59" ht="21.6" customHeight="1" x14ac:dyDescent="0.25">
      <c r="C342" s="442"/>
      <c r="D342" s="443"/>
      <c r="E342" s="443"/>
      <c r="F342" s="443"/>
      <c r="G342" s="443"/>
      <c r="H342" s="443"/>
      <c r="I342" s="443"/>
      <c r="J342" s="443"/>
      <c r="K342" s="443"/>
      <c r="L342" s="443"/>
      <c r="M342" s="443"/>
      <c r="N342" s="443"/>
      <c r="O342" s="443"/>
      <c r="P342" s="443"/>
      <c r="Q342" s="444"/>
      <c r="R342" s="212" t="s">
        <v>374</v>
      </c>
      <c r="S342" s="213"/>
      <c r="T342" s="213"/>
      <c r="U342" s="213"/>
      <c r="V342" s="213"/>
      <c r="W342" s="214"/>
      <c r="X342" s="459" t="s">
        <v>320</v>
      </c>
      <c r="Y342" s="459">
        <v>5290.9183923105948</v>
      </c>
      <c r="Z342" s="460">
        <v>14.151511994700329</v>
      </c>
      <c r="AA342" s="461">
        <v>74874.495091763965</v>
      </c>
      <c r="AB342" s="293"/>
      <c r="AC342" s="206"/>
      <c r="AD342" s="206"/>
      <c r="AE342" s="206"/>
      <c r="AF342" s="206"/>
      <c r="AG342" s="206"/>
      <c r="AH342" s="206"/>
      <c r="AI342" s="206"/>
      <c r="AJ342" s="206"/>
      <c r="AK342" s="206"/>
      <c r="AL342" s="206"/>
      <c r="AM342" s="206"/>
      <c r="AN342" s="206"/>
      <c r="AO342" s="206"/>
      <c r="AP342" s="206"/>
      <c r="AQ342" s="206"/>
      <c r="AR342" s="206"/>
      <c r="AS342" s="206"/>
      <c r="AT342" s="206"/>
      <c r="AU342" s="206"/>
      <c r="AV342" s="206"/>
      <c r="AW342" s="206"/>
      <c r="AX342" s="207">
        <f t="shared" si="24"/>
        <v>0</v>
      </c>
      <c r="AY342" s="156">
        <v>6</v>
      </c>
    </row>
    <row r="343" spans="2:59" ht="21.6" customHeight="1" x14ac:dyDescent="0.25">
      <c r="C343" s="442"/>
      <c r="D343" s="443"/>
      <c r="E343" s="443"/>
      <c r="F343" s="443"/>
      <c r="G343" s="443"/>
      <c r="H343" s="443"/>
      <c r="I343" s="443"/>
      <c r="J343" s="443"/>
      <c r="K343" s="443"/>
      <c r="L343" s="443"/>
      <c r="M343" s="443"/>
      <c r="N343" s="443"/>
      <c r="O343" s="443"/>
      <c r="P343" s="443"/>
      <c r="Q343" s="444"/>
      <c r="R343" s="212" t="s">
        <v>337</v>
      </c>
      <c r="S343" s="213"/>
      <c r="T343" s="213"/>
      <c r="U343" s="213"/>
      <c r="V343" s="213"/>
      <c r="W343" s="214"/>
      <c r="X343" s="459" t="s">
        <v>320</v>
      </c>
      <c r="Y343" s="459">
        <v>19851.946652026782</v>
      </c>
      <c r="Z343" s="460">
        <v>2.4493001529289029</v>
      </c>
      <c r="AA343" s="461">
        <v>48623.375970745619</v>
      </c>
      <c r="AB343" s="293"/>
      <c r="AC343" s="206"/>
      <c r="AD343" s="206"/>
      <c r="AE343" s="206"/>
      <c r="AF343" s="206"/>
      <c r="AG343" s="206"/>
      <c r="AH343" s="206"/>
      <c r="AI343" s="206"/>
      <c r="AJ343" s="206"/>
      <c r="AK343" s="206"/>
      <c r="AL343" s="206"/>
      <c r="AM343" s="206"/>
      <c r="AN343" s="206"/>
      <c r="AO343" s="206"/>
      <c r="AP343" s="206"/>
      <c r="AQ343" s="206"/>
      <c r="AR343" s="206"/>
      <c r="AS343" s="206"/>
      <c r="AT343" s="206"/>
      <c r="AU343" s="206"/>
      <c r="AV343" s="206"/>
      <c r="AW343" s="206"/>
      <c r="AX343" s="207">
        <f t="shared" si="24"/>
        <v>0</v>
      </c>
      <c r="AY343" s="156">
        <v>7</v>
      </c>
    </row>
    <row r="344" spans="2:59" ht="21.6" customHeight="1" x14ac:dyDescent="0.25">
      <c r="C344" s="462"/>
      <c r="D344" s="463"/>
      <c r="E344" s="463"/>
      <c r="F344" s="463"/>
      <c r="G344" s="463"/>
      <c r="H344" s="463"/>
      <c r="I344" s="463"/>
      <c r="J344" s="463"/>
      <c r="K344" s="463"/>
      <c r="L344" s="463"/>
      <c r="M344" s="463"/>
      <c r="N344" s="463"/>
      <c r="O344" s="463"/>
      <c r="P344" s="463"/>
      <c r="Q344" s="464"/>
      <c r="R344" s="212" t="s">
        <v>338</v>
      </c>
      <c r="S344" s="213"/>
      <c r="T344" s="213"/>
      <c r="U344" s="213"/>
      <c r="V344" s="213"/>
      <c r="W344" s="214"/>
      <c r="X344" s="459" t="s">
        <v>320</v>
      </c>
      <c r="Y344" s="465">
        <v>0</v>
      </c>
      <c r="Z344" s="460"/>
      <c r="AA344" s="461"/>
      <c r="AB344" s="293"/>
      <c r="AC344" s="206"/>
      <c r="AD344" s="206"/>
      <c r="AE344" s="206"/>
      <c r="AF344" s="206"/>
      <c r="AG344" s="206"/>
      <c r="AH344" s="206"/>
      <c r="AI344" s="206"/>
      <c r="AJ344" s="206"/>
      <c r="AK344" s="206"/>
      <c r="AL344" s="206"/>
      <c r="AM344" s="206"/>
      <c r="AN344" s="206"/>
      <c r="AO344" s="206"/>
      <c r="AP344" s="206"/>
      <c r="AQ344" s="206"/>
      <c r="AR344" s="206"/>
      <c r="AS344" s="206"/>
      <c r="AT344" s="206"/>
      <c r="AU344" s="206"/>
      <c r="AV344" s="206"/>
      <c r="AW344" s="206"/>
      <c r="AX344" s="207">
        <f t="shared" si="24"/>
        <v>0</v>
      </c>
      <c r="AY344" s="156">
        <v>8</v>
      </c>
    </row>
    <row r="345" spans="2:59" x14ac:dyDescent="0.25">
      <c r="C345" s="256" t="s">
        <v>327</v>
      </c>
      <c r="D345" s="256"/>
      <c r="E345" s="314"/>
      <c r="F345" s="315"/>
      <c r="G345" s="316"/>
      <c r="H345" s="316"/>
      <c r="I345" s="316"/>
      <c r="J345" s="316"/>
      <c r="K345" s="316"/>
      <c r="L345" s="316"/>
      <c r="M345" s="316"/>
      <c r="N345" s="316"/>
      <c r="O345" s="206"/>
      <c r="P345" s="317"/>
      <c r="Q345" s="206"/>
      <c r="R345" s="206"/>
      <c r="S345" s="317"/>
      <c r="T345" s="206"/>
      <c r="U345" s="206"/>
      <c r="V345" s="317"/>
      <c r="W345" s="206"/>
      <c r="X345" s="265"/>
      <c r="Y345" s="265"/>
      <c r="Z345" s="318"/>
      <c r="AA345" s="265"/>
    </row>
    <row r="346" spans="2:59" x14ac:dyDescent="0.25">
      <c r="C346" s="261" t="s">
        <v>328</v>
      </c>
      <c r="D346" s="261"/>
      <c r="E346" s="314"/>
      <c r="F346" s="315"/>
      <c r="G346" s="316"/>
      <c r="H346" s="316"/>
      <c r="I346" s="316"/>
      <c r="J346" s="316"/>
      <c r="K346" s="316"/>
      <c r="L346" s="316"/>
      <c r="M346" s="316"/>
      <c r="N346" s="316"/>
      <c r="O346" s="206"/>
      <c r="P346" s="317"/>
      <c r="Q346" s="206"/>
      <c r="R346" s="206"/>
      <c r="S346" s="317"/>
      <c r="T346" s="206"/>
      <c r="U346" s="206"/>
      <c r="V346" s="317"/>
      <c r="W346" s="206"/>
      <c r="X346" s="265"/>
      <c r="Y346" s="265"/>
      <c r="Z346" s="318"/>
      <c r="AA346" s="265"/>
    </row>
    <row r="347" spans="2:59" ht="15.75" thickBot="1" x14ac:dyDescent="0.3">
      <c r="E347" s="266"/>
      <c r="F347" s="267"/>
      <c r="G347" s="268"/>
      <c r="H347" s="199"/>
      <c r="I347" s="291"/>
      <c r="J347" s="292"/>
      <c r="K347" s="293"/>
      <c r="L347" s="267"/>
      <c r="M347" s="268"/>
      <c r="N347" s="199"/>
      <c r="O347" s="267"/>
      <c r="P347" s="268"/>
      <c r="Q347" s="199"/>
      <c r="R347" s="267"/>
      <c r="S347" s="268"/>
      <c r="T347" s="199"/>
      <c r="U347" s="267"/>
      <c r="V347" s="268"/>
      <c r="W347" s="199"/>
      <c r="X347" s="269"/>
      <c r="Y347" s="269"/>
      <c r="Z347" s="270"/>
      <c r="AA347" s="269"/>
      <c r="AB347" s="205"/>
    </row>
    <row r="348" spans="2:59" ht="15.75" thickBot="1" x14ac:dyDescent="0.3">
      <c r="F348" s="294" t="s">
        <v>308</v>
      </c>
      <c r="G348" s="295"/>
      <c r="H348" s="296"/>
      <c r="I348" s="294" t="s">
        <v>309</v>
      </c>
      <c r="J348" s="295"/>
      <c r="K348" s="296"/>
      <c r="L348" s="294" t="s">
        <v>310</v>
      </c>
      <c r="M348" s="295"/>
      <c r="N348" s="296"/>
      <c r="O348" s="294" t="s">
        <v>311</v>
      </c>
      <c r="P348" s="295"/>
      <c r="Q348" s="296"/>
      <c r="R348" s="294" t="s">
        <v>312</v>
      </c>
      <c r="S348" s="295"/>
      <c r="T348" s="296"/>
      <c r="U348" s="294" t="s">
        <v>313</v>
      </c>
      <c r="V348" s="295"/>
      <c r="W348" s="296"/>
      <c r="X348" s="387" t="s">
        <v>314</v>
      </c>
      <c r="Y348" s="388"/>
      <c r="Z348" s="388"/>
      <c r="AA348" s="389"/>
      <c r="AB348" s="158"/>
    </row>
    <row r="349" spans="2:59" ht="30" x14ac:dyDescent="0.25">
      <c r="B349" s="182" t="str">
        <f>'[3]Do not use or change'!H46</f>
        <v>A39</v>
      </c>
      <c r="C349" s="322" t="str">
        <f>'[3]Do not use or change'!F46</f>
        <v>International consultant</v>
      </c>
      <c r="D349" s="390" t="s">
        <v>329</v>
      </c>
      <c r="E349" s="390" t="s">
        <v>307</v>
      </c>
      <c r="F349" s="302" t="s">
        <v>315</v>
      </c>
      <c r="G349" s="298" t="s">
        <v>316</v>
      </c>
      <c r="H349" s="235" t="s">
        <v>317</v>
      </c>
      <c r="I349" s="299" t="s">
        <v>315</v>
      </c>
      <c r="J349" s="300" t="s">
        <v>316</v>
      </c>
      <c r="K349" s="301" t="s">
        <v>317</v>
      </c>
      <c r="L349" s="302" t="s">
        <v>315</v>
      </c>
      <c r="M349" s="298" t="s">
        <v>316</v>
      </c>
      <c r="N349" s="235" t="s">
        <v>317</v>
      </c>
      <c r="O349" s="302" t="s">
        <v>315</v>
      </c>
      <c r="P349" s="298" t="s">
        <v>316</v>
      </c>
      <c r="Q349" s="235" t="s">
        <v>317</v>
      </c>
      <c r="R349" s="302" t="s">
        <v>315</v>
      </c>
      <c r="S349" s="298" t="s">
        <v>316</v>
      </c>
      <c r="T349" s="235" t="s">
        <v>317</v>
      </c>
      <c r="U349" s="302" t="s">
        <v>315</v>
      </c>
      <c r="V349" s="298" t="s">
        <v>316</v>
      </c>
      <c r="W349" s="235" t="s">
        <v>317</v>
      </c>
      <c r="X349" s="390" t="s">
        <v>307</v>
      </c>
      <c r="Y349" s="302" t="s">
        <v>315</v>
      </c>
      <c r="Z349" s="298" t="s">
        <v>316</v>
      </c>
      <c r="AA349" s="235" t="s">
        <v>317</v>
      </c>
      <c r="AB349" s="181"/>
    </row>
    <row r="350" spans="2:59" ht="60.75" thickBot="1" x14ac:dyDescent="0.3">
      <c r="C350" s="490" t="str">
        <f>'[3]Do not use or change'!I46</f>
        <v xml:space="preserve">International scientists or professors with recognized expertise in dynamic climate modeling, crop modeling. </v>
      </c>
      <c r="D350" s="491" t="str">
        <f>D284</f>
        <v>International consultants under the modality of short-term contracts or very low dedication of time to the project. 2 international experts, with an average monthly value of US $ 3,687</v>
      </c>
      <c r="E350" s="492" t="s">
        <v>340</v>
      </c>
      <c r="F350" s="282">
        <v>3687</v>
      </c>
      <c r="G350" s="197">
        <v>2.774655017500705</v>
      </c>
      <c r="H350" s="198">
        <v>10230.153049525099</v>
      </c>
      <c r="I350" s="282">
        <v>3687</v>
      </c>
      <c r="J350" s="197">
        <v>5.0060592296328723</v>
      </c>
      <c r="K350" s="198">
        <v>18457.340379656402</v>
      </c>
      <c r="L350" s="282">
        <v>3687</v>
      </c>
      <c r="M350" s="197">
        <v>2.0334842482787239</v>
      </c>
      <c r="N350" s="198">
        <v>7497.4564234036543</v>
      </c>
      <c r="O350" s="282">
        <v>3687</v>
      </c>
      <c r="P350" s="197">
        <v>0.18416193183533028</v>
      </c>
      <c r="Q350" s="198">
        <v>679.00504267686279</v>
      </c>
      <c r="R350" s="282">
        <v>3687</v>
      </c>
      <c r="S350" s="197">
        <v>0.14427837145116762</v>
      </c>
      <c r="T350" s="198">
        <v>531.95435554045503</v>
      </c>
      <c r="U350" s="282">
        <v>3687</v>
      </c>
      <c r="V350" s="197">
        <v>0</v>
      </c>
      <c r="W350" s="198">
        <v>0</v>
      </c>
      <c r="X350" s="433" t="str">
        <f>E350</f>
        <v>Months</v>
      </c>
      <c r="Y350" s="433">
        <f>U350</f>
        <v>3687</v>
      </c>
      <c r="Z350" s="284">
        <f>SUM(G350+J350+M350+P350+S350+V350)</f>
        <v>10.142638798698799</v>
      </c>
      <c r="AA350" s="285">
        <f>SUM(H350+K350+N350+Q350+T350+W350)</f>
        <v>37395.90925080247</v>
      </c>
      <c r="AB350" s="205">
        <f>AA350-'[3]4.4. Detailed Budget Plan'!P46</f>
        <v>0</v>
      </c>
      <c r="AC350" s="206"/>
      <c r="AD350" s="206"/>
      <c r="AE350" s="207">
        <f>H350-(F350*G350)</f>
        <v>0</v>
      </c>
      <c r="AF350" s="206"/>
      <c r="AG350" s="206"/>
      <c r="AH350" s="207">
        <f>K350-(J350*I350)</f>
        <v>0</v>
      </c>
      <c r="AI350" s="206"/>
      <c r="AJ350" s="206"/>
      <c r="AK350" s="207">
        <f>+N350-(L350*M350)</f>
        <v>0</v>
      </c>
      <c r="AL350" s="206"/>
      <c r="AM350" s="206"/>
      <c r="AN350" s="207">
        <f>Q350-(O350*P350)</f>
        <v>0</v>
      </c>
      <c r="AO350" s="206"/>
      <c r="AP350" s="206"/>
      <c r="AQ350" s="207">
        <f>+T350-(R350*S350)</f>
        <v>0</v>
      </c>
      <c r="AR350" s="206"/>
      <c r="AS350" s="206"/>
      <c r="AT350" s="207">
        <f>+W350-(U350*V350)</f>
        <v>0</v>
      </c>
      <c r="AU350" s="206"/>
      <c r="AV350" s="206"/>
      <c r="AW350" s="206"/>
      <c r="AX350" s="208">
        <f>+AA350-W350-T350-Q350-N350-K350-H350</f>
        <v>0</v>
      </c>
      <c r="BA350" s="208">
        <f>+H350-'[3]4.4. Detailed Budget Plan'!J46</f>
        <v>0</v>
      </c>
      <c r="BB350" s="208">
        <f>+K350-'[3]4.4. Detailed Budget Plan'!K46</f>
        <v>0</v>
      </c>
      <c r="BC350" s="208">
        <f>+N350-'[3]4.4. Detailed Budget Plan'!L46</f>
        <v>0</v>
      </c>
      <c r="BD350" s="208">
        <f>+Q350-'[3]4.4. Detailed Budget Plan'!M46</f>
        <v>0</v>
      </c>
      <c r="BE350" s="208">
        <f>+T350-'[3]4.4. Detailed Budget Plan'!N46</f>
        <v>0</v>
      </c>
      <c r="BF350" s="208">
        <f>+W350-'[3]4.4. Detailed Budget Plan'!O46</f>
        <v>0</v>
      </c>
      <c r="BG350" s="208">
        <f>+AA350-'[3]4.4. Detailed Budget Plan'!P46</f>
        <v>0</v>
      </c>
    </row>
    <row r="351" spans="2:59" x14ac:dyDescent="0.25">
      <c r="C351" s="286" t="s">
        <v>327</v>
      </c>
      <c r="D351" s="286"/>
      <c r="E351" s="306"/>
      <c r="F351" s="307"/>
      <c r="G351" s="308"/>
      <c r="H351" s="309"/>
      <c r="I351" s="309"/>
      <c r="J351" s="310"/>
      <c r="K351" s="309"/>
      <c r="L351" s="309"/>
      <c r="M351" s="310"/>
      <c r="N351" s="309"/>
      <c r="O351" s="309"/>
      <c r="P351" s="310"/>
      <c r="Q351" s="309"/>
      <c r="R351" s="309"/>
      <c r="S351" s="310"/>
      <c r="T351" s="309"/>
      <c r="U351" s="309"/>
      <c r="V351" s="310"/>
      <c r="W351" s="309"/>
      <c r="X351" s="311"/>
      <c r="Y351" s="311"/>
      <c r="Z351" s="312"/>
      <c r="AA351" s="311"/>
    </row>
    <row r="352" spans="2:59" ht="15.75" thickBot="1" x14ac:dyDescent="0.3">
      <c r="C352" s="261" t="s">
        <v>328</v>
      </c>
      <c r="D352" s="261"/>
      <c r="E352" s="314"/>
      <c r="F352" s="315"/>
      <c r="G352" s="316"/>
      <c r="H352" s="206"/>
      <c r="I352" s="206"/>
      <c r="J352" s="317"/>
      <c r="K352" s="206"/>
      <c r="L352" s="206"/>
      <c r="M352" s="317"/>
      <c r="N352" s="206"/>
      <c r="O352" s="206"/>
      <c r="P352" s="317"/>
      <c r="Q352" s="206"/>
      <c r="R352" s="206"/>
      <c r="S352" s="317"/>
      <c r="T352" s="206"/>
      <c r="U352" s="206"/>
      <c r="V352" s="317"/>
      <c r="W352" s="206"/>
      <c r="X352" s="265"/>
      <c r="Y352" s="265"/>
      <c r="Z352" s="318"/>
      <c r="AA352" s="265"/>
    </row>
    <row r="353" spans="2:59" ht="15.75" thickBot="1" x14ac:dyDescent="0.3">
      <c r="E353" s="266"/>
      <c r="F353" s="267"/>
      <c r="G353" s="268"/>
      <c r="H353" s="199"/>
      <c r="I353" s="291"/>
      <c r="J353" s="292"/>
      <c r="K353" s="293"/>
      <c r="L353" s="267"/>
      <c r="M353" s="268"/>
      <c r="N353" s="199"/>
      <c r="O353" s="267"/>
      <c r="P353" s="268"/>
      <c r="Q353" s="199"/>
      <c r="R353" s="267"/>
      <c r="S353" s="268"/>
      <c r="T353" s="199"/>
      <c r="U353" s="267"/>
      <c r="V353" s="268"/>
      <c r="W353" s="199"/>
      <c r="X353" s="170" t="s">
        <v>314</v>
      </c>
      <c r="Y353" s="171"/>
      <c r="Z353" s="171"/>
      <c r="AA353" s="172"/>
      <c r="AB353" s="158"/>
    </row>
    <row r="354" spans="2:59" ht="15.75" thickBot="1" x14ac:dyDescent="0.3">
      <c r="F354" s="294" t="s">
        <v>308</v>
      </c>
      <c r="G354" s="295"/>
      <c r="H354" s="296"/>
      <c r="I354" s="294" t="s">
        <v>309</v>
      </c>
      <c r="J354" s="295"/>
      <c r="K354" s="296"/>
      <c r="L354" s="294" t="s">
        <v>310</v>
      </c>
      <c r="M354" s="295"/>
      <c r="N354" s="296"/>
      <c r="O354" s="294" t="s">
        <v>311</v>
      </c>
      <c r="P354" s="295"/>
      <c r="Q354" s="296"/>
      <c r="R354" s="294" t="s">
        <v>312</v>
      </c>
      <c r="S354" s="295"/>
      <c r="T354" s="296"/>
      <c r="U354" s="294" t="s">
        <v>313</v>
      </c>
      <c r="V354" s="295"/>
      <c r="W354" s="296"/>
      <c r="X354" s="493" t="s">
        <v>307</v>
      </c>
      <c r="Y354" s="494" t="s">
        <v>315</v>
      </c>
      <c r="Z354" s="495" t="s">
        <v>316</v>
      </c>
      <c r="AA354" s="496" t="s">
        <v>317</v>
      </c>
      <c r="AB354" s="181"/>
    </row>
    <row r="355" spans="2:59" ht="30" x14ac:dyDescent="0.25">
      <c r="B355" s="182" t="str">
        <f>'[3]Do not use or change'!H47</f>
        <v>A40</v>
      </c>
      <c r="C355" s="322" t="str">
        <f>'[3]Do not use or change'!F47</f>
        <v>Local Consultants</v>
      </c>
      <c r="D355" s="390" t="s">
        <v>329</v>
      </c>
      <c r="E355" s="390" t="s">
        <v>307</v>
      </c>
      <c r="F355" s="302" t="s">
        <v>315</v>
      </c>
      <c r="G355" s="298" t="s">
        <v>316</v>
      </c>
      <c r="H355" s="235" t="s">
        <v>317</v>
      </c>
      <c r="I355" s="299" t="s">
        <v>315</v>
      </c>
      <c r="J355" s="300" t="s">
        <v>316</v>
      </c>
      <c r="K355" s="301" t="s">
        <v>317</v>
      </c>
      <c r="L355" s="302" t="s">
        <v>315</v>
      </c>
      <c r="M355" s="298" t="s">
        <v>316</v>
      </c>
      <c r="N355" s="235" t="s">
        <v>317</v>
      </c>
      <c r="O355" s="302" t="s">
        <v>315</v>
      </c>
      <c r="P355" s="298" t="s">
        <v>316</v>
      </c>
      <c r="Q355" s="235" t="s">
        <v>317</v>
      </c>
      <c r="R355" s="302" t="s">
        <v>315</v>
      </c>
      <c r="S355" s="298" t="s">
        <v>316</v>
      </c>
      <c r="T355" s="235" t="s">
        <v>317</v>
      </c>
      <c r="U355" s="302" t="s">
        <v>315</v>
      </c>
      <c r="V355" s="298" t="s">
        <v>316</v>
      </c>
      <c r="W355" s="235" t="s">
        <v>317</v>
      </c>
      <c r="X355" s="390" t="s">
        <v>307</v>
      </c>
      <c r="Y355" s="302" t="s">
        <v>315</v>
      </c>
      <c r="Z355" s="298" t="s">
        <v>316</v>
      </c>
      <c r="AA355" s="235" t="s">
        <v>317</v>
      </c>
      <c r="AB355" s="181"/>
    </row>
    <row r="356" spans="2:59" ht="121.5" customHeight="1" thickBot="1" x14ac:dyDescent="0.3">
      <c r="C356" s="303" t="str">
        <f>'[3]Do not use or change'!I47</f>
        <v>Personnel hired to:(i) field technicians working with farmers in the development and/or improvement of agroclimatic platforms for result 1,2, (ii) national researchers to develop the agroclimatic platforms, (iii) proper design of communication pieces. This includes all the costs associated with each position including the cost associates with the colombian law</v>
      </c>
      <c r="D356" s="469" t="str">
        <f>D290</f>
        <v>It corresponds to the monthly time of 124 people who will be involved in the project as local consultants (some are positions shared with result 1.1). Average value month per person / year is the unit cost with a value of US $ 2,333</v>
      </c>
      <c r="E356" s="470" t="s">
        <v>340</v>
      </c>
      <c r="F356" s="198">
        <v>2333</v>
      </c>
      <c r="G356" s="197">
        <v>129.51661763881373</v>
      </c>
      <c r="H356" s="201">
        <v>302162.26895135239</v>
      </c>
      <c r="I356" s="198">
        <v>2333</v>
      </c>
      <c r="J356" s="197">
        <v>252.12861439170013</v>
      </c>
      <c r="K356" s="198">
        <v>588216.05737583642</v>
      </c>
      <c r="L356" s="198">
        <v>2333</v>
      </c>
      <c r="M356" s="197">
        <v>223.83206851073007</v>
      </c>
      <c r="N356" s="198">
        <v>522200.21583553322</v>
      </c>
      <c r="O356" s="198">
        <v>2333</v>
      </c>
      <c r="P356" s="197">
        <v>193.59589823848475</v>
      </c>
      <c r="Q356" s="198">
        <v>451659.23059038492</v>
      </c>
      <c r="R356" s="198">
        <v>2333</v>
      </c>
      <c r="S356" s="197">
        <v>134.09280322369591</v>
      </c>
      <c r="T356" s="198">
        <v>312838.50992088258</v>
      </c>
      <c r="U356" s="198">
        <v>2333</v>
      </c>
      <c r="V356" s="197">
        <v>42.780564033106813</v>
      </c>
      <c r="W356" s="198">
        <v>99807.055889238196</v>
      </c>
      <c r="X356" s="433" t="str">
        <f>E356</f>
        <v>Months</v>
      </c>
      <c r="Y356" s="433">
        <f>U356</f>
        <v>2333</v>
      </c>
      <c r="Z356" s="284">
        <f>SUM(G356+J356+M356+P356+S356+V356)</f>
        <v>975.94656603653141</v>
      </c>
      <c r="AA356" s="285">
        <f>SUM(H356+K356+N356+Q356+T356+W356)</f>
        <v>2276883.3385632276</v>
      </c>
      <c r="AB356" s="205">
        <f>AA356-'[3]4.4. Detailed Budget Plan'!P47</f>
        <v>0</v>
      </c>
      <c r="AC356" s="206"/>
      <c r="AD356" s="206"/>
      <c r="AE356" s="207">
        <f>H356-(F356*G356)</f>
        <v>0</v>
      </c>
      <c r="AF356" s="206"/>
      <c r="AG356" s="206"/>
      <c r="AH356" s="207">
        <f>K356-(J356*I356)</f>
        <v>0</v>
      </c>
      <c r="AI356" s="206"/>
      <c r="AJ356" s="206"/>
      <c r="AK356" s="207">
        <f>+N356-(L356*M356)</f>
        <v>0</v>
      </c>
      <c r="AL356" s="206"/>
      <c r="AM356" s="206"/>
      <c r="AN356" s="207">
        <f>Q356-(O356*P356)</f>
        <v>0</v>
      </c>
      <c r="AO356" s="206"/>
      <c r="AP356" s="206"/>
      <c r="AQ356" s="207">
        <f>+T356-(R356*S356)</f>
        <v>0</v>
      </c>
      <c r="AR356" s="206"/>
      <c r="AS356" s="206"/>
      <c r="AT356" s="207">
        <f>+W356-(U356*V356)</f>
        <v>0</v>
      </c>
      <c r="AU356" s="206"/>
      <c r="AV356" s="206"/>
      <c r="AW356" s="206"/>
      <c r="AX356" s="208">
        <f>+AA356-W356-T356-Q356-N356-K356-H356</f>
        <v>0</v>
      </c>
      <c r="BA356" s="208">
        <f>+H356-'[3]4.4. Detailed Budget Plan'!J47</f>
        <v>0</v>
      </c>
      <c r="BB356" s="208">
        <f>+K356-'[3]4.4. Detailed Budget Plan'!K47</f>
        <v>0</v>
      </c>
      <c r="BC356" s="208">
        <f>+N356-'[3]4.4. Detailed Budget Plan'!L47</f>
        <v>0</v>
      </c>
      <c r="BD356" s="208">
        <f>+Q356-'[3]4.4. Detailed Budget Plan'!M47</f>
        <v>0</v>
      </c>
      <c r="BE356" s="208">
        <f>+T356-'[3]4.4. Detailed Budget Plan'!N47</f>
        <v>0</v>
      </c>
      <c r="BF356" s="208">
        <f>+W356-'[3]4.4. Detailed Budget Plan'!O47</f>
        <v>0</v>
      </c>
      <c r="BG356" s="208">
        <f>+AA356-'[3]4.4. Detailed Budget Plan'!P47</f>
        <v>0</v>
      </c>
    </row>
    <row r="357" spans="2:59" x14ac:dyDescent="0.25">
      <c r="C357" s="286" t="s">
        <v>327</v>
      </c>
      <c r="D357" s="286"/>
      <c r="E357" s="306"/>
      <c r="F357" s="307"/>
      <c r="G357" s="308"/>
      <c r="H357" s="308"/>
      <c r="I357" s="309"/>
      <c r="J357" s="310"/>
      <c r="K357" s="309"/>
      <c r="L357" s="309"/>
      <c r="M357" s="310"/>
      <c r="N357" s="309"/>
      <c r="O357" s="309"/>
      <c r="P357" s="310"/>
      <c r="Q357" s="309"/>
      <c r="R357" s="309"/>
      <c r="S357" s="310"/>
      <c r="T357" s="309"/>
      <c r="U357" s="309"/>
      <c r="V357" s="310"/>
      <c r="W357" s="309"/>
      <c r="X357" s="311"/>
      <c r="Y357" s="311"/>
      <c r="Z357" s="312"/>
      <c r="AA357" s="311"/>
    </row>
    <row r="358" spans="2:59" x14ac:dyDescent="0.25">
      <c r="C358" s="261" t="s">
        <v>328</v>
      </c>
      <c r="D358" s="261"/>
      <c r="E358" s="314"/>
      <c r="F358" s="315"/>
      <c r="G358" s="316"/>
      <c r="H358" s="206"/>
      <c r="I358" s="206"/>
      <c r="J358" s="317"/>
      <c r="K358" s="206"/>
      <c r="L358" s="206"/>
      <c r="M358" s="317"/>
      <c r="N358" s="206"/>
      <c r="O358" s="206"/>
      <c r="P358" s="317"/>
      <c r="Q358" s="206"/>
      <c r="R358" s="206"/>
      <c r="S358" s="317"/>
      <c r="T358" s="206"/>
      <c r="U358" s="206"/>
      <c r="V358" s="317"/>
      <c r="W358" s="206"/>
      <c r="X358" s="265"/>
      <c r="Y358" s="265"/>
      <c r="Z358" s="318"/>
      <c r="AA358" s="265"/>
    </row>
    <row r="359" spans="2:59" ht="15.75" thickBot="1" x14ac:dyDescent="0.3">
      <c r="C359" s="425"/>
      <c r="D359" s="425"/>
      <c r="E359" s="266"/>
      <c r="F359" s="267"/>
      <c r="G359" s="268"/>
      <c r="H359" s="199"/>
      <c r="I359" s="267"/>
      <c r="J359" s="292"/>
      <c r="K359" s="293"/>
      <c r="L359" s="291"/>
      <c r="M359" s="292"/>
      <c r="N359" s="293"/>
      <c r="O359" s="291"/>
      <c r="P359" s="292"/>
      <c r="Q359" s="293"/>
      <c r="R359" s="291"/>
      <c r="S359" s="292"/>
      <c r="T359" s="293"/>
      <c r="U359" s="291"/>
      <c r="V359" s="292"/>
      <c r="W359" s="293"/>
      <c r="X359" s="205"/>
      <c r="Y359" s="205"/>
      <c r="Z359" s="350"/>
      <c r="AA359" s="205"/>
      <c r="AB359" s="205"/>
    </row>
    <row r="360" spans="2:59" ht="15.75" thickBot="1" x14ac:dyDescent="0.3">
      <c r="F360" s="387" t="s">
        <v>308</v>
      </c>
      <c r="G360" s="388"/>
      <c r="H360" s="389"/>
      <c r="I360" s="387" t="s">
        <v>309</v>
      </c>
      <c r="J360" s="388"/>
      <c r="K360" s="389"/>
      <c r="L360" s="387" t="s">
        <v>310</v>
      </c>
      <c r="M360" s="388"/>
      <c r="N360" s="389"/>
      <c r="O360" s="387" t="s">
        <v>311</v>
      </c>
      <c r="P360" s="388"/>
      <c r="Q360" s="389"/>
      <c r="R360" s="387" t="s">
        <v>312</v>
      </c>
      <c r="S360" s="388"/>
      <c r="T360" s="389"/>
      <c r="U360" s="387" t="s">
        <v>313</v>
      </c>
      <c r="V360" s="388"/>
      <c r="W360" s="389"/>
      <c r="X360" s="387" t="s">
        <v>314</v>
      </c>
      <c r="Y360" s="388"/>
      <c r="Z360" s="388"/>
      <c r="AA360" s="389"/>
      <c r="AB360" s="158"/>
    </row>
    <row r="361" spans="2:59" ht="30" x14ac:dyDescent="0.25">
      <c r="B361" s="276" t="str">
        <f>'[3]Do not use or change'!H48</f>
        <v>A41</v>
      </c>
      <c r="C361" s="322" t="str">
        <f>'[3]Do not use or change'!F48</f>
        <v xml:space="preserve">Professional/ Contractual Services </v>
      </c>
      <c r="D361" s="390" t="s">
        <v>329</v>
      </c>
      <c r="E361" s="390" t="s">
        <v>307</v>
      </c>
      <c r="F361" s="302" t="s">
        <v>315</v>
      </c>
      <c r="G361" s="298" t="s">
        <v>316</v>
      </c>
      <c r="H361" s="235" t="s">
        <v>317</v>
      </c>
      <c r="I361" s="299" t="s">
        <v>315</v>
      </c>
      <c r="J361" s="300" t="s">
        <v>316</v>
      </c>
      <c r="K361" s="301" t="s">
        <v>317</v>
      </c>
      <c r="L361" s="302" t="s">
        <v>315</v>
      </c>
      <c r="M361" s="298" t="s">
        <v>316</v>
      </c>
      <c r="N361" s="235" t="s">
        <v>317</v>
      </c>
      <c r="O361" s="302" t="s">
        <v>315</v>
      </c>
      <c r="P361" s="298" t="s">
        <v>316</v>
      </c>
      <c r="Q361" s="235" t="s">
        <v>317</v>
      </c>
      <c r="R361" s="302" t="s">
        <v>315</v>
      </c>
      <c r="S361" s="298" t="s">
        <v>316</v>
      </c>
      <c r="T361" s="235" t="s">
        <v>317</v>
      </c>
      <c r="U361" s="302" t="s">
        <v>315</v>
      </c>
      <c r="V361" s="298" t="s">
        <v>316</v>
      </c>
      <c r="W361" s="235" t="s">
        <v>317</v>
      </c>
      <c r="X361" s="390" t="s">
        <v>307</v>
      </c>
      <c r="Y361" s="302" t="s">
        <v>315</v>
      </c>
      <c r="Z361" s="298" t="s">
        <v>316</v>
      </c>
      <c r="AA361" s="235" t="s">
        <v>317</v>
      </c>
      <c r="AB361" s="181"/>
    </row>
    <row r="362" spans="2:59" ht="105.75" thickBot="1" x14ac:dyDescent="0.3">
      <c r="C362" s="468" t="str">
        <f>'[3]Do not use or change'!I48</f>
        <v>Analysis of physical and chemical laboratories (water, soil, biomass), maintenance of equipment and constructions, licenses, courier and transport of samples, safety tests of platforms, insurance, rental of land, provision of supplies, materials and laboratory reagents, consumable materials (glasses, gloves).</v>
      </c>
      <c r="D362" s="471" t="s">
        <v>387</v>
      </c>
      <c r="E362" s="386" t="s">
        <v>320</v>
      </c>
      <c r="F362" s="352">
        <v>4131.5335710811451</v>
      </c>
      <c r="G362" s="197">
        <v>24.907020653159606</v>
      </c>
      <c r="H362" s="198">
        <v>102904.19198414034</v>
      </c>
      <c r="I362" s="352">
        <v>4131.5335710811451</v>
      </c>
      <c r="J362" s="197">
        <v>51.535666690686547</v>
      </c>
      <c r="K362" s="198">
        <v>212921.33704061981</v>
      </c>
      <c r="L362" s="352">
        <v>4131.5335710811451</v>
      </c>
      <c r="M362" s="197">
        <v>50.474410740783831</v>
      </c>
      <c r="N362" s="198">
        <v>208536.72245608713</v>
      </c>
      <c r="O362" s="352">
        <v>4131.5335710811451</v>
      </c>
      <c r="P362" s="197">
        <v>40.745273146181383</v>
      </c>
      <c r="Q362" s="198">
        <v>168340.46386631945</v>
      </c>
      <c r="R362" s="352">
        <v>4131.5335710811451</v>
      </c>
      <c r="S362" s="197">
        <v>24.566551127367848</v>
      </c>
      <c r="T362" s="198">
        <v>101497.53070840161</v>
      </c>
      <c r="U362" s="352">
        <v>4131.5335710811451</v>
      </c>
      <c r="V362" s="197">
        <v>7.6630341743267216</v>
      </c>
      <c r="W362" s="198">
        <v>31660.082947572933</v>
      </c>
      <c r="X362" s="433" t="str">
        <f>E362</f>
        <v>Lump sum</v>
      </c>
      <c r="Y362" s="433">
        <f>U362</f>
        <v>4131.5335710811451</v>
      </c>
      <c r="Z362" s="284">
        <f>SUM(G362+J362+M362+P362+S362+V362)</f>
        <v>199.89195653250596</v>
      </c>
      <c r="AA362" s="285">
        <f>SUM(H362+K362+N362+Q362+T362+W362)</f>
        <v>825860.32900314115</v>
      </c>
      <c r="AB362" s="205">
        <f>AA362-'[3]4.4. Detailed Budget Plan'!P48</f>
        <v>0</v>
      </c>
      <c r="AC362" s="206"/>
      <c r="AD362" s="206"/>
      <c r="AE362" s="207">
        <f>H362-(F362*G362)</f>
        <v>0</v>
      </c>
      <c r="AF362" s="206"/>
      <c r="AG362" s="206"/>
      <c r="AH362" s="207">
        <f>K362-(J362*I362)</f>
        <v>0</v>
      </c>
      <c r="AI362" s="206"/>
      <c r="AJ362" s="206"/>
      <c r="AK362" s="207">
        <f>+N362-(L362*M362)</f>
        <v>0</v>
      </c>
      <c r="AL362" s="206"/>
      <c r="AM362" s="206"/>
      <c r="AN362" s="207">
        <f>Q362-(O362*P362)</f>
        <v>0</v>
      </c>
      <c r="AO362" s="206"/>
      <c r="AP362" s="206"/>
      <c r="AQ362" s="207">
        <f>+T362-(R362*S362)</f>
        <v>0</v>
      </c>
      <c r="AR362" s="206"/>
      <c r="AS362" s="206"/>
      <c r="AT362" s="207">
        <f>+W362-(U362*V362)</f>
        <v>0</v>
      </c>
      <c r="AU362" s="206"/>
      <c r="AV362" s="206"/>
      <c r="AW362" s="206"/>
      <c r="AX362" s="208">
        <f>+AA362-W362-T362-Q362-N362-K362-H362</f>
        <v>-1.4551915228366852E-10</v>
      </c>
      <c r="BA362" s="208">
        <f>+H362-'[3]4.4. Detailed Budget Plan'!J48</f>
        <v>0</v>
      </c>
      <c r="BB362" s="208">
        <f>+K362-'[3]4.4. Detailed Budget Plan'!K48</f>
        <v>0</v>
      </c>
      <c r="BC362" s="208">
        <f>+N362-'[3]4.4. Detailed Budget Plan'!L48</f>
        <v>0</v>
      </c>
      <c r="BD362" s="208">
        <f>+Q362-'[3]4.4. Detailed Budget Plan'!M48</f>
        <v>0</v>
      </c>
      <c r="BE362" s="208">
        <f>+T362-'[3]4.4. Detailed Budget Plan'!N48</f>
        <v>0</v>
      </c>
      <c r="BF362" s="208">
        <f>+W362-'[3]4.4. Detailed Budget Plan'!O48</f>
        <v>0</v>
      </c>
      <c r="BG362" s="208">
        <f>+AA362-'[3]4.4. Detailed Budget Plan'!P48</f>
        <v>0</v>
      </c>
    </row>
    <row r="363" spans="2:59" x14ac:dyDescent="0.25">
      <c r="C363" s="472"/>
      <c r="D363" s="473"/>
      <c r="E363" s="473"/>
      <c r="F363" s="473"/>
      <c r="G363" s="473"/>
      <c r="H363" s="473"/>
      <c r="I363" s="473"/>
      <c r="J363" s="473"/>
      <c r="K363" s="473"/>
      <c r="L363" s="473"/>
      <c r="M363" s="473"/>
      <c r="N363" s="473"/>
      <c r="O363" s="473"/>
      <c r="P363" s="473"/>
      <c r="Q363" s="474"/>
      <c r="R363" s="241" t="s">
        <v>378</v>
      </c>
      <c r="S363" s="242"/>
      <c r="T363" s="242"/>
      <c r="U363" s="242"/>
      <c r="V363" s="242"/>
      <c r="W363" s="330"/>
      <c r="X363" s="331" t="s">
        <v>320</v>
      </c>
      <c r="Y363" s="331">
        <v>7145.3300232300207</v>
      </c>
      <c r="Z363" s="440">
        <v>46.690092073831501</v>
      </c>
      <c r="AA363" s="441">
        <v>333616.11668252229</v>
      </c>
      <c r="AB363" s="205"/>
      <c r="AC363" s="206"/>
      <c r="AD363" s="206"/>
      <c r="AE363" s="206"/>
      <c r="AF363" s="206"/>
      <c r="AG363" s="206"/>
      <c r="AH363" s="206"/>
      <c r="AI363" s="206"/>
      <c r="AJ363" s="206"/>
      <c r="AK363" s="206"/>
      <c r="AL363" s="206"/>
      <c r="AM363" s="206"/>
      <c r="AN363" s="206"/>
      <c r="AO363" s="206"/>
      <c r="AP363" s="206"/>
      <c r="AQ363" s="206"/>
      <c r="AR363" s="206"/>
      <c r="AS363" s="206"/>
      <c r="AT363" s="206"/>
      <c r="AU363" s="206"/>
      <c r="AV363" s="206"/>
      <c r="AW363" s="206"/>
      <c r="AX363" s="207">
        <f>+AA363-(Y363*Z363)</f>
        <v>0</v>
      </c>
      <c r="AY363" s="156">
        <v>1</v>
      </c>
    </row>
    <row r="364" spans="2:59" ht="14.65" customHeight="1" x14ac:dyDescent="0.25">
      <c r="C364" s="475"/>
      <c r="D364" s="476"/>
      <c r="E364" s="476"/>
      <c r="F364" s="476"/>
      <c r="G364" s="476"/>
      <c r="H364" s="476"/>
      <c r="I364" s="476"/>
      <c r="J364" s="476"/>
      <c r="K364" s="476"/>
      <c r="L364" s="476"/>
      <c r="M364" s="476"/>
      <c r="N364" s="476"/>
      <c r="O364" s="476"/>
      <c r="P364" s="476"/>
      <c r="Q364" s="477"/>
      <c r="R364" s="212" t="s">
        <v>344</v>
      </c>
      <c r="S364" s="213"/>
      <c r="T364" s="213"/>
      <c r="U364" s="213"/>
      <c r="V364" s="213"/>
      <c r="W364" s="214"/>
      <c r="X364" s="334" t="s">
        <v>320</v>
      </c>
      <c r="Y364" s="334">
        <v>4539.4425121537552</v>
      </c>
      <c r="Z364" s="190">
        <v>2.3345046036915753</v>
      </c>
      <c r="AA364" s="447">
        <v>10597.34944281619</v>
      </c>
      <c r="AB364" s="205"/>
      <c r="AC364" s="206"/>
      <c r="AD364" s="206"/>
      <c r="AE364" s="206"/>
      <c r="AF364" s="206"/>
      <c r="AG364" s="206"/>
      <c r="AH364" s="206"/>
      <c r="AI364" s="206"/>
      <c r="AJ364" s="206"/>
      <c r="AK364" s="206"/>
      <c r="AL364" s="206"/>
      <c r="AM364" s="206"/>
      <c r="AN364" s="206"/>
      <c r="AO364" s="206"/>
      <c r="AP364" s="206"/>
      <c r="AQ364" s="206"/>
      <c r="AR364" s="206"/>
      <c r="AS364" s="206"/>
      <c r="AT364" s="206"/>
      <c r="AU364" s="206"/>
      <c r="AV364" s="206"/>
      <c r="AW364" s="206"/>
      <c r="AX364" s="207">
        <f>+AA364-(Y364*Z364)</f>
        <v>0</v>
      </c>
      <c r="AY364" s="156">
        <v>2</v>
      </c>
    </row>
    <row r="365" spans="2:59" ht="14.65" customHeight="1" x14ac:dyDescent="0.25">
      <c r="C365" s="475"/>
      <c r="D365" s="476"/>
      <c r="E365" s="476"/>
      <c r="F365" s="476"/>
      <c r="G365" s="476"/>
      <c r="H365" s="476"/>
      <c r="I365" s="476"/>
      <c r="J365" s="476"/>
      <c r="K365" s="476"/>
      <c r="L365" s="476"/>
      <c r="M365" s="476"/>
      <c r="N365" s="476"/>
      <c r="O365" s="476"/>
      <c r="P365" s="476"/>
      <c r="Q365" s="477"/>
      <c r="R365" s="212" t="s">
        <v>345</v>
      </c>
      <c r="S365" s="213"/>
      <c r="T365" s="213"/>
      <c r="U365" s="213"/>
      <c r="V365" s="213"/>
      <c r="W365" s="214"/>
      <c r="X365" s="334" t="s">
        <v>320</v>
      </c>
      <c r="Y365" s="334">
        <v>3355.8781202538339</v>
      </c>
      <c r="Z365" s="190">
        <v>5.5444484337674904</v>
      </c>
      <c r="AA365" s="447">
        <v>18606.493187755957</v>
      </c>
      <c r="AB365" s="205"/>
      <c r="AC365" s="206"/>
      <c r="AD365" s="206"/>
      <c r="AE365" s="206"/>
      <c r="AF365" s="206"/>
      <c r="AG365" s="206"/>
      <c r="AH365" s="206"/>
      <c r="AI365" s="206"/>
      <c r="AJ365" s="206"/>
      <c r="AK365" s="206"/>
      <c r="AL365" s="206"/>
      <c r="AM365" s="206"/>
      <c r="AN365" s="206"/>
      <c r="AO365" s="206"/>
      <c r="AP365" s="206"/>
      <c r="AQ365" s="206"/>
      <c r="AR365" s="206"/>
      <c r="AS365" s="206"/>
      <c r="AT365" s="206"/>
      <c r="AU365" s="206"/>
      <c r="AV365" s="206"/>
      <c r="AW365" s="206"/>
      <c r="AX365" s="207">
        <f>+AA365-(Y365*Z365)</f>
        <v>0</v>
      </c>
      <c r="AY365" s="156">
        <v>3</v>
      </c>
    </row>
    <row r="366" spans="2:59" ht="14.65" customHeight="1" x14ac:dyDescent="0.25">
      <c r="C366" s="475"/>
      <c r="D366" s="476"/>
      <c r="E366" s="476"/>
      <c r="F366" s="476"/>
      <c r="G366" s="476"/>
      <c r="H366" s="476"/>
      <c r="I366" s="476"/>
      <c r="J366" s="476"/>
      <c r="K366" s="476"/>
      <c r="L366" s="476"/>
      <c r="M366" s="476"/>
      <c r="N366" s="476"/>
      <c r="O366" s="476"/>
      <c r="P366" s="476"/>
      <c r="Q366" s="477"/>
      <c r="R366" s="212" t="s">
        <v>346</v>
      </c>
      <c r="S366" s="213"/>
      <c r="T366" s="213"/>
      <c r="U366" s="213"/>
      <c r="V366" s="213"/>
      <c r="W366" s="214"/>
      <c r="X366" s="334" t="s">
        <v>320</v>
      </c>
      <c r="Y366" s="334">
        <v>10625.432146881776</v>
      </c>
      <c r="Z366" s="190">
        <v>0.58362615092289383</v>
      </c>
      <c r="AA366" s="447">
        <v>6201.2800657769922</v>
      </c>
      <c r="AB366" s="205"/>
      <c r="AC366" s="206"/>
      <c r="AD366" s="206"/>
      <c r="AE366" s="206"/>
      <c r="AF366" s="206"/>
      <c r="AG366" s="206"/>
      <c r="AH366" s="206"/>
      <c r="AI366" s="206"/>
      <c r="AJ366" s="206"/>
      <c r="AK366" s="206"/>
      <c r="AL366" s="206"/>
      <c r="AM366" s="206"/>
      <c r="AN366" s="206"/>
      <c r="AO366" s="206"/>
      <c r="AP366" s="206"/>
      <c r="AQ366" s="206"/>
      <c r="AR366" s="206"/>
      <c r="AS366" s="206"/>
      <c r="AT366" s="206"/>
      <c r="AU366" s="206"/>
      <c r="AV366" s="206"/>
      <c r="AW366" s="206"/>
      <c r="AX366" s="207">
        <f t="shared" ref="AX366:AX370" si="25">+AA366-(Y366*Z366)</f>
        <v>0</v>
      </c>
      <c r="AY366" s="156">
        <v>4</v>
      </c>
    </row>
    <row r="367" spans="2:59" ht="14.65" customHeight="1" x14ac:dyDescent="0.25">
      <c r="C367" s="475"/>
      <c r="D367" s="476"/>
      <c r="E367" s="476"/>
      <c r="F367" s="476"/>
      <c r="G367" s="476"/>
      <c r="H367" s="476"/>
      <c r="I367" s="476"/>
      <c r="J367" s="476"/>
      <c r="K367" s="476"/>
      <c r="L367" s="476"/>
      <c r="M367" s="476"/>
      <c r="N367" s="476"/>
      <c r="O367" s="476"/>
      <c r="P367" s="476"/>
      <c r="Q367" s="477"/>
      <c r="R367" s="212" t="s">
        <v>388</v>
      </c>
      <c r="S367" s="213"/>
      <c r="T367" s="213"/>
      <c r="U367" s="213"/>
      <c r="V367" s="213"/>
      <c r="W367" s="214"/>
      <c r="X367" s="334" t="s">
        <v>320</v>
      </c>
      <c r="Y367" s="334">
        <v>3059.6821151062259</v>
      </c>
      <c r="Z367" s="190">
        <v>142.6965937420623</v>
      </c>
      <c r="AA367" s="447">
        <v>436606.21575916687</v>
      </c>
      <c r="AB367" s="205"/>
      <c r="AC367" s="206"/>
      <c r="AD367" s="206"/>
      <c r="AE367" s="206"/>
      <c r="AF367" s="206"/>
      <c r="AG367" s="206"/>
      <c r="AH367" s="206"/>
      <c r="AI367" s="206"/>
      <c r="AJ367" s="206"/>
      <c r="AK367" s="206"/>
      <c r="AL367" s="206"/>
      <c r="AM367" s="206"/>
      <c r="AN367" s="206"/>
      <c r="AO367" s="206"/>
      <c r="AP367" s="206"/>
      <c r="AQ367" s="206"/>
      <c r="AR367" s="206"/>
      <c r="AS367" s="206"/>
      <c r="AT367" s="206"/>
      <c r="AU367" s="206"/>
      <c r="AV367" s="206"/>
      <c r="AW367" s="206"/>
      <c r="AX367" s="207">
        <f t="shared" si="25"/>
        <v>0</v>
      </c>
      <c r="AY367" s="156">
        <v>5</v>
      </c>
    </row>
    <row r="368" spans="2:59" ht="14.65" customHeight="1" x14ac:dyDescent="0.25">
      <c r="C368" s="497"/>
      <c r="D368" s="498"/>
      <c r="E368" s="498"/>
      <c r="F368" s="498"/>
      <c r="G368" s="498"/>
      <c r="H368" s="498"/>
      <c r="I368" s="498"/>
      <c r="J368" s="498"/>
      <c r="K368" s="498"/>
      <c r="L368" s="498"/>
      <c r="M368" s="498"/>
      <c r="N368" s="498"/>
      <c r="O368" s="498"/>
      <c r="P368" s="498"/>
      <c r="Q368" s="499"/>
      <c r="R368" s="212" t="s">
        <v>348</v>
      </c>
      <c r="S368" s="213"/>
      <c r="T368" s="213"/>
      <c r="U368" s="213"/>
      <c r="V368" s="213"/>
      <c r="W368" s="214"/>
      <c r="X368" s="334" t="s">
        <v>320</v>
      </c>
      <c r="Y368" s="334">
        <v>9905.0069897893809</v>
      </c>
      <c r="Z368" s="190">
        <v>2.0426915282301286</v>
      </c>
      <c r="AA368" s="447">
        <v>20232.873865102974</v>
      </c>
      <c r="AB368" s="205"/>
      <c r="AC368" s="206"/>
      <c r="AD368" s="206"/>
      <c r="AE368" s="206"/>
      <c r="AF368" s="206"/>
      <c r="AG368" s="206"/>
      <c r="AH368" s="206"/>
      <c r="AI368" s="206"/>
      <c r="AJ368" s="206"/>
      <c r="AK368" s="206"/>
      <c r="AL368" s="206"/>
      <c r="AM368" s="206"/>
      <c r="AN368" s="206"/>
      <c r="AO368" s="206"/>
      <c r="AP368" s="206"/>
      <c r="AQ368" s="206"/>
      <c r="AR368" s="206"/>
      <c r="AS368" s="206"/>
      <c r="AT368" s="206"/>
      <c r="AU368" s="206"/>
      <c r="AV368" s="206"/>
      <c r="AW368" s="206"/>
      <c r="AX368" s="207">
        <f t="shared" si="25"/>
        <v>0</v>
      </c>
      <c r="AY368" s="156">
        <v>6</v>
      </c>
    </row>
    <row r="369" spans="2:59" x14ac:dyDescent="0.25">
      <c r="C369" s="256" t="s">
        <v>327</v>
      </c>
      <c r="D369" s="256"/>
      <c r="E369" s="314"/>
      <c r="F369" s="315"/>
      <c r="G369" s="316"/>
      <c r="H369" s="206"/>
      <c r="I369" s="206"/>
      <c r="J369" s="317"/>
      <c r="K369" s="206"/>
      <c r="L369" s="206"/>
      <c r="M369" s="317"/>
      <c r="N369" s="206"/>
      <c r="O369" s="206"/>
      <c r="P369" s="317"/>
      <c r="Q369" s="206"/>
      <c r="R369" s="206"/>
      <c r="S369" s="317"/>
      <c r="T369" s="206"/>
      <c r="U369" s="206"/>
      <c r="V369" s="317"/>
      <c r="W369" s="206"/>
      <c r="X369" s="265"/>
      <c r="Y369" s="265"/>
      <c r="Z369" s="318"/>
      <c r="AA369" s="265"/>
      <c r="AC369" s="206"/>
      <c r="AD369" s="206"/>
      <c r="AE369" s="206"/>
      <c r="AF369" s="206"/>
      <c r="AG369" s="206"/>
      <c r="AH369" s="206"/>
      <c r="AI369" s="206"/>
      <c r="AJ369" s="206"/>
      <c r="AK369" s="206"/>
      <c r="AL369" s="206"/>
      <c r="AM369" s="206"/>
      <c r="AN369" s="206"/>
      <c r="AO369" s="206"/>
      <c r="AP369" s="206"/>
      <c r="AQ369" s="206"/>
      <c r="AR369" s="206"/>
      <c r="AS369" s="206"/>
      <c r="AT369" s="206"/>
      <c r="AU369" s="206"/>
      <c r="AV369" s="206"/>
      <c r="AW369" s="206"/>
      <c r="AX369" s="207">
        <f t="shared" si="25"/>
        <v>0</v>
      </c>
      <c r="AY369" s="156">
        <v>7</v>
      </c>
    </row>
    <row r="370" spans="2:59" x14ac:dyDescent="0.25">
      <c r="C370" s="261" t="s">
        <v>328</v>
      </c>
      <c r="D370" s="261"/>
      <c r="E370" s="314"/>
      <c r="F370" s="315"/>
      <c r="G370" s="316"/>
      <c r="H370" s="206"/>
      <c r="I370" s="206"/>
      <c r="J370" s="317"/>
      <c r="K370" s="206"/>
      <c r="L370" s="206"/>
      <c r="M370" s="317"/>
      <c r="N370" s="206"/>
      <c r="O370" s="206"/>
      <c r="P370" s="317"/>
      <c r="Q370" s="206"/>
      <c r="R370" s="206"/>
      <c r="S370" s="317"/>
      <c r="T370" s="206"/>
      <c r="U370" s="206"/>
      <c r="V370" s="317"/>
      <c r="W370" s="206"/>
      <c r="X370" s="265"/>
      <c r="Y370" s="265"/>
      <c r="Z370" s="318"/>
      <c r="AA370" s="265"/>
      <c r="AC370" s="206"/>
      <c r="AD370" s="206"/>
      <c r="AE370" s="206"/>
      <c r="AF370" s="206"/>
      <c r="AG370" s="206"/>
      <c r="AH370" s="206"/>
      <c r="AI370" s="206"/>
      <c r="AJ370" s="206"/>
      <c r="AK370" s="206"/>
      <c r="AL370" s="206"/>
      <c r="AM370" s="206"/>
      <c r="AN370" s="206"/>
      <c r="AO370" s="206"/>
      <c r="AP370" s="206"/>
      <c r="AQ370" s="206"/>
      <c r="AR370" s="206"/>
      <c r="AS370" s="206"/>
      <c r="AT370" s="206"/>
      <c r="AU370" s="206"/>
      <c r="AV370" s="206"/>
      <c r="AW370" s="206"/>
      <c r="AX370" s="207">
        <f t="shared" si="25"/>
        <v>0</v>
      </c>
      <c r="AY370" s="156">
        <v>8</v>
      </c>
    </row>
    <row r="371" spans="2:59" ht="15.75" thickBot="1" x14ac:dyDescent="0.3">
      <c r="F371" s="319"/>
      <c r="H371" s="319"/>
      <c r="K371" s="319"/>
      <c r="N371" s="319"/>
      <c r="Q371" s="319"/>
      <c r="T371" s="319"/>
      <c r="W371" s="319"/>
      <c r="X371" s="375"/>
      <c r="Y371" s="375"/>
      <c r="AA371" s="375"/>
      <c r="AB371" s="225"/>
    </row>
    <row r="372" spans="2:59" ht="15.75" thickBot="1" x14ac:dyDescent="0.3">
      <c r="F372" s="294" t="s">
        <v>308</v>
      </c>
      <c r="G372" s="295"/>
      <c r="H372" s="296"/>
      <c r="I372" s="294" t="s">
        <v>309</v>
      </c>
      <c r="J372" s="295"/>
      <c r="K372" s="296"/>
      <c r="L372" s="294" t="s">
        <v>310</v>
      </c>
      <c r="M372" s="295"/>
      <c r="N372" s="296"/>
      <c r="O372" s="294" t="s">
        <v>311</v>
      </c>
      <c r="P372" s="295"/>
      <c r="Q372" s="296"/>
      <c r="R372" s="294" t="s">
        <v>312</v>
      </c>
      <c r="S372" s="295"/>
      <c r="T372" s="296"/>
      <c r="U372" s="294" t="s">
        <v>313</v>
      </c>
      <c r="V372" s="295"/>
      <c r="W372" s="296"/>
      <c r="X372" s="387" t="s">
        <v>314</v>
      </c>
      <c r="Y372" s="388"/>
      <c r="Z372" s="388"/>
      <c r="AA372" s="389"/>
      <c r="AB372" s="158"/>
    </row>
    <row r="373" spans="2:59" ht="30" x14ac:dyDescent="0.25">
      <c r="B373" s="276" t="str">
        <f>'[3]Do not use or change'!H49</f>
        <v>A42</v>
      </c>
      <c r="C373" s="322" t="str">
        <f>'[3]Do not use or change'!F49</f>
        <v>Staff</v>
      </c>
      <c r="D373" s="390" t="s">
        <v>329</v>
      </c>
      <c r="E373" s="390" t="s">
        <v>307</v>
      </c>
      <c r="F373" s="302" t="s">
        <v>315</v>
      </c>
      <c r="G373" s="298" t="s">
        <v>316</v>
      </c>
      <c r="H373" s="235" t="s">
        <v>317</v>
      </c>
      <c r="I373" s="299" t="s">
        <v>315</v>
      </c>
      <c r="J373" s="300" t="s">
        <v>316</v>
      </c>
      <c r="K373" s="301" t="s">
        <v>317</v>
      </c>
      <c r="L373" s="302" t="s">
        <v>315</v>
      </c>
      <c r="M373" s="298" t="s">
        <v>316</v>
      </c>
      <c r="N373" s="235" t="s">
        <v>317</v>
      </c>
      <c r="O373" s="302" t="s">
        <v>315</v>
      </c>
      <c r="P373" s="298" t="s">
        <v>316</v>
      </c>
      <c r="Q373" s="235" t="s">
        <v>317</v>
      </c>
      <c r="R373" s="302" t="s">
        <v>315</v>
      </c>
      <c r="S373" s="298" t="s">
        <v>316</v>
      </c>
      <c r="T373" s="235" t="s">
        <v>317</v>
      </c>
      <c r="U373" s="302" t="s">
        <v>315</v>
      </c>
      <c r="V373" s="298" t="s">
        <v>316</v>
      </c>
      <c r="W373" s="235" t="s">
        <v>317</v>
      </c>
      <c r="X373" s="390" t="s">
        <v>307</v>
      </c>
      <c r="Y373" s="302" t="s">
        <v>315</v>
      </c>
      <c r="Z373" s="298" t="s">
        <v>316</v>
      </c>
      <c r="AA373" s="235" t="s">
        <v>317</v>
      </c>
      <c r="AB373" s="181"/>
    </row>
    <row r="374" spans="2:59" ht="119.65" customHeight="1" thickBot="1" x14ac:dyDescent="0.3">
      <c r="C374" s="303" t="str">
        <f>'[3]Do not use or change'!I49</f>
        <v>Scientific advisors, and scientists on agroclimatic. This includes all the costs associated with each position according with the labor regulation: health, pension, parafiscal contributions, family compensation fund and professional risks..  Benefits associated with each institution and positions.Facilities, IT, services, research and technical support.</v>
      </c>
      <c r="D374" s="392" t="s">
        <v>380</v>
      </c>
      <c r="E374" s="392" t="s">
        <v>340</v>
      </c>
      <c r="F374" s="282">
        <v>11054</v>
      </c>
      <c r="G374" s="355">
        <v>2.058088551080707</v>
      </c>
      <c r="H374" s="198">
        <v>22750.110843646136</v>
      </c>
      <c r="I374" s="282">
        <v>11054</v>
      </c>
      <c r="J374" s="355">
        <v>4.019360847127321</v>
      </c>
      <c r="K374" s="198">
        <v>44430.014804145409</v>
      </c>
      <c r="L374" s="282">
        <v>11054</v>
      </c>
      <c r="M374" s="355">
        <v>3.6302625349583386</v>
      </c>
      <c r="N374" s="198">
        <v>40128.922061429475</v>
      </c>
      <c r="O374" s="282">
        <v>11054</v>
      </c>
      <c r="P374" s="355">
        <v>3.1984141692174477</v>
      </c>
      <c r="Q374" s="198">
        <v>35355.270226529668</v>
      </c>
      <c r="R374" s="282">
        <v>11054</v>
      </c>
      <c r="S374" s="355">
        <v>2.5057403718682347</v>
      </c>
      <c r="T374" s="198">
        <v>27698.454070631466</v>
      </c>
      <c r="U374" s="282">
        <v>11054</v>
      </c>
      <c r="V374" s="355">
        <v>0.91425838542044879</v>
      </c>
      <c r="W374" s="198">
        <v>10106.212192437641</v>
      </c>
      <c r="X374" s="433" t="str">
        <f>E374</f>
        <v>Months</v>
      </c>
      <c r="Y374" s="433">
        <f>U374</f>
        <v>11054</v>
      </c>
      <c r="Z374" s="284">
        <f>SUM(G374+J374+M374+P374+S374+V374)</f>
        <v>16.3261248596725</v>
      </c>
      <c r="AA374" s="285">
        <f>SUM(H374+K374+N374+Q374+T374+W374)</f>
        <v>180468.98419881982</v>
      </c>
      <c r="AB374" s="205">
        <f>AA374-'[3]4.4. Detailed Budget Plan'!P49</f>
        <v>0</v>
      </c>
      <c r="AC374" s="206"/>
      <c r="AD374" s="206"/>
      <c r="AE374" s="207">
        <f>H374-(F374*G374)</f>
        <v>0</v>
      </c>
      <c r="AF374" s="206"/>
      <c r="AG374" s="206"/>
      <c r="AH374" s="207">
        <f>K374-(J374*I374)</f>
        <v>0</v>
      </c>
      <c r="AI374" s="206"/>
      <c r="AJ374" s="206"/>
      <c r="AK374" s="207">
        <f>+N374-(L374*M374)</f>
        <v>0</v>
      </c>
      <c r="AL374" s="206"/>
      <c r="AM374" s="206"/>
      <c r="AN374" s="207">
        <f>Q374-(O374*P374)</f>
        <v>0</v>
      </c>
      <c r="AO374" s="206"/>
      <c r="AP374" s="206"/>
      <c r="AQ374" s="207">
        <f>+T374-(R374*S374)</f>
        <v>0</v>
      </c>
      <c r="AR374" s="206"/>
      <c r="AS374" s="206"/>
      <c r="AT374" s="207">
        <f>+W374-(U374*V374)</f>
        <v>0</v>
      </c>
      <c r="AU374" s="206"/>
      <c r="AV374" s="206"/>
      <c r="AW374" s="206"/>
      <c r="AX374" s="208">
        <f>+AA374-W374-T374-Q374-N374-K374-H374</f>
        <v>0</v>
      </c>
      <c r="BA374" s="208">
        <f>+H374-'[3]4.4. Detailed Budget Plan'!J49</f>
        <v>0</v>
      </c>
      <c r="BB374" s="208">
        <f>+K374-'[3]4.4. Detailed Budget Plan'!K49</f>
        <v>0</v>
      </c>
      <c r="BC374" s="208">
        <f>+N374-'[3]4.4. Detailed Budget Plan'!L49</f>
        <v>0</v>
      </c>
      <c r="BD374" s="208">
        <f>+Q374-'[3]4.4. Detailed Budget Plan'!M49</f>
        <v>0</v>
      </c>
      <c r="BE374" s="208">
        <f>+T374-'[3]4.4. Detailed Budget Plan'!N49</f>
        <v>0</v>
      </c>
      <c r="BF374" s="208">
        <f>+W374-'[3]4.4. Detailed Budget Plan'!O49</f>
        <v>0</v>
      </c>
      <c r="BG374" s="208">
        <f>+AA374-'[3]4.4. Detailed Budget Plan'!P49</f>
        <v>0</v>
      </c>
    </row>
    <row r="375" spans="2:59" x14ac:dyDescent="0.25">
      <c r="C375" s="286" t="s">
        <v>327</v>
      </c>
      <c r="D375" s="286"/>
      <c r="E375" s="306"/>
      <c r="F375" s="307"/>
      <c r="G375" s="308"/>
      <c r="H375" s="308"/>
      <c r="I375" s="309"/>
      <c r="J375" s="310"/>
      <c r="K375" s="309"/>
      <c r="L375" s="309"/>
      <c r="M375" s="310"/>
      <c r="N375" s="309"/>
      <c r="O375" s="309"/>
      <c r="P375" s="310"/>
      <c r="Q375" s="309"/>
      <c r="R375" s="309"/>
      <c r="S375" s="310"/>
      <c r="T375" s="309"/>
      <c r="U375" s="309"/>
      <c r="V375" s="310"/>
      <c r="W375" s="309"/>
      <c r="X375" s="311"/>
      <c r="Y375" s="311"/>
      <c r="Z375" s="312"/>
      <c r="AA375" s="311"/>
    </row>
    <row r="376" spans="2:59" x14ac:dyDescent="0.25">
      <c r="C376" s="261" t="s">
        <v>328</v>
      </c>
      <c r="D376" s="261"/>
      <c r="E376" s="314"/>
      <c r="F376" s="315"/>
      <c r="G376" s="316"/>
      <c r="H376" s="316"/>
      <c r="I376" s="206"/>
      <c r="J376" s="317"/>
      <c r="K376" s="206"/>
      <c r="L376" s="206"/>
      <c r="M376" s="317"/>
      <c r="N376" s="206"/>
      <c r="O376" s="206"/>
      <c r="P376" s="317"/>
      <c r="Q376" s="206"/>
      <c r="R376" s="206"/>
      <c r="S376" s="317"/>
      <c r="T376" s="206"/>
      <c r="U376" s="206"/>
      <c r="V376" s="317"/>
      <c r="W376" s="206"/>
      <c r="X376" s="265"/>
      <c r="Y376" s="265"/>
      <c r="Z376" s="318"/>
      <c r="AA376" s="265"/>
    </row>
    <row r="377" spans="2:59" ht="15.75" thickBot="1" x14ac:dyDescent="0.3">
      <c r="C377" s="425"/>
      <c r="D377" s="425"/>
      <c r="E377" s="266"/>
      <c r="F377" s="267"/>
      <c r="G377" s="268"/>
      <c r="H377" s="199"/>
      <c r="I377" s="267"/>
      <c r="J377" s="292"/>
      <c r="K377" s="293"/>
      <c r="L377" s="291"/>
      <c r="M377" s="292"/>
      <c r="N377" s="293"/>
      <c r="O377" s="291"/>
      <c r="P377" s="292"/>
      <c r="Q377" s="293"/>
      <c r="R377" s="291"/>
      <c r="S377" s="292"/>
      <c r="T377" s="293"/>
      <c r="U377" s="291"/>
      <c r="V377" s="292"/>
      <c r="W377" s="293"/>
      <c r="X377" s="205"/>
      <c r="Y377" s="205"/>
      <c r="Z377" s="350"/>
      <c r="AA377" s="205"/>
      <c r="AB377" s="205"/>
    </row>
    <row r="378" spans="2:59" x14ac:dyDescent="0.25">
      <c r="F378" s="273" t="s">
        <v>308</v>
      </c>
      <c r="G378" s="274"/>
      <c r="H378" s="275"/>
      <c r="I378" s="273" t="s">
        <v>309</v>
      </c>
      <c r="J378" s="274"/>
      <c r="K378" s="275"/>
      <c r="L378" s="273" t="s">
        <v>310</v>
      </c>
      <c r="M378" s="274"/>
      <c r="N378" s="275"/>
      <c r="O378" s="273" t="s">
        <v>311</v>
      </c>
      <c r="P378" s="274"/>
      <c r="Q378" s="275"/>
      <c r="R378" s="273" t="s">
        <v>312</v>
      </c>
      <c r="S378" s="274"/>
      <c r="T378" s="275"/>
      <c r="U378" s="273" t="s">
        <v>313</v>
      </c>
      <c r="V378" s="274"/>
      <c r="W378" s="275"/>
      <c r="X378" s="170" t="s">
        <v>314</v>
      </c>
      <c r="Y378" s="171"/>
      <c r="Z378" s="171"/>
      <c r="AA378" s="172"/>
      <c r="AB378" s="158"/>
    </row>
    <row r="379" spans="2:59" ht="30" x14ac:dyDescent="0.25">
      <c r="B379" s="276" t="str">
        <f>'[3]Do not use or change'!H50</f>
        <v>A43</v>
      </c>
      <c r="C379" s="500" t="str">
        <f>'[3]Do not use or change'!F50</f>
        <v>Training, workshops, and conference</v>
      </c>
      <c r="D379" s="192" t="s">
        <v>329</v>
      </c>
      <c r="E379" s="192" t="s">
        <v>307</v>
      </c>
      <c r="F379" s="186" t="s">
        <v>315</v>
      </c>
      <c r="G379" s="187" t="s">
        <v>316</v>
      </c>
      <c r="H379" s="188" t="s">
        <v>317</v>
      </c>
      <c r="I379" s="189" t="s">
        <v>315</v>
      </c>
      <c r="J379" s="190" t="s">
        <v>316</v>
      </c>
      <c r="K379" s="191" t="s">
        <v>317</v>
      </c>
      <c r="L379" s="186" t="s">
        <v>315</v>
      </c>
      <c r="M379" s="187" t="s">
        <v>316</v>
      </c>
      <c r="N379" s="188" t="s">
        <v>317</v>
      </c>
      <c r="O379" s="186" t="s">
        <v>315</v>
      </c>
      <c r="P379" s="187" t="s">
        <v>316</v>
      </c>
      <c r="Q379" s="188" t="s">
        <v>317</v>
      </c>
      <c r="R379" s="186" t="s">
        <v>315</v>
      </c>
      <c r="S379" s="187" t="s">
        <v>316</v>
      </c>
      <c r="T379" s="188" t="s">
        <v>317</v>
      </c>
      <c r="U379" s="186" t="s">
        <v>315</v>
      </c>
      <c r="V379" s="187" t="s">
        <v>316</v>
      </c>
      <c r="W379" s="188" t="s">
        <v>317</v>
      </c>
      <c r="X379" s="192" t="s">
        <v>307</v>
      </c>
      <c r="Y379" s="186" t="s">
        <v>315</v>
      </c>
      <c r="Z379" s="187" t="s">
        <v>316</v>
      </c>
      <c r="AA379" s="188" t="s">
        <v>317</v>
      </c>
      <c r="AB379" s="181"/>
    </row>
    <row r="380" spans="2:59" ht="61.15" customHeight="1" x14ac:dyDescent="0.25">
      <c r="C380" s="431" t="str">
        <f>'[3]Do not use or change'!I50</f>
        <v xml:space="preserve">Includes all costs associated with event logistics and supplies requiered (snacks, lunches, locations, equipment, materials, communication material) </v>
      </c>
      <c r="D380" s="431" t="s">
        <v>389</v>
      </c>
      <c r="E380" s="431" t="s">
        <v>351</v>
      </c>
      <c r="F380" s="501">
        <v>2300</v>
      </c>
      <c r="G380" s="200">
        <v>4.0748624643103897</v>
      </c>
      <c r="H380" s="502">
        <v>9372.183667913896</v>
      </c>
      <c r="I380" s="501">
        <v>2300</v>
      </c>
      <c r="J380" s="200">
        <v>8.4153220482951845</v>
      </c>
      <c r="K380" s="502">
        <v>19355.240711078925</v>
      </c>
      <c r="L380" s="501">
        <v>2300</v>
      </c>
      <c r="M380" s="200">
        <v>5.9889997764390488</v>
      </c>
      <c r="N380" s="502">
        <v>13774.699485809811</v>
      </c>
      <c r="O380" s="501">
        <v>2300</v>
      </c>
      <c r="P380" s="200">
        <v>4.4639100602605266</v>
      </c>
      <c r="Q380" s="502">
        <v>10266.993138599211</v>
      </c>
      <c r="R380" s="501">
        <v>2300</v>
      </c>
      <c r="S380" s="200">
        <v>4.0186457375657882</v>
      </c>
      <c r="T380" s="502">
        <v>9242.885196401312</v>
      </c>
      <c r="U380" s="501">
        <v>2300</v>
      </c>
      <c r="V380" s="200">
        <v>1.3986195162911483</v>
      </c>
      <c r="W380" s="502">
        <v>3216.824887469641</v>
      </c>
      <c r="X380" s="503" t="str">
        <f>E380</f>
        <v>Event</v>
      </c>
      <c r="Y380" s="503">
        <f>U380</f>
        <v>2300</v>
      </c>
      <c r="Z380" s="239">
        <f>SUM(G380+J380+M380+P380+S380+V380)</f>
        <v>28.360359603162085</v>
      </c>
      <c r="AA380" s="240">
        <f>SUM(H380+K380+N380+Q380+T380+W380)</f>
        <v>65228.827087272803</v>
      </c>
      <c r="AB380" s="205">
        <f>AA380-'[3]4.4. Detailed Budget Plan'!P50</f>
        <v>0</v>
      </c>
      <c r="AC380" s="206"/>
      <c r="AD380" s="206"/>
      <c r="AE380" s="207">
        <f>H380-(F380*G380)</f>
        <v>0</v>
      </c>
      <c r="AF380" s="206"/>
      <c r="AG380" s="206"/>
      <c r="AH380" s="207">
        <f>K380-(J380*I380)</f>
        <v>0</v>
      </c>
      <c r="AI380" s="206"/>
      <c r="AJ380" s="206"/>
      <c r="AK380" s="207">
        <f>+N380-(L380*M380)</f>
        <v>0</v>
      </c>
      <c r="AL380" s="206"/>
      <c r="AM380" s="206"/>
      <c r="AN380" s="207">
        <f>Q380-(O380*P380)</f>
        <v>0</v>
      </c>
      <c r="AO380" s="206"/>
      <c r="AP380" s="206"/>
      <c r="AQ380" s="207">
        <f>+T380-(R380*S380)</f>
        <v>0</v>
      </c>
      <c r="AR380" s="206"/>
      <c r="AS380" s="206"/>
      <c r="AT380" s="207">
        <f>+W380-(U380*V380)</f>
        <v>0</v>
      </c>
      <c r="AU380" s="206"/>
      <c r="AV380" s="206"/>
      <c r="AW380" s="206"/>
      <c r="AX380" s="208">
        <f>+AA380-W380-T380-Q380-N380-K380-H380</f>
        <v>0</v>
      </c>
      <c r="BA380" s="208">
        <f>+H380-'[3]4.4. Detailed Budget Plan'!J50</f>
        <v>0</v>
      </c>
      <c r="BB380" s="208">
        <f>+K380-'[3]4.4. Detailed Budget Plan'!K50</f>
        <v>0</v>
      </c>
      <c r="BC380" s="208">
        <f>+N380-'[3]4.4. Detailed Budget Plan'!L50</f>
        <v>0</v>
      </c>
      <c r="BD380" s="208">
        <f>+Q380-'[3]4.4. Detailed Budget Plan'!M50</f>
        <v>0</v>
      </c>
      <c r="BE380" s="208">
        <f>+T380-'[3]4.4. Detailed Budget Plan'!N50</f>
        <v>0</v>
      </c>
      <c r="BF380" s="208">
        <f>+W380-'[3]4.4. Detailed Budget Plan'!O50</f>
        <v>0</v>
      </c>
      <c r="BG380" s="208">
        <f>+AA380-'[3]4.4. Detailed Budget Plan'!P50</f>
        <v>0</v>
      </c>
    </row>
    <row r="381" spans="2:59" x14ac:dyDescent="0.25">
      <c r="C381" s="256" t="s">
        <v>327</v>
      </c>
      <c r="D381" s="256"/>
      <c r="E381" s="314"/>
      <c r="F381" s="315"/>
      <c r="G381" s="316"/>
      <c r="H381" s="206"/>
      <c r="I381" s="206"/>
      <c r="J381" s="317"/>
      <c r="K381" s="206"/>
      <c r="L381" s="206"/>
      <c r="M381" s="317"/>
      <c r="N381" s="206"/>
      <c r="O381" s="206"/>
      <c r="P381" s="317"/>
      <c r="Q381" s="206"/>
      <c r="R381" s="206"/>
      <c r="S381" s="317"/>
      <c r="T381" s="206"/>
      <c r="U381" s="206"/>
      <c r="V381" s="317"/>
      <c r="W381" s="206"/>
      <c r="X381" s="265"/>
      <c r="Y381" s="265"/>
      <c r="Z381" s="318"/>
      <c r="AA381" s="265"/>
    </row>
    <row r="382" spans="2:59" x14ac:dyDescent="0.25">
      <c r="C382" s="261" t="s">
        <v>328</v>
      </c>
      <c r="D382" s="261"/>
      <c r="E382" s="314"/>
      <c r="F382" s="315"/>
      <c r="G382" s="316"/>
      <c r="H382" s="206"/>
      <c r="I382" s="206"/>
      <c r="J382" s="317"/>
      <c r="K382" s="206"/>
      <c r="L382" s="206"/>
      <c r="M382" s="317"/>
      <c r="N382" s="206"/>
      <c r="O382" s="206"/>
      <c r="P382" s="317"/>
      <c r="Q382" s="206"/>
      <c r="R382" s="206"/>
      <c r="S382" s="317"/>
      <c r="T382" s="206"/>
      <c r="U382" s="206"/>
      <c r="V382" s="317"/>
      <c r="W382" s="206"/>
      <c r="X382" s="265"/>
      <c r="Y382" s="265"/>
      <c r="Z382" s="318"/>
      <c r="AA382" s="265"/>
    </row>
    <row r="383" spans="2:59" ht="15.75" thickBot="1" x14ac:dyDescent="0.3">
      <c r="F383" s="319"/>
      <c r="H383" s="319"/>
      <c r="K383" s="319"/>
      <c r="N383" s="319"/>
      <c r="Q383" s="319"/>
      <c r="T383" s="319"/>
      <c r="W383" s="319"/>
      <c r="X383" s="375"/>
      <c r="Y383" s="375"/>
      <c r="AA383" s="375"/>
      <c r="AB383" s="225"/>
    </row>
    <row r="384" spans="2:59" x14ac:dyDescent="0.25">
      <c r="B384" s="166"/>
      <c r="C384" s="166"/>
      <c r="D384" s="166"/>
      <c r="E384" s="166"/>
      <c r="F384" s="273" t="s">
        <v>308</v>
      </c>
      <c r="G384" s="274"/>
      <c r="H384" s="275"/>
      <c r="I384" s="273" t="s">
        <v>309</v>
      </c>
      <c r="J384" s="274"/>
      <c r="K384" s="275"/>
      <c r="L384" s="273" t="s">
        <v>310</v>
      </c>
      <c r="M384" s="274"/>
      <c r="N384" s="275"/>
      <c r="O384" s="273" t="s">
        <v>311</v>
      </c>
      <c r="P384" s="274"/>
      <c r="Q384" s="275"/>
      <c r="R384" s="273" t="s">
        <v>312</v>
      </c>
      <c r="S384" s="274"/>
      <c r="T384" s="275"/>
      <c r="U384" s="273" t="s">
        <v>313</v>
      </c>
      <c r="V384" s="274"/>
      <c r="W384" s="275"/>
      <c r="X384" s="170" t="s">
        <v>314</v>
      </c>
      <c r="Y384" s="171"/>
      <c r="Z384" s="171"/>
      <c r="AA384" s="172"/>
      <c r="AB384" s="158"/>
    </row>
    <row r="385" spans="2:59" ht="30" x14ac:dyDescent="0.25">
      <c r="B385" s="276" t="str">
        <f>'[3]Do not use or change'!H51</f>
        <v>A44</v>
      </c>
      <c r="C385" s="182" t="str">
        <f>'[3]Do not use or change'!F51</f>
        <v>Travel</v>
      </c>
      <c r="D385" s="192" t="s">
        <v>329</v>
      </c>
      <c r="E385" s="192" t="s">
        <v>307</v>
      </c>
      <c r="F385" s="186" t="s">
        <v>315</v>
      </c>
      <c r="G385" s="187" t="s">
        <v>316</v>
      </c>
      <c r="H385" s="188" t="s">
        <v>317</v>
      </c>
      <c r="I385" s="186" t="s">
        <v>315</v>
      </c>
      <c r="J385" s="187" t="s">
        <v>316</v>
      </c>
      <c r="K385" s="188" t="s">
        <v>317</v>
      </c>
      <c r="L385" s="186" t="s">
        <v>315</v>
      </c>
      <c r="M385" s="187" t="s">
        <v>316</v>
      </c>
      <c r="N385" s="188" t="s">
        <v>317</v>
      </c>
      <c r="O385" s="186" t="s">
        <v>315</v>
      </c>
      <c r="P385" s="187" t="s">
        <v>316</v>
      </c>
      <c r="Q385" s="188" t="s">
        <v>317</v>
      </c>
      <c r="R385" s="186" t="s">
        <v>315</v>
      </c>
      <c r="S385" s="187" t="s">
        <v>316</v>
      </c>
      <c r="T385" s="188" t="s">
        <v>317</v>
      </c>
      <c r="U385" s="186" t="s">
        <v>315</v>
      </c>
      <c r="V385" s="187" t="s">
        <v>316</v>
      </c>
      <c r="W385" s="188" t="s">
        <v>317</v>
      </c>
      <c r="X385" s="192" t="s">
        <v>307</v>
      </c>
      <c r="Y385" s="186" t="s">
        <v>315</v>
      </c>
      <c r="Z385" s="187" t="s">
        <v>316</v>
      </c>
      <c r="AA385" s="188" t="s">
        <v>317</v>
      </c>
      <c r="AB385" s="181"/>
    </row>
    <row r="386" spans="2:59" ht="30" x14ac:dyDescent="0.25">
      <c r="B386" s="166"/>
      <c r="C386" s="431" t="str">
        <f>'[3]Do not use or change'!I51</f>
        <v>Includes travel costs (air tickects, taxi, car rental hotels and perdiem)</v>
      </c>
      <c r="D386" s="431" t="s">
        <v>390</v>
      </c>
      <c r="E386" s="431" t="s">
        <v>353</v>
      </c>
      <c r="F386" s="419">
        <v>626</v>
      </c>
      <c r="G386" s="200">
        <v>88.689909528862643</v>
      </c>
      <c r="H386" s="502">
        <v>55519.883365068017</v>
      </c>
      <c r="I386" s="419">
        <v>626</v>
      </c>
      <c r="J386" s="200">
        <v>178.88048633385489</v>
      </c>
      <c r="K386" s="502">
        <v>111979.18444499315</v>
      </c>
      <c r="L386" s="419">
        <v>626</v>
      </c>
      <c r="M386" s="200">
        <v>155.8724934551235</v>
      </c>
      <c r="N386" s="502">
        <v>97576.180902907305</v>
      </c>
      <c r="O386" s="419">
        <v>626</v>
      </c>
      <c r="P386" s="200">
        <v>127.71026700840726</v>
      </c>
      <c r="Q386" s="502">
        <v>79946.627147262945</v>
      </c>
      <c r="R386" s="419">
        <v>626</v>
      </c>
      <c r="S386" s="200">
        <v>81.726417317849751</v>
      </c>
      <c r="T386" s="502">
        <v>51160.737240973947</v>
      </c>
      <c r="U386" s="419">
        <v>626</v>
      </c>
      <c r="V386" s="200">
        <v>23.264040825621386</v>
      </c>
      <c r="W386" s="502">
        <v>14563.289556838987</v>
      </c>
      <c r="X386" s="503" t="str">
        <f>E386</f>
        <v>Trip</v>
      </c>
      <c r="Y386" s="503">
        <f>U386</f>
        <v>626</v>
      </c>
      <c r="Z386" s="239">
        <f>SUM(G386+J386+M386+P386+S386+V386)</f>
        <v>656.14361446971941</v>
      </c>
      <c r="AA386" s="240">
        <f>SUM(H386+K386+N386+Q386+T386+W386)</f>
        <v>410745.9026580443</v>
      </c>
      <c r="AB386" s="205">
        <f>AA386-'[3]4.4. Detailed Budget Plan'!P51</f>
        <v>0</v>
      </c>
      <c r="AC386" s="206"/>
      <c r="AD386" s="206"/>
      <c r="AE386" s="207">
        <f>H386-(F386*G386)</f>
        <v>0</v>
      </c>
      <c r="AF386" s="206"/>
      <c r="AG386" s="206"/>
      <c r="AH386" s="207">
        <f>K386-(J386*I386)</f>
        <v>0</v>
      </c>
      <c r="AI386" s="206"/>
      <c r="AJ386" s="206"/>
      <c r="AK386" s="207">
        <f>+N386-(L386*M386)</f>
        <v>0</v>
      </c>
      <c r="AL386" s="206"/>
      <c r="AM386" s="206"/>
      <c r="AN386" s="207">
        <f>Q386-(O386*P386)</f>
        <v>0</v>
      </c>
      <c r="AO386" s="206"/>
      <c r="AP386" s="206"/>
      <c r="AQ386" s="207">
        <f>+T386-(R386*S386)</f>
        <v>0</v>
      </c>
      <c r="AR386" s="206"/>
      <c r="AS386" s="206"/>
      <c r="AT386" s="207">
        <f>+W386-(U386*V386)</f>
        <v>0</v>
      </c>
      <c r="AU386" s="206"/>
      <c r="AV386" s="206"/>
      <c r="AW386" s="206"/>
      <c r="AX386" s="208">
        <f>+AA386-W386-T386-Q386-N386-K386-H386</f>
        <v>0</v>
      </c>
      <c r="BA386" s="208">
        <f>+H386-'[3]4.4. Detailed Budget Plan'!J51</f>
        <v>0</v>
      </c>
      <c r="BB386" s="208">
        <f>+K386-'[3]4.4. Detailed Budget Plan'!K51</f>
        <v>0</v>
      </c>
      <c r="BC386" s="208">
        <f>+N386-'[3]4.4. Detailed Budget Plan'!L51</f>
        <v>0</v>
      </c>
      <c r="BD386" s="208">
        <f>+Q386-'[3]4.4. Detailed Budget Plan'!M51</f>
        <v>0</v>
      </c>
      <c r="BE386" s="208">
        <f>+T386-'[3]4.4. Detailed Budget Plan'!N51</f>
        <v>0</v>
      </c>
      <c r="BF386" s="208">
        <f>+W386-'[3]4.4. Detailed Budget Plan'!O51</f>
        <v>0</v>
      </c>
      <c r="BG386" s="208">
        <f>+AA386-'[3]4.4. Detailed Budget Plan'!P51</f>
        <v>0</v>
      </c>
    </row>
    <row r="387" spans="2:59" x14ac:dyDescent="0.25">
      <c r="C387" s="256" t="s">
        <v>327</v>
      </c>
      <c r="D387" s="256"/>
      <c r="E387" s="314"/>
      <c r="F387" s="315"/>
      <c r="G387" s="316"/>
      <c r="H387" s="206"/>
      <c r="I387" s="206"/>
      <c r="J387" s="317"/>
      <c r="K387" s="206"/>
      <c r="L387" s="206"/>
      <c r="M387" s="317"/>
      <c r="N387" s="206"/>
      <c r="O387" s="206"/>
      <c r="P387" s="317"/>
      <c r="Q387" s="206"/>
      <c r="R387" s="206"/>
      <c r="S387" s="317"/>
      <c r="T387" s="206"/>
      <c r="U387" s="206"/>
      <c r="V387" s="317"/>
      <c r="W387" s="206"/>
      <c r="X387" s="265"/>
      <c r="Y387" s="265"/>
      <c r="Z387" s="318"/>
      <c r="AA387" s="265"/>
    </row>
    <row r="388" spans="2:59" x14ac:dyDescent="0.25">
      <c r="C388" s="261" t="s">
        <v>328</v>
      </c>
      <c r="D388" s="261"/>
      <c r="E388" s="314"/>
      <c r="F388" s="315"/>
      <c r="G388" s="316"/>
      <c r="H388" s="206"/>
      <c r="I388" s="206"/>
      <c r="J388" s="317"/>
      <c r="K388" s="206"/>
      <c r="L388" s="206"/>
      <c r="M388" s="317"/>
      <c r="N388" s="206"/>
      <c r="O388" s="206"/>
      <c r="P388" s="317"/>
      <c r="Q388" s="206"/>
      <c r="R388" s="206"/>
      <c r="S388" s="317"/>
      <c r="T388" s="206"/>
      <c r="U388" s="206"/>
      <c r="V388" s="317"/>
      <c r="W388" s="206"/>
      <c r="X388" s="265"/>
      <c r="Y388" s="265"/>
      <c r="Z388" s="318"/>
      <c r="AA388" s="265"/>
    </row>
    <row r="389" spans="2:59" ht="15.75" thickBot="1" x14ac:dyDescent="0.3">
      <c r="I389" s="320"/>
      <c r="J389" s="321"/>
      <c r="K389" s="320"/>
    </row>
    <row r="390" spans="2:59" x14ac:dyDescent="0.25">
      <c r="B390" s="166"/>
      <c r="C390" s="376"/>
      <c r="D390" s="166"/>
      <c r="E390" s="166"/>
      <c r="F390" s="273" t="s">
        <v>308</v>
      </c>
      <c r="G390" s="274"/>
      <c r="H390" s="275"/>
      <c r="I390" s="273" t="s">
        <v>309</v>
      </c>
      <c r="J390" s="274"/>
      <c r="K390" s="275"/>
      <c r="L390" s="273" t="s">
        <v>310</v>
      </c>
      <c r="M390" s="274"/>
      <c r="N390" s="275"/>
      <c r="O390" s="273" t="s">
        <v>311</v>
      </c>
      <c r="P390" s="274"/>
      <c r="Q390" s="275"/>
      <c r="R390" s="273" t="s">
        <v>312</v>
      </c>
      <c r="S390" s="274"/>
      <c r="T390" s="275"/>
      <c r="U390" s="273" t="s">
        <v>313</v>
      </c>
      <c r="V390" s="274"/>
      <c r="W390" s="275"/>
      <c r="X390" s="170" t="s">
        <v>314</v>
      </c>
      <c r="Y390" s="171"/>
      <c r="Z390" s="171"/>
      <c r="AA390" s="172"/>
      <c r="AB390" s="158"/>
    </row>
    <row r="391" spans="2:59" ht="30" x14ac:dyDescent="0.25">
      <c r="B391" s="276" t="str">
        <f>'[3]Do not use or change'!H52</f>
        <v>A45</v>
      </c>
      <c r="C391" s="500" t="str">
        <f>'[3]Do not use or change'!F52</f>
        <v>Construction</v>
      </c>
      <c r="D391" s="192" t="s">
        <v>329</v>
      </c>
      <c r="E391" s="192" t="s">
        <v>307</v>
      </c>
      <c r="F391" s="186" t="s">
        <v>315</v>
      </c>
      <c r="G391" s="187" t="s">
        <v>316</v>
      </c>
      <c r="H391" s="188" t="s">
        <v>317</v>
      </c>
      <c r="I391" s="189" t="s">
        <v>315</v>
      </c>
      <c r="J391" s="190" t="s">
        <v>316</v>
      </c>
      <c r="K391" s="191" t="s">
        <v>317</v>
      </c>
      <c r="L391" s="186" t="s">
        <v>315</v>
      </c>
      <c r="M391" s="187" t="s">
        <v>316</v>
      </c>
      <c r="N391" s="188" t="s">
        <v>317</v>
      </c>
      <c r="O391" s="186" t="s">
        <v>315</v>
      </c>
      <c r="P391" s="187" t="s">
        <v>316</v>
      </c>
      <c r="Q391" s="188" t="s">
        <v>317</v>
      </c>
      <c r="R391" s="186" t="s">
        <v>315</v>
      </c>
      <c r="S391" s="187" t="s">
        <v>316</v>
      </c>
      <c r="T391" s="188" t="s">
        <v>317</v>
      </c>
      <c r="U391" s="186" t="s">
        <v>315</v>
      </c>
      <c r="V391" s="187" t="s">
        <v>316</v>
      </c>
      <c r="W391" s="188" t="s">
        <v>317</v>
      </c>
      <c r="X391" s="192" t="s">
        <v>307</v>
      </c>
      <c r="Y391" s="186" t="s">
        <v>315</v>
      </c>
      <c r="Z391" s="187" t="s">
        <v>316</v>
      </c>
      <c r="AA391" s="188" t="s">
        <v>317</v>
      </c>
      <c r="AB391" s="181"/>
    </row>
    <row r="392" spans="2:59" ht="90" x14ac:dyDescent="0.25">
      <c r="C392" s="431" t="str">
        <f>'[3]Do not use or change'!I52</f>
        <v xml:space="preserve">Installing fences and other safety devices for protection of meteorological stations / Conditioning (adecuación) of soils for assembly of plots. Facilities or service infrastructure </v>
      </c>
      <c r="D392" s="431" t="s">
        <v>391</v>
      </c>
      <c r="E392" s="431" t="s">
        <v>320</v>
      </c>
      <c r="F392" s="418">
        <v>10724.331343609365</v>
      </c>
      <c r="G392" s="200">
        <v>1.9048773701301129</v>
      </c>
      <c r="H392" s="502">
        <v>20428.536086218548</v>
      </c>
      <c r="I392" s="418">
        <v>10724.331343609365</v>
      </c>
      <c r="J392" s="200">
        <v>2.9535505501338402</v>
      </c>
      <c r="K392" s="502">
        <v>31674.854739735023</v>
      </c>
      <c r="L392" s="418">
        <v>10724.331343609365</v>
      </c>
      <c r="M392" s="200">
        <v>2.643086423690105</v>
      </c>
      <c r="N392" s="502">
        <v>28345.334577448175</v>
      </c>
      <c r="O392" s="418">
        <v>10724.331343609365</v>
      </c>
      <c r="P392" s="200">
        <v>2.6169763397461643</v>
      </c>
      <c r="Q392" s="502">
        <v>28065.3213858239</v>
      </c>
      <c r="R392" s="418">
        <v>10724.331343609365</v>
      </c>
      <c r="S392" s="200">
        <v>1.0904200244303426</v>
      </c>
      <c r="T392" s="502">
        <v>11694.025645697611</v>
      </c>
      <c r="U392" s="418">
        <v>10724.331343609365</v>
      </c>
      <c r="V392" s="200">
        <v>5.6680419100221216E-2</v>
      </c>
      <c r="W392" s="502">
        <v>607.85959512541729</v>
      </c>
      <c r="X392" s="503" t="str">
        <f>E392</f>
        <v>Lump sum</v>
      </c>
      <c r="Y392" s="503">
        <f>U392</f>
        <v>10724.331343609365</v>
      </c>
      <c r="Z392" s="239">
        <f>SUM(G392+J392+M392+P392+S392+V392)</f>
        <v>11.265591127230786</v>
      </c>
      <c r="AA392" s="240">
        <f>SUM(H392+K392+N392+Q392+T392+W392)</f>
        <v>120815.93203004866</v>
      </c>
      <c r="AB392" s="205">
        <f>AA392-'[3]4.4. Detailed Budget Plan'!P52</f>
        <v>0</v>
      </c>
      <c r="AC392" s="206"/>
      <c r="AD392" s="206"/>
      <c r="AE392" s="207">
        <f>H392-(F392*G392)</f>
        <v>0</v>
      </c>
      <c r="AF392" s="206"/>
      <c r="AG392" s="206"/>
      <c r="AH392" s="207">
        <f>K392-(J392*I392)</f>
        <v>0</v>
      </c>
      <c r="AI392" s="206"/>
      <c r="AJ392" s="206"/>
      <c r="AK392" s="207">
        <f>+N392-(L392*M392)</f>
        <v>0</v>
      </c>
      <c r="AL392" s="206"/>
      <c r="AM392" s="206"/>
      <c r="AN392" s="207">
        <f>Q392-(O392*P392)</f>
        <v>0</v>
      </c>
      <c r="AO392" s="206"/>
      <c r="AP392" s="206"/>
      <c r="AQ392" s="207">
        <f>+T392-(R392*S392)</f>
        <v>0</v>
      </c>
      <c r="AR392" s="206"/>
      <c r="AS392" s="206"/>
      <c r="AT392" s="207">
        <f>+W392-(U392*V392)</f>
        <v>0</v>
      </c>
      <c r="AU392" s="206"/>
      <c r="AV392" s="206"/>
      <c r="AW392" s="206"/>
      <c r="AX392" s="208">
        <f>+AA392-W392-T392-Q392-N392-K392-H392</f>
        <v>0</v>
      </c>
      <c r="BA392" s="208">
        <f>+H392-'[3]4.4. Detailed Budget Plan'!J52</f>
        <v>0</v>
      </c>
      <c r="BB392" s="208">
        <f>+K392-'[3]4.4. Detailed Budget Plan'!K52</f>
        <v>0</v>
      </c>
      <c r="BC392" s="208">
        <f>+N392-'[3]4.4. Detailed Budget Plan'!L52</f>
        <v>0</v>
      </c>
      <c r="BD392" s="208">
        <f>+Q392-'[3]4.4. Detailed Budget Plan'!M52</f>
        <v>0</v>
      </c>
      <c r="BE392" s="208">
        <f>+T392-'[3]4.4. Detailed Budget Plan'!N52</f>
        <v>0</v>
      </c>
      <c r="BF392" s="208">
        <f>+W392-'[3]4.4. Detailed Budget Plan'!O52</f>
        <v>0</v>
      </c>
      <c r="BG392" s="208">
        <f>+AA392-'[3]4.4. Detailed Budget Plan'!P52</f>
        <v>0</v>
      </c>
    </row>
    <row r="393" spans="2:59" ht="23.65" customHeight="1" x14ac:dyDescent="0.25">
      <c r="C393" s="431"/>
      <c r="D393" s="431"/>
      <c r="E393" s="431"/>
      <c r="F393" s="504"/>
      <c r="G393" s="316"/>
      <c r="H393" s="316"/>
      <c r="I393" s="316"/>
      <c r="J393" s="200"/>
      <c r="K393" s="200"/>
      <c r="L393" s="200"/>
      <c r="M393" s="200"/>
      <c r="N393" s="200"/>
      <c r="O393" s="200"/>
      <c r="P393" s="505"/>
      <c r="Q393" s="461"/>
      <c r="R393" s="212" t="s">
        <v>366</v>
      </c>
      <c r="S393" s="213"/>
      <c r="T393" s="213"/>
      <c r="U393" s="213"/>
      <c r="V393" s="213"/>
      <c r="W393" s="214"/>
      <c r="X393" s="265" t="s">
        <v>320</v>
      </c>
      <c r="Y393" s="446">
        <v>2557.2172739669586</v>
      </c>
      <c r="Z393" s="190">
        <v>1.3143189648435927</v>
      </c>
      <c r="AA393" s="447">
        <v>3360.9991604004063</v>
      </c>
      <c r="AB393" s="205"/>
      <c r="AC393" s="206"/>
      <c r="AD393" s="206"/>
      <c r="AE393" s="206"/>
      <c r="AF393" s="206"/>
      <c r="AG393" s="206"/>
      <c r="AH393" s="206"/>
      <c r="AI393" s="206"/>
      <c r="AJ393" s="206"/>
      <c r="AK393" s="206"/>
      <c r="AL393" s="206"/>
      <c r="AM393" s="206"/>
      <c r="AN393" s="206"/>
      <c r="AO393" s="206"/>
      <c r="AP393" s="206"/>
      <c r="AQ393" s="206"/>
      <c r="AR393" s="206"/>
      <c r="AS393" s="206"/>
      <c r="AT393" s="206"/>
      <c r="AU393" s="206"/>
      <c r="AV393" s="206"/>
      <c r="AW393" s="206"/>
      <c r="AX393" s="207">
        <f>+AA393-(Y393*Z393)</f>
        <v>0</v>
      </c>
      <c r="AY393" s="156">
        <v>1</v>
      </c>
    </row>
    <row r="394" spans="2:59" ht="23.65" customHeight="1" x14ac:dyDescent="0.25">
      <c r="C394" s="431"/>
      <c r="D394" s="431"/>
      <c r="E394" s="431"/>
      <c r="F394" s="504"/>
      <c r="G394" s="316"/>
      <c r="H394" s="316"/>
      <c r="I394" s="316"/>
      <c r="J394" s="200"/>
      <c r="K394" s="200"/>
      <c r="L394" s="200"/>
      <c r="M394" s="200"/>
      <c r="N394" s="200"/>
      <c r="O394" s="200"/>
      <c r="P394" s="505"/>
      <c r="Q394" s="461"/>
      <c r="R394" s="212" t="s">
        <v>367</v>
      </c>
      <c r="S394" s="213"/>
      <c r="T394" s="213"/>
      <c r="U394" s="213"/>
      <c r="V394" s="213"/>
      <c r="W394" s="214"/>
      <c r="X394" s="265" t="s">
        <v>320</v>
      </c>
      <c r="Y394" s="446">
        <v>30423.127259239496</v>
      </c>
      <c r="Z394" s="190">
        <v>1.6898386690846192</v>
      </c>
      <c r="AA394" s="447">
        <v>51410.176877145255</v>
      </c>
      <c r="AB394" s="205"/>
      <c r="AC394" s="206"/>
      <c r="AD394" s="206"/>
      <c r="AE394" s="206"/>
      <c r="AF394" s="206"/>
      <c r="AG394" s="206"/>
      <c r="AH394" s="206"/>
      <c r="AI394" s="206"/>
      <c r="AJ394" s="206"/>
      <c r="AK394" s="206"/>
      <c r="AL394" s="206"/>
      <c r="AM394" s="206"/>
      <c r="AN394" s="206"/>
      <c r="AO394" s="206"/>
      <c r="AP394" s="206"/>
      <c r="AQ394" s="206"/>
      <c r="AR394" s="206"/>
      <c r="AS394" s="206"/>
      <c r="AT394" s="206"/>
      <c r="AU394" s="206"/>
      <c r="AV394" s="206"/>
      <c r="AW394" s="206"/>
      <c r="AX394" s="207">
        <f>+AA394-(Y394*Z394)</f>
        <v>0</v>
      </c>
      <c r="AY394" s="156">
        <v>2</v>
      </c>
    </row>
    <row r="395" spans="2:59" ht="23.65" customHeight="1" x14ac:dyDescent="0.25">
      <c r="C395" s="431"/>
      <c r="D395" s="431"/>
      <c r="E395" s="431"/>
      <c r="F395" s="504"/>
      <c r="G395" s="316"/>
      <c r="H395" s="316"/>
      <c r="I395" s="316"/>
      <c r="J395" s="200"/>
      <c r="K395" s="200"/>
      <c r="L395" s="200"/>
      <c r="M395" s="200"/>
      <c r="N395" s="200"/>
      <c r="O395" s="200"/>
      <c r="P395" s="505"/>
      <c r="Q395" s="461"/>
      <c r="R395" s="212" t="s">
        <v>368</v>
      </c>
      <c r="S395" s="213"/>
      <c r="T395" s="213"/>
      <c r="U395" s="213"/>
      <c r="V395" s="213"/>
      <c r="W395" s="214"/>
      <c r="X395" s="265" t="s">
        <v>320</v>
      </c>
      <c r="Y395" s="446">
        <v>6367.6495815526314</v>
      </c>
      <c r="Z395" s="190">
        <v>8.0736736411820686</v>
      </c>
      <c r="AA395" s="447">
        <v>51410.32458286552</v>
      </c>
      <c r="AB395" s="205"/>
      <c r="AC395" s="206"/>
      <c r="AD395" s="206"/>
      <c r="AE395" s="206"/>
      <c r="AF395" s="206"/>
      <c r="AG395" s="206"/>
      <c r="AH395" s="206"/>
      <c r="AI395" s="206"/>
      <c r="AJ395" s="206"/>
      <c r="AK395" s="206"/>
      <c r="AL395" s="206"/>
      <c r="AM395" s="206"/>
      <c r="AN395" s="206"/>
      <c r="AO395" s="206"/>
      <c r="AP395" s="206"/>
      <c r="AQ395" s="206"/>
      <c r="AR395" s="206"/>
      <c r="AS395" s="206"/>
      <c r="AT395" s="206"/>
      <c r="AU395" s="206"/>
      <c r="AV395" s="206"/>
      <c r="AW395" s="206"/>
      <c r="AX395" s="207">
        <f>+AA395-(Y395*Z395)</f>
        <v>0</v>
      </c>
      <c r="AY395" s="156">
        <v>3</v>
      </c>
    </row>
    <row r="396" spans="2:59" ht="23.65" customHeight="1" x14ac:dyDescent="0.25">
      <c r="C396" s="431"/>
      <c r="D396" s="431"/>
      <c r="E396" s="431"/>
      <c r="F396" s="504"/>
      <c r="G396" s="316"/>
      <c r="H396" s="316"/>
      <c r="I396" s="316"/>
      <c r="J396" s="200"/>
      <c r="K396" s="200"/>
      <c r="L396" s="200"/>
      <c r="M396" s="200"/>
      <c r="N396" s="200"/>
      <c r="O396" s="200"/>
      <c r="P396" s="505"/>
      <c r="Q396" s="461"/>
      <c r="R396" s="212" t="s">
        <v>369</v>
      </c>
      <c r="S396" s="213"/>
      <c r="T396" s="213"/>
      <c r="U396" s="213"/>
      <c r="V396" s="213"/>
      <c r="W396" s="214"/>
      <c r="X396" s="265" t="s">
        <v>320</v>
      </c>
      <c r="Y396" s="446">
        <v>77942.282358873985</v>
      </c>
      <c r="Z396" s="190">
        <v>0.18775985212051322</v>
      </c>
      <c r="AA396" s="447">
        <v>14634.431409637466</v>
      </c>
      <c r="AB396" s="205"/>
      <c r="AC396" s="206"/>
      <c r="AD396" s="206"/>
      <c r="AE396" s="206"/>
      <c r="AF396" s="206"/>
      <c r="AG396" s="206"/>
      <c r="AH396" s="206"/>
      <c r="AI396" s="206"/>
      <c r="AJ396" s="206"/>
      <c r="AK396" s="206"/>
      <c r="AL396" s="206"/>
      <c r="AM396" s="206"/>
      <c r="AN396" s="206"/>
      <c r="AO396" s="206"/>
      <c r="AP396" s="206"/>
      <c r="AQ396" s="206"/>
      <c r="AR396" s="206"/>
      <c r="AS396" s="206"/>
      <c r="AT396" s="206"/>
      <c r="AU396" s="206"/>
      <c r="AV396" s="206"/>
      <c r="AW396" s="206"/>
      <c r="AX396" s="207">
        <f t="shared" ref="AX396" si="26">+AA396-(Y396*Z396)</f>
        <v>0</v>
      </c>
      <c r="AY396" s="156">
        <v>4</v>
      </c>
    </row>
    <row r="397" spans="2:59" x14ac:dyDescent="0.25">
      <c r="C397" s="256" t="s">
        <v>327</v>
      </c>
      <c r="D397" s="256"/>
      <c r="E397" s="314"/>
      <c r="F397" s="315"/>
      <c r="G397" s="316"/>
      <c r="H397" s="316"/>
      <c r="I397" s="316"/>
      <c r="J397" s="316"/>
      <c r="K397" s="316"/>
      <c r="L397" s="316"/>
      <c r="M397" s="316"/>
      <c r="N397" s="316"/>
      <c r="O397" s="316"/>
      <c r="P397" s="317"/>
      <c r="Q397" s="206"/>
      <c r="R397" s="206"/>
      <c r="S397" s="317"/>
      <c r="T397" s="206"/>
      <c r="U397" s="206"/>
      <c r="V397" s="317"/>
      <c r="W397" s="206"/>
      <c r="X397" s="265"/>
      <c r="Y397" s="265"/>
      <c r="Z397" s="318"/>
      <c r="AA397" s="265"/>
    </row>
    <row r="398" spans="2:59" x14ac:dyDescent="0.25">
      <c r="C398" s="261" t="s">
        <v>328</v>
      </c>
      <c r="D398" s="261"/>
      <c r="E398" s="314"/>
      <c r="F398" s="315"/>
      <c r="G398" s="316"/>
      <c r="H398" s="206"/>
      <c r="I398" s="206"/>
      <c r="J398" s="317"/>
      <c r="K398" s="206"/>
      <c r="L398" s="206"/>
      <c r="M398" s="317"/>
      <c r="N398" s="206"/>
      <c r="O398" s="206"/>
      <c r="P398" s="317"/>
      <c r="Q398" s="206"/>
      <c r="R398" s="206"/>
      <c r="S398" s="317"/>
      <c r="T398" s="206"/>
      <c r="U398" s="206"/>
      <c r="V398" s="317"/>
      <c r="W398" s="206"/>
      <c r="X398" s="265"/>
      <c r="Y398" s="265"/>
      <c r="Z398" s="318"/>
      <c r="AA398" s="265"/>
    </row>
    <row r="399" spans="2:59" ht="15.75" thickBot="1" x14ac:dyDescent="0.3">
      <c r="I399" s="320"/>
      <c r="J399" s="321"/>
      <c r="K399" s="320"/>
    </row>
    <row r="400" spans="2:59" x14ac:dyDescent="0.25">
      <c r="B400" s="166"/>
      <c r="C400" s="166"/>
      <c r="D400" s="166"/>
      <c r="E400" s="166"/>
      <c r="F400" s="273" t="s">
        <v>308</v>
      </c>
      <c r="G400" s="274"/>
      <c r="H400" s="275"/>
      <c r="I400" s="273" t="s">
        <v>309</v>
      </c>
      <c r="J400" s="274"/>
      <c r="K400" s="275"/>
      <c r="L400" s="273" t="s">
        <v>310</v>
      </c>
      <c r="M400" s="274"/>
      <c r="N400" s="275"/>
      <c r="O400" s="273" t="s">
        <v>311</v>
      </c>
      <c r="P400" s="274"/>
      <c r="Q400" s="275"/>
      <c r="R400" s="273" t="s">
        <v>312</v>
      </c>
      <c r="S400" s="274"/>
      <c r="T400" s="275"/>
      <c r="U400" s="273" t="s">
        <v>313</v>
      </c>
      <c r="V400" s="274"/>
      <c r="W400" s="275"/>
      <c r="X400" s="170" t="s">
        <v>314</v>
      </c>
      <c r="Y400" s="171"/>
      <c r="Z400" s="171"/>
      <c r="AA400" s="172"/>
      <c r="AB400" s="158"/>
    </row>
    <row r="401" spans="2:59" ht="30" x14ac:dyDescent="0.25">
      <c r="B401" s="276" t="str">
        <f>'[3]Do not use or change'!H53</f>
        <v>A46</v>
      </c>
      <c r="C401" s="182" t="str">
        <f>'[3]Do not use or change'!F53</f>
        <v>Equipment</v>
      </c>
      <c r="D401" s="192" t="s">
        <v>329</v>
      </c>
      <c r="E401" s="192" t="s">
        <v>307</v>
      </c>
      <c r="F401" s="186" t="s">
        <v>315</v>
      </c>
      <c r="G401" s="187" t="s">
        <v>316</v>
      </c>
      <c r="H401" s="188" t="s">
        <v>317</v>
      </c>
      <c r="I401" s="186" t="s">
        <v>315</v>
      </c>
      <c r="J401" s="187" t="s">
        <v>316</v>
      </c>
      <c r="K401" s="188" t="s">
        <v>317</v>
      </c>
      <c r="L401" s="186" t="s">
        <v>315</v>
      </c>
      <c r="M401" s="187" t="s">
        <v>316</v>
      </c>
      <c r="N401" s="188" t="s">
        <v>317</v>
      </c>
      <c r="O401" s="186" t="s">
        <v>315</v>
      </c>
      <c r="P401" s="187" t="s">
        <v>316</v>
      </c>
      <c r="Q401" s="188" t="s">
        <v>317</v>
      </c>
      <c r="R401" s="186" t="s">
        <v>315</v>
      </c>
      <c r="S401" s="187" t="s">
        <v>316</v>
      </c>
      <c r="T401" s="188" t="s">
        <v>317</v>
      </c>
      <c r="U401" s="186" t="s">
        <v>315</v>
      </c>
      <c r="V401" s="187" t="s">
        <v>316</v>
      </c>
      <c r="W401" s="188" t="s">
        <v>317</v>
      </c>
      <c r="X401" s="192" t="s">
        <v>307</v>
      </c>
      <c r="Y401" s="186" t="s">
        <v>315</v>
      </c>
      <c r="Z401" s="187" t="s">
        <v>316</v>
      </c>
      <c r="AA401" s="188" t="s">
        <v>317</v>
      </c>
      <c r="AB401" s="181"/>
    </row>
    <row r="402" spans="2:59" ht="90" x14ac:dyDescent="0.25">
      <c r="B402" s="166"/>
      <c r="C402" s="431" t="str">
        <f>'[3]Do not use or change'!I53</f>
        <v>Hardware equipments (servers, laptops, tablets), sensors &amp; dataloggers, lab equipment (precision scales, analytical equipment, chromatographs, foliar area analysis equipment, spectrophotometer, heating and drying ovens, lab drying/ sterilizing ovens)</v>
      </c>
      <c r="D402" s="314" t="s">
        <v>392</v>
      </c>
      <c r="E402" s="506" t="s">
        <v>320</v>
      </c>
      <c r="F402" s="419">
        <v>8862.3906833484671</v>
      </c>
      <c r="G402" s="360">
        <v>7.9619663683181683</v>
      </c>
      <c r="H402" s="502">
        <v>70562.05656371676</v>
      </c>
      <c r="I402" s="419">
        <v>8862.3906833484671</v>
      </c>
      <c r="J402" s="360">
        <v>8.8623140560425053</v>
      </c>
      <c r="K402" s="502">
        <v>78541.289523179265</v>
      </c>
      <c r="L402" s="419">
        <v>8862.3906833484671</v>
      </c>
      <c r="M402" s="360">
        <v>1.228487772561234</v>
      </c>
      <c r="N402" s="502">
        <v>10887.338590154191</v>
      </c>
      <c r="O402" s="419">
        <v>8862.3906833484671</v>
      </c>
      <c r="P402" s="360">
        <v>0.79524959503509274</v>
      </c>
      <c r="Q402" s="502">
        <v>7047.8126019756473</v>
      </c>
      <c r="R402" s="419">
        <v>8862.3906833484671</v>
      </c>
      <c r="S402" s="360">
        <v>0.77083764528396936</v>
      </c>
      <c r="T402" s="502">
        <v>6831.4643659389203</v>
      </c>
      <c r="U402" s="419">
        <v>8862.3906833484671</v>
      </c>
      <c r="V402" s="360">
        <v>0.4142731397315827</v>
      </c>
      <c r="W402" s="502">
        <v>3671.4504139186961</v>
      </c>
      <c r="X402" s="503" t="str">
        <f>E402</f>
        <v>Lump sum</v>
      </c>
      <c r="Y402" s="503">
        <f>U402</f>
        <v>8862.3906833484671</v>
      </c>
      <c r="Z402" s="239">
        <f>SUM(G402+J402+M402+P402+S402+V402)</f>
        <v>20.033128576972551</v>
      </c>
      <c r="AA402" s="240">
        <f>SUM(H402+K402+N402+Q402+T402+W402)</f>
        <v>177541.41205888349</v>
      </c>
      <c r="AB402" s="205">
        <f>AA402-'[3]4.4. Detailed Budget Plan'!P53</f>
        <v>0</v>
      </c>
      <c r="AC402" s="206"/>
      <c r="AD402" s="206"/>
      <c r="AE402" s="207">
        <f>H402-(F402*G402)</f>
        <v>0</v>
      </c>
      <c r="AF402" s="206"/>
      <c r="AG402" s="206"/>
      <c r="AH402" s="207">
        <f>K402-(J402*I402)</f>
        <v>0</v>
      </c>
      <c r="AI402" s="206"/>
      <c r="AJ402" s="206"/>
      <c r="AK402" s="207">
        <f>+N402-(L402*M402)</f>
        <v>0</v>
      </c>
      <c r="AL402" s="206"/>
      <c r="AM402" s="206"/>
      <c r="AN402" s="207">
        <f>Q402-(O402*P402)</f>
        <v>0</v>
      </c>
      <c r="AO402" s="206"/>
      <c r="AP402" s="206"/>
      <c r="AQ402" s="207">
        <f>+T402-(R402*S402)</f>
        <v>0</v>
      </c>
      <c r="AR402" s="206"/>
      <c r="AS402" s="206"/>
      <c r="AT402" s="207">
        <f>+W402-(U402*V402)</f>
        <v>0</v>
      </c>
      <c r="AU402" s="206"/>
      <c r="AV402" s="206"/>
      <c r="AW402" s="206"/>
      <c r="AX402" s="208">
        <f>+AA402-W402-T402-Q402-N402-K402-H402</f>
        <v>0</v>
      </c>
      <c r="BA402" s="208">
        <f>+H402-'[3]4.4. Detailed Budget Plan'!J53</f>
        <v>0</v>
      </c>
      <c r="BB402" s="208">
        <f>+K402-'[3]4.4. Detailed Budget Plan'!K53</f>
        <v>0</v>
      </c>
      <c r="BC402" s="208">
        <f>+N402-'[3]4.4. Detailed Budget Plan'!L53</f>
        <v>0</v>
      </c>
      <c r="BD402" s="208">
        <f>+Q402-'[3]4.4. Detailed Budget Plan'!M53</f>
        <v>0</v>
      </c>
      <c r="BE402" s="208">
        <f>+T402-'[3]4.4. Detailed Budget Plan'!N53</f>
        <v>0</v>
      </c>
      <c r="BF402" s="208">
        <f>+W402-'[3]4.4. Detailed Budget Plan'!O53</f>
        <v>0</v>
      </c>
      <c r="BG402" s="208">
        <f>+AA402-'[3]4.4. Detailed Budget Plan'!P53</f>
        <v>0</v>
      </c>
    </row>
    <row r="403" spans="2:59" ht="22.35" customHeight="1" x14ac:dyDescent="0.25">
      <c r="B403" s="166"/>
      <c r="C403" s="507"/>
      <c r="D403" s="507"/>
      <c r="E403" s="507"/>
      <c r="F403" s="507"/>
      <c r="G403" s="507"/>
      <c r="H403" s="507"/>
      <c r="I403" s="507"/>
      <c r="J403" s="507"/>
      <c r="K403" s="507"/>
      <c r="L403" s="507"/>
      <c r="M403" s="507"/>
      <c r="N403" s="507"/>
      <c r="O403" s="507"/>
      <c r="P403" s="507"/>
      <c r="Q403" s="507"/>
      <c r="R403" s="212" t="s">
        <v>371</v>
      </c>
      <c r="S403" s="213"/>
      <c r="T403" s="213"/>
      <c r="U403" s="213"/>
      <c r="V403" s="213"/>
      <c r="W403" s="214"/>
      <c r="X403" s="459" t="s">
        <v>320</v>
      </c>
      <c r="Y403" s="459">
        <v>10792.008326613322</v>
      </c>
      <c r="Z403" s="483">
        <v>0.25135669481772349</v>
      </c>
      <c r="AA403" s="461">
        <v>2712.6435434228756</v>
      </c>
      <c r="AB403" s="293"/>
      <c r="AC403" s="206"/>
      <c r="AD403" s="206"/>
      <c r="AE403" s="206"/>
      <c r="AF403" s="206"/>
      <c r="AG403" s="206"/>
      <c r="AH403" s="206"/>
      <c r="AI403" s="206"/>
      <c r="AJ403" s="206"/>
      <c r="AK403" s="206"/>
      <c r="AL403" s="206"/>
      <c r="AM403" s="206"/>
      <c r="AN403" s="206"/>
      <c r="AO403" s="206"/>
      <c r="AP403" s="206"/>
      <c r="AQ403" s="206"/>
      <c r="AR403" s="206"/>
      <c r="AS403" s="206"/>
      <c r="AT403" s="206"/>
      <c r="AU403" s="206"/>
      <c r="AV403" s="206"/>
      <c r="AW403" s="206"/>
      <c r="AX403" s="207">
        <f>+AA403-(Y403*Z403)</f>
        <v>0</v>
      </c>
      <c r="AY403" s="156">
        <v>1</v>
      </c>
    </row>
    <row r="404" spans="2:59" ht="22.35" customHeight="1" x14ac:dyDescent="0.25">
      <c r="B404" s="166"/>
      <c r="C404" s="507"/>
      <c r="D404" s="507"/>
      <c r="E404" s="507"/>
      <c r="F404" s="507"/>
      <c r="G404" s="507"/>
      <c r="H404" s="507"/>
      <c r="I404" s="507"/>
      <c r="J404" s="507"/>
      <c r="K404" s="507"/>
      <c r="L404" s="507"/>
      <c r="M404" s="507"/>
      <c r="N404" s="507"/>
      <c r="O404" s="507"/>
      <c r="P404" s="507"/>
      <c r="Q404" s="507"/>
      <c r="R404" s="212" t="s">
        <v>332</v>
      </c>
      <c r="S404" s="213"/>
      <c r="T404" s="213"/>
      <c r="U404" s="213"/>
      <c r="V404" s="213"/>
      <c r="W404" s="214"/>
      <c r="X404" s="459" t="s">
        <v>320</v>
      </c>
      <c r="Y404" s="459">
        <v>5319.0853063500745</v>
      </c>
      <c r="Z404" s="483">
        <v>3.0162803378126819</v>
      </c>
      <c r="AA404" s="461">
        <v>16043.852424692073</v>
      </c>
      <c r="AB404" s="293"/>
      <c r="AC404" s="206"/>
      <c r="AD404" s="206"/>
      <c r="AE404" s="206"/>
      <c r="AF404" s="206"/>
      <c r="AG404" s="206"/>
      <c r="AH404" s="206"/>
      <c r="AI404" s="206"/>
      <c r="AJ404" s="206"/>
      <c r="AK404" s="206"/>
      <c r="AL404" s="206"/>
      <c r="AM404" s="206"/>
      <c r="AN404" s="206"/>
      <c r="AO404" s="206"/>
      <c r="AP404" s="206"/>
      <c r="AQ404" s="206"/>
      <c r="AR404" s="206"/>
      <c r="AS404" s="206"/>
      <c r="AT404" s="206"/>
      <c r="AU404" s="206"/>
      <c r="AV404" s="206"/>
      <c r="AW404" s="206"/>
      <c r="AX404" s="207">
        <f>+AA404-(Y404*Z404)</f>
        <v>0</v>
      </c>
      <c r="AY404" s="156">
        <v>2</v>
      </c>
    </row>
    <row r="405" spans="2:59" ht="22.35" customHeight="1" x14ac:dyDescent="0.25">
      <c r="B405" s="166"/>
      <c r="C405" s="507"/>
      <c r="D405" s="507"/>
      <c r="E405" s="507"/>
      <c r="F405" s="507"/>
      <c r="G405" s="507"/>
      <c r="H405" s="507"/>
      <c r="I405" s="507"/>
      <c r="J405" s="507"/>
      <c r="K405" s="507"/>
      <c r="L405" s="507"/>
      <c r="M405" s="507"/>
      <c r="N405" s="507"/>
      <c r="O405" s="507"/>
      <c r="P405" s="507"/>
      <c r="Q405" s="507"/>
      <c r="R405" s="212" t="s">
        <v>385</v>
      </c>
      <c r="S405" s="213"/>
      <c r="T405" s="213"/>
      <c r="U405" s="213"/>
      <c r="V405" s="213"/>
      <c r="W405" s="214"/>
      <c r="X405" s="459" t="s">
        <v>320</v>
      </c>
      <c r="Y405" s="459">
        <v>47177.498988423395</v>
      </c>
      <c r="Z405" s="483">
        <v>1.1311051266797558</v>
      </c>
      <c r="AA405" s="461">
        <v>53362.71096973469</v>
      </c>
      <c r="AB405" s="293"/>
      <c r="AC405" s="206"/>
      <c r="AD405" s="206"/>
      <c r="AE405" s="206"/>
      <c r="AF405" s="206"/>
      <c r="AG405" s="206"/>
      <c r="AH405" s="206"/>
      <c r="AI405" s="206"/>
      <c r="AJ405" s="206"/>
      <c r="AK405" s="206"/>
      <c r="AL405" s="206"/>
      <c r="AM405" s="206"/>
      <c r="AN405" s="206"/>
      <c r="AO405" s="206"/>
      <c r="AP405" s="206"/>
      <c r="AQ405" s="206"/>
      <c r="AR405" s="206"/>
      <c r="AS405" s="206"/>
      <c r="AT405" s="206"/>
      <c r="AU405" s="206"/>
      <c r="AV405" s="206"/>
      <c r="AW405" s="206"/>
      <c r="AX405" s="207">
        <f>+AA405-(Y405*Z405)</f>
        <v>0</v>
      </c>
      <c r="AY405" s="156">
        <v>3</v>
      </c>
    </row>
    <row r="406" spans="2:59" ht="22.35" customHeight="1" x14ac:dyDescent="0.25">
      <c r="B406" s="166"/>
      <c r="C406" s="507"/>
      <c r="D406" s="507"/>
      <c r="E406" s="507"/>
      <c r="F406" s="507"/>
      <c r="G406" s="507"/>
      <c r="H406" s="507"/>
      <c r="I406" s="507"/>
      <c r="J406" s="507"/>
      <c r="K406" s="507"/>
      <c r="L406" s="507"/>
      <c r="M406" s="507"/>
      <c r="N406" s="507"/>
      <c r="O406" s="507"/>
      <c r="P406" s="507"/>
      <c r="Q406" s="507"/>
      <c r="R406" s="212" t="s">
        <v>373</v>
      </c>
      <c r="S406" s="213"/>
      <c r="T406" s="213"/>
      <c r="U406" s="213"/>
      <c r="V406" s="213"/>
      <c r="W406" s="214"/>
      <c r="X406" s="459" t="s">
        <v>320</v>
      </c>
      <c r="Y406" s="459">
        <v>5867.1626869176598</v>
      </c>
      <c r="Z406" s="483">
        <v>6.9123091074873972</v>
      </c>
      <c r="AA406" s="461">
        <v>40555.642075891163</v>
      </c>
      <c r="AB406" s="293"/>
      <c r="AC406" s="206"/>
      <c r="AD406" s="206"/>
      <c r="AE406" s="206"/>
      <c r="AF406" s="206"/>
      <c r="AG406" s="206"/>
      <c r="AH406" s="206"/>
      <c r="AI406" s="206"/>
      <c r="AJ406" s="206"/>
      <c r="AK406" s="206"/>
      <c r="AL406" s="206"/>
      <c r="AM406" s="206"/>
      <c r="AN406" s="206"/>
      <c r="AO406" s="206"/>
      <c r="AP406" s="206"/>
      <c r="AQ406" s="206"/>
      <c r="AR406" s="206"/>
      <c r="AS406" s="206"/>
      <c r="AT406" s="206"/>
      <c r="AU406" s="206"/>
      <c r="AV406" s="206"/>
      <c r="AW406" s="206"/>
      <c r="AX406" s="207">
        <f t="shared" ref="AX406:AX410" si="27">+AA406-(Y406*Z406)</f>
        <v>0</v>
      </c>
      <c r="AY406" s="156">
        <v>4</v>
      </c>
    </row>
    <row r="407" spans="2:59" ht="22.35" customHeight="1" x14ac:dyDescent="0.25">
      <c r="B407" s="166"/>
      <c r="C407" s="507"/>
      <c r="D407" s="507"/>
      <c r="E407" s="507"/>
      <c r="F407" s="507"/>
      <c r="G407" s="507"/>
      <c r="H407" s="507"/>
      <c r="I407" s="507"/>
      <c r="J407" s="507"/>
      <c r="K407" s="507"/>
      <c r="L407" s="507"/>
      <c r="M407" s="507"/>
      <c r="N407" s="507"/>
      <c r="O407" s="507"/>
      <c r="P407" s="507"/>
      <c r="Q407" s="507"/>
      <c r="R407" s="212" t="s">
        <v>386</v>
      </c>
      <c r="S407" s="213"/>
      <c r="T407" s="213"/>
      <c r="U407" s="213"/>
      <c r="V407" s="213"/>
      <c r="W407" s="214"/>
      <c r="X407" s="459" t="s">
        <v>320</v>
      </c>
      <c r="Y407" s="459">
        <v>7420.9876161241846</v>
      </c>
      <c r="Z407" s="483">
        <v>1.0556981182344387</v>
      </c>
      <c r="AA407" s="461">
        <v>7834.3226617833734</v>
      </c>
      <c r="AB407" s="293"/>
      <c r="AC407" s="206"/>
      <c r="AD407" s="206"/>
      <c r="AE407" s="206"/>
      <c r="AF407" s="206"/>
      <c r="AG407" s="206"/>
      <c r="AH407" s="206"/>
      <c r="AI407" s="206"/>
      <c r="AJ407" s="206"/>
      <c r="AK407" s="206"/>
      <c r="AL407" s="206"/>
      <c r="AM407" s="206"/>
      <c r="AN407" s="206"/>
      <c r="AO407" s="206"/>
      <c r="AP407" s="206"/>
      <c r="AQ407" s="206"/>
      <c r="AR407" s="206"/>
      <c r="AS407" s="206"/>
      <c r="AT407" s="206"/>
      <c r="AU407" s="206"/>
      <c r="AV407" s="206"/>
      <c r="AW407" s="206"/>
      <c r="AX407" s="207">
        <f t="shared" si="27"/>
        <v>0</v>
      </c>
      <c r="AY407" s="156">
        <v>5</v>
      </c>
    </row>
    <row r="408" spans="2:59" ht="22.35" customHeight="1" x14ac:dyDescent="0.25">
      <c r="B408" s="166"/>
      <c r="C408" s="507"/>
      <c r="D408" s="507"/>
      <c r="E408" s="507"/>
      <c r="F408" s="507"/>
      <c r="G408" s="507"/>
      <c r="H408" s="507"/>
      <c r="I408" s="507"/>
      <c r="J408" s="507"/>
      <c r="K408" s="507"/>
      <c r="L408" s="507"/>
      <c r="M408" s="507"/>
      <c r="N408" s="507"/>
      <c r="O408" s="507"/>
      <c r="P408" s="507"/>
      <c r="Q408" s="507"/>
      <c r="R408" s="212" t="s">
        <v>374</v>
      </c>
      <c r="S408" s="213"/>
      <c r="T408" s="213"/>
      <c r="U408" s="213"/>
      <c r="V408" s="213"/>
      <c r="W408" s="214"/>
      <c r="X408" s="459" t="s">
        <v>320</v>
      </c>
      <c r="Y408" s="459">
        <v>5290.9183923105948</v>
      </c>
      <c r="Z408" s="483">
        <v>6.5352740652608112</v>
      </c>
      <c r="AA408" s="461">
        <v>34577.60175067887</v>
      </c>
      <c r="AB408" s="293"/>
      <c r="AC408" s="206"/>
      <c r="AD408" s="206"/>
      <c r="AE408" s="206"/>
      <c r="AF408" s="206"/>
      <c r="AG408" s="206"/>
      <c r="AH408" s="206"/>
      <c r="AI408" s="206"/>
      <c r="AJ408" s="206"/>
      <c r="AK408" s="206"/>
      <c r="AL408" s="206"/>
      <c r="AM408" s="206"/>
      <c r="AN408" s="206"/>
      <c r="AO408" s="206"/>
      <c r="AP408" s="206"/>
      <c r="AQ408" s="206"/>
      <c r="AR408" s="206"/>
      <c r="AS408" s="206"/>
      <c r="AT408" s="206"/>
      <c r="AU408" s="206"/>
      <c r="AV408" s="206"/>
      <c r="AW408" s="206"/>
      <c r="AX408" s="207">
        <f t="shared" si="27"/>
        <v>0</v>
      </c>
      <c r="AY408" s="156">
        <v>6</v>
      </c>
    </row>
    <row r="409" spans="2:59" ht="22.35" customHeight="1" x14ac:dyDescent="0.25">
      <c r="B409" s="166"/>
      <c r="C409" s="507"/>
      <c r="D409" s="507"/>
      <c r="E409" s="507"/>
      <c r="F409" s="507"/>
      <c r="G409" s="507"/>
      <c r="H409" s="507"/>
      <c r="I409" s="507"/>
      <c r="J409" s="507"/>
      <c r="K409" s="507"/>
      <c r="L409" s="507"/>
      <c r="M409" s="507"/>
      <c r="N409" s="507"/>
      <c r="O409" s="507"/>
      <c r="P409" s="507"/>
      <c r="Q409" s="507"/>
      <c r="R409" s="212" t="s">
        <v>337</v>
      </c>
      <c r="S409" s="213"/>
      <c r="T409" s="213"/>
      <c r="U409" s="213"/>
      <c r="V409" s="213"/>
      <c r="W409" s="214"/>
      <c r="X409" s="459" t="s">
        <v>320</v>
      </c>
      <c r="Y409" s="459">
        <v>19851.946652026782</v>
      </c>
      <c r="Z409" s="483">
        <v>1.1311051266797558</v>
      </c>
      <c r="AA409" s="461">
        <v>22454.638632680508</v>
      </c>
      <c r="AB409" s="293"/>
      <c r="AC409" s="206"/>
      <c r="AD409" s="206"/>
      <c r="AE409" s="206"/>
      <c r="AF409" s="206"/>
      <c r="AG409" s="206"/>
      <c r="AH409" s="206"/>
      <c r="AI409" s="206"/>
      <c r="AJ409" s="206"/>
      <c r="AK409" s="206"/>
      <c r="AL409" s="206"/>
      <c r="AM409" s="206"/>
      <c r="AN409" s="206"/>
      <c r="AO409" s="206"/>
      <c r="AP409" s="206"/>
      <c r="AQ409" s="206"/>
      <c r="AR409" s="206"/>
      <c r="AS409" s="206"/>
      <c r="AT409" s="206"/>
      <c r="AU409" s="206"/>
      <c r="AV409" s="206"/>
      <c r="AW409" s="206"/>
      <c r="AX409" s="207">
        <f t="shared" si="27"/>
        <v>0</v>
      </c>
      <c r="AY409" s="156">
        <v>7</v>
      </c>
    </row>
    <row r="410" spans="2:59" ht="22.35" customHeight="1" x14ac:dyDescent="0.25">
      <c r="B410" s="166"/>
      <c r="C410" s="507"/>
      <c r="D410" s="507"/>
      <c r="E410" s="507"/>
      <c r="F410" s="507"/>
      <c r="G410" s="507"/>
      <c r="H410" s="507"/>
      <c r="I410" s="507"/>
      <c r="J410" s="507"/>
      <c r="K410" s="507"/>
      <c r="L410" s="507"/>
      <c r="M410" s="507"/>
      <c r="N410" s="507"/>
      <c r="O410" s="507"/>
      <c r="P410" s="507"/>
      <c r="Q410" s="507"/>
      <c r="R410" s="212" t="s">
        <v>338</v>
      </c>
      <c r="S410" s="213"/>
      <c r="T410" s="213"/>
      <c r="U410" s="213"/>
      <c r="V410" s="213"/>
      <c r="W410" s="214"/>
      <c r="X410" s="459" t="s">
        <v>320</v>
      </c>
      <c r="Y410" s="465">
        <v>0</v>
      </c>
      <c r="Z410" s="483"/>
      <c r="AA410" s="461"/>
      <c r="AB410" s="293"/>
      <c r="AC410" s="206"/>
      <c r="AD410" s="206"/>
      <c r="AE410" s="206"/>
      <c r="AF410" s="206"/>
      <c r="AG410" s="206"/>
      <c r="AH410" s="206"/>
      <c r="AI410" s="206"/>
      <c r="AJ410" s="206"/>
      <c r="AK410" s="206"/>
      <c r="AL410" s="206"/>
      <c r="AM410" s="206"/>
      <c r="AN410" s="206"/>
      <c r="AO410" s="206"/>
      <c r="AP410" s="206"/>
      <c r="AQ410" s="206"/>
      <c r="AR410" s="206"/>
      <c r="AS410" s="206"/>
      <c r="AT410" s="206"/>
      <c r="AU410" s="206"/>
      <c r="AV410" s="206"/>
      <c r="AW410" s="206"/>
      <c r="AX410" s="207">
        <f t="shared" si="27"/>
        <v>0</v>
      </c>
      <c r="AY410" s="156">
        <v>8</v>
      </c>
    </row>
    <row r="411" spans="2:59" x14ac:dyDescent="0.25">
      <c r="C411" s="256" t="s">
        <v>327</v>
      </c>
      <c r="D411" s="256"/>
      <c r="E411" s="314"/>
      <c r="F411" s="315"/>
      <c r="G411" s="316"/>
      <c r="H411" s="206"/>
      <c r="I411" s="206"/>
      <c r="J411" s="317"/>
      <c r="K411" s="206"/>
      <c r="L411" s="206"/>
      <c r="M411" s="317"/>
      <c r="N411" s="206"/>
      <c r="O411" s="206"/>
      <c r="P411" s="317"/>
      <c r="Q411" s="206"/>
      <c r="R411" s="206"/>
      <c r="S411" s="317"/>
      <c r="T411" s="206"/>
      <c r="U411" s="206"/>
      <c r="V411" s="317"/>
      <c r="W411" s="206"/>
      <c r="X411" s="265"/>
      <c r="Y411" s="265"/>
      <c r="Z411" s="318"/>
      <c r="AA411" s="265"/>
    </row>
    <row r="412" spans="2:59" x14ac:dyDescent="0.25">
      <c r="C412" s="261" t="s">
        <v>328</v>
      </c>
      <c r="D412" s="261"/>
      <c r="E412" s="314"/>
      <c r="F412" s="315"/>
      <c r="G412" s="316"/>
      <c r="H412" s="206"/>
      <c r="I412" s="206"/>
      <c r="J412" s="317"/>
      <c r="K412" s="206"/>
      <c r="L412" s="206"/>
      <c r="M412" s="317"/>
      <c r="N412" s="206"/>
      <c r="O412" s="206"/>
      <c r="P412" s="317"/>
      <c r="Q412" s="206"/>
      <c r="R412" s="206"/>
      <c r="S412" s="317"/>
      <c r="T412" s="206"/>
      <c r="U412" s="206"/>
      <c r="V412" s="317"/>
      <c r="W412" s="206"/>
      <c r="X412" s="265"/>
      <c r="Y412" s="265"/>
      <c r="Z412" s="318"/>
      <c r="AA412" s="265"/>
    </row>
    <row r="413" spans="2:59" ht="15.75" thickBot="1" x14ac:dyDescent="0.3">
      <c r="I413" s="320"/>
      <c r="J413" s="321"/>
      <c r="K413" s="320"/>
    </row>
    <row r="414" spans="2:59" x14ac:dyDescent="0.25">
      <c r="F414" s="273" t="s">
        <v>308</v>
      </c>
      <c r="G414" s="274"/>
      <c r="H414" s="275"/>
      <c r="I414" s="273" t="s">
        <v>309</v>
      </c>
      <c r="J414" s="274"/>
      <c r="K414" s="275"/>
      <c r="L414" s="273" t="s">
        <v>310</v>
      </c>
      <c r="M414" s="274"/>
      <c r="N414" s="275"/>
      <c r="O414" s="273" t="s">
        <v>311</v>
      </c>
      <c r="P414" s="274"/>
      <c r="Q414" s="275"/>
      <c r="R414" s="273" t="s">
        <v>312</v>
      </c>
      <c r="S414" s="274"/>
      <c r="T414" s="275"/>
      <c r="U414" s="273" t="s">
        <v>313</v>
      </c>
      <c r="V414" s="274"/>
      <c r="W414" s="275"/>
      <c r="X414" s="170" t="s">
        <v>314</v>
      </c>
      <c r="Y414" s="171"/>
      <c r="Z414" s="171"/>
      <c r="AA414" s="172"/>
      <c r="AB414" s="158"/>
    </row>
    <row r="415" spans="2:59" ht="30" x14ac:dyDescent="0.25">
      <c r="B415" s="276" t="str">
        <f>'[3]Do not use or change'!H54</f>
        <v>A47</v>
      </c>
      <c r="C415" s="500" t="str">
        <f>'[3]Do not use or change'!F54</f>
        <v>International consultant</v>
      </c>
      <c r="D415" s="192" t="s">
        <v>329</v>
      </c>
      <c r="E415" s="192" t="s">
        <v>307</v>
      </c>
      <c r="F415" s="186" t="s">
        <v>315</v>
      </c>
      <c r="G415" s="187" t="s">
        <v>316</v>
      </c>
      <c r="H415" s="188" t="s">
        <v>317</v>
      </c>
      <c r="I415" s="189" t="s">
        <v>315</v>
      </c>
      <c r="J415" s="190" t="s">
        <v>316</v>
      </c>
      <c r="K415" s="191" t="s">
        <v>317</v>
      </c>
      <c r="L415" s="186" t="s">
        <v>315</v>
      </c>
      <c r="M415" s="187" t="s">
        <v>316</v>
      </c>
      <c r="N415" s="188" t="s">
        <v>317</v>
      </c>
      <c r="O415" s="186" t="s">
        <v>315</v>
      </c>
      <c r="P415" s="187" t="s">
        <v>316</v>
      </c>
      <c r="Q415" s="188" t="s">
        <v>317</v>
      </c>
      <c r="R415" s="186" t="s">
        <v>315</v>
      </c>
      <c r="S415" s="187" t="s">
        <v>316</v>
      </c>
      <c r="T415" s="188" t="s">
        <v>317</v>
      </c>
      <c r="U415" s="186" t="s">
        <v>315</v>
      </c>
      <c r="V415" s="187" t="s">
        <v>316</v>
      </c>
      <c r="W415" s="188" t="s">
        <v>317</v>
      </c>
      <c r="X415" s="192" t="s">
        <v>307</v>
      </c>
      <c r="Y415" s="186" t="s">
        <v>315</v>
      </c>
      <c r="Z415" s="187" t="s">
        <v>316</v>
      </c>
      <c r="AA415" s="188" t="s">
        <v>317</v>
      </c>
      <c r="AB415" s="181"/>
    </row>
    <row r="416" spans="2:59" ht="60" x14ac:dyDescent="0.25">
      <c r="C416" s="314" t="str">
        <f>'[3]Do not use or change'!I54</f>
        <v xml:space="preserve">International scientists or professors with recognized expertise in dynamic climate modeling, crop modeling. </v>
      </c>
      <c r="D416" s="314" t="str">
        <f>D284</f>
        <v>International consultants under the modality of short-term contracts or very low dedication of time to the project. 2 international experts, with an average monthly value of US $ 3,687</v>
      </c>
      <c r="E416" s="431" t="s">
        <v>340</v>
      </c>
      <c r="F416" s="508">
        <v>3687</v>
      </c>
      <c r="G416" s="316">
        <v>1.1820262772943357</v>
      </c>
      <c r="H416" s="502">
        <v>4358.1308843842162</v>
      </c>
      <c r="I416" s="508">
        <v>3687</v>
      </c>
      <c r="J416" s="316">
        <v>2.2202209987887667</v>
      </c>
      <c r="K416" s="502">
        <v>8185.9548225341823</v>
      </c>
      <c r="L416" s="508">
        <v>3687</v>
      </c>
      <c r="M416" s="316">
        <v>1.0788805908976222</v>
      </c>
      <c r="N416" s="502">
        <v>3977.8327386395331</v>
      </c>
      <c r="O416" s="508">
        <v>3687</v>
      </c>
      <c r="P416" s="316">
        <v>0.11980503743253504</v>
      </c>
      <c r="Q416" s="502">
        <v>441.7211730137567</v>
      </c>
      <c r="R416" s="508">
        <v>3687</v>
      </c>
      <c r="S416" s="316">
        <v>0.12975389146268212</v>
      </c>
      <c r="T416" s="502">
        <v>478.40259782290894</v>
      </c>
      <c r="U416" s="508">
        <v>3687</v>
      </c>
      <c r="V416" s="316">
        <v>0</v>
      </c>
      <c r="W416" s="502">
        <v>0</v>
      </c>
      <c r="X416" s="503" t="str">
        <f>E416</f>
        <v>Months</v>
      </c>
      <c r="Y416" s="503">
        <f>U416</f>
        <v>3687</v>
      </c>
      <c r="Z416" s="239">
        <f>SUM(G416+J416+M416+P416+S416+V416)</f>
        <v>4.7306867958759415</v>
      </c>
      <c r="AA416" s="240">
        <f>SUM(H416+K416+N416+Q416+T416+W416)</f>
        <v>17442.042216394595</v>
      </c>
      <c r="AB416" s="205">
        <f>AA416-'[3]4.4. Detailed Budget Plan'!P54</f>
        <v>0</v>
      </c>
      <c r="AC416" s="206"/>
      <c r="AD416" s="206"/>
      <c r="AE416" s="207">
        <f>H416-(F416*G416)</f>
        <v>0</v>
      </c>
      <c r="AF416" s="206"/>
      <c r="AG416" s="206"/>
      <c r="AH416" s="207">
        <f>K416-(J416*I416)</f>
        <v>0</v>
      </c>
      <c r="AI416" s="206"/>
      <c r="AJ416" s="206"/>
      <c r="AK416" s="207">
        <f>+N416-(L416*M416)</f>
        <v>0</v>
      </c>
      <c r="AL416" s="206"/>
      <c r="AM416" s="206"/>
      <c r="AN416" s="207">
        <f>Q416-(O416*P416)</f>
        <v>0</v>
      </c>
      <c r="AO416" s="206"/>
      <c r="AP416" s="206"/>
      <c r="AQ416" s="207">
        <f>+T416-(R416*S416)</f>
        <v>0</v>
      </c>
      <c r="AR416" s="206"/>
      <c r="AS416" s="206"/>
      <c r="AT416" s="207">
        <f>+W416-(U416*V416)</f>
        <v>0</v>
      </c>
      <c r="AU416" s="206"/>
      <c r="AV416" s="206"/>
      <c r="AW416" s="206"/>
      <c r="AX416" s="208">
        <f>+AA416-W416-T416-Q416-N416-K416-H416</f>
        <v>0</v>
      </c>
      <c r="BA416" s="208">
        <f>+H416-'[3]4.4. Detailed Budget Plan'!J54</f>
        <v>0</v>
      </c>
      <c r="BB416" s="208">
        <f>+K416-'[3]4.4. Detailed Budget Plan'!K54</f>
        <v>0</v>
      </c>
      <c r="BC416" s="208">
        <f>+N416-'[3]4.4. Detailed Budget Plan'!L54</f>
        <v>0</v>
      </c>
      <c r="BD416" s="208">
        <f>+Q416-'[3]4.4. Detailed Budget Plan'!M54</f>
        <v>0</v>
      </c>
      <c r="BE416" s="208">
        <f>+T416-'[3]4.4. Detailed Budget Plan'!N54</f>
        <v>0</v>
      </c>
      <c r="BF416" s="208">
        <f>+W416-'[3]4.4. Detailed Budget Plan'!O54</f>
        <v>0</v>
      </c>
      <c r="BG416" s="208">
        <f>+AA416-'[3]4.4. Detailed Budget Plan'!P54</f>
        <v>0</v>
      </c>
    </row>
    <row r="417" spans="2:59" x14ac:dyDescent="0.25">
      <c r="C417" s="256" t="s">
        <v>327</v>
      </c>
      <c r="D417" s="256"/>
      <c r="E417" s="314"/>
      <c r="F417" s="315"/>
      <c r="G417" s="316"/>
      <c r="H417" s="502"/>
      <c r="I417" s="206"/>
      <c r="J417" s="317"/>
      <c r="K417" s="206"/>
      <c r="L417" s="206"/>
      <c r="M417" s="317"/>
      <c r="N417" s="206"/>
      <c r="O417" s="206"/>
      <c r="P417" s="317"/>
      <c r="Q417" s="206"/>
      <c r="R417" s="206"/>
      <c r="S417" s="317"/>
      <c r="T417" s="206"/>
      <c r="U417" s="206"/>
      <c r="V417" s="317"/>
      <c r="W417" s="206"/>
      <c r="X417" s="265"/>
      <c r="Y417" s="265"/>
      <c r="Z417" s="318"/>
      <c r="AA417" s="265"/>
    </row>
    <row r="418" spans="2:59" x14ac:dyDescent="0.25">
      <c r="C418" s="261" t="s">
        <v>328</v>
      </c>
      <c r="D418" s="261"/>
      <c r="E418" s="314"/>
      <c r="F418" s="315"/>
      <c r="G418" s="316"/>
      <c r="H418" s="502"/>
      <c r="I418" s="206"/>
      <c r="J418" s="317"/>
      <c r="K418" s="206"/>
      <c r="L418" s="206"/>
      <c r="M418" s="317"/>
      <c r="N418" s="206"/>
      <c r="O418" s="206"/>
      <c r="P418" s="317"/>
      <c r="Q418" s="206"/>
      <c r="R418" s="206"/>
      <c r="S418" s="317"/>
      <c r="T418" s="206"/>
      <c r="U418" s="206"/>
      <c r="V418" s="317"/>
      <c r="W418" s="206"/>
      <c r="X418" s="265"/>
      <c r="Y418" s="265"/>
      <c r="Z418" s="318"/>
      <c r="AA418" s="265"/>
    </row>
    <row r="419" spans="2:59" ht="15.75" thickBot="1" x14ac:dyDescent="0.3">
      <c r="E419" s="266"/>
      <c r="F419" s="267"/>
      <c r="G419" s="268"/>
      <c r="H419" s="199"/>
      <c r="I419" s="291"/>
      <c r="J419" s="292"/>
      <c r="K419" s="293"/>
      <c r="L419" s="267"/>
      <c r="M419" s="268"/>
      <c r="N419" s="199"/>
      <c r="O419" s="267"/>
      <c r="P419" s="268"/>
      <c r="Q419" s="199"/>
      <c r="R419" s="267"/>
      <c r="S419" s="268"/>
      <c r="T419" s="199"/>
      <c r="U419" s="267"/>
      <c r="V419" s="268"/>
      <c r="W419" s="199"/>
      <c r="X419" s="269"/>
      <c r="Y419" s="269"/>
      <c r="Z419" s="270"/>
      <c r="AA419" s="269"/>
      <c r="AB419" s="205"/>
    </row>
    <row r="420" spans="2:59" x14ac:dyDescent="0.25">
      <c r="F420" s="273" t="s">
        <v>308</v>
      </c>
      <c r="G420" s="274"/>
      <c r="H420" s="275"/>
      <c r="I420" s="273" t="s">
        <v>309</v>
      </c>
      <c r="J420" s="274"/>
      <c r="K420" s="275"/>
      <c r="L420" s="273" t="s">
        <v>310</v>
      </c>
      <c r="M420" s="274"/>
      <c r="N420" s="275"/>
      <c r="O420" s="273" t="s">
        <v>311</v>
      </c>
      <c r="P420" s="274"/>
      <c r="Q420" s="275"/>
      <c r="R420" s="273" t="s">
        <v>312</v>
      </c>
      <c r="S420" s="274"/>
      <c r="T420" s="275"/>
      <c r="U420" s="273" t="s">
        <v>313</v>
      </c>
      <c r="V420" s="274"/>
      <c r="W420" s="275"/>
      <c r="X420" s="170" t="s">
        <v>314</v>
      </c>
      <c r="Y420" s="171"/>
      <c r="Z420" s="171"/>
      <c r="AA420" s="172"/>
      <c r="AB420" s="158"/>
    </row>
    <row r="421" spans="2:59" ht="30" x14ac:dyDescent="0.25">
      <c r="B421" s="276" t="str">
        <f>'[3]Do not use or change'!H55</f>
        <v>A48</v>
      </c>
      <c r="C421" s="500" t="str">
        <f>'[3]Do not use or change'!F55</f>
        <v>Local Consultants</v>
      </c>
      <c r="D421" s="192" t="s">
        <v>329</v>
      </c>
      <c r="E421" s="192" t="s">
        <v>307</v>
      </c>
      <c r="F421" s="186" t="s">
        <v>315</v>
      </c>
      <c r="G421" s="187" t="s">
        <v>316</v>
      </c>
      <c r="H421" s="188" t="s">
        <v>317</v>
      </c>
      <c r="I421" s="189" t="s">
        <v>315</v>
      </c>
      <c r="J421" s="190" t="s">
        <v>316</v>
      </c>
      <c r="K421" s="191" t="s">
        <v>317</v>
      </c>
      <c r="L421" s="186" t="s">
        <v>315</v>
      </c>
      <c r="M421" s="187" t="s">
        <v>316</v>
      </c>
      <c r="N421" s="188" t="s">
        <v>317</v>
      </c>
      <c r="O421" s="186" t="s">
        <v>315</v>
      </c>
      <c r="P421" s="187" t="s">
        <v>316</v>
      </c>
      <c r="Q421" s="188" t="s">
        <v>317</v>
      </c>
      <c r="R421" s="186" t="s">
        <v>315</v>
      </c>
      <c r="S421" s="187" t="s">
        <v>316</v>
      </c>
      <c r="T421" s="188" t="s">
        <v>317</v>
      </c>
      <c r="U421" s="186" t="s">
        <v>315</v>
      </c>
      <c r="V421" s="187" t="s">
        <v>316</v>
      </c>
      <c r="W421" s="188" t="s">
        <v>317</v>
      </c>
      <c r="X421" s="192" t="s">
        <v>307</v>
      </c>
      <c r="Y421" s="186" t="s">
        <v>315</v>
      </c>
      <c r="Z421" s="187" t="s">
        <v>316</v>
      </c>
      <c r="AA421" s="188" t="s">
        <v>317</v>
      </c>
      <c r="AB421" s="181"/>
    </row>
    <row r="422" spans="2:59" ht="128.1" customHeight="1" x14ac:dyDescent="0.25">
      <c r="C422" s="431" t="str">
        <f>'[3]Do not use or change'!I55</f>
        <v>Personnel hired to:(i) field technicians working with farmers in the development and/or improvement of agroclimatic platforms for result 1,2, (ii) national researchers to develop the agroclimatic platforms, (iii) proper design of communication pieces. This includes all the costs associated with each position including the cost associates with the colombian law</v>
      </c>
      <c r="D422" s="431" t="str">
        <f>D290</f>
        <v>It corresponds to the monthly time of 124 people who will be involved in the project as local consultants (some are positions shared with result 1.1). Average value month per person / year is the unit cost with a value of US $ 2,333</v>
      </c>
      <c r="E422" s="431" t="s">
        <v>340</v>
      </c>
      <c r="F422" s="201">
        <v>2333</v>
      </c>
      <c r="G422" s="200">
        <v>55.175163913984484</v>
      </c>
      <c r="H422" s="502">
        <v>128723.6574113258</v>
      </c>
      <c r="I422" s="201">
        <v>2333</v>
      </c>
      <c r="J422" s="200">
        <v>111.82073930615894</v>
      </c>
      <c r="K422" s="502">
        <v>260877.7848012688</v>
      </c>
      <c r="L422" s="201">
        <v>2333</v>
      </c>
      <c r="M422" s="200">
        <v>118.75581261133698</v>
      </c>
      <c r="N422" s="502">
        <v>277057.31082224916</v>
      </c>
      <c r="O422" s="201">
        <v>2333</v>
      </c>
      <c r="P422" s="200">
        <v>125.94222706126796</v>
      </c>
      <c r="Q422" s="502">
        <v>293823.21573393815</v>
      </c>
      <c r="R422" s="201">
        <v>2333</v>
      </c>
      <c r="S422" s="200">
        <v>120.59370271796487</v>
      </c>
      <c r="T422" s="502">
        <v>281345.10844101204</v>
      </c>
      <c r="U422" s="201">
        <v>2333</v>
      </c>
      <c r="V422" s="200">
        <v>56.670447752820124</v>
      </c>
      <c r="W422" s="502">
        <v>132212.15460732934</v>
      </c>
      <c r="X422" s="503" t="str">
        <f>E422</f>
        <v>Months</v>
      </c>
      <c r="Y422" s="503">
        <f>U422</f>
        <v>2333</v>
      </c>
      <c r="Z422" s="239">
        <f>SUM(G422+J422+M422+P422+S422+V422)</f>
        <v>588.95809336353329</v>
      </c>
      <c r="AA422" s="240">
        <f>SUM(H422+K422+N422+Q422+T422+W422)</f>
        <v>1374039.2318171232</v>
      </c>
      <c r="AB422" s="205">
        <f>AA422-'[3]4.4. Detailed Budget Plan'!P55</f>
        <v>0</v>
      </c>
      <c r="AC422" s="206"/>
      <c r="AD422" s="206"/>
      <c r="AE422" s="207">
        <f>H422-(F422*G422)</f>
        <v>0</v>
      </c>
      <c r="AF422" s="206"/>
      <c r="AG422" s="206"/>
      <c r="AH422" s="207">
        <f>K422-(J422*I422)</f>
        <v>0</v>
      </c>
      <c r="AI422" s="206"/>
      <c r="AJ422" s="206"/>
      <c r="AK422" s="207">
        <f>+N422-(L422*M422)</f>
        <v>0</v>
      </c>
      <c r="AL422" s="206"/>
      <c r="AM422" s="206"/>
      <c r="AN422" s="207">
        <f>Q422-(O422*P422)</f>
        <v>0</v>
      </c>
      <c r="AO422" s="206"/>
      <c r="AP422" s="206"/>
      <c r="AQ422" s="207">
        <f>+T422-(R422*S422)</f>
        <v>0</v>
      </c>
      <c r="AR422" s="206"/>
      <c r="AS422" s="206"/>
      <c r="AT422" s="207">
        <f>+W422-(U422*V422)</f>
        <v>0</v>
      </c>
      <c r="AU422" s="206"/>
      <c r="AV422" s="206"/>
      <c r="AW422" s="206"/>
      <c r="AX422" s="208">
        <f>+AA422-W422-T422-Q422-N422-K422-H422</f>
        <v>0</v>
      </c>
      <c r="BA422" s="208">
        <f>+H422-'[3]4.4. Detailed Budget Plan'!J55</f>
        <v>0</v>
      </c>
      <c r="BB422" s="208">
        <f>+K422-'[3]4.4. Detailed Budget Plan'!K55</f>
        <v>0</v>
      </c>
      <c r="BC422" s="208">
        <f>+N422-'[3]4.4. Detailed Budget Plan'!L55</f>
        <v>0</v>
      </c>
      <c r="BD422" s="208">
        <f>+Q422-'[3]4.4. Detailed Budget Plan'!M55</f>
        <v>0</v>
      </c>
      <c r="BE422" s="208">
        <f>+T422-'[3]4.4. Detailed Budget Plan'!N55</f>
        <v>0</v>
      </c>
      <c r="BF422" s="208">
        <f>+W422-'[3]4.4. Detailed Budget Plan'!O55</f>
        <v>0</v>
      </c>
      <c r="BG422" s="208">
        <f>+AA422-'[3]4.4. Detailed Budget Plan'!P55</f>
        <v>0</v>
      </c>
    </row>
    <row r="423" spans="2:59" x14ac:dyDescent="0.25">
      <c r="C423" s="256" t="s">
        <v>327</v>
      </c>
      <c r="D423" s="256"/>
      <c r="E423" s="314"/>
      <c r="F423" s="315"/>
      <c r="G423" s="316"/>
      <c r="H423" s="316"/>
      <c r="I423" s="206"/>
      <c r="J423" s="317"/>
      <c r="K423" s="206"/>
      <c r="L423" s="206"/>
      <c r="M423" s="317"/>
      <c r="N423" s="206"/>
      <c r="O423" s="206"/>
      <c r="P423" s="317"/>
      <c r="Q423" s="206"/>
      <c r="R423" s="206"/>
      <c r="S423" s="317"/>
      <c r="T423" s="206"/>
      <c r="U423" s="206"/>
      <c r="V423" s="317"/>
      <c r="W423" s="206"/>
      <c r="X423" s="265"/>
      <c r="Y423" s="265"/>
      <c r="Z423" s="318"/>
      <c r="AA423" s="265"/>
    </row>
    <row r="424" spans="2:59" ht="15.75" thickBot="1" x14ac:dyDescent="0.3">
      <c r="C424" s="261" t="s">
        <v>328</v>
      </c>
      <c r="D424" s="261"/>
      <c r="E424" s="314"/>
      <c r="F424" s="315"/>
      <c r="G424" s="316"/>
      <c r="I424" s="206"/>
      <c r="J424" s="317"/>
      <c r="K424" s="206"/>
      <c r="L424" s="206"/>
      <c r="M424" s="317"/>
      <c r="N424" s="206"/>
      <c r="O424" s="206"/>
      <c r="P424" s="317"/>
      <c r="Q424" s="206"/>
      <c r="R424" s="206"/>
      <c r="S424" s="317"/>
      <c r="T424" s="206"/>
      <c r="U424" s="206"/>
      <c r="V424" s="317"/>
      <c r="W424" s="206"/>
      <c r="X424" s="265"/>
      <c r="Y424" s="265"/>
      <c r="Z424" s="318"/>
      <c r="AA424" s="265"/>
    </row>
    <row r="425" spans="2:59" ht="15.75" thickBot="1" x14ac:dyDescent="0.3">
      <c r="F425" s="294" t="s">
        <v>308</v>
      </c>
      <c r="G425" s="295"/>
      <c r="H425" s="296"/>
      <c r="I425" s="294" t="s">
        <v>309</v>
      </c>
      <c r="J425" s="295"/>
      <c r="K425" s="296"/>
      <c r="L425" s="294" t="s">
        <v>310</v>
      </c>
      <c r="M425" s="295"/>
      <c r="N425" s="296"/>
      <c r="O425" s="294" t="s">
        <v>311</v>
      </c>
      <c r="P425" s="295"/>
      <c r="Q425" s="296"/>
      <c r="R425" s="294" t="s">
        <v>312</v>
      </c>
      <c r="S425" s="295"/>
      <c r="T425" s="296"/>
      <c r="U425" s="294" t="s">
        <v>313</v>
      </c>
      <c r="V425" s="295"/>
      <c r="W425" s="296"/>
      <c r="X425" s="387" t="s">
        <v>314</v>
      </c>
      <c r="Y425" s="388"/>
      <c r="Z425" s="388"/>
      <c r="AA425" s="389"/>
      <c r="AB425" s="158"/>
    </row>
    <row r="426" spans="2:59" ht="30" x14ac:dyDescent="0.25">
      <c r="B426" s="182" t="str">
        <f>'[3]Do not use or change'!H56</f>
        <v>A49</v>
      </c>
      <c r="C426" s="322" t="str">
        <f>'[3]Do not use or change'!F56</f>
        <v xml:space="preserve">Professional/ Contractual Services </v>
      </c>
      <c r="D426" s="390" t="s">
        <v>329</v>
      </c>
      <c r="E426" s="390" t="s">
        <v>307</v>
      </c>
      <c r="F426" s="302" t="s">
        <v>315</v>
      </c>
      <c r="G426" s="298" t="s">
        <v>316</v>
      </c>
      <c r="H426" s="235" t="s">
        <v>317</v>
      </c>
      <c r="I426" s="299" t="s">
        <v>315</v>
      </c>
      <c r="J426" s="300" t="s">
        <v>316</v>
      </c>
      <c r="K426" s="301" t="s">
        <v>317</v>
      </c>
      <c r="L426" s="302" t="s">
        <v>315</v>
      </c>
      <c r="M426" s="298" t="s">
        <v>316</v>
      </c>
      <c r="N426" s="235" t="s">
        <v>317</v>
      </c>
      <c r="O426" s="302" t="s">
        <v>315</v>
      </c>
      <c r="P426" s="298" t="s">
        <v>316</v>
      </c>
      <c r="Q426" s="235" t="s">
        <v>317</v>
      </c>
      <c r="R426" s="302" t="s">
        <v>315</v>
      </c>
      <c r="S426" s="298" t="s">
        <v>316</v>
      </c>
      <c r="T426" s="235" t="s">
        <v>317</v>
      </c>
      <c r="U426" s="302" t="s">
        <v>315</v>
      </c>
      <c r="V426" s="298" t="s">
        <v>316</v>
      </c>
      <c r="W426" s="235" t="s">
        <v>317</v>
      </c>
      <c r="X426" s="390" t="s">
        <v>307</v>
      </c>
      <c r="Y426" s="302" t="s">
        <v>315</v>
      </c>
      <c r="Z426" s="298" t="s">
        <v>316</v>
      </c>
      <c r="AA426" s="235" t="s">
        <v>317</v>
      </c>
      <c r="AB426" s="181"/>
    </row>
    <row r="427" spans="2:59" ht="105.75" thickBot="1" x14ac:dyDescent="0.3">
      <c r="C427" s="303" t="str">
        <f>'[3]Do not use or change'!I56</f>
        <v>Analysis of physical and chemical laboratories (water, soil, biomass), maintenance of equipment and constructions, licenses, courier and transport of samples, safety tests of platforms, insurance, rental of land, provision of supplies, materials and laboratory reagents, consumable materials (glasses, gloves).</v>
      </c>
      <c r="D427" s="392" t="s">
        <v>393</v>
      </c>
      <c r="E427" s="392" t="s">
        <v>320</v>
      </c>
      <c r="F427" s="352">
        <v>4131.5335710811451</v>
      </c>
      <c r="G427" s="197">
        <v>10.610599413424159</v>
      </c>
      <c r="H427" s="198">
        <v>43838.047685855818</v>
      </c>
      <c r="I427" s="352">
        <v>4131.5335710811451</v>
      </c>
      <c r="J427" s="197">
        <v>22.856415420724517</v>
      </c>
      <c r="K427" s="198">
        <v>94432.047625300111</v>
      </c>
      <c r="L427" s="352">
        <v>4131.5335710811451</v>
      </c>
      <c r="M427" s="197">
        <v>26.779583924154426</v>
      </c>
      <c r="N427" s="198">
        <v>110640.75000222896</v>
      </c>
      <c r="O427" s="352">
        <v>4131.5335710811451</v>
      </c>
      <c r="P427" s="197">
        <v>26.506503954584616</v>
      </c>
      <c r="Q427" s="198">
        <v>109512.51094036148</v>
      </c>
      <c r="R427" s="352">
        <v>4131.5335710811451</v>
      </c>
      <c r="S427" s="197">
        <v>22.09344045494576</v>
      </c>
      <c r="T427" s="198">
        <v>91279.790940290695</v>
      </c>
      <c r="U427" s="352">
        <v>4131.5335710811451</v>
      </c>
      <c r="V427" s="197">
        <v>10.151048440319506</v>
      </c>
      <c r="W427" s="198">
        <v>41939.397412850936</v>
      </c>
      <c r="X427" s="433" t="str">
        <f>E427</f>
        <v>Lump sum</v>
      </c>
      <c r="Y427" s="433">
        <f>U427</f>
        <v>4131.5335710811451</v>
      </c>
      <c r="Z427" s="284">
        <f>SUM(G427+J427+M427+P427+S427+V427)</f>
        <v>118.99759160815299</v>
      </c>
      <c r="AA427" s="285">
        <f>SUM(H427+K427+N427+Q427+T427+W427)</f>
        <v>491642.54460688803</v>
      </c>
      <c r="AB427" s="205">
        <f>AA427-'[3]4.4. Detailed Budget Plan'!P56</f>
        <v>0</v>
      </c>
      <c r="AC427" s="206"/>
      <c r="AD427" s="206"/>
      <c r="AE427" s="207">
        <f>H427-(F427*G427)</f>
        <v>0</v>
      </c>
      <c r="AF427" s="206"/>
      <c r="AG427" s="206"/>
      <c r="AH427" s="207">
        <f>K427-(J427*I427)</f>
        <v>0</v>
      </c>
      <c r="AI427" s="206"/>
      <c r="AJ427" s="206"/>
      <c r="AK427" s="207">
        <f>+N427-(L427*M427)</f>
        <v>0</v>
      </c>
      <c r="AL427" s="206"/>
      <c r="AM427" s="206"/>
      <c r="AN427" s="207">
        <f>Q427-(O427*P427)</f>
        <v>0</v>
      </c>
      <c r="AO427" s="206"/>
      <c r="AP427" s="206"/>
      <c r="AQ427" s="207">
        <f>+T427-(R427*S427)</f>
        <v>0</v>
      </c>
      <c r="AR427" s="206"/>
      <c r="AS427" s="206"/>
      <c r="AT427" s="207">
        <f>+W427-(U427*V427)</f>
        <v>0</v>
      </c>
      <c r="AU427" s="206"/>
      <c r="AV427" s="206"/>
      <c r="AW427" s="206"/>
      <c r="AX427" s="208">
        <f>+AA427-W427-T427-Q427-N427-K427-H427</f>
        <v>8.0035533756017685E-11</v>
      </c>
      <c r="BA427" s="208">
        <f>+H427-'[3]4.4. Detailed Budget Plan'!J56</f>
        <v>0</v>
      </c>
      <c r="BB427" s="208">
        <f>+K427-'[3]4.4. Detailed Budget Plan'!K56</f>
        <v>0</v>
      </c>
      <c r="BC427" s="208">
        <f>+N427-'[3]4.4. Detailed Budget Plan'!L56</f>
        <v>0</v>
      </c>
      <c r="BD427" s="208">
        <f>+Q427-'[3]4.4. Detailed Budget Plan'!M56</f>
        <v>0</v>
      </c>
      <c r="BE427" s="208">
        <f>+T427-'[3]4.4. Detailed Budget Plan'!N56</f>
        <v>0</v>
      </c>
      <c r="BF427" s="208">
        <f>+W427-'[3]4.4. Detailed Budget Plan'!O56</f>
        <v>0</v>
      </c>
      <c r="BG427" s="208">
        <f>+AA427-'[3]4.4. Detailed Budget Plan'!P56</f>
        <v>0</v>
      </c>
    </row>
    <row r="428" spans="2:59" x14ac:dyDescent="0.25">
      <c r="C428" s="484"/>
      <c r="D428" s="485"/>
      <c r="E428" s="485"/>
      <c r="F428" s="485"/>
      <c r="G428" s="485"/>
      <c r="H428" s="485"/>
      <c r="I428" s="485"/>
      <c r="J428" s="485"/>
      <c r="K428" s="485"/>
      <c r="L428" s="485"/>
      <c r="M428" s="485"/>
      <c r="N428" s="485"/>
      <c r="O428" s="485"/>
      <c r="P428" s="485"/>
      <c r="Q428" s="486"/>
      <c r="R428" s="241" t="s">
        <v>378</v>
      </c>
      <c r="S428" s="242"/>
      <c r="T428" s="242"/>
      <c r="U428" s="242"/>
      <c r="V428" s="242"/>
      <c r="W428" s="330"/>
      <c r="X428" s="331" t="s">
        <v>320</v>
      </c>
      <c r="Y428" s="331">
        <v>7145.3300232300207</v>
      </c>
      <c r="Z428" s="458">
        <v>27.795057915926485</v>
      </c>
      <c r="AA428" s="378">
        <v>198604.86182408684</v>
      </c>
      <c r="AB428" s="293"/>
      <c r="AC428" s="206"/>
      <c r="AD428" s="206"/>
      <c r="AE428" s="206"/>
      <c r="AF428" s="206"/>
      <c r="AG428" s="206"/>
      <c r="AH428" s="206"/>
      <c r="AI428" s="206"/>
      <c r="AJ428" s="206"/>
      <c r="AK428" s="206"/>
      <c r="AL428" s="206"/>
      <c r="AM428" s="206"/>
      <c r="AN428" s="206"/>
      <c r="AO428" s="206"/>
      <c r="AP428" s="206"/>
      <c r="AQ428" s="206"/>
      <c r="AR428" s="206"/>
      <c r="AS428" s="206"/>
      <c r="AT428" s="206"/>
      <c r="AU428" s="206"/>
      <c r="AV428" s="206"/>
      <c r="AW428" s="206"/>
      <c r="AX428" s="207">
        <f>+AA428-(Y428*Z428)</f>
        <v>0</v>
      </c>
      <c r="AY428" s="156">
        <v>1</v>
      </c>
    </row>
    <row r="429" spans="2:59" ht="14.65" customHeight="1" x14ac:dyDescent="0.25">
      <c r="C429" s="442"/>
      <c r="D429" s="443"/>
      <c r="E429" s="443"/>
      <c r="F429" s="443"/>
      <c r="G429" s="443"/>
      <c r="H429" s="443"/>
      <c r="I429" s="443"/>
      <c r="J429" s="443"/>
      <c r="K429" s="443"/>
      <c r="L429" s="443"/>
      <c r="M429" s="443"/>
      <c r="N429" s="443"/>
      <c r="O429" s="443"/>
      <c r="P429" s="443"/>
      <c r="Q429" s="444"/>
      <c r="R429" s="212" t="s">
        <v>344</v>
      </c>
      <c r="S429" s="213"/>
      <c r="T429" s="213"/>
      <c r="U429" s="213"/>
      <c r="V429" s="213"/>
      <c r="W429" s="214"/>
      <c r="X429" s="334" t="s">
        <v>320</v>
      </c>
      <c r="Y429" s="334">
        <v>4539.4425121537552</v>
      </c>
      <c r="Z429" s="460">
        <v>1.3897528957963245</v>
      </c>
      <c r="AA429" s="461">
        <v>6308.7033765666229</v>
      </c>
      <c r="AB429" s="293"/>
      <c r="AC429" s="206"/>
      <c r="AD429" s="206"/>
      <c r="AE429" s="206"/>
      <c r="AF429" s="206"/>
      <c r="AG429" s="206"/>
      <c r="AH429" s="206"/>
      <c r="AI429" s="206"/>
      <c r="AJ429" s="206"/>
      <c r="AK429" s="206"/>
      <c r="AL429" s="206"/>
      <c r="AM429" s="206"/>
      <c r="AN429" s="206"/>
      <c r="AO429" s="206"/>
      <c r="AP429" s="206"/>
      <c r="AQ429" s="206"/>
      <c r="AR429" s="206"/>
      <c r="AS429" s="206"/>
      <c r="AT429" s="206"/>
      <c r="AU429" s="206"/>
      <c r="AV429" s="206"/>
      <c r="AW429" s="206"/>
      <c r="AX429" s="207">
        <f>+AA429-(Y429*Z429)</f>
        <v>0</v>
      </c>
      <c r="AY429" s="156">
        <v>2</v>
      </c>
    </row>
    <row r="430" spans="2:59" ht="14.65" customHeight="1" x14ac:dyDescent="0.25">
      <c r="C430" s="442"/>
      <c r="D430" s="443"/>
      <c r="E430" s="443"/>
      <c r="F430" s="443"/>
      <c r="G430" s="443"/>
      <c r="H430" s="443"/>
      <c r="I430" s="443"/>
      <c r="J430" s="443"/>
      <c r="K430" s="443"/>
      <c r="L430" s="443"/>
      <c r="M430" s="443"/>
      <c r="N430" s="443"/>
      <c r="O430" s="443"/>
      <c r="P430" s="443"/>
      <c r="Q430" s="444"/>
      <c r="R430" s="212" t="s">
        <v>345</v>
      </c>
      <c r="S430" s="213"/>
      <c r="T430" s="213"/>
      <c r="U430" s="213"/>
      <c r="V430" s="213"/>
      <c r="W430" s="214"/>
      <c r="X430" s="334" t="s">
        <v>320</v>
      </c>
      <c r="Y430" s="334">
        <v>3355.8781202538339</v>
      </c>
      <c r="Z430" s="460">
        <v>3.3006631275162706</v>
      </c>
      <c r="AA430" s="461">
        <v>11076.62317196044</v>
      </c>
      <c r="AB430" s="293"/>
      <c r="AC430" s="206"/>
      <c r="AD430" s="206"/>
      <c r="AE430" s="206"/>
      <c r="AF430" s="206"/>
      <c r="AG430" s="206"/>
      <c r="AH430" s="206"/>
      <c r="AI430" s="206"/>
      <c r="AJ430" s="206"/>
      <c r="AK430" s="206"/>
      <c r="AL430" s="206"/>
      <c r="AM430" s="206"/>
      <c r="AN430" s="206"/>
      <c r="AO430" s="206"/>
      <c r="AP430" s="206"/>
      <c r="AQ430" s="206"/>
      <c r="AR430" s="206"/>
      <c r="AS430" s="206"/>
      <c r="AT430" s="206"/>
      <c r="AU430" s="206"/>
      <c r="AV430" s="206"/>
      <c r="AW430" s="206"/>
      <c r="AX430" s="207">
        <f>+AA430-(Y430*Z430)</f>
        <v>0</v>
      </c>
      <c r="AY430" s="156">
        <v>3</v>
      </c>
    </row>
    <row r="431" spans="2:59" ht="14.65" customHeight="1" x14ac:dyDescent="0.25">
      <c r="C431" s="442"/>
      <c r="D431" s="443"/>
      <c r="E431" s="443"/>
      <c r="F431" s="443"/>
      <c r="G431" s="443"/>
      <c r="H431" s="443"/>
      <c r="I431" s="443"/>
      <c r="J431" s="443"/>
      <c r="K431" s="443"/>
      <c r="L431" s="443"/>
      <c r="M431" s="443"/>
      <c r="N431" s="443"/>
      <c r="O431" s="443"/>
      <c r="P431" s="443"/>
      <c r="Q431" s="444"/>
      <c r="R431" s="212" t="s">
        <v>346</v>
      </c>
      <c r="S431" s="213"/>
      <c r="T431" s="213"/>
      <c r="U431" s="213"/>
      <c r="V431" s="213"/>
      <c r="W431" s="214"/>
      <c r="X431" s="334" t="s">
        <v>320</v>
      </c>
      <c r="Y431" s="334">
        <v>10625.432146881776</v>
      </c>
      <c r="Z431" s="460">
        <v>0.34743822394908114</v>
      </c>
      <c r="AA431" s="461">
        <v>3691.6812738040771</v>
      </c>
      <c r="AB431" s="293"/>
      <c r="AC431" s="206"/>
      <c r="AD431" s="206"/>
      <c r="AE431" s="206"/>
      <c r="AF431" s="206"/>
      <c r="AG431" s="206"/>
      <c r="AH431" s="206"/>
      <c r="AI431" s="206"/>
      <c r="AJ431" s="206"/>
      <c r="AK431" s="206"/>
      <c r="AL431" s="206"/>
      <c r="AM431" s="206"/>
      <c r="AN431" s="206"/>
      <c r="AO431" s="206"/>
      <c r="AP431" s="206"/>
      <c r="AQ431" s="206"/>
      <c r="AR431" s="206"/>
      <c r="AS431" s="206"/>
      <c r="AT431" s="206"/>
      <c r="AU431" s="206"/>
      <c r="AV431" s="206"/>
      <c r="AW431" s="206"/>
      <c r="AX431" s="207">
        <f t="shared" ref="AX431:AX433" si="28">+AA431-(Y431*Z431)</f>
        <v>0</v>
      </c>
      <c r="AY431" s="156">
        <v>4</v>
      </c>
    </row>
    <row r="432" spans="2:59" ht="14.65" customHeight="1" x14ac:dyDescent="0.25">
      <c r="C432" s="442"/>
      <c r="D432" s="443"/>
      <c r="E432" s="443"/>
      <c r="F432" s="443"/>
      <c r="G432" s="443"/>
      <c r="H432" s="443"/>
      <c r="I432" s="443"/>
      <c r="J432" s="443"/>
      <c r="K432" s="443"/>
      <c r="L432" s="443"/>
      <c r="M432" s="443"/>
      <c r="N432" s="443"/>
      <c r="O432" s="443"/>
      <c r="P432" s="443"/>
      <c r="Q432" s="444"/>
      <c r="R432" s="212" t="s">
        <v>388</v>
      </c>
      <c r="S432" s="213"/>
      <c r="T432" s="213"/>
      <c r="U432" s="213"/>
      <c r="V432" s="213"/>
      <c r="W432" s="214"/>
      <c r="X432" s="334" t="s">
        <v>320</v>
      </c>
      <c r="Y432" s="334">
        <v>3059.6821151062259</v>
      </c>
      <c r="Z432" s="460">
        <v>84.948645661143019</v>
      </c>
      <c r="AA432" s="461">
        <v>259915.8518318953</v>
      </c>
      <c r="AB432" s="293"/>
      <c r="AC432" s="206"/>
      <c r="AD432" s="206"/>
      <c r="AE432" s="206"/>
      <c r="AF432" s="206"/>
      <c r="AG432" s="206"/>
      <c r="AH432" s="206"/>
      <c r="AI432" s="206"/>
      <c r="AJ432" s="206"/>
      <c r="AK432" s="206"/>
      <c r="AL432" s="206"/>
      <c r="AM432" s="206"/>
      <c r="AN432" s="206"/>
      <c r="AO432" s="206"/>
      <c r="AP432" s="206"/>
      <c r="AQ432" s="206"/>
      <c r="AR432" s="206"/>
      <c r="AS432" s="206"/>
      <c r="AT432" s="206"/>
      <c r="AU432" s="206"/>
      <c r="AV432" s="206"/>
      <c r="AW432" s="206"/>
      <c r="AX432" s="207">
        <f t="shared" si="28"/>
        <v>0</v>
      </c>
      <c r="AY432" s="156">
        <v>5</v>
      </c>
    </row>
    <row r="433" spans="2:59" ht="14.65" customHeight="1" x14ac:dyDescent="0.25">
      <c r="C433" s="462"/>
      <c r="D433" s="463"/>
      <c r="E433" s="463"/>
      <c r="F433" s="463"/>
      <c r="G433" s="463"/>
      <c r="H433" s="463"/>
      <c r="I433" s="463"/>
      <c r="J433" s="463"/>
      <c r="K433" s="463"/>
      <c r="L433" s="463"/>
      <c r="M433" s="463"/>
      <c r="N433" s="463"/>
      <c r="O433" s="463"/>
      <c r="P433" s="463"/>
      <c r="Q433" s="464"/>
      <c r="R433" s="212" t="s">
        <v>348</v>
      </c>
      <c r="S433" s="213"/>
      <c r="T433" s="213"/>
      <c r="U433" s="213"/>
      <c r="V433" s="213"/>
      <c r="W433" s="214"/>
      <c r="X433" s="334" t="s">
        <v>320</v>
      </c>
      <c r="Y433" s="334">
        <v>9905.0069897893809</v>
      </c>
      <c r="Z433" s="460">
        <v>1.2160337838217838</v>
      </c>
      <c r="AA433" s="461">
        <v>12044.823128574797</v>
      </c>
      <c r="AB433" s="293"/>
      <c r="AC433" s="206"/>
      <c r="AD433" s="206"/>
      <c r="AE433" s="206"/>
      <c r="AF433" s="206"/>
      <c r="AG433" s="206"/>
      <c r="AH433" s="206"/>
      <c r="AI433" s="206"/>
      <c r="AJ433" s="206"/>
      <c r="AK433" s="206"/>
      <c r="AL433" s="206"/>
      <c r="AM433" s="206"/>
      <c r="AN433" s="206"/>
      <c r="AO433" s="206"/>
      <c r="AP433" s="206"/>
      <c r="AQ433" s="206"/>
      <c r="AR433" s="206"/>
      <c r="AS433" s="206"/>
      <c r="AT433" s="206"/>
      <c r="AU433" s="206"/>
      <c r="AV433" s="206"/>
      <c r="AW433" s="206"/>
      <c r="AX433" s="207">
        <f t="shared" si="28"/>
        <v>0</v>
      </c>
      <c r="AY433" s="156">
        <v>6</v>
      </c>
    </row>
    <row r="434" spans="2:59" x14ac:dyDescent="0.25">
      <c r="C434" s="256" t="s">
        <v>327</v>
      </c>
      <c r="D434" s="256"/>
      <c r="E434" s="314"/>
      <c r="F434" s="315"/>
      <c r="G434" s="316"/>
      <c r="H434" s="206"/>
      <c r="I434" s="206"/>
      <c r="J434" s="317"/>
      <c r="K434" s="206"/>
      <c r="L434" s="206"/>
      <c r="M434" s="317"/>
      <c r="N434" s="206"/>
      <c r="O434" s="206"/>
      <c r="P434" s="317"/>
      <c r="Q434" s="206"/>
      <c r="R434" s="206"/>
      <c r="S434" s="317"/>
      <c r="T434" s="206"/>
      <c r="U434" s="206"/>
      <c r="V434" s="317"/>
      <c r="W434" s="206"/>
      <c r="X434" s="265"/>
      <c r="Y434" s="265"/>
      <c r="Z434" s="318"/>
      <c r="AA434" s="265"/>
    </row>
    <row r="435" spans="2:59" x14ac:dyDescent="0.25">
      <c r="C435" s="261" t="s">
        <v>328</v>
      </c>
      <c r="D435" s="261"/>
      <c r="E435" s="314"/>
      <c r="F435" s="315"/>
      <c r="G435" s="316"/>
      <c r="H435" s="206"/>
      <c r="I435" s="206"/>
      <c r="J435" s="317"/>
      <c r="K435" s="206"/>
      <c r="L435" s="206"/>
      <c r="M435" s="317"/>
      <c r="N435" s="206"/>
      <c r="O435" s="206"/>
      <c r="P435" s="317"/>
      <c r="Q435" s="206"/>
      <c r="R435" s="206"/>
      <c r="S435" s="317"/>
      <c r="T435" s="206"/>
      <c r="U435" s="206"/>
      <c r="V435" s="317"/>
      <c r="W435" s="206"/>
      <c r="X435" s="265"/>
      <c r="Y435" s="265"/>
      <c r="Z435" s="318"/>
      <c r="AA435" s="265"/>
    </row>
    <row r="436" spans="2:59" ht="15.75" thickBot="1" x14ac:dyDescent="0.3">
      <c r="E436" s="266"/>
      <c r="F436" s="267"/>
      <c r="G436" s="268"/>
      <c r="H436" s="199"/>
      <c r="I436" s="291"/>
      <c r="J436" s="292"/>
      <c r="K436" s="293"/>
      <c r="L436" s="267"/>
      <c r="M436" s="268"/>
      <c r="N436" s="199"/>
      <c r="O436" s="267"/>
      <c r="P436" s="268"/>
      <c r="Q436" s="199"/>
      <c r="R436" s="267"/>
      <c r="S436" s="268"/>
      <c r="T436" s="199"/>
      <c r="U436" s="267"/>
      <c r="V436" s="268"/>
      <c r="W436" s="199"/>
      <c r="X436" s="269"/>
      <c r="Y436" s="269"/>
      <c r="Z436" s="270"/>
      <c r="AA436" s="269"/>
      <c r="AB436" s="205"/>
    </row>
    <row r="437" spans="2:59" ht="15.75" thickBot="1" x14ac:dyDescent="0.3">
      <c r="F437" s="294" t="s">
        <v>308</v>
      </c>
      <c r="G437" s="295"/>
      <c r="H437" s="296"/>
      <c r="I437" s="294" t="s">
        <v>309</v>
      </c>
      <c r="J437" s="295"/>
      <c r="K437" s="296"/>
      <c r="L437" s="294" t="s">
        <v>310</v>
      </c>
      <c r="M437" s="295"/>
      <c r="N437" s="296"/>
      <c r="O437" s="294" t="s">
        <v>311</v>
      </c>
      <c r="P437" s="295"/>
      <c r="Q437" s="296"/>
      <c r="R437" s="294" t="s">
        <v>312</v>
      </c>
      <c r="S437" s="295"/>
      <c r="T437" s="296"/>
      <c r="U437" s="294" t="s">
        <v>313</v>
      </c>
      <c r="V437" s="295"/>
      <c r="W437" s="296"/>
      <c r="X437" s="387" t="s">
        <v>314</v>
      </c>
      <c r="Y437" s="388"/>
      <c r="Z437" s="388"/>
      <c r="AA437" s="389"/>
      <c r="AB437" s="158"/>
    </row>
    <row r="438" spans="2:59" ht="30" x14ac:dyDescent="0.25">
      <c r="B438" s="182" t="str">
        <f>'[3]Do not use or change'!H57</f>
        <v>A50</v>
      </c>
      <c r="C438" s="322" t="str">
        <f>'[3]Do not use or change'!F57</f>
        <v>Staff</v>
      </c>
      <c r="D438" s="390" t="s">
        <v>329</v>
      </c>
      <c r="E438" s="390" t="s">
        <v>307</v>
      </c>
      <c r="F438" s="302" t="s">
        <v>315</v>
      </c>
      <c r="G438" s="298" t="s">
        <v>316</v>
      </c>
      <c r="H438" s="235" t="s">
        <v>317</v>
      </c>
      <c r="I438" s="299" t="s">
        <v>315</v>
      </c>
      <c r="J438" s="300" t="s">
        <v>316</v>
      </c>
      <c r="K438" s="301" t="s">
        <v>317</v>
      </c>
      <c r="L438" s="302" t="s">
        <v>315</v>
      </c>
      <c r="M438" s="298" t="s">
        <v>316</v>
      </c>
      <c r="N438" s="235" t="s">
        <v>317</v>
      </c>
      <c r="O438" s="302" t="s">
        <v>315</v>
      </c>
      <c r="P438" s="298" t="s">
        <v>316</v>
      </c>
      <c r="Q438" s="235" t="s">
        <v>317</v>
      </c>
      <c r="R438" s="302" t="s">
        <v>315</v>
      </c>
      <c r="S438" s="298" t="s">
        <v>316</v>
      </c>
      <c r="T438" s="235" t="s">
        <v>317</v>
      </c>
      <c r="U438" s="302" t="s">
        <v>315</v>
      </c>
      <c r="V438" s="298" t="s">
        <v>316</v>
      </c>
      <c r="W438" s="235" t="s">
        <v>317</v>
      </c>
      <c r="X438" s="390" t="s">
        <v>307</v>
      </c>
      <c r="Y438" s="302" t="s">
        <v>315</v>
      </c>
      <c r="Z438" s="298" t="s">
        <v>316</v>
      </c>
      <c r="AA438" s="235" t="s">
        <v>317</v>
      </c>
      <c r="AB438" s="181"/>
    </row>
    <row r="439" spans="2:59" ht="120.75" thickBot="1" x14ac:dyDescent="0.3">
      <c r="C439" s="468" t="str">
        <f>'[3]Do not use or change'!I57</f>
        <v>Scientific advisors, and scientists on agroclimatic. This includes all the costs associated with each position according with the labor regulation: health, pension, parafiscal contributions, family compensation fund and professional risks..  Benefits associated with each institution and positions.Facilities, IT, services, research and technical support.</v>
      </c>
      <c r="D439" s="392" t="s">
        <v>380</v>
      </c>
      <c r="E439" s="492" t="s">
        <v>340</v>
      </c>
      <c r="F439" s="282">
        <v>11054</v>
      </c>
      <c r="G439" s="197">
        <v>0.8767629608120836</v>
      </c>
      <c r="H439" s="198">
        <v>9691.7377688167726</v>
      </c>
      <c r="I439" s="282">
        <v>11054</v>
      </c>
      <c r="J439" s="197">
        <v>1.7826136178488503</v>
      </c>
      <c r="K439" s="198">
        <v>19705.010931701192</v>
      </c>
      <c r="L439" s="282">
        <v>11054</v>
      </c>
      <c r="M439" s="197">
        <v>1.9260635001941326</v>
      </c>
      <c r="N439" s="198">
        <v>21290.705931145942</v>
      </c>
      <c r="O439" s="282">
        <v>11054</v>
      </c>
      <c r="P439" s="197">
        <v>2.0807021595020814</v>
      </c>
      <c r="Q439" s="198">
        <v>23000.081671136006</v>
      </c>
      <c r="R439" s="282">
        <v>11054</v>
      </c>
      <c r="S439" s="197">
        <v>2.2534878996405543</v>
      </c>
      <c r="T439" s="198">
        <v>24910.055242626688</v>
      </c>
      <c r="U439" s="282">
        <v>11054</v>
      </c>
      <c r="V439" s="197">
        <v>1.2110974512503312</v>
      </c>
      <c r="W439" s="198">
        <v>13387.471226121161</v>
      </c>
      <c r="X439" s="433" t="str">
        <f>E439</f>
        <v>Months</v>
      </c>
      <c r="Y439" s="433">
        <f>U439</f>
        <v>11054</v>
      </c>
      <c r="Z439" s="284">
        <f>SUM(G439+J439+M439+P439+S439+V439)</f>
        <v>10.130727589248034</v>
      </c>
      <c r="AA439" s="285">
        <f>SUM(H439+K439+N439+Q439+T439+W439)</f>
        <v>111985.06277154776</v>
      </c>
      <c r="AB439" s="205">
        <f>AA439-'[3]4.4. Detailed Budget Plan'!P57</f>
        <v>0</v>
      </c>
      <c r="AC439" s="206"/>
      <c r="AD439" s="206"/>
      <c r="AE439" s="207">
        <f>H439-(F439*G439)</f>
        <v>0</v>
      </c>
      <c r="AF439" s="206"/>
      <c r="AG439" s="206"/>
      <c r="AH439" s="207">
        <f>K439-(J439*I439)</f>
        <v>0</v>
      </c>
      <c r="AI439" s="206"/>
      <c r="AJ439" s="206"/>
      <c r="AK439" s="207">
        <f>+N439-(L439*M439)</f>
        <v>0</v>
      </c>
      <c r="AL439" s="206"/>
      <c r="AM439" s="206"/>
      <c r="AN439" s="207">
        <f>Q439-(O439*P439)</f>
        <v>0</v>
      </c>
      <c r="AO439" s="206"/>
      <c r="AP439" s="206"/>
      <c r="AQ439" s="207">
        <f>+T439-(R439*S439)</f>
        <v>0</v>
      </c>
      <c r="AR439" s="206"/>
      <c r="AS439" s="206"/>
      <c r="AT439" s="207">
        <f>+W439-(U439*V439)</f>
        <v>0</v>
      </c>
      <c r="AU439" s="206"/>
      <c r="AV439" s="206"/>
      <c r="AW439" s="206"/>
      <c r="AX439" s="208">
        <f>+AA439-W439-T439-Q439-N439-K439-H439</f>
        <v>0</v>
      </c>
      <c r="BA439" s="208">
        <f>+H439-'[3]4.4. Detailed Budget Plan'!J57</f>
        <v>0</v>
      </c>
      <c r="BB439" s="208">
        <f>+K439-'[3]4.4. Detailed Budget Plan'!K57</f>
        <v>0</v>
      </c>
      <c r="BC439" s="208">
        <f>+N439-'[3]4.4. Detailed Budget Plan'!L57</f>
        <v>0</v>
      </c>
      <c r="BD439" s="208">
        <f>+Q439-'[3]4.4. Detailed Budget Plan'!M57</f>
        <v>0</v>
      </c>
      <c r="BE439" s="208">
        <f>+T439-'[3]4.4. Detailed Budget Plan'!N57</f>
        <v>0</v>
      </c>
      <c r="BF439" s="208">
        <f>+W439-'[3]4.4. Detailed Budget Plan'!O57</f>
        <v>0</v>
      </c>
      <c r="BG439" s="208">
        <f>+AA439-'[3]4.4. Detailed Budget Plan'!P57</f>
        <v>0</v>
      </c>
    </row>
    <row r="440" spans="2:59" x14ac:dyDescent="0.25">
      <c r="C440" s="286" t="s">
        <v>327</v>
      </c>
      <c r="D440" s="286"/>
      <c r="E440" s="306"/>
      <c r="F440" s="307"/>
      <c r="G440" s="308"/>
      <c r="H440" s="308"/>
      <c r="I440" s="309"/>
      <c r="J440" s="310"/>
      <c r="K440" s="309"/>
      <c r="L440" s="309"/>
      <c r="M440" s="310"/>
      <c r="N440" s="309"/>
      <c r="O440" s="309"/>
      <c r="P440" s="310"/>
      <c r="Q440" s="309"/>
      <c r="R440" s="309"/>
      <c r="S440" s="310"/>
      <c r="T440" s="309"/>
      <c r="U440" s="309"/>
      <c r="V440" s="310"/>
      <c r="W440" s="309"/>
      <c r="X440" s="311"/>
      <c r="Y440" s="311"/>
      <c r="Z440" s="312"/>
      <c r="AA440" s="311"/>
    </row>
    <row r="441" spans="2:59" x14ac:dyDescent="0.25">
      <c r="C441" s="261" t="s">
        <v>328</v>
      </c>
      <c r="D441" s="261"/>
      <c r="E441" s="314"/>
      <c r="F441" s="315"/>
      <c r="G441" s="316"/>
      <c r="H441" s="316"/>
      <c r="I441" s="316"/>
      <c r="J441" s="317"/>
      <c r="K441" s="206"/>
      <c r="L441" s="206"/>
      <c r="M441" s="317"/>
      <c r="N441" s="206"/>
      <c r="O441" s="206"/>
      <c r="P441" s="317"/>
      <c r="Q441" s="206"/>
      <c r="R441" s="206"/>
      <c r="S441" s="317"/>
      <c r="T441" s="206"/>
      <c r="U441" s="206"/>
      <c r="V441" s="317"/>
      <c r="W441" s="206"/>
      <c r="X441" s="265"/>
      <c r="Y441" s="265"/>
      <c r="Z441" s="318"/>
      <c r="AA441" s="265"/>
    </row>
    <row r="442" spans="2:59" ht="15.75" thickBot="1" x14ac:dyDescent="0.3">
      <c r="E442" s="266"/>
      <c r="F442" s="267"/>
      <c r="G442" s="268"/>
      <c r="H442" s="199"/>
      <c r="I442" s="291"/>
      <c r="J442" s="292"/>
      <c r="K442" s="293"/>
      <c r="L442" s="267"/>
      <c r="M442" s="268"/>
      <c r="N442" s="199"/>
      <c r="O442" s="267"/>
      <c r="P442" s="268"/>
      <c r="Q442" s="199"/>
      <c r="R442" s="267"/>
      <c r="S442" s="268"/>
      <c r="T442" s="199"/>
      <c r="U442" s="267"/>
      <c r="V442" s="268"/>
      <c r="W442" s="199"/>
      <c r="X442" s="269"/>
      <c r="Y442" s="269"/>
      <c r="Z442" s="270"/>
      <c r="AA442" s="269"/>
      <c r="AB442" s="205"/>
    </row>
    <row r="443" spans="2:59" x14ac:dyDescent="0.25">
      <c r="F443" s="273" t="s">
        <v>308</v>
      </c>
      <c r="G443" s="274"/>
      <c r="H443" s="275"/>
      <c r="I443" s="273" t="s">
        <v>309</v>
      </c>
      <c r="J443" s="274"/>
      <c r="K443" s="275"/>
      <c r="L443" s="273" t="s">
        <v>310</v>
      </c>
      <c r="M443" s="274"/>
      <c r="N443" s="275"/>
      <c r="O443" s="273" t="s">
        <v>311</v>
      </c>
      <c r="P443" s="274"/>
      <c r="Q443" s="275"/>
      <c r="R443" s="273" t="s">
        <v>312</v>
      </c>
      <c r="S443" s="274"/>
      <c r="T443" s="275"/>
      <c r="U443" s="273" t="s">
        <v>313</v>
      </c>
      <c r="V443" s="274"/>
      <c r="W443" s="275"/>
      <c r="X443" s="170" t="s">
        <v>314</v>
      </c>
      <c r="Y443" s="171"/>
      <c r="Z443" s="171"/>
      <c r="AA443" s="172"/>
      <c r="AB443" s="158"/>
    </row>
    <row r="444" spans="2:59" ht="30" x14ac:dyDescent="0.25">
      <c r="B444" s="182" t="str">
        <f>'[3]Do not use or change'!H58</f>
        <v>A51</v>
      </c>
      <c r="C444" s="500" t="str">
        <f>'[3]Do not use or change'!F58</f>
        <v>Training, workshops, and conference</v>
      </c>
      <c r="D444" s="192" t="s">
        <v>329</v>
      </c>
      <c r="E444" s="192" t="s">
        <v>307</v>
      </c>
      <c r="F444" s="186" t="s">
        <v>315</v>
      </c>
      <c r="G444" s="187" t="s">
        <v>316</v>
      </c>
      <c r="H444" s="188" t="s">
        <v>317</v>
      </c>
      <c r="I444" s="189" t="s">
        <v>315</v>
      </c>
      <c r="J444" s="190" t="s">
        <v>316</v>
      </c>
      <c r="K444" s="191" t="s">
        <v>317</v>
      </c>
      <c r="L444" s="186" t="s">
        <v>315</v>
      </c>
      <c r="M444" s="187" t="s">
        <v>316</v>
      </c>
      <c r="N444" s="188" t="s">
        <v>317</v>
      </c>
      <c r="O444" s="186" t="s">
        <v>315</v>
      </c>
      <c r="P444" s="187" t="s">
        <v>316</v>
      </c>
      <c r="Q444" s="188" t="s">
        <v>317</v>
      </c>
      <c r="R444" s="186" t="s">
        <v>315</v>
      </c>
      <c r="S444" s="187" t="s">
        <v>316</v>
      </c>
      <c r="T444" s="188" t="s">
        <v>317</v>
      </c>
      <c r="U444" s="186" t="s">
        <v>315</v>
      </c>
      <c r="V444" s="187" t="s">
        <v>316</v>
      </c>
      <c r="W444" s="188" t="s">
        <v>317</v>
      </c>
      <c r="X444" s="192" t="s">
        <v>307</v>
      </c>
      <c r="Y444" s="186" t="s">
        <v>315</v>
      </c>
      <c r="Z444" s="187" t="s">
        <v>316</v>
      </c>
      <c r="AA444" s="188" t="s">
        <v>317</v>
      </c>
      <c r="AB444" s="181"/>
    </row>
    <row r="445" spans="2:59" ht="60" x14ac:dyDescent="0.25">
      <c r="C445" s="431" t="str">
        <f>'[3]Do not use or change'!I58</f>
        <v xml:space="preserve">Includes all costs associated with event logistics and supplies requiered (snacks, lunches, locations, equipment, materials, communication material) </v>
      </c>
      <c r="D445" s="431" t="s">
        <v>394</v>
      </c>
      <c r="E445" s="509" t="s">
        <v>351</v>
      </c>
      <c r="F445" s="501">
        <v>2300</v>
      </c>
      <c r="G445" s="200">
        <v>1.7359255398582212</v>
      </c>
      <c r="H445" s="502">
        <v>3992.6287416739087</v>
      </c>
      <c r="I445" s="501">
        <v>2300</v>
      </c>
      <c r="J445" s="200">
        <v>3.7322520302192426</v>
      </c>
      <c r="K445" s="502">
        <v>8584.1796695042576</v>
      </c>
      <c r="L445" s="501">
        <v>2300</v>
      </c>
      <c r="M445" s="200">
        <v>3.177509549513188</v>
      </c>
      <c r="N445" s="502">
        <v>7308.2719638803319</v>
      </c>
      <c r="O445" s="501">
        <v>2300</v>
      </c>
      <c r="P445" s="200">
        <v>2.9039601536281476</v>
      </c>
      <c r="Q445" s="502">
        <v>6679.10835334474</v>
      </c>
      <c r="R445" s="501">
        <v>2300</v>
      </c>
      <c r="S445" s="200">
        <v>3.6140893303301929</v>
      </c>
      <c r="T445" s="502">
        <v>8312.4054597594441</v>
      </c>
      <c r="U445" s="501">
        <v>2300</v>
      </c>
      <c r="V445" s="200">
        <v>1.8527197108180826</v>
      </c>
      <c r="W445" s="502">
        <v>4261.25533488159</v>
      </c>
      <c r="X445" s="503" t="str">
        <f>E445</f>
        <v>Event</v>
      </c>
      <c r="Y445" s="503">
        <f>U445</f>
        <v>2300</v>
      </c>
      <c r="Z445" s="239">
        <f>SUM(G445+J445+M445+P445+S445+V445)</f>
        <v>17.016456314367076</v>
      </c>
      <c r="AA445" s="240">
        <f>SUM(H445+K445+N445+Q445+T445+W445)</f>
        <v>39137.849523044271</v>
      </c>
      <c r="AB445" s="205">
        <f>AA445-'[3]4.4. Detailed Budget Plan'!P58</f>
        <v>0</v>
      </c>
      <c r="AC445" s="206"/>
      <c r="AD445" s="206"/>
      <c r="AE445" s="207">
        <f>H445-(F445*G445)</f>
        <v>0</v>
      </c>
      <c r="AF445" s="206"/>
      <c r="AG445" s="206"/>
      <c r="AH445" s="207">
        <f>K445-(J445*I445)</f>
        <v>0</v>
      </c>
      <c r="AI445" s="206"/>
      <c r="AJ445" s="206"/>
      <c r="AK445" s="207">
        <f>+N445-(L445*M445)</f>
        <v>0</v>
      </c>
      <c r="AL445" s="206"/>
      <c r="AM445" s="206"/>
      <c r="AN445" s="207">
        <f>Q445-(O445*P445)</f>
        <v>0</v>
      </c>
      <c r="AO445" s="206"/>
      <c r="AP445" s="206"/>
      <c r="AQ445" s="207">
        <f>+T445-(R445*S445)</f>
        <v>0</v>
      </c>
      <c r="AR445" s="206"/>
      <c r="AS445" s="206"/>
      <c r="AT445" s="207">
        <f>+W445-(U445*V445)</f>
        <v>0</v>
      </c>
      <c r="AU445" s="206"/>
      <c r="AV445" s="206"/>
      <c r="AW445" s="206"/>
      <c r="AX445" s="208">
        <f>+AA445-W445-T445-Q445-N445-K445-H445</f>
        <v>0</v>
      </c>
      <c r="BA445" s="208">
        <f>+H445-'[3]4.4. Detailed Budget Plan'!J58</f>
        <v>0</v>
      </c>
      <c r="BB445" s="208">
        <f>+K445-'[3]4.4. Detailed Budget Plan'!K58</f>
        <v>0</v>
      </c>
      <c r="BC445" s="208">
        <f>+N445-'[3]4.4. Detailed Budget Plan'!L58</f>
        <v>0</v>
      </c>
      <c r="BD445" s="208">
        <f>+Q445-'[3]4.4. Detailed Budget Plan'!M58</f>
        <v>0</v>
      </c>
      <c r="BE445" s="208">
        <f>+T445-'[3]4.4. Detailed Budget Plan'!N58</f>
        <v>0</v>
      </c>
      <c r="BF445" s="208">
        <f>+W445-'[3]4.4. Detailed Budget Plan'!O58</f>
        <v>0</v>
      </c>
      <c r="BG445" s="208">
        <f>+AA445-'[3]4.4. Detailed Budget Plan'!P58</f>
        <v>0</v>
      </c>
    </row>
    <row r="446" spans="2:59" x14ac:dyDescent="0.25">
      <c r="C446" s="256" t="s">
        <v>327</v>
      </c>
      <c r="D446" s="256"/>
      <c r="E446" s="314"/>
      <c r="F446" s="315"/>
      <c r="G446" s="316"/>
      <c r="H446" s="206"/>
      <c r="I446" s="206"/>
      <c r="J446" s="317"/>
      <c r="K446" s="206"/>
      <c r="L446" s="206"/>
      <c r="M446" s="317"/>
      <c r="N446" s="206"/>
      <c r="O446" s="206"/>
      <c r="P446" s="317"/>
      <c r="Q446" s="206"/>
      <c r="R446" s="206"/>
      <c r="S446" s="317"/>
      <c r="T446" s="206"/>
      <c r="U446" s="206"/>
      <c r="V446" s="317"/>
      <c r="W446" s="206"/>
      <c r="X446" s="265"/>
      <c r="Y446" s="265"/>
      <c r="Z446" s="318"/>
      <c r="AA446" s="265"/>
    </row>
    <row r="447" spans="2:59" x14ac:dyDescent="0.25">
      <c r="C447" s="261" t="s">
        <v>328</v>
      </c>
      <c r="D447" s="261"/>
      <c r="E447" s="314"/>
      <c r="F447" s="315"/>
      <c r="G447" s="316"/>
      <c r="H447" s="206"/>
      <c r="I447" s="206"/>
      <c r="J447" s="317"/>
      <c r="K447" s="206"/>
      <c r="L447" s="206"/>
      <c r="M447" s="317"/>
      <c r="N447" s="206"/>
      <c r="O447" s="206"/>
      <c r="P447" s="317"/>
      <c r="Q447" s="206"/>
      <c r="R447" s="206"/>
      <c r="S447" s="317"/>
      <c r="T447" s="206"/>
      <c r="U447" s="206"/>
      <c r="V447" s="317"/>
      <c r="W447" s="206"/>
      <c r="X447" s="265"/>
      <c r="Y447" s="265"/>
      <c r="Z447" s="318"/>
      <c r="AA447" s="265"/>
    </row>
    <row r="448" spans="2:59" ht="15.75" thickBot="1" x14ac:dyDescent="0.3">
      <c r="C448" s="425"/>
      <c r="D448" s="425"/>
      <c r="E448" s="266"/>
      <c r="F448" s="267"/>
      <c r="G448" s="268"/>
      <c r="H448" s="199"/>
      <c r="I448" s="267"/>
      <c r="J448" s="292"/>
      <c r="K448" s="293"/>
      <c r="L448" s="291"/>
      <c r="M448" s="292"/>
      <c r="N448" s="293"/>
      <c r="O448" s="291"/>
      <c r="P448" s="292"/>
      <c r="Q448" s="293"/>
      <c r="R448" s="291"/>
      <c r="S448" s="292"/>
      <c r="T448" s="293"/>
      <c r="U448" s="291"/>
      <c r="V448" s="292"/>
      <c r="W448" s="293"/>
      <c r="X448" s="205"/>
      <c r="Y448" s="205"/>
      <c r="Z448" s="350"/>
      <c r="AA448" s="205"/>
      <c r="AB448" s="205"/>
    </row>
    <row r="449" spans="2:59" ht="15.75" thickBot="1" x14ac:dyDescent="0.3">
      <c r="F449" s="387" t="s">
        <v>308</v>
      </c>
      <c r="G449" s="388"/>
      <c r="H449" s="389"/>
      <c r="I449" s="387" t="s">
        <v>309</v>
      </c>
      <c r="J449" s="388"/>
      <c r="K449" s="389"/>
      <c r="L449" s="387" t="s">
        <v>310</v>
      </c>
      <c r="M449" s="388"/>
      <c r="N449" s="389"/>
      <c r="O449" s="387" t="s">
        <v>311</v>
      </c>
      <c r="P449" s="388"/>
      <c r="Q449" s="389"/>
      <c r="R449" s="387" t="s">
        <v>312</v>
      </c>
      <c r="S449" s="388"/>
      <c r="T449" s="389"/>
      <c r="U449" s="387" t="s">
        <v>313</v>
      </c>
      <c r="V449" s="388"/>
      <c r="W449" s="389"/>
      <c r="X449" s="387" t="s">
        <v>314</v>
      </c>
      <c r="Y449" s="388"/>
      <c r="Z449" s="388"/>
      <c r="AA449" s="389"/>
      <c r="AB449" s="158"/>
    </row>
    <row r="450" spans="2:59" ht="30" x14ac:dyDescent="0.25">
      <c r="B450" s="276" t="str">
        <f>'[3]Do not use or change'!H59</f>
        <v>A52</v>
      </c>
      <c r="C450" s="322" t="str">
        <f>'[3]Do not use or change'!F59</f>
        <v>Travel</v>
      </c>
      <c r="D450" s="390" t="s">
        <v>329</v>
      </c>
      <c r="E450" s="390" t="s">
        <v>307</v>
      </c>
      <c r="F450" s="302" t="s">
        <v>315</v>
      </c>
      <c r="G450" s="298" t="s">
        <v>316</v>
      </c>
      <c r="H450" s="235" t="s">
        <v>317</v>
      </c>
      <c r="I450" s="299" t="s">
        <v>315</v>
      </c>
      <c r="J450" s="300" t="s">
        <v>316</v>
      </c>
      <c r="K450" s="301" t="s">
        <v>317</v>
      </c>
      <c r="L450" s="302" t="s">
        <v>315</v>
      </c>
      <c r="M450" s="298" t="s">
        <v>316</v>
      </c>
      <c r="N450" s="235" t="s">
        <v>317</v>
      </c>
      <c r="O450" s="302" t="s">
        <v>315</v>
      </c>
      <c r="P450" s="298" t="s">
        <v>316</v>
      </c>
      <c r="Q450" s="235" t="s">
        <v>317</v>
      </c>
      <c r="R450" s="302" t="s">
        <v>315</v>
      </c>
      <c r="S450" s="298" t="s">
        <v>316</v>
      </c>
      <c r="T450" s="235" t="s">
        <v>317</v>
      </c>
      <c r="U450" s="302" t="s">
        <v>315</v>
      </c>
      <c r="V450" s="298" t="s">
        <v>316</v>
      </c>
      <c r="W450" s="235" t="s">
        <v>317</v>
      </c>
      <c r="X450" s="390" t="s">
        <v>307</v>
      </c>
      <c r="Y450" s="302" t="s">
        <v>315</v>
      </c>
      <c r="Z450" s="298" t="s">
        <v>316</v>
      </c>
      <c r="AA450" s="235" t="s">
        <v>317</v>
      </c>
      <c r="AB450" s="181"/>
    </row>
    <row r="451" spans="2:59" ht="30.75" thickBot="1" x14ac:dyDescent="0.3">
      <c r="C451" s="468" t="str">
        <f>'[3]Do not use or change'!I59</f>
        <v>Includes travel costs (air tickects, taxi, car rental hotels and perdiem)</v>
      </c>
      <c r="D451" s="392" t="s">
        <v>395</v>
      </c>
      <c r="E451" s="471" t="s">
        <v>353</v>
      </c>
      <c r="F451" s="354">
        <v>626</v>
      </c>
      <c r="G451" s="197">
        <v>37.782644304517142</v>
      </c>
      <c r="H451" s="198">
        <v>23651.935334627731</v>
      </c>
      <c r="I451" s="354">
        <v>626</v>
      </c>
      <c r="J451" s="197">
        <v>79.334700972185189</v>
      </c>
      <c r="K451" s="198">
        <v>49663.522808587928</v>
      </c>
      <c r="L451" s="354">
        <v>626</v>
      </c>
      <c r="M451" s="197">
        <v>82.699341283758557</v>
      </c>
      <c r="N451" s="198">
        <v>51769.787643632859</v>
      </c>
      <c r="O451" s="354">
        <v>626</v>
      </c>
      <c r="P451" s="197">
        <v>83.08086892323756</v>
      </c>
      <c r="Q451" s="198">
        <v>52008.623945946711</v>
      </c>
      <c r="R451" s="354">
        <v>626</v>
      </c>
      <c r="S451" s="197">
        <v>73.499032291775421</v>
      </c>
      <c r="T451" s="198">
        <v>46010.394214651416</v>
      </c>
      <c r="U451" s="354">
        <v>626</v>
      </c>
      <c r="V451" s="197">
        <v>30.817349885980637</v>
      </c>
      <c r="W451" s="198">
        <v>19291.661028623879</v>
      </c>
      <c r="X451" s="433" t="str">
        <f>E451</f>
        <v>Trip</v>
      </c>
      <c r="Y451" s="433">
        <f>U451</f>
        <v>626</v>
      </c>
      <c r="Z451" s="284">
        <f>SUM(G451+J451+M451+P451+S451+V451)</f>
        <v>387.21393766145457</v>
      </c>
      <c r="AA451" s="285">
        <f>SUM(H451+K451+N451+Q451+T451+W451)</f>
        <v>242395.92497607053</v>
      </c>
      <c r="AB451" s="205">
        <f>AA451-'[3]4.4. Detailed Budget Plan'!P59</f>
        <v>0</v>
      </c>
      <c r="AC451" s="206"/>
      <c r="AD451" s="206"/>
      <c r="AE451" s="207">
        <f>H451-(F451*G451)</f>
        <v>0</v>
      </c>
      <c r="AF451" s="206"/>
      <c r="AG451" s="206"/>
      <c r="AH451" s="207">
        <f>K451-(J451*I451)</f>
        <v>0</v>
      </c>
      <c r="AI451" s="206"/>
      <c r="AJ451" s="206"/>
      <c r="AK451" s="207">
        <f>+N451-(L451*M451)</f>
        <v>0</v>
      </c>
      <c r="AL451" s="206"/>
      <c r="AM451" s="206"/>
      <c r="AN451" s="207">
        <f>Q451-(O451*P451)</f>
        <v>0</v>
      </c>
      <c r="AO451" s="206"/>
      <c r="AP451" s="206"/>
      <c r="AQ451" s="207">
        <f>+T451-(R451*S451)</f>
        <v>0</v>
      </c>
      <c r="AR451" s="206"/>
      <c r="AS451" s="206"/>
      <c r="AT451" s="207">
        <f>+W451-(U451*V451)</f>
        <v>0</v>
      </c>
      <c r="AU451" s="206"/>
      <c r="AV451" s="206"/>
      <c r="AW451" s="206"/>
      <c r="AX451" s="208">
        <f>+AA451-W451-T451-Q451-N451-K451-H451</f>
        <v>0</v>
      </c>
      <c r="BA451" s="208">
        <f>+H451-'[3]4.4. Detailed Budget Plan'!J59</f>
        <v>0</v>
      </c>
      <c r="BB451" s="208">
        <f>+K451-'[3]4.4. Detailed Budget Plan'!K59</f>
        <v>0</v>
      </c>
      <c r="BC451" s="208">
        <f>+N451-'[3]4.4. Detailed Budget Plan'!L59</f>
        <v>0</v>
      </c>
      <c r="BD451" s="208">
        <f>+Q451-'[3]4.4. Detailed Budget Plan'!M59</f>
        <v>0</v>
      </c>
      <c r="BE451" s="208">
        <f>+T451-'[3]4.4. Detailed Budget Plan'!N59</f>
        <v>0</v>
      </c>
      <c r="BF451" s="208">
        <f>+W451-'[3]4.4. Detailed Budget Plan'!O59</f>
        <v>0</v>
      </c>
      <c r="BG451" s="208">
        <f>+AA451-'[3]4.4. Detailed Budget Plan'!P59</f>
        <v>0</v>
      </c>
    </row>
    <row r="452" spans="2:59" x14ac:dyDescent="0.25">
      <c r="C452" s="286" t="s">
        <v>327</v>
      </c>
      <c r="D452" s="286"/>
      <c r="E452" s="306"/>
      <c r="F452" s="307"/>
      <c r="G452" s="308"/>
      <c r="H452" s="308"/>
      <c r="I452" s="309"/>
      <c r="J452" s="310"/>
      <c r="K452" s="309"/>
      <c r="L452" s="309"/>
      <c r="M452" s="310"/>
      <c r="N452" s="309"/>
      <c r="O452" s="309"/>
      <c r="P452" s="310"/>
      <c r="Q452" s="309"/>
      <c r="R452" s="309"/>
      <c r="S452" s="310"/>
      <c r="T452" s="309"/>
      <c r="U452" s="309"/>
      <c r="V452" s="310"/>
      <c r="W452" s="309"/>
      <c r="X452" s="311"/>
      <c r="Y452" s="311"/>
      <c r="Z452" s="312"/>
      <c r="AA452" s="311"/>
    </row>
    <row r="453" spans="2:59" x14ac:dyDescent="0.25">
      <c r="C453" s="261" t="s">
        <v>328</v>
      </c>
      <c r="D453" s="261"/>
      <c r="E453" s="314"/>
      <c r="F453" s="315"/>
      <c r="G453" s="316"/>
      <c r="H453" s="316"/>
      <c r="I453" s="206"/>
      <c r="J453" s="317"/>
      <c r="K453" s="206"/>
      <c r="L453" s="206"/>
      <c r="M453" s="317"/>
      <c r="N453" s="206"/>
      <c r="O453" s="206"/>
      <c r="P453" s="317"/>
      <c r="Q453" s="206"/>
      <c r="R453" s="206"/>
      <c r="S453" s="317"/>
      <c r="T453" s="206"/>
      <c r="U453" s="206"/>
      <c r="V453" s="317"/>
      <c r="W453" s="206"/>
      <c r="X453" s="265"/>
      <c r="Y453" s="265"/>
      <c r="Z453" s="318"/>
      <c r="AA453" s="265"/>
    </row>
    <row r="454" spans="2:59" ht="15.75" thickBot="1" x14ac:dyDescent="0.3">
      <c r="F454" s="319"/>
      <c r="H454" s="319"/>
      <c r="K454" s="319"/>
      <c r="N454" s="319"/>
      <c r="Q454" s="319"/>
      <c r="T454" s="319"/>
      <c r="W454" s="319"/>
      <c r="X454" s="375"/>
      <c r="Y454" s="375"/>
      <c r="AA454" s="375"/>
      <c r="AB454" s="225"/>
    </row>
    <row r="455" spans="2:59" ht="15.75" thickBot="1" x14ac:dyDescent="0.3">
      <c r="F455" s="294" t="s">
        <v>308</v>
      </c>
      <c r="G455" s="295"/>
      <c r="H455" s="296"/>
      <c r="I455" s="294" t="s">
        <v>309</v>
      </c>
      <c r="J455" s="295"/>
      <c r="K455" s="296"/>
      <c r="L455" s="294" t="s">
        <v>310</v>
      </c>
      <c r="M455" s="295"/>
      <c r="N455" s="296"/>
      <c r="O455" s="294" t="s">
        <v>311</v>
      </c>
      <c r="P455" s="295"/>
      <c r="Q455" s="296"/>
      <c r="R455" s="294" t="s">
        <v>312</v>
      </c>
      <c r="S455" s="295"/>
      <c r="T455" s="296"/>
      <c r="U455" s="294" t="s">
        <v>313</v>
      </c>
      <c r="V455" s="295"/>
      <c r="W455" s="296"/>
      <c r="X455" s="387" t="s">
        <v>314</v>
      </c>
      <c r="Y455" s="388"/>
      <c r="Z455" s="388"/>
      <c r="AA455" s="389"/>
      <c r="AB455" s="158"/>
    </row>
    <row r="456" spans="2:59" ht="30" x14ac:dyDescent="0.25">
      <c r="B456" s="276" t="str">
        <f>'[3]Do not use or change'!H60</f>
        <v>A53</v>
      </c>
      <c r="C456" s="510" t="str">
        <f>'[3]Do not use or change'!F60</f>
        <v>Equipment</v>
      </c>
      <c r="D456" s="390" t="s">
        <v>329</v>
      </c>
      <c r="E456" s="390" t="s">
        <v>307</v>
      </c>
      <c r="F456" s="302" t="s">
        <v>315</v>
      </c>
      <c r="G456" s="511" t="s">
        <v>316</v>
      </c>
      <c r="H456" s="235" t="s">
        <v>317</v>
      </c>
      <c r="I456" s="302" t="s">
        <v>315</v>
      </c>
      <c r="J456" s="511" t="s">
        <v>316</v>
      </c>
      <c r="K456" s="235" t="s">
        <v>317</v>
      </c>
      <c r="L456" s="302" t="s">
        <v>315</v>
      </c>
      <c r="M456" s="511" t="s">
        <v>316</v>
      </c>
      <c r="N456" s="235" t="s">
        <v>317</v>
      </c>
      <c r="O456" s="302" t="s">
        <v>315</v>
      </c>
      <c r="P456" s="511" t="s">
        <v>316</v>
      </c>
      <c r="Q456" s="235" t="s">
        <v>317</v>
      </c>
      <c r="R456" s="302" t="s">
        <v>315</v>
      </c>
      <c r="S456" s="511" t="s">
        <v>316</v>
      </c>
      <c r="T456" s="235" t="s">
        <v>317</v>
      </c>
      <c r="U456" s="302" t="s">
        <v>315</v>
      </c>
      <c r="V456" s="511" t="s">
        <v>316</v>
      </c>
      <c r="W456" s="235" t="s">
        <v>317</v>
      </c>
      <c r="X456" s="390" t="s">
        <v>307</v>
      </c>
      <c r="Y456" s="302" t="s">
        <v>315</v>
      </c>
      <c r="Z456" s="298" t="s">
        <v>316</v>
      </c>
      <c r="AA456" s="235" t="s">
        <v>317</v>
      </c>
      <c r="AB456" s="181"/>
    </row>
    <row r="457" spans="2:59" ht="90.75" thickBot="1" x14ac:dyDescent="0.3">
      <c r="C457" s="303" t="str">
        <f>'[3]Do not use or change'!I60</f>
        <v>Hardware equipments (servers, laptops, tablets), sensors &amp; dataloggers, lab equipment (precision scales, analytical equipment, chromatographs, foliar area analysis equipment, spectrophotometer, heating and drying ovens, lab drying/ sterilizing ovens)</v>
      </c>
      <c r="D457" s="392" t="s">
        <v>396</v>
      </c>
      <c r="E457" s="386" t="s">
        <v>320</v>
      </c>
      <c r="F457" s="352">
        <v>8862.3906833484671</v>
      </c>
      <c r="G457" s="512">
        <v>23.678114213124459</v>
      </c>
      <c r="H457" s="198">
        <v>209844.69880165512</v>
      </c>
      <c r="I457" s="352">
        <v>8862.3906833484671</v>
      </c>
      <c r="J457" s="512">
        <v>23.684831569120256</v>
      </c>
      <c r="K457" s="198">
        <v>209904.23063484902</v>
      </c>
      <c r="L457" s="352">
        <v>8862.3906833484671</v>
      </c>
      <c r="M457" s="512">
        <v>0</v>
      </c>
      <c r="N457" s="198">
        <v>0</v>
      </c>
      <c r="O457" s="352">
        <v>8862.3906833484671</v>
      </c>
      <c r="P457" s="512">
        <v>0</v>
      </c>
      <c r="Q457" s="198">
        <v>0</v>
      </c>
      <c r="R457" s="352">
        <v>8862.3906833484671</v>
      </c>
      <c r="S457" s="512">
        <v>0</v>
      </c>
      <c r="T457" s="198">
        <v>0</v>
      </c>
      <c r="U457" s="352">
        <v>8862.3906833484671</v>
      </c>
      <c r="V457" s="512">
        <v>0</v>
      </c>
      <c r="W457" s="198">
        <v>0</v>
      </c>
      <c r="X457" s="433" t="str">
        <f>E457</f>
        <v>Lump sum</v>
      </c>
      <c r="Y457" s="433">
        <f>U457</f>
        <v>8862.3906833484671</v>
      </c>
      <c r="Z457" s="284">
        <f>SUM(G457+J457+M457+P457+S457+V457)</f>
        <v>47.362945782244715</v>
      </c>
      <c r="AA457" s="285">
        <f>SUM(H457+K457+N457+Q457+T457+W457)</f>
        <v>419748.92943650414</v>
      </c>
      <c r="AB457" s="205">
        <f>AA457-'[3]4.4. Detailed Budget Plan'!P60</f>
        <v>0</v>
      </c>
      <c r="AC457" s="206"/>
      <c r="AD457" s="206"/>
      <c r="AE457" s="207">
        <f>H457-(F457*G457)</f>
        <v>0</v>
      </c>
      <c r="AF457" s="206"/>
      <c r="AG457" s="206"/>
      <c r="AH457" s="207">
        <f>K457-(J457*I457)</f>
        <v>0</v>
      </c>
      <c r="AI457" s="206"/>
      <c r="AJ457" s="206"/>
      <c r="AK457" s="207">
        <f>+N457-(L457*M457)</f>
        <v>0</v>
      </c>
      <c r="AL457" s="206"/>
      <c r="AM457" s="206"/>
      <c r="AN457" s="207">
        <f>Q457-(O457*P457)</f>
        <v>0</v>
      </c>
      <c r="AO457" s="206"/>
      <c r="AP457" s="206"/>
      <c r="AQ457" s="207">
        <f>+T457-(R457*S457)</f>
        <v>0</v>
      </c>
      <c r="AR457" s="206"/>
      <c r="AS457" s="206"/>
      <c r="AT457" s="207">
        <f>+W457-(U457*V457)</f>
        <v>0</v>
      </c>
      <c r="AU457" s="206"/>
      <c r="AV457" s="206"/>
      <c r="AW457" s="206"/>
      <c r="AX457" s="208">
        <f>+AA457-W457-T457-Q457-N457-K457-H457</f>
        <v>0</v>
      </c>
      <c r="BA457" s="208">
        <f>+H457-'[3]4.4. Detailed Budget Plan'!J60</f>
        <v>0</v>
      </c>
      <c r="BB457" s="208">
        <f>+K457-'[3]4.4. Detailed Budget Plan'!K60</f>
        <v>0</v>
      </c>
      <c r="BC457" s="208">
        <f>+N457-'[3]4.4. Detailed Budget Plan'!L60</f>
        <v>0</v>
      </c>
      <c r="BD457" s="208">
        <f>+Q457-'[3]4.4. Detailed Budget Plan'!M60</f>
        <v>0</v>
      </c>
      <c r="BE457" s="208">
        <f>+T457-'[3]4.4. Detailed Budget Plan'!N60</f>
        <v>0</v>
      </c>
      <c r="BF457" s="208">
        <f>+W457-'[3]4.4. Detailed Budget Plan'!O60</f>
        <v>0</v>
      </c>
      <c r="BG457" s="208">
        <f>+AA457-'[3]4.4. Detailed Budget Plan'!P60</f>
        <v>0</v>
      </c>
    </row>
    <row r="458" spans="2:59" ht="25.35" customHeight="1" x14ac:dyDescent="0.25">
      <c r="C458" s="484"/>
      <c r="D458" s="485"/>
      <c r="E458" s="485"/>
      <c r="F458" s="485"/>
      <c r="G458" s="485"/>
      <c r="H458" s="485"/>
      <c r="I458" s="485"/>
      <c r="J458" s="485"/>
      <c r="K458" s="485"/>
      <c r="L458" s="485"/>
      <c r="M458" s="485"/>
      <c r="N458" s="485"/>
      <c r="O458" s="485"/>
      <c r="P458" s="485"/>
      <c r="Q458" s="486"/>
      <c r="R458" s="241" t="s">
        <v>371</v>
      </c>
      <c r="S458" s="242"/>
      <c r="T458" s="242"/>
      <c r="U458" s="242"/>
      <c r="V458" s="242"/>
      <c r="W458" s="330"/>
      <c r="X458" s="289" t="s">
        <v>320</v>
      </c>
      <c r="Y458" s="289">
        <v>10792.008326613322</v>
      </c>
      <c r="Z458" s="513">
        <v>0.59426531721762521</v>
      </c>
      <c r="AA458" s="378">
        <v>6413.3162516301181</v>
      </c>
      <c r="AB458" s="293"/>
      <c r="AC458" s="206"/>
      <c r="AD458" s="206"/>
      <c r="AE458" s="206"/>
      <c r="AF458" s="206"/>
      <c r="AG458" s="206"/>
      <c r="AH458" s="206"/>
      <c r="AI458" s="206"/>
      <c r="AJ458" s="206"/>
      <c r="AK458" s="206"/>
      <c r="AL458" s="206"/>
      <c r="AM458" s="206"/>
      <c r="AN458" s="206"/>
      <c r="AO458" s="206"/>
      <c r="AP458" s="206"/>
      <c r="AQ458" s="206"/>
      <c r="AR458" s="206"/>
      <c r="AS458" s="206"/>
      <c r="AT458" s="206"/>
      <c r="AU458" s="206"/>
      <c r="AV458" s="206"/>
      <c r="AW458" s="206"/>
      <c r="AX458" s="207">
        <f>+AA458-(Y458*Z458)</f>
        <v>0</v>
      </c>
      <c r="AY458" s="156">
        <v>1</v>
      </c>
    </row>
    <row r="459" spans="2:59" ht="25.35" customHeight="1" x14ac:dyDescent="0.25">
      <c r="C459" s="442"/>
      <c r="D459" s="443"/>
      <c r="E459" s="443"/>
      <c r="F459" s="443"/>
      <c r="G459" s="443"/>
      <c r="H459" s="443"/>
      <c r="I459" s="443"/>
      <c r="J459" s="443"/>
      <c r="K459" s="443"/>
      <c r="L459" s="443"/>
      <c r="M459" s="443"/>
      <c r="N459" s="443"/>
      <c r="O459" s="443"/>
      <c r="P459" s="443"/>
      <c r="Q459" s="444"/>
      <c r="R459" s="212" t="s">
        <v>332</v>
      </c>
      <c r="S459" s="213"/>
      <c r="T459" s="213"/>
      <c r="U459" s="213"/>
      <c r="V459" s="213"/>
      <c r="W459" s="214"/>
      <c r="X459" s="459" t="s">
        <v>320</v>
      </c>
      <c r="Y459" s="459">
        <v>5319.0853063500745</v>
      </c>
      <c r="Z459" s="514">
        <v>7.1311838066115012</v>
      </c>
      <c r="AA459" s="461">
        <v>37931.375002628833</v>
      </c>
      <c r="AB459" s="293"/>
      <c r="AC459" s="206"/>
      <c r="AD459" s="206"/>
      <c r="AE459" s="206"/>
      <c r="AF459" s="206"/>
      <c r="AG459" s="206"/>
      <c r="AH459" s="206"/>
      <c r="AI459" s="206"/>
      <c r="AJ459" s="206"/>
      <c r="AK459" s="206"/>
      <c r="AL459" s="206"/>
      <c r="AM459" s="206"/>
      <c r="AN459" s="206"/>
      <c r="AO459" s="206"/>
      <c r="AP459" s="206"/>
      <c r="AQ459" s="206"/>
      <c r="AR459" s="206"/>
      <c r="AS459" s="206"/>
      <c r="AT459" s="206"/>
      <c r="AU459" s="206"/>
      <c r="AV459" s="206"/>
      <c r="AW459" s="206"/>
      <c r="AX459" s="207">
        <f>+AA459-(Y459*Z459)</f>
        <v>0</v>
      </c>
      <c r="AY459" s="156">
        <v>2</v>
      </c>
    </row>
    <row r="460" spans="2:59" ht="25.35" customHeight="1" x14ac:dyDescent="0.25">
      <c r="C460" s="442"/>
      <c r="D460" s="443"/>
      <c r="E460" s="443"/>
      <c r="F460" s="443"/>
      <c r="G460" s="443"/>
      <c r="H460" s="443"/>
      <c r="I460" s="443"/>
      <c r="J460" s="443"/>
      <c r="K460" s="443"/>
      <c r="L460" s="443"/>
      <c r="M460" s="443"/>
      <c r="N460" s="443"/>
      <c r="O460" s="443"/>
      <c r="P460" s="443"/>
      <c r="Q460" s="444"/>
      <c r="R460" s="212" t="s">
        <v>385</v>
      </c>
      <c r="S460" s="213"/>
      <c r="T460" s="213"/>
      <c r="U460" s="213"/>
      <c r="V460" s="213"/>
      <c r="W460" s="214"/>
      <c r="X460" s="459" t="s">
        <v>320</v>
      </c>
      <c r="Y460" s="459">
        <v>47177.498988423395</v>
      </c>
      <c r="Z460" s="514">
        <v>2.6741939274793136</v>
      </c>
      <c r="AA460" s="461">
        <v>126161.7813085033</v>
      </c>
      <c r="AB460" s="293"/>
      <c r="AC460" s="206"/>
      <c r="AD460" s="206"/>
      <c r="AE460" s="206"/>
      <c r="AF460" s="206"/>
      <c r="AG460" s="206"/>
      <c r="AH460" s="206"/>
      <c r="AI460" s="206"/>
      <c r="AJ460" s="206"/>
      <c r="AK460" s="206"/>
      <c r="AL460" s="206"/>
      <c r="AM460" s="206"/>
      <c r="AN460" s="206"/>
      <c r="AO460" s="206"/>
      <c r="AP460" s="206"/>
      <c r="AQ460" s="206"/>
      <c r="AR460" s="206"/>
      <c r="AS460" s="206"/>
      <c r="AT460" s="206"/>
      <c r="AU460" s="206"/>
      <c r="AV460" s="206"/>
      <c r="AW460" s="206"/>
      <c r="AX460" s="207">
        <f>+AA460-(Y460*Z460)</f>
        <v>0</v>
      </c>
      <c r="AY460" s="156">
        <v>3</v>
      </c>
    </row>
    <row r="461" spans="2:59" ht="25.35" customHeight="1" x14ac:dyDescent="0.25">
      <c r="C461" s="442"/>
      <c r="D461" s="443"/>
      <c r="E461" s="443"/>
      <c r="F461" s="443"/>
      <c r="G461" s="443"/>
      <c r="H461" s="443"/>
      <c r="I461" s="443"/>
      <c r="J461" s="443"/>
      <c r="K461" s="443"/>
      <c r="L461" s="443"/>
      <c r="M461" s="443"/>
      <c r="N461" s="443"/>
      <c r="O461" s="443"/>
      <c r="P461" s="443"/>
      <c r="Q461" s="444"/>
      <c r="R461" s="212" t="s">
        <v>373</v>
      </c>
      <c r="S461" s="213"/>
      <c r="T461" s="213"/>
      <c r="U461" s="213"/>
      <c r="V461" s="213"/>
      <c r="W461" s="214"/>
      <c r="X461" s="459" t="s">
        <v>320</v>
      </c>
      <c r="Y461" s="459">
        <v>5867.1626869176598</v>
      </c>
      <c r="Z461" s="514">
        <v>16.342296223484695</v>
      </c>
      <c r="AA461" s="461">
        <v>95882.910620984781</v>
      </c>
      <c r="AB461" s="293"/>
      <c r="AC461" s="206"/>
      <c r="AD461" s="206"/>
      <c r="AE461" s="206"/>
      <c r="AF461" s="206"/>
      <c r="AG461" s="206"/>
      <c r="AH461" s="206"/>
      <c r="AI461" s="206"/>
      <c r="AJ461" s="206"/>
      <c r="AK461" s="206"/>
      <c r="AL461" s="206"/>
      <c r="AM461" s="206"/>
      <c r="AN461" s="206"/>
      <c r="AO461" s="206"/>
      <c r="AP461" s="206"/>
      <c r="AQ461" s="206"/>
      <c r="AR461" s="206"/>
      <c r="AS461" s="206"/>
      <c r="AT461" s="206"/>
      <c r="AU461" s="206"/>
      <c r="AV461" s="206"/>
      <c r="AW461" s="206"/>
      <c r="AX461" s="207">
        <f t="shared" ref="AX461:AX465" si="29">+AA461-(Y461*Z461)</f>
        <v>0</v>
      </c>
      <c r="AY461" s="156">
        <v>4</v>
      </c>
    </row>
    <row r="462" spans="2:59" ht="25.35" customHeight="1" x14ac:dyDescent="0.25">
      <c r="C462" s="442"/>
      <c r="D462" s="443"/>
      <c r="E462" s="443"/>
      <c r="F462" s="443"/>
      <c r="G462" s="443"/>
      <c r="H462" s="443"/>
      <c r="I462" s="443"/>
      <c r="J462" s="443"/>
      <c r="K462" s="443"/>
      <c r="L462" s="443"/>
      <c r="M462" s="443"/>
      <c r="N462" s="443"/>
      <c r="O462" s="443"/>
      <c r="P462" s="443"/>
      <c r="Q462" s="444"/>
      <c r="R462" s="212" t="s">
        <v>386</v>
      </c>
      <c r="S462" s="213"/>
      <c r="T462" s="213"/>
      <c r="U462" s="213"/>
      <c r="V462" s="213"/>
      <c r="W462" s="214"/>
      <c r="X462" s="459" t="s">
        <v>320</v>
      </c>
      <c r="Y462" s="459">
        <v>7420.9876161241846</v>
      </c>
      <c r="Z462" s="514">
        <v>2.495914332314026</v>
      </c>
      <c r="AA462" s="461">
        <v>18522.149351009248</v>
      </c>
      <c r="AB462" s="293"/>
      <c r="AC462" s="206"/>
      <c r="AD462" s="206"/>
      <c r="AE462" s="206"/>
      <c r="AF462" s="206"/>
      <c r="AG462" s="206"/>
      <c r="AH462" s="206"/>
      <c r="AI462" s="206"/>
      <c r="AJ462" s="206"/>
      <c r="AK462" s="206"/>
      <c r="AL462" s="206"/>
      <c r="AM462" s="206"/>
      <c r="AN462" s="206"/>
      <c r="AO462" s="206"/>
      <c r="AP462" s="206"/>
      <c r="AQ462" s="206"/>
      <c r="AR462" s="206"/>
      <c r="AS462" s="206"/>
      <c r="AT462" s="206"/>
      <c r="AU462" s="206"/>
      <c r="AV462" s="206"/>
      <c r="AW462" s="206"/>
      <c r="AX462" s="207">
        <f t="shared" si="29"/>
        <v>0</v>
      </c>
      <c r="AY462" s="156">
        <v>5</v>
      </c>
    </row>
    <row r="463" spans="2:59" ht="25.35" customHeight="1" x14ac:dyDescent="0.25">
      <c r="C463" s="442"/>
      <c r="D463" s="443"/>
      <c r="E463" s="443"/>
      <c r="F463" s="443"/>
      <c r="G463" s="443"/>
      <c r="H463" s="443"/>
      <c r="I463" s="443"/>
      <c r="J463" s="443"/>
      <c r="K463" s="443"/>
      <c r="L463" s="443"/>
      <c r="M463" s="443"/>
      <c r="N463" s="443"/>
      <c r="O463" s="443"/>
      <c r="P463" s="443"/>
      <c r="Q463" s="444"/>
      <c r="R463" s="212" t="s">
        <v>374</v>
      </c>
      <c r="S463" s="213"/>
      <c r="T463" s="213"/>
      <c r="U463" s="213"/>
      <c r="V463" s="213"/>
      <c r="W463" s="214"/>
      <c r="X463" s="459" t="s">
        <v>320</v>
      </c>
      <c r="Y463" s="459">
        <v>5290.9183923105948</v>
      </c>
      <c r="Z463" s="514">
        <v>15.450898247658253</v>
      </c>
      <c r="AA463" s="461">
        <v>81749.441716254631</v>
      </c>
      <c r="AB463" s="293"/>
      <c r="AC463" s="206"/>
      <c r="AD463" s="206"/>
      <c r="AE463" s="206"/>
      <c r="AF463" s="206"/>
      <c r="AG463" s="206"/>
      <c r="AH463" s="206"/>
      <c r="AI463" s="206"/>
      <c r="AJ463" s="206"/>
      <c r="AK463" s="206"/>
      <c r="AL463" s="206"/>
      <c r="AM463" s="206"/>
      <c r="AN463" s="206"/>
      <c r="AO463" s="206"/>
      <c r="AP463" s="206"/>
      <c r="AQ463" s="206"/>
      <c r="AR463" s="206"/>
      <c r="AS463" s="206"/>
      <c r="AT463" s="206"/>
      <c r="AU463" s="206"/>
      <c r="AV463" s="206"/>
      <c r="AW463" s="206"/>
      <c r="AX463" s="207">
        <f t="shared" si="29"/>
        <v>0</v>
      </c>
      <c r="AY463" s="156">
        <v>6</v>
      </c>
    </row>
    <row r="464" spans="2:59" ht="25.35" customHeight="1" x14ac:dyDescent="0.25">
      <c r="C464" s="442"/>
      <c r="D464" s="443"/>
      <c r="E464" s="443"/>
      <c r="F464" s="443"/>
      <c r="G464" s="443"/>
      <c r="H464" s="443"/>
      <c r="I464" s="443"/>
      <c r="J464" s="443"/>
      <c r="K464" s="443"/>
      <c r="L464" s="443"/>
      <c r="M464" s="443"/>
      <c r="N464" s="443"/>
      <c r="O464" s="443"/>
      <c r="P464" s="443"/>
      <c r="Q464" s="444"/>
      <c r="R464" s="212" t="s">
        <v>337</v>
      </c>
      <c r="S464" s="213"/>
      <c r="T464" s="213"/>
      <c r="U464" s="213"/>
      <c r="V464" s="213"/>
      <c r="W464" s="214"/>
      <c r="X464" s="459" t="s">
        <v>320</v>
      </c>
      <c r="Y464" s="459">
        <v>19851.946652026782</v>
      </c>
      <c r="Z464" s="514">
        <v>2.6741939274793136</v>
      </c>
      <c r="AA464" s="461">
        <v>53087.955185493309</v>
      </c>
      <c r="AB464" s="293"/>
      <c r="AC464" s="206"/>
      <c r="AD464" s="206"/>
      <c r="AE464" s="206"/>
      <c r="AF464" s="206"/>
      <c r="AG464" s="206"/>
      <c r="AH464" s="206"/>
      <c r="AI464" s="206"/>
      <c r="AJ464" s="206"/>
      <c r="AK464" s="206"/>
      <c r="AL464" s="206"/>
      <c r="AM464" s="206"/>
      <c r="AN464" s="206"/>
      <c r="AO464" s="206"/>
      <c r="AP464" s="206"/>
      <c r="AQ464" s="206"/>
      <c r="AR464" s="206"/>
      <c r="AS464" s="206"/>
      <c r="AT464" s="206"/>
      <c r="AU464" s="206"/>
      <c r="AV464" s="206"/>
      <c r="AW464" s="206"/>
      <c r="AX464" s="207">
        <f t="shared" si="29"/>
        <v>0</v>
      </c>
      <c r="AY464" s="156">
        <v>7</v>
      </c>
    </row>
    <row r="465" spans="2:59" ht="25.35" customHeight="1" x14ac:dyDescent="0.25">
      <c r="C465" s="462"/>
      <c r="D465" s="463"/>
      <c r="E465" s="463"/>
      <c r="F465" s="463"/>
      <c r="G465" s="463"/>
      <c r="H465" s="463"/>
      <c r="I465" s="463"/>
      <c r="J465" s="463"/>
      <c r="K465" s="463"/>
      <c r="L465" s="463"/>
      <c r="M465" s="463"/>
      <c r="N465" s="463"/>
      <c r="O465" s="463"/>
      <c r="P465" s="463"/>
      <c r="Q465" s="464"/>
      <c r="R465" s="212" t="s">
        <v>338</v>
      </c>
      <c r="S465" s="213"/>
      <c r="T465" s="213"/>
      <c r="U465" s="213"/>
      <c r="V465" s="213"/>
      <c r="W465" s="214"/>
      <c r="X465" s="459" t="s">
        <v>320</v>
      </c>
      <c r="Y465" s="465">
        <v>0</v>
      </c>
      <c r="Z465" s="514"/>
      <c r="AA465" s="461"/>
      <c r="AB465" s="293"/>
      <c r="AC465" s="206"/>
      <c r="AD465" s="206"/>
      <c r="AE465" s="206"/>
      <c r="AF465" s="206"/>
      <c r="AG465" s="206"/>
      <c r="AH465" s="206"/>
      <c r="AI465" s="206"/>
      <c r="AJ465" s="206"/>
      <c r="AK465" s="206"/>
      <c r="AL465" s="206"/>
      <c r="AM465" s="206"/>
      <c r="AN465" s="206"/>
      <c r="AO465" s="206"/>
      <c r="AP465" s="206"/>
      <c r="AQ465" s="206"/>
      <c r="AR465" s="206"/>
      <c r="AS465" s="206"/>
      <c r="AT465" s="206"/>
      <c r="AU465" s="206"/>
      <c r="AV465" s="206"/>
      <c r="AW465" s="206"/>
      <c r="AX465" s="207">
        <f t="shared" si="29"/>
        <v>0</v>
      </c>
      <c r="AY465" s="156">
        <v>8</v>
      </c>
    </row>
    <row r="466" spans="2:59" x14ac:dyDescent="0.25">
      <c r="C466" s="256" t="s">
        <v>327</v>
      </c>
      <c r="D466" s="256"/>
      <c r="E466" s="314"/>
      <c r="F466" s="315"/>
      <c r="G466" s="515"/>
      <c r="H466" s="206"/>
      <c r="I466" s="206"/>
      <c r="J466" s="516"/>
      <c r="K466" s="206"/>
      <c r="L466" s="206"/>
      <c r="M466" s="516"/>
      <c r="N466" s="206"/>
      <c r="O466" s="206"/>
      <c r="P466" s="516"/>
      <c r="Q466" s="206"/>
      <c r="R466" s="206"/>
      <c r="S466" s="516"/>
      <c r="T466" s="206"/>
      <c r="U466" s="206"/>
      <c r="V466" s="516"/>
      <c r="W466" s="206"/>
      <c r="X466" s="265"/>
      <c r="Y466" s="265"/>
      <c r="Z466" s="517"/>
      <c r="AA466" s="265"/>
    </row>
    <row r="467" spans="2:59" x14ac:dyDescent="0.25">
      <c r="C467" s="261" t="s">
        <v>328</v>
      </c>
      <c r="D467" s="261"/>
      <c r="E467" s="314"/>
      <c r="F467" s="315"/>
      <c r="G467" s="515"/>
      <c r="H467" s="206"/>
      <c r="I467" s="206"/>
      <c r="J467" s="516"/>
      <c r="K467" s="206"/>
      <c r="L467" s="206"/>
      <c r="M467" s="516"/>
      <c r="N467" s="206"/>
      <c r="O467" s="206"/>
      <c r="P467" s="516"/>
      <c r="Q467" s="206"/>
      <c r="R467" s="206"/>
      <c r="S467" s="516"/>
      <c r="T467" s="206"/>
      <c r="U467" s="206"/>
      <c r="V467" s="516"/>
      <c r="W467" s="206"/>
      <c r="X467" s="265"/>
      <c r="Y467" s="265"/>
      <c r="Z467" s="517"/>
      <c r="AA467" s="265"/>
    </row>
    <row r="468" spans="2:59" ht="15.75" thickBot="1" x14ac:dyDescent="0.3">
      <c r="I468" s="320"/>
      <c r="J468" s="321"/>
      <c r="K468" s="320"/>
    </row>
    <row r="469" spans="2:59" ht="15.75" thickBot="1" x14ac:dyDescent="0.3">
      <c r="B469" s="166"/>
      <c r="C469" s="166"/>
      <c r="D469" s="166"/>
      <c r="E469" s="166"/>
      <c r="F469" s="294" t="s">
        <v>308</v>
      </c>
      <c r="G469" s="295"/>
      <c r="H469" s="296"/>
      <c r="I469" s="294" t="s">
        <v>309</v>
      </c>
      <c r="J469" s="295"/>
      <c r="K469" s="296"/>
      <c r="L469" s="294" t="s">
        <v>310</v>
      </c>
      <c r="M469" s="295"/>
      <c r="N469" s="296"/>
      <c r="O469" s="294" t="s">
        <v>311</v>
      </c>
      <c r="P469" s="295"/>
      <c r="Q469" s="296"/>
      <c r="R469" s="294" t="s">
        <v>312</v>
      </c>
      <c r="S469" s="295"/>
      <c r="T469" s="296"/>
      <c r="U469" s="294" t="s">
        <v>313</v>
      </c>
      <c r="V469" s="295"/>
      <c r="W469" s="296"/>
      <c r="X469" s="387" t="s">
        <v>314</v>
      </c>
      <c r="Y469" s="388"/>
      <c r="Z469" s="388"/>
      <c r="AA469" s="389"/>
      <c r="AB469" s="158"/>
    </row>
    <row r="470" spans="2:59" ht="30" x14ac:dyDescent="0.25">
      <c r="B470" s="276" t="str">
        <f>'[3]Do not use or change'!H61</f>
        <v>A54</v>
      </c>
      <c r="C470" s="322" t="str">
        <f>'[3]Do not use or change'!F61</f>
        <v>Local Consultants</v>
      </c>
      <c r="D470" s="390" t="s">
        <v>329</v>
      </c>
      <c r="E470" s="390" t="s">
        <v>307</v>
      </c>
      <c r="F470" s="302" t="s">
        <v>315</v>
      </c>
      <c r="G470" s="298" t="s">
        <v>316</v>
      </c>
      <c r="H470" s="235" t="s">
        <v>317</v>
      </c>
      <c r="I470" s="299" t="s">
        <v>315</v>
      </c>
      <c r="J470" s="300" t="s">
        <v>316</v>
      </c>
      <c r="K470" s="301" t="s">
        <v>317</v>
      </c>
      <c r="L470" s="302" t="s">
        <v>315</v>
      </c>
      <c r="M470" s="298" t="s">
        <v>316</v>
      </c>
      <c r="N470" s="235" t="s">
        <v>317</v>
      </c>
      <c r="O470" s="302" t="s">
        <v>315</v>
      </c>
      <c r="P470" s="298" t="s">
        <v>316</v>
      </c>
      <c r="Q470" s="235" t="s">
        <v>317</v>
      </c>
      <c r="R470" s="302" t="s">
        <v>315</v>
      </c>
      <c r="S470" s="298" t="s">
        <v>316</v>
      </c>
      <c r="T470" s="235" t="s">
        <v>317</v>
      </c>
      <c r="U470" s="302" t="s">
        <v>315</v>
      </c>
      <c r="V470" s="298" t="s">
        <v>316</v>
      </c>
      <c r="W470" s="235" t="s">
        <v>317</v>
      </c>
      <c r="X470" s="390" t="s">
        <v>307</v>
      </c>
      <c r="Y470" s="302" t="s">
        <v>315</v>
      </c>
      <c r="Z470" s="298" t="s">
        <v>316</v>
      </c>
      <c r="AA470" s="235" t="s">
        <v>317</v>
      </c>
      <c r="AB470" s="181"/>
    </row>
    <row r="471" spans="2:59" ht="105.75" thickBot="1" x14ac:dyDescent="0.3">
      <c r="C471" s="303" t="str">
        <f>'[3]Do not use or change'!I61</f>
        <v>Personnel hired to:(i) field technicians working with farmers in the development and/or improvement of agroclimatic platforms for result 1,2, (ii) national researchers to develop the agroclimatic platforms. This includes all the costs associated with each position including the cost associates with the colombian law</v>
      </c>
      <c r="D471" s="392" t="str">
        <f>D290</f>
        <v>It corresponds to the monthly time of 124 people who will be involved in the project as local consultants (some are positions shared with result 1.1). Average value month per person / year is the unit cost with a value of US $ 2,333</v>
      </c>
      <c r="E471" s="492" t="s">
        <v>340</v>
      </c>
      <c r="F471" s="198">
        <v>2333</v>
      </c>
      <c r="G471" s="197">
        <v>27.015739503515352</v>
      </c>
      <c r="H471" s="198">
        <v>63027.720261701317</v>
      </c>
      <c r="I471" s="198">
        <v>2333</v>
      </c>
      <c r="J471" s="197">
        <v>52.673393375971258</v>
      </c>
      <c r="K471" s="198">
        <v>122887.02674614095</v>
      </c>
      <c r="L471" s="198">
        <v>2333</v>
      </c>
      <c r="M471" s="197">
        <v>50.934383056100728</v>
      </c>
      <c r="N471" s="198">
        <v>118829.915669883</v>
      </c>
      <c r="O471" s="198">
        <v>2333</v>
      </c>
      <c r="P471" s="197">
        <v>50.484603184360843</v>
      </c>
      <c r="Q471" s="198">
        <v>117780.57922911385</v>
      </c>
      <c r="R471" s="198">
        <v>2333</v>
      </c>
      <c r="S471" s="197">
        <v>49.906305511666275</v>
      </c>
      <c r="T471" s="198">
        <v>116431.41075871742</v>
      </c>
      <c r="U471" s="198">
        <v>2333</v>
      </c>
      <c r="V471" s="197">
        <v>24.707382410596367</v>
      </c>
      <c r="W471" s="198">
        <v>57642.323163921326</v>
      </c>
      <c r="X471" s="433" t="str">
        <f>E471</f>
        <v>Months</v>
      </c>
      <c r="Y471" s="433">
        <f>U471</f>
        <v>2333</v>
      </c>
      <c r="Z471" s="284">
        <f>SUM(G471+J471+M471+P471+S471+V471)</f>
        <v>255.72180704221086</v>
      </c>
      <c r="AA471" s="285">
        <f>SUM(H471+K471+N471+Q471+T471+W471)</f>
        <v>596598.97582947789</v>
      </c>
      <c r="AB471" s="205">
        <f>AA471-'[3]4.4. Detailed Budget Plan'!P61</f>
        <v>0</v>
      </c>
      <c r="AC471" s="206"/>
      <c r="AD471" s="206"/>
      <c r="AE471" s="207">
        <f>H471-(F471*G471)</f>
        <v>0</v>
      </c>
      <c r="AF471" s="206"/>
      <c r="AG471" s="206"/>
      <c r="AH471" s="207">
        <f>K471-(J471*I471)</f>
        <v>0</v>
      </c>
      <c r="AI471" s="206"/>
      <c r="AJ471" s="206"/>
      <c r="AK471" s="207">
        <f>+N471-(L471*M471)</f>
        <v>0</v>
      </c>
      <c r="AL471" s="206"/>
      <c r="AM471" s="206"/>
      <c r="AN471" s="207">
        <f>Q471-(O471*P471)</f>
        <v>0</v>
      </c>
      <c r="AO471" s="206"/>
      <c r="AP471" s="206"/>
      <c r="AQ471" s="207">
        <f>+T471-(R471*S471)</f>
        <v>0</v>
      </c>
      <c r="AR471" s="206"/>
      <c r="AS471" s="206"/>
      <c r="AT471" s="207">
        <f>+W471-(U471*V471)</f>
        <v>0</v>
      </c>
      <c r="AU471" s="206"/>
      <c r="AV471" s="206"/>
      <c r="AW471" s="206"/>
      <c r="AX471" s="208">
        <f>+AA471-W471-T471-Q471-N471-K471-H471</f>
        <v>-9.4587448984384537E-11</v>
      </c>
      <c r="BA471" s="208">
        <f>+H471-'[3]4.4. Detailed Budget Plan'!J61</f>
        <v>0</v>
      </c>
      <c r="BB471" s="208">
        <f>+K471-'[3]4.4. Detailed Budget Plan'!K61</f>
        <v>0</v>
      </c>
      <c r="BC471" s="208">
        <f>+N471-'[3]4.4. Detailed Budget Plan'!L61</f>
        <v>0</v>
      </c>
      <c r="BD471" s="208">
        <f>+Q471-'[3]4.4. Detailed Budget Plan'!M61</f>
        <v>0</v>
      </c>
      <c r="BE471" s="208">
        <f>+T471-'[3]4.4. Detailed Budget Plan'!N61</f>
        <v>0</v>
      </c>
      <c r="BF471" s="208">
        <f>+W471-'[3]4.4. Detailed Budget Plan'!O61</f>
        <v>0</v>
      </c>
      <c r="BG471" s="208">
        <f>+AA471-'[3]4.4. Detailed Budget Plan'!P61</f>
        <v>0</v>
      </c>
    </row>
    <row r="472" spans="2:59" x14ac:dyDescent="0.25">
      <c r="C472" s="286" t="s">
        <v>327</v>
      </c>
      <c r="D472" s="286"/>
      <c r="E472" s="306"/>
      <c r="F472" s="307"/>
      <c r="G472" s="308"/>
      <c r="I472" s="309"/>
      <c r="J472" s="310"/>
      <c r="K472" s="309"/>
      <c r="L472" s="309"/>
      <c r="M472" s="310"/>
      <c r="N472" s="309"/>
      <c r="O472" s="309"/>
      <c r="P472" s="310"/>
      <c r="Q472" s="309"/>
      <c r="R472" s="309"/>
      <c r="S472" s="310"/>
      <c r="T472" s="309"/>
      <c r="U472" s="309"/>
      <c r="V472" s="310"/>
      <c r="W472" s="309"/>
      <c r="X472" s="311"/>
      <c r="Y472" s="311"/>
      <c r="Z472" s="312"/>
      <c r="AA472" s="311"/>
    </row>
    <row r="473" spans="2:59" ht="15.75" thickBot="1" x14ac:dyDescent="0.3">
      <c r="C473" s="261" t="s">
        <v>328</v>
      </c>
      <c r="D473" s="261"/>
      <c r="E473" s="314"/>
      <c r="F473" s="315"/>
      <c r="G473" s="316"/>
      <c r="I473" s="206"/>
      <c r="J473" s="317"/>
      <c r="K473" s="206"/>
      <c r="L473" s="206"/>
      <c r="M473" s="317"/>
      <c r="N473" s="206"/>
      <c r="O473" s="206"/>
      <c r="P473" s="317"/>
      <c r="Q473" s="206"/>
      <c r="R473" s="206"/>
      <c r="S473" s="317"/>
      <c r="T473" s="206"/>
      <c r="U473" s="206"/>
      <c r="V473" s="317"/>
      <c r="W473" s="206"/>
      <c r="X473" s="265"/>
      <c r="Y473" s="265"/>
      <c r="Z473" s="318"/>
      <c r="AA473" s="265"/>
    </row>
    <row r="474" spans="2:59" ht="15.75" thickBot="1" x14ac:dyDescent="0.3">
      <c r="F474" s="294" t="s">
        <v>308</v>
      </c>
      <c r="G474" s="295"/>
      <c r="H474" s="296"/>
      <c r="I474" s="294" t="s">
        <v>309</v>
      </c>
      <c r="J474" s="295"/>
      <c r="K474" s="296"/>
      <c r="L474" s="294" t="s">
        <v>310</v>
      </c>
      <c r="M474" s="295"/>
      <c r="N474" s="296"/>
      <c r="O474" s="294" t="s">
        <v>311</v>
      </c>
      <c r="P474" s="295"/>
      <c r="Q474" s="296"/>
      <c r="R474" s="294" t="s">
        <v>312</v>
      </c>
      <c r="S474" s="295"/>
      <c r="T474" s="296"/>
      <c r="U474" s="294" t="s">
        <v>313</v>
      </c>
      <c r="V474" s="295"/>
      <c r="W474" s="296"/>
      <c r="X474" s="387" t="s">
        <v>314</v>
      </c>
      <c r="Y474" s="388"/>
      <c r="Z474" s="388"/>
      <c r="AA474" s="389"/>
      <c r="AB474" s="158"/>
    </row>
    <row r="475" spans="2:59" ht="30" x14ac:dyDescent="0.25">
      <c r="B475" s="182" t="str">
        <f>'[3]Do not use or change'!H62</f>
        <v>A55</v>
      </c>
      <c r="C475" s="322" t="str">
        <f>'[3]Do not use or change'!F62</f>
        <v xml:space="preserve">Professional/ Contractual Services </v>
      </c>
      <c r="D475" s="390" t="s">
        <v>329</v>
      </c>
      <c r="E475" s="390" t="s">
        <v>307</v>
      </c>
      <c r="F475" s="302" t="s">
        <v>315</v>
      </c>
      <c r="G475" s="298" t="s">
        <v>316</v>
      </c>
      <c r="H475" s="235" t="s">
        <v>317</v>
      </c>
      <c r="I475" s="299" t="s">
        <v>315</v>
      </c>
      <c r="J475" s="300" t="s">
        <v>316</v>
      </c>
      <c r="K475" s="301" t="s">
        <v>317</v>
      </c>
      <c r="L475" s="302" t="s">
        <v>315</v>
      </c>
      <c r="M475" s="298" t="s">
        <v>316</v>
      </c>
      <c r="N475" s="235" t="s">
        <v>317</v>
      </c>
      <c r="O475" s="302" t="s">
        <v>315</v>
      </c>
      <c r="P475" s="298" t="s">
        <v>316</v>
      </c>
      <c r="Q475" s="235" t="s">
        <v>317</v>
      </c>
      <c r="R475" s="302" t="s">
        <v>315</v>
      </c>
      <c r="S475" s="298" t="s">
        <v>316</v>
      </c>
      <c r="T475" s="235" t="s">
        <v>317</v>
      </c>
      <c r="U475" s="302" t="s">
        <v>315</v>
      </c>
      <c r="V475" s="298" t="s">
        <v>316</v>
      </c>
      <c r="W475" s="235" t="s">
        <v>317</v>
      </c>
      <c r="X475" s="390" t="s">
        <v>307</v>
      </c>
      <c r="Y475" s="302" t="s">
        <v>315</v>
      </c>
      <c r="Z475" s="298" t="s">
        <v>316</v>
      </c>
      <c r="AA475" s="235" t="s">
        <v>317</v>
      </c>
      <c r="AB475" s="181"/>
    </row>
    <row r="476" spans="2:59" ht="105.75" thickBot="1" x14ac:dyDescent="0.3">
      <c r="C476" s="303" t="str">
        <f>'[3]Do not use or change'!I62</f>
        <v>Analysis of physical and chemical laboratories (water, soil, biomass), maintenance of equipment and constructions, licenses, courier and transport of samples, safety tests of platforms, insurance, rental of land, provision of supplies, materials and laboratory reagents, consumable materials (glasses, gloves).</v>
      </c>
      <c r="D476" s="471" t="s">
        <v>397</v>
      </c>
      <c r="E476" s="392" t="s">
        <v>320</v>
      </c>
      <c r="F476" s="352">
        <v>4131.5335710811451</v>
      </c>
      <c r="G476" s="197">
        <v>6.0393147782611436</v>
      </c>
      <c r="H476" s="198">
        <v>24951.631752712397</v>
      </c>
      <c r="I476" s="352">
        <v>4131.5335710811451</v>
      </c>
      <c r="J476" s="197">
        <v>17.335238907500845</v>
      </c>
      <c r="K476" s="198">
        <v>71621.121509051765</v>
      </c>
      <c r="L476" s="352">
        <v>4131.5335710811451</v>
      </c>
      <c r="M476" s="197">
        <v>23.092444421778506</v>
      </c>
      <c r="N476" s="198">
        <v>95407.209366903422</v>
      </c>
      <c r="O476" s="352">
        <v>4131.5335710811451</v>
      </c>
      <c r="P476" s="197">
        <v>17.038249039426201</v>
      </c>
      <c r="Q476" s="198">
        <v>70394.097898830427</v>
      </c>
      <c r="R476" s="352">
        <v>4131.5335710811451</v>
      </c>
      <c r="S476" s="197">
        <v>9.5072136676417056</v>
      </c>
      <c r="T476" s="198">
        <v>39279.372435303208</v>
      </c>
      <c r="U476" s="352">
        <v>4131.5335710811451</v>
      </c>
      <c r="V476" s="197">
        <v>4.2688846562532001</v>
      </c>
      <c r="W476" s="198">
        <v>17637.040268383291</v>
      </c>
      <c r="X476" s="433" t="str">
        <f>E476</f>
        <v>Lump sum</v>
      </c>
      <c r="Y476" s="433">
        <f>U476</f>
        <v>4131.5335710811451</v>
      </c>
      <c r="Z476" s="284">
        <f>SUM(G476+J476+M476+P476+S476+V476)</f>
        <v>77.281345470861609</v>
      </c>
      <c r="AA476" s="285">
        <f>SUM(H476+K476+N476+Q476+T476+W476)</f>
        <v>319290.47323118453</v>
      </c>
      <c r="AB476" s="205">
        <f>AA476-'[3]4.4. Detailed Budget Plan'!P62</f>
        <v>0</v>
      </c>
      <c r="AC476" s="206"/>
      <c r="AD476" s="206"/>
      <c r="AE476" s="207">
        <f>H476-(F476*G476)</f>
        <v>0</v>
      </c>
      <c r="AF476" s="206"/>
      <c r="AG476" s="206"/>
      <c r="AH476" s="207">
        <f>K476-(J476*I476)</f>
        <v>0</v>
      </c>
      <c r="AI476" s="206"/>
      <c r="AJ476" s="206"/>
      <c r="AK476" s="207">
        <f>+N476-(L476*M476)</f>
        <v>0</v>
      </c>
      <c r="AL476" s="206"/>
      <c r="AM476" s="206"/>
      <c r="AN476" s="207">
        <f>Q476-(O476*P476)</f>
        <v>0</v>
      </c>
      <c r="AO476" s="206"/>
      <c r="AP476" s="206"/>
      <c r="AQ476" s="207">
        <f>+T476-(R476*S476)</f>
        <v>0</v>
      </c>
      <c r="AR476" s="206"/>
      <c r="AS476" s="206"/>
      <c r="AT476" s="207">
        <f>+W476-(U476*V476)</f>
        <v>0</v>
      </c>
      <c r="AU476" s="206"/>
      <c r="AV476" s="206"/>
      <c r="AW476" s="206"/>
      <c r="AX476" s="208">
        <f>+AA476-W476-T476-Q476-N476-K476-H476</f>
        <v>0</v>
      </c>
      <c r="BA476" s="208">
        <f>+H476-'[3]4.4. Detailed Budget Plan'!J62</f>
        <v>0</v>
      </c>
      <c r="BB476" s="208">
        <f>+K476-'[3]4.4. Detailed Budget Plan'!K62</f>
        <v>0</v>
      </c>
      <c r="BC476" s="208">
        <f>+N476-'[3]4.4. Detailed Budget Plan'!L62</f>
        <v>0</v>
      </c>
      <c r="BD476" s="208">
        <f>+Q476-'[3]4.4. Detailed Budget Plan'!M62</f>
        <v>0</v>
      </c>
      <c r="BE476" s="208">
        <f>+T476-'[3]4.4. Detailed Budget Plan'!N62</f>
        <v>0</v>
      </c>
      <c r="BF476" s="208">
        <f>+W476-'[3]4.4. Detailed Budget Plan'!O62</f>
        <v>0</v>
      </c>
      <c r="BG476" s="208">
        <f>+AA476-'[3]4.4. Detailed Budget Plan'!P62</f>
        <v>0</v>
      </c>
    </row>
    <row r="477" spans="2:59" x14ac:dyDescent="0.25">
      <c r="C477" s="484"/>
      <c r="D477" s="485"/>
      <c r="E477" s="485"/>
      <c r="F477" s="485"/>
      <c r="G477" s="485"/>
      <c r="H477" s="485"/>
      <c r="I477" s="485"/>
      <c r="J477" s="485"/>
      <c r="K477" s="485"/>
      <c r="L477" s="485"/>
      <c r="M477" s="485"/>
      <c r="N477" s="485"/>
      <c r="O477" s="485"/>
      <c r="P477" s="485"/>
      <c r="Q477" s="486"/>
      <c r="R477" s="241" t="s">
        <v>378</v>
      </c>
      <c r="S477" s="242"/>
      <c r="T477" s="242"/>
      <c r="U477" s="242"/>
      <c r="V477" s="242"/>
      <c r="W477" s="330"/>
      <c r="X477" s="331" t="s">
        <v>320</v>
      </c>
      <c r="Y477" s="331">
        <v>7145.3300232300207</v>
      </c>
      <c r="Z477" s="458">
        <v>18.051117204595183</v>
      </c>
      <c r="AA477" s="378">
        <v>128981.18971483791</v>
      </c>
      <c r="AB477" s="293"/>
      <c r="AC477" s="206"/>
      <c r="AD477" s="206"/>
      <c r="AE477" s="206"/>
      <c r="AF477" s="206"/>
      <c r="AG477" s="206"/>
      <c r="AH477" s="206"/>
      <c r="AI477" s="206"/>
      <c r="AJ477" s="206"/>
      <c r="AK477" s="206"/>
      <c r="AL477" s="206"/>
      <c r="AM477" s="206"/>
      <c r="AN477" s="206"/>
      <c r="AO477" s="206"/>
      <c r="AP477" s="206"/>
      <c r="AQ477" s="206"/>
      <c r="AR477" s="206"/>
      <c r="AS477" s="206"/>
      <c r="AT477" s="206"/>
      <c r="AU477" s="206"/>
      <c r="AV477" s="206"/>
      <c r="AW477" s="206"/>
      <c r="AX477" s="207">
        <f>+AA477-(Y477*Z477)</f>
        <v>0</v>
      </c>
      <c r="AY477" s="156">
        <v>1</v>
      </c>
      <c r="BA477" s="518"/>
    </row>
    <row r="478" spans="2:59" ht="14.65" customHeight="1" x14ac:dyDescent="0.25">
      <c r="C478" s="442"/>
      <c r="D478" s="443"/>
      <c r="E478" s="443"/>
      <c r="F478" s="443"/>
      <c r="G478" s="443"/>
      <c r="H478" s="443"/>
      <c r="I478" s="443"/>
      <c r="J478" s="443"/>
      <c r="K478" s="443"/>
      <c r="L478" s="443"/>
      <c r="M478" s="443"/>
      <c r="N478" s="443"/>
      <c r="O478" s="443"/>
      <c r="P478" s="443"/>
      <c r="Q478" s="444"/>
      <c r="R478" s="212" t="s">
        <v>344</v>
      </c>
      <c r="S478" s="213"/>
      <c r="T478" s="213"/>
      <c r="U478" s="213"/>
      <c r="V478" s="213"/>
      <c r="W478" s="214"/>
      <c r="X478" s="334" t="s">
        <v>320</v>
      </c>
      <c r="Y478" s="334">
        <v>4539.4425121537552</v>
      </c>
      <c r="Z478" s="460">
        <v>0.90255586022975909</v>
      </c>
      <c r="AA478" s="461">
        <v>4097.1004415204716</v>
      </c>
      <c r="AB478" s="293"/>
      <c r="AC478" s="206"/>
      <c r="AD478" s="206"/>
      <c r="AE478" s="206"/>
      <c r="AF478" s="206"/>
      <c r="AG478" s="206"/>
      <c r="AH478" s="206"/>
      <c r="AI478" s="206"/>
      <c r="AJ478" s="206"/>
      <c r="AK478" s="206"/>
      <c r="AL478" s="206"/>
      <c r="AM478" s="206"/>
      <c r="AN478" s="206"/>
      <c r="AO478" s="206"/>
      <c r="AP478" s="206"/>
      <c r="AQ478" s="206"/>
      <c r="AR478" s="206"/>
      <c r="AS478" s="206"/>
      <c r="AT478" s="206"/>
      <c r="AU478" s="206"/>
      <c r="AV478" s="206"/>
      <c r="AW478" s="206"/>
      <c r="AX478" s="207">
        <f>+AA478-(Y478*Z478)</f>
        <v>0</v>
      </c>
      <c r="AY478" s="156">
        <v>2</v>
      </c>
    </row>
    <row r="479" spans="2:59" ht="14.65" customHeight="1" x14ac:dyDescent="0.25">
      <c r="C479" s="442"/>
      <c r="D479" s="443"/>
      <c r="E479" s="443"/>
      <c r="F479" s="443"/>
      <c r="G479" s="443"/>
      <c r="H479" s="443"/>
      <c r="I479" s="443"/>
      <c r="J479" s="443"/>
      <c r="K479" s="443"/>
      <c r="L479" s="443"/>
      <c r="M479" s="443"/>
      <c r="N479" s="443"/>
      <c r="O479" s="443"/>
      <c r="P479" s="443"/>
      <c r="Q479" s="444"/>
      <c r="R479" s="212" t="s">
        <v>345</v>
      </c>
      <c r="S479" s="213"/>
      <c r="T479" s="213"/>
      <c r="U479" s="213"/>
      <c r="V479" s="213"/>
      <c r="W479" s="214"/>
      <c r="X479" s="334" t="s">
        <v>320</v>
      </c>
      <c r="Y479" s="334">
        <v>3355.8781202538339</v>
      </c>
      <c r="Z479" s="460">
        <v>2.1435701680456778</v>
      </c>
      <c r="AA479" s="461">
        <v>7193.560226173322</v>
      </c>
      <c r="AB479" s="293"/>
      <c r="AC479" s="206"/>
      <c r="AD479" s="206"/>
      <c r="AE479" s="206"/>
      <c r="AF479" s="206"/>
      <c r="AG479" s="206"/>
      <c r="AH479" s="206"/>
      <c r="AI479" s="206"/>
      <c r="AJ479" s="206"/>
      <c r="AK479" s="206"/>
      <c r="AL479" s="206"/>
      <c r="AM479" s="206"/>
      <c r="AN479" s="206"/>
      <c r="AO479" s="206"/>
      <c r="AP479" s="206"/>
      <c r="AQ479" s="206"/>
      <c r="AR479" s="206"/>
      <c r="AS479" s="206"/>
      <c r="AT479" s="206"/>
      <c r="AU479" s="206"/>
      <c r="AV479" s="206"/>
      <c r="AW479" s="206"/>
      <c r="AX479" s="207">
        <f>+AA479-(Y479*Z479)</f>
        <v>0</v>
      </c>
      <c r="AY479" s="156">
        <v>3</v>
      </c>
    </row>
    <row r="480" spans="2:59" ht="14.65" customHeight="1" x14ac:dyDescent="0.25">
      <c r="C480" s="442"/>
      <c r="D480" s="443"/>
      <c r="E480" s="443"/>
      <c r="F480" s="443"/>
      <c r="G480" s="443"/>
      <c r="H480" s="443"/>
      <c r="I480" s="443"/>
      <c r="J480" s="443"/>
      <c r="K480" s="443"/>
      <c r="L480" s="443"/>
      <c r="M480" s="443"/>
      <c r="N480" s="443"/>
      <c r="O480" s="443"/>
      <c r="P480" s="443"/>
      <c r="Q480" s="444"/>
      <c r="R480" s="212" t="s">
        <v>346</v>
      </c>
      <c r="S480" s="213"/>
      <c r="T480" s="213"/>
      <c r="U480" s="213"/>
      <c r="V480" s="213"/>
      <c r="W480" s="214"/>
      <c r="X480" s="334" t="s">
        <v>320</v>
      </c>
      <c r="Y480" s="334">
        <v>10625.432146881776</v>
      </c>
      <c r="Z480" s="460">
        <v>0.22563896505743977</v>
      </c>
      <c r="AA480" s="461">
        <v>2397.5115129104543</v>
      </c>
      <c r="AB480" s="293"/>
      <c r="AC480" s="206"/>
      <c r="AD480" s="206"/>
      <c r="AE480" s="206"/>
      <c r="AF480" s="206"/>
      <c r="AG480" s="206"/>
      <c r="AH480" s="206"/>
      <c r="AI480" s="206"/>
      <c r="AJ480" s="206"/>
      <c r="AK480" s="206"/>
      <c r="AL480" s="206"/>
      <c r="AM480" s="206"/>
      <c r="AN480" s="206"/>
      <c r="AO480" s="206"/>
      <c r="AP480" s="206"/>
      <c r="AQ480" s="206"/>
      <c r="AR480" s="206"/>
      <c r="AS480" s="206"/>
      <c r="AT480" s="206"/>
      <c r="AU480" s="206"/>
      <c r="AV480" s="206"/>
      <c r="AW480" s="206"/>
      <c r="AX480" s="207">
        <f t="shared" ref="AX480:AX484" si="30">+AA480-(Y480*Z480)</f>
        <v>0</v>
      </c>
      <c r="AY480" s="156">
        <v>4</v>
      </c>
    </row>
    <row r="481" spans="2:59" ht="14.65" customHeight="1" x14ac:dyDescent="0.25">
      <c r="C481" s="442"/>
      <c r="D481" s="443"/>
      <c r="E481" s="443"/>
      <c r="F481" s="443"/>
      <c r="G481" s="443"/>
      <c r="H481" s="443"/>
      <c r="I481" s="443"/>
      <c r="J481" s="443"/>
      <c r="K481" s="443"/>
      <c r="L481" s="443"/>
      <c r="M481" s="443"/>
      <c r="N481" s="443"/>
      <c r="O481" s="443"/>
      <c r="P481" s="443"/>
      <c r="Q481" s="444"/>
      <c r="R481" s="212" t="s">
        <v>388</v>
      </c>
      <c r="S481" s="213"/>
      <c r="T481" s="213"/>
      <c r="U481" s="213"/>
      <c r="V481" s="213"/>
      <c r="W481" s="214"/>
      <c r="X481" s="334" t="s">
        <v>320</v>
      </c>
      <c r="Y481" s="334">
        <v>3059.6821151062259</v>
      </c>
      <c r="Z481" s="460">
        <v>55.168726895232503</v>
      </c>
      <c r="AA481" s="461">
        <v>168798.76699452262</v>
      </c>
      <c r="AB481" s="293"/>
      <c r="AC481" s="206"/>
      <c r="AD481" s="206"/>
      <c r="AE481" s="206"/>
      <c r="AF481" s="206"/>
      <c r="AG481" s="206"/>
      <c r="AH481" s="206"/>
      <c r="AI481" s="206"/>
      <c r="AJ481" s="206"/>
      <c r="AK481" s="206"/>
      <c r="AL481" s="206"/>
      <c r="AM481" s="206"/>
      <c r="AN481" s="206"/>
      <c r="AO481" s="206"/>
      <c r="AP481" s="206"/>
      <c r="AQ481" s="206"/>
      <c r="AR481" s="206"/>
      <c r="AS481" s="206"/>
      <c r="AT481" s="206"/>
      <c r="AU481" s="206"/>
      <c r="AV481" s="206"/>
      <c r="AW481" s="206"/>
      <c r="AX481" s="207">
        <f t="shared" si="30"/>
        <v>0</v>
      </c>
      <c r="AY481" s="156">
        <v>5</v>
      </c>
    </row>
    <row r="482" spans="2:59" ht="14.65" customHeight="1" x14ac:dyDescent="0.25">
      <c r="C482" s="462"/>
      <c r="D482" s="463"/>
      <c r="E482" s="463"/>
      <c r="F482" s="463"/>
      <c r="G482" s="463"/>
      <c r="H482" s="463"/>
      <c r="I482" s="463"/>
      <c r="J482" s="463"/>
      <c r="K482" s="463"/>
      <c r="L482" s="463"/>
      <c r="M482" s="463"/>
      <c r="N482" s="463"/>
      <c r="O482" s="463"/>
      <c r="P482" s="463"/>
      <c r="Q482" s="464"/>
      <c r="R482" s="212" t="s">
        <v>348</v>
      </c>
      <c r="S482" s="213"/>
      <c r="T482" s="213"/>
      <c r="U482" s="213"/>
      <c r="V482" s="213"/>
      <c r="W482" s="214"/>
      <c r="X482" s="334" t="s">
        <v>320</v>
      </c>
      <c r="Y482" s="334">
        <v>9905.0069897893809</v>
      </c>
      <c r="Z482" s="460">
        <v>0.78973637770103922</v>
      </c>
      <c r="AA482" s="461">
        <v>7822.3443412197394</v>
      </c>
      <c r="AB482" s="293"/>
      <c r="AC482" s="206"/>
      <c r="AD482" s="206"/>
      <c r="AE482" s="206"/>
      <c r="AF482" s="206"/>
      <c r="AG482" s="206"/>
      <c r="AH482" s="206"/>
      <c r="AI482" s="206"/>
      <c r="AJ482" s="206"/>
      <c r="AK482" s="206"/>
      <c r="AL482" s="206"/>
      <c r="AM482" s="206"/>
      <c r="AN482" s="206"/>
      <c r="AO482" s="206"/>
      <c r="AP482" s="206"/>
      <c r="AQ482" s="206"/>
      <c r="AR482" s="206"/>
      <c r="AS482" s="206"/>
      <c r="AT482" s="206"/>
      <c r="AU482" s="206"/>
      <c r="AV482" s="206"/>
      <c r="AW482" s="206"/>
      <c r="AX482" s="207">
        <f t="shared" si="30"/>
        <v>0</v>
      </c>
      <c r="AY482" s="156">
        <v>6</v>
      </c>
    </row>
    <row r="483" spans="2:59" x14ac:dyDescent="0.25">
      <c r="C483" s="256" t="s">
        <v>327</v>
      </c>
      <c r="D483" s="256"/>
      <c r="E483" s="314"/>
      <c r="F483" s="315"/>
      <c r="G483" s="316"/>
      <c r="H483" s="206"/>
      <c r="I483" s="206"/>
      <c r="J483" s="317"/>
      <c r="K483" s="206"/>
      <c r="L483" s="206"/>
      <c r="M483" s="317"/>
      <c r="N483" s="206"/>
      <c r="O483" s="206"/>
      <c r="P483" s="317"/>
      <c r="Q483" s="206"/>
      <c r="R483" s="206"/>
      <c r="S483" s="317"/>
      <c r="T483" s="206"/>
      <c r="U483" s="206"/>
      <c r="V483" s="317"/>
      <c r="W483" s="206"/>
      <c r="X483" s="265"/>
      <c r="Y483" s="265"/>
      <c r="Z483" s="318"/>
      <c r="AA483" s="265"/>
      <c r="AC483" s="206"/>
      <c r="AD483" s="206"/>
      <c r="AE483" s="206"/>
      <c r="AF483" s="206"/>
      <c r="AG483" s="206"/>
      <c r="AH483" s="206"/>
      <c r="AI483" s="206"/>
      <c r="AJ483" s="206"/>
      <c r="AK483" s="206"/>
      <c r="AL483" s="206"/>
      <c r="AM483" s="206"/>
      <c r="AN483" s="206"/>
      <c r="AO483" s="206"/>
      <c r="AP483" s="206"/>
      <c r="AQ483" s="206"/>
      <c r="AR483" s="206"/>
      <c r="AS483" s="206"/>
      <c r="AT483" s="206"/>
      <c r="AU483" s="206"/>
      <c r="AV483" s="206"/>
      <c r="AW483" s="206"/>
      <c r="AX483" s="207">
        <f t="shared" si="30"/>
        <v>0</v>
      </c>
      <c r="AY483" s="156">
        <v>7</v>
      </c>
    </row>
    <row r="484" spans="2:59" x14ac:dyDescent="0.25">
      <c r="C484" s="261" t="s">
        <v>328</v>
      </c>
      <c r="D484" s="261"/>
      <c r="E484" s="314"/>
      <c r="F484" s="315"/>
      <c r="G484" s="316"/>
      <c r="H484" s="206"/>
      <c r="I484" s="206"/>
      <c r="J484" s="317"/>
      <c r="K484" s="206"/>
      <c r="L484" s="206"/>
      <c r="M484" s="317"/>
      <c r="N484" s="206"/>
      <c r="O484" s="206"/>
      <c r="P484" s="317"/>
      <c r="Q484" s="206"/>
      <c r="R484" s="206"/>
      <c r="S484" s="317"/>
      <c r="T484" s="206"/>
      <c r="U484" s="206"/>
      <c r="V484" s="317"/>
      <c r="W484" s="206"/>
      <c r="X484" s="265"/>
      <c r="Y484" s="265"/>
      <c r="Z484" s="318"/>
      <c r="AA484" s="265"/>
      <c r="AC484" s="206"/>
      <c r="AD484" s="206"/>
      <c r="AE484" s="206"/>
      <c r="AF484" s="206"/>
      <c r="AG484" s="206"/>
      <c r="AH484" s="206"/>
      <c r="AI484" s="206"/>
      <c r="AJ484" s="206"/>
      <c r="AK484" s="206"/>
      <c r="AL484" s="206"/>
      <c r="AM484" s="206"/>
      <c r="AN484" s="206"/>
      <c r="AO484" s="206"/>
      <c r="AP484" s="206"/>
      <c r="AQ484" s="206"/>
      <c r="AR484" s="206"/>
      <c r="AS484" s="206"/>
      <c r="AT484" s="206"/>
      <c r="AU484" s="206"/>
      <c r="AV484" s="206"/>
      <c r="AW484" s="206"/>
      <c r="AX484" s="207">
        <f t="shared" si="30"/>
        <v>0</v>
      </c>
      <c r="AY484" s="156">
        <v>8</v>
      </c>
    </row>
    <row r="485" spans="2:59" ht="15.75" thickBot="1" x14ac:dyDescent="0.3">
      <c r="E485" s="266"/>
      <c r="F485" s="267"/>
      <c r="G485" s="268"/>
      <c r="H485" s="199"/>
      <c r="I485" s="291"/>
      <c r="J485" s="292"/>
      <c r="K485" s="293"/>
      <c r="L485" s="267"/>
      <c r="M485" s="268"/>
      <c r="N485" s="199"/>
      <c r="O485" s="267"/>
      <c r="P485" s="268"/>
      <c r="Q485" s="199"/>
      <c r="R485" s="267"/>
      <c r="S485" s="268"/>
      <c r="T485" s="199"/>
      <c r="U485" s="267"/>
      <c r="V485" s="268"/>
      <c r="W485" s="199"/>
      <c r="X485" s="269"/>
      <c r="Y485" s="269"/>
      <c r="Z485" s="270"/>
      <c r="AA485" s="269"/>
      <c r="AB485" s="205"/>
    </row>
    <row r="486" spans="2:59" ht="15.75" thickBot="1" x14ac:dyDescent="0.3">
      <c r="F486" s="294" t="s">
        <v>308</v>
      </c>
      <c r="G486" s="295"/>
      <c r="H486" s="296"/>
      <c r="I486" s="294" t="s">
        <v>309</v>
      </c>
      <c r="J486" s="295"/>
      <c r="K486" s="296"/>
      <c r="L486" s="294" t="s">
        <v>310</v>
      </c>
      <c r="M486" s="295"/>
      <c r="N486" s="296"/>
      <c r="O486" s="294" t="s">
        <v>311</v>
      </c>
      <c r="P486" s="295"/>
      <c r="Q486" s="296"/>
      <c r="R486" s="294" t="s">
        <v>312</v>
      </c>
      <c r="S486" s="295"/>
      <c r="T486" s="296"/>
      <c r="U486" s="294" t="s">
        <v>313</v>
      </c>
      <c r="V486" s="295"/>
      <c r="W486" s="296"/>
      <c r="X486" s="387" t="s">
        <v>314</v>
      </c>
      <c r="Y486" s="388"/>
      <c r="Z486" s="388"/>
      <c r="AA486" s="389"/>
      <c r="AB486" s="158"/>
    </row>
    <row r="487" spans="2:59" ht="30" x14ac:dyDescent="0.25">
      <c r="B487" s="182" t="str">
        <f>'[3]Do not use or change'!H63</f>
        <v>A56</v>
      </c>
      <c r="C487" s="322" t="str">
        <f>'[3]Do not use or change'!F63</f>
        <v>Staff</v>
      </c>
      <c r="D487" s="390" t="s">
        <v>329</v>
      </c>
      <c r="E487" s="390" t="s">
        <v>307</v>
      </c>
      <c r="F487" s="302" t="s">
        <v>315</v>
      </c>
      <c r="G487" s="298" t="s">
        <v>316</v>
      </c>
      <c r="H487" s="235" t="s">
        <v>317</v>
      </c>
      <c r="I487" s="299" t="s">
        <v>315</v>
      </c>
      <c r="J487" s="300" t="s">
        <v>316</v>
      </c>
      <c r="K487" s="301" t="s">
        <v>317</v>
      </c>
      <c r="L487" s="302" t="s">
        <v>315</v>
      </c>
      <c r="M487" s="298" t="s">
        <v>316</v>
      </c>
      <c r="N487" s="235" t="s">
        <v>317</v>
      </c>
      <c r="O487" s="302" t="s">
        <v>315</v>
      </c>
      <c r="P487" s="298" t="s">
        <v>316</v>
      </c>
      <c r="Q487" s="235" t="s">
        <v>317</v>
      </c>
      <c r="R487" s="302" t="s">
        <v>315</v>
      </c>
      <c r="S487" s="298" t="s">
        <v>316</v>
      </c>
      <c r="T487" s="235" t="s">
        <v>317</v>
      </c>
      <c r="U487" s="302" t="s">
        <v>315</v>
      </c>
      <c r="V487" s="298" t="s">
        <v>316</v>
      </c>
      <c r="W487" s="235" t="s">
        <v>317</v>
      </c>
      <c r="X487" s="390" t="s">
        <v>307</v>
      </c>
      <c r="Y487" s="302" t="s">
        <v>315</v>
      </c>
      <c r="Z487" s="298" t="s">
        <v>316</v>
      </c>
      <c r="AA487" s="235" t="s">
        <v>317</v>
      </c>
      <c r="AB487" s="181"/>
    </row>
    <row r="488" spans="2:59" ht="120.75" thickBot="1" x14ac:dyDescent="0.3">
      <c r="C488" s="468" t="str">
        <f>'[3]Do not use or change'!I63</f>
        <v>Scientific advisors, and scientists on agroclimatic. This includes all the costs associated with each position according with the labor regulation: health, pension, parafiscal contributions, family compensation fund and professional risks..  Benefits associated with each institution and positions.Facilities, IT, services, research and technical support.</v>
      </c>
      <c r="D488" s="392" t="s">
        <v>380</v>
      </c>
      <c r="E488" s="492" t="s">
        <v>340</v>
      </c>
      <c r="F488" s="282">
        <v>11054</v>
      </c>
      <c r="G488" s="197">
        <v>17.52868781452467</v>
      </c>
      <c r="H488" s="198">
        <v>193762.11510175568</v>
      </c>
      <c r="I488" s="282">
        <v>11054</v>
      </c>
      <c r="J488" s="197">
        <v>35.487182281297308</v>
      </c>
      <c r="K488" s="198">
        <v>392275.31293746043</v>
      </c>
      <c r="L488" s="282">
        <v>11054</v>
      </c>
      <c r="M488" s="197">
        <v>34.930868460429132</v>
      </c>
      <c r="N488" s="198">
        <v>386125.81996158365</v>
      </c>
      <c r="O488" s="282">
        <v>11054</v>
      </c>
      <c r="P488" s="197">
        <v>33.897752719925286</v>
      </c>
      <c r="Q488" s="198">
        <v>374705.75856605411</v>
      </c>
      <c r="R488" s="282">
        <v>11054</v>
      </c>
      <c r="S488" s="197">
        <v>31.41350908340501</v>
      </c>
      <c r="T488" s="198">
        <v>347244.92940795899</v>
      </c>
      <c r="U488" s="282">
        <v>11054</v>
      </c>
      <c r="V488" s="197">
        <v>14.5211873048114</v>
      </c>
      <c r="W488" s="198">
        <v>160517.20446738522</v>
      </c>
      <c r="X488" s="433" t="str">
        <f>E488</f>
        <v>Months</v>
      </c>
      <c r="Y488" s="433">
        <f>U488</f>
        <v>11054</v>
      </c>
      <c r="Z488" s="284">
        <f>SUM(G488+J488+M488+P488+S488+V488)</f>
        <v>167.77918766439282</v>
      </c>
      <c r="AA488" s="285">
        <f>SUM(H488+K488+N488+Q488+T488+W488)</f>
        <v>1854631.1404421979</v>
      </c>
      <c r="AB488" s="205">
        <f>AA488-'[3]4.4. Detailed Budget Plan'!P63</f>
        <v>0</v>
      </c>
      <c r="AC488" s="206"/>
      <c r="AD488" s="206"/>
      <c r="AE488" s="207">
        <f>H488-(F488*G488)</f>
        <v>0</v>
      </c>
      <c r="AF488" s="206"/>
      <c r="AG488" s="206"/>
      <c r="AH488" s="207">
        <f>K488-(J488*I488)</f>
        <v>0</v>
      </c>
      <c r="AI488" s="206"/>
      <c r="AJ488" s="206"/>
      <c r="AK488" s="207">
        <f>+N488-(L488*M488)</f>
        <v>0</v>
      </c>
      <c r="AL488" s="206"/>
      <c r="AM488" s="206"/>
      <c r="AN488" s="207">
        <f>Q488-(O488*P488)</f>
        <v>0</v>
      </c>
      <c r="AO488" s="206"/>
      <c r="AP488" s="206"/>
      <c r="AQ488" s="207">
        <f>+T488-(R488*S488)</f>
        <v>0</v>
      </c>
      <c r="AR488" s="206"/>
      <c r="AS488" s="206"/>
      <c r="AT488" s="207">
        <f>+W488-(U488*V488)</f>
        <v>0</v>
      </c>
      <c r="AU488" s="206"/>
      <c r="AV488" s="206"/>
      <c r="AW488" s="206"/>
      <c r="AX488" s="208">
        <f>+AA488-W488-T488-Q488-N488-K488-H488</f>
        <v>0</v>
      </c>
      <c r="BA488" s="208">
        <f>+H488-'[3]4.4. Detailed Budget Plan'!J63</f>
        <v>0</v>
      </c>
      <c r="BB488" s="208">
        <f>+K488-'[3]4.4. Detailed Budget Plan'!K63</f>
        <v>0</v>
      </c>
      <c r="BC488" s="208">
        <f>+N488-'[3]4.4. Detailed Budget Plan'!L63</f>
        <v>0</v>
      </c>
      <c r="BD488" s="208">
        <f>+Q488-'[3]4.4. Detailed Budget Plan'!M63</f>
        <v>0</v>
      </c>
      <c r="BE488" s="208">
        <f>+T488-'[3]4.4. Detailed Budget Plan'!N63</f>
        <v>0</v>
      </c>
      <c r="BF488" s="208">
        <f>+W488-'[3]4.4. Detailed Budget Plan'!O63</f>
        <v>0</v>
      </c>
      <c r="BG488" s="208">
        <f>+AA488-'[3]4.4. Detailed Budget Plan'!P63</f>
        <v>0</v>
      </c>
    </row>
    <row r="489" spans="2:59" x14ac:dyDescent="0.25">
      <c r="C489" s="286" t="s">
        <v>327</v>
      </c>
      <c r="D489" s="286"/>
      <c r="E489" s="306"/>
      <c r="F489" s="307"/>
      <c r="G489" s="308"/>
      <c r="H489" s="309"/>
      <c r="I489" s="309"/>
      <c r="J489" s="310"/>
      <c r="K489" s="309"/>
      <c r="L489" s="309"/>
      <c r="M489" s="310"/>
      <c r="N489" s="309"/>
      <c r="O489" s="309"/>
      <c r="P489" s="310"/>
      <c r="Q489" s="309"/>
      <c r="R489" s="309"/>
      <c r="S489" s="310"/>
      <c r="T489" s="309"/>
      <c r="U489" s="309"/>
      <c r="V489" s="310"/>
      <c r="W489" s="309"/>
      <c r="X489" s="311"/>
      <c r="Y489" s="311"/>
      <c r="Z489" s="312"/>
      <c r="AA489" s="311"/>
    </row>
    <row r="490" spans="2:59" x14ac:dyDescent="0.25">
      <c r="C490" s="261" t="s">
        <v>328</v>
      </c>
      <c r="D490" s="261"/>
      <c r="E490" s="314"/>
      <c r="F490" s="315"/>
      <c r="G490" s="316"/>
      <c r="H490" s="206"/>
      <c r="I490" s="206"/>
      <c r="J490" s="317"/>
      <c r="K490" s="206"/>
      <c r="L490" s="206"/>
      <c r="M490" s="317"/>
      <c r="N490" s="206"/>
      <c r="O490" s="206"/>
      <c r="P490" s="317"/>
      <c r="Q490" s="206"/>
      <c r="R490" s="206"/>
      <c r="S490" s="317"/>
      <c r="T490" s="206"/>
      <c r="U490" s="206"/>
      <c r="V490" s="317"/>
      <c r="W490" s="206"/>
      <c r="X490" s="265"/>
      <c r="Y490" s="265"/>
      <c r="Z490" s="318"/>
      <c r="AA490" s="265"/>
    </row>
    <row r="491" spans="2:59" x14ac:dyDescent="0.25">
      <c r="E491" s="266"/>
      <c r="F491" s="267"/>
      <c r="G491" s="268"/>
      <c r="H491" s="199"/>
      <c r="I491" s="291"/>
      <c r="J491" s="292"/>
      <c r="K491" s="293"/>
      <c r="L491" s="267"/>
      <c r="M491" s="268"/>
      <c r="N491" s="199"/>
      <c r="O491" s="267"/>
      <c r="P491" s="268"/>
      <c r="Q491" s="199"/>
      <c r="R491" s="267"/>
      <c r="S491" s="268"/>
      <c r="T491" s="199"/>
      <c r="U491" s="267"/>
      <c r="V491" s="268"/>
      <c r="W491" s="199"/>
      <c r="X491" s="269"/>
      <c r="Y491" s="269"/>
      <c r="Z491" s="270"/>
      <c r="AA491" s="269"/>
      <c r="AB491" s="205"/>
    </row>
    <row r="492" spans="2:59" x14ac:dyDescent="0.25">
      <c r="C492" s="449"/>
      <c r="D492" s="449"/>
      <c r="E492" s="349"/>
      <c r="F492" s="519"/>
      <c r="G492" s="520"/>
      <c r="H492" s="521"/>
      <c r="I492" s="521"/>
      <c r="J492" s="522"/>
      <c r="K492" s="521"/>
      <c r="L492" s="521"/>
      <c r="M492" s="522"/>
      <c r="N492" s="521"/>
      <c r="O492" s="521"/>
      <c r="P492" s="522"/>
      <c r="Q492" s="521"/>
      <c r="R492" s="521"/>
      <c r="S492" s="522"/>
      <c r="T492" s="521"/>
      <c r="U492" s="521"/>
      <c r="V492" s="522"/>
      <c r="W492" s="521"/>
      <c r="Z492" s="523"/>
    </row>
    <row r="493" spans="2:59" ht="15.75" thickBot="1" x14ac:dyDescent="0.3">
      <c r="C493" s="449"/>
      <c r="D493" s="449"/>
      <c r="E493" s="349"/>
      <c r="F493" s="519"/>
      <c r="G493" s="520"/>
      <c r="H493" s="521"/>
      <c r="I493" s="521"/>
      <c r="J493" s="522"/>
      <c r="K493" s="521"/>
      <c r="L493" s="521"/>
      <c r="M493" s="522"/>
      <c r="N493" s="521"/>
      <c r="O493" s="521"/>
      <c r="P493" s="522"/>
      <c r="Q493" s="521"/>
      <c r="R493" s="521"/>
      <c r="S493" s="522"/>
      <c r="T493" s="521"/>
      <c r="U493" s="521"/>
      <c r="V493" s="522"/>
      <c r="W493" s="521"/>
      <c r="Z493" s="523"/>
    </row>
    <row r="494" spans="2:59" ht="15.75" thickBot="1" x14ac:dyDescent="0.3">
      <c r="B494" s="166"/>
      <c r="C494" s="166"/>
      <c r="D494" s="166"/>
      <c r="E494" s="166"/>
      <c r="F494" s="387" t="s">
        <v>308</v>
      </c>
      <c r="G494" s="388"/>
      <c r="H494" s="389"/>
      <c r="I494" s="387" t="s">
        <v>309</v>
      </c>
      <c r="J494" s="388"/>
      <c r="K494" s="389"/>
      <c r="L494" s="387" t="s">
        <v>310</v>
      </c>
      <c r="M494" s="388"/>
      <c r="N494" s="389"/>
      <c r="O494" s="387" t="s">
        <v>311</v>
      </c>
      <c r="P494" s="388"/>
      <c r="Q494" s="389"/>
      <c r="R494" s="387" t="s">
        <v>312</v>
      </c>
      <c r="S494" s="388"/>
      <c r="T494" s="389"/>
      <c r="U494" s="387" t="s">
        <v>313</v>
      </c>
      <c r="V494" s="388"/>
      <c r="W494" s="389"/>
      <c r="X494" s="387" t="s">
        <v>314</v>
      </c>
      <c r="Y494" s="388"/>
      <c r="Z494" s="388"/>
      <c r="AA494" s="389"/>
      <c r="AB494" s="158"/>
    </row>
    <row r="495" spans="2:59" ht="30" x14ac:dyDescent="0.25">
      <c r="B495" s="182" t="str">
        <f>'[3]Do not use or change'!H64</f>
        <v>B1</v>
      </c>
      <c r="C495" s="344" t="str">
        <f>'[3]Do not use or change'!F64</f>
        <v>Construction</v>
      </c>
      <c r="D495" s="390" t="s">
        <v>329</v>
      </c>
      <c r="E495" s="390" t="s">
        <v>307</v>
      </c>
      <c r="F495" s="302" t="s">
        <v>315</v>
      </c>
      <c r="G495" s="298" t="s">
        <v>316</v>
      </c>
      <c r="H495" s="235" t="s">
        <v>317</v>
      </c>
      <c r="I495" s="302" t="s">
        <v>315</v>
      </c>
      <c r="J495" s="298" t="s">
        <v>316</v>
      </c>
      <c r="K495" s="235" t="s">
        <v>317</v>
      </c>
      <c r="L495" s="302" t="s">
        <v>315</v>
      </c>
      <c r="M495" s="298" t="s">
        <v>316</v>
      </c>
      <c r="N495" s="235" t="s">
        <v>317</v>
      </c>
      <c r="O495" s="302" t="s">
        <v>315</v>
      </c>
      <c r="P495" s="298" t="s">
        <v>316</v>
      </c>
      <c r="Q495" s="235" t="s">
        <v>317</v>
      </c>
      <c r="R495" s="302" t="s">
        <v>315</v>
      </c>
      <c r="S495" s="298" t="s">
        <v>316</v>
      </c>
      <c r="T495" s="235" t="s">
        <v>317</v>
      </c>
      <c r="U495" s="302" t="s">
        <v>315</v>
      </c>
      <c r="V495" s="298" t="s">
        <v>316</v>
      </c>
      <c r="W495" s="235" t="s">
        <v>317</v>
      </c>
      <c r="X495" s="390" t="s">
        <v>307</v>
      </c>
      <c r="Y495" s="302" t="s">
        <v>315</v>
      </c>
      <c r="Z495" s="298" t="s">
        <v>316</v>
      </c>
      <c r="AA495" s="235" t="s">
        <v>317</v>
      </c>
      <c r="AB495" s="181"/>
    </row>
    <row r="496" spans="2:59" ht="105.75" thickBot="1" x14ac:dyDescent="0.3">
      <c r="B496" s="166"/>
      <c r="C496" s="303" t="str">
        <f>'[3]Do not use or change'!I64</f>
        <v>Infrastructure of greenhouses and mesh house (casa de mallas) / land adaptation for plots / adaptation of laboratories and infraestructure / cold rooms / infrastructure for regulation and control of climatic variables (rain out shelter) / growth terraces / adaptations for aeroponics / nurseries (viveros)</v>
      </c>
      <c r="D496" s="392" t="s">
        <v>398</v>
      </c>
      <c r="E496" s="392" t="s">
        <v>320</v>
      </c>
      <c r="F496" s="524">
        <v>27759.136931944493</v>
      </c>
      <c r="G496" s="197">
        <v>3.1198351760140062</v>
      </c>
      <c r="H496" s="198">
        <v>86603.931856069947</v>
      </c>
      <c r="I496" s="524">
        <v>27759.136931944493</v>
      </c>
      <c r="J496" s="197">
        <v>4.9822822333697889</v>
      </c>
      <c r="K496" s="198">
        <v>138303.8547497062</v>
      </c>
      <c r="L496" s="524">
        <v>27759.136931944493</v>
      </c>
      <c r="M496" s="197">
        <v>4.282200095128057</v>
      </c>
      <c r="N496" s="198">
        <v>118870.17881064546</v>
      </c>
      <c r="O496" s="524">
        <v>27759.136931944493</v>
      </c>
      <c r="P496" s="197">
        <v>6.6024913277837012</v>
      </c>
      <c r="Q496" s="198">
        <v>183279.46085992377</v>
      </c>
      <c r="R496" s="524">
        <v>27759.136931944493</v>
      </c>
      <c r="S496" s="197">
        <v>7.6149363462204542</v>
      </c>
      <c r="T496" s="198">
        <v>211384.06076277466</v>
      </c>
      <c r="U496" s="524">
        <v>27759.136931944493</v>
      </c>
      <c r="V496" s="197">
        <v>3.5445846597627217</v>
      </c>
      <c r="W496" s="198">
        <v>98394.610937223275</v>
      </c>
      <c r="X496" s="433" t="str">
        <f>E496</f>
        <v>Lump sum</v>
      </c>
      <c r="Y496" s="433">
        <f>U496</f>
        <v>27759.136931944493</v>
      </c>
      <c r="Z496" s="284">
        <f>SUM(G496+J496+M496+P496+S496+V496)</f>
        <v>30.146329838278728</v>
      </c>
      <c r="AA496" s="285">
        <f>SUM(H496+K496+N496+Q496+T496+W496)</f>
        <v>836836.09797634336</v>
      </c>
      <c r="AB496" s="156">
        <v>0</v>
      </c>
      <c r="AC496" s="206"/>
      <c r="AD496" s="206"/>
      <c r="AE496" s="207">
        <f>H496-(F496*G496)</f>
        <v>0</v>
      </c>
      <c r="AF496" s="206"/>
      <c r="AG496" s="206"/>
      <c r="AH496" s="207">
        <f>K496-(J496*I496)</f>
        <v>0</v>
      </c>
      <c r="AI496" s="206"/>
      <c r="AJ496" s="206"/>
      <c r="AK496" s="207">
        <f>+N496-(L496*M496)</f>
        <v>0</v>
      </c>
      <c r="AL496" s="206"/>
      <c r="AM496" s="206"/>
      <c r="AN496" s="207">
        <f>Q496-(O496*P496)</f>
        <v>0</v>
      </c>
      <c r="AO496" s="206"/>
      <c r="AP496" s="206"/>
      <c r="AQ496" s="207">
        <f>+T496-(R496*S496)</f>
        <v>0</v>
      </c>
      <c r="AR496" s="206"/>
      <c r="AS496" s="206"/>
      <c r="AT496" s="207">
        <f>+W496-(U496*V496)</f>
        <v>0</v>
      </c>
      <c r="AU496" s="206"/>
      <c r="AV496" s="206"/>
      <c r="AW496" s="206"/>
      <c r="AX496" s="208">
        <f>+AA496-W496-T496-Q496-N496-K496-H496</f>
        <v>0</v>
      </c>
      <c r="BA496" s="208">
        <f>+H496-'[3]4.4. Detailed Budget Plan'!J65</f>
        <v>0</v>
      </c>
      <c r="BB496" s="208">
        <f>+K496-'[3]4.4. Detailed Budget Plan'!K65</f>
        <v>0</v>
      </c>
      <c r="BC496" s="208">
        <f>+N496-'[3]4.4. Detailed Budget Plan'!L65</f>
        <v>0</v>
      </c>
      <c r="BD496" s="208">
        <f>+Q496-'[3]4.4. Detailed Budget Plan'!M65</f>
        <v>0</v>
      </c>
      <c r="BE496" s="208">
        <f>+T496-'[3]4.4. Detailed Budget Plan'!N65</f>
        <v>0</v>
      </c>
      <c r="BF496" s="208">
        <f>+W496-'[3]4.4. Detailed Budget Plan'!O65</f>
        <v>0</v>
      </c>
      <c r="BG496" s="208">
        <f>+AA496-'[3]4.4. Detailed Budget Plan'!P65</f>
        <v>0</v>
      </c>
    </row>
    <row r="497" spans="2:59" ht="29.1" customHeight="1" x14ac:dyDescent="0.25">
      <c r="B497" s="166"/>
      <c r="C497" s="442"/>
      <c r="D497" s="443"/>
      <c r="E497" s="443"/>
      <c r="F497" s="443"/>
      <c r="G497" s="443"/>
      <c r="H497" s="443"/>
      <c r="I497" s="443"/>
      <c r="J497" s="443"/>
      <c r="K497" s="443"/>
      <c r="L497" s="443"/>
      <c r="M497" s="443"/>
      <c r="N497" s="443"/>
      <c r="O497" s="443"/>
      <c r="P497" s="443"/>
      <c r="Q497" s="444"/>
      <c r="R497" s="241" t="s">
        <v>399</v>
      </c>
      <c r="S497" s="242"/>
      <c r="T497" s="242"/>
      <c r="U497" s="242"/>
      <c r="V497" s="242"/>
      <c r="W497" s="330"/>
      <c r="X497" s="311" t="s">
        <v>320</v>
      </c>
      <c r="Y497" s="205">
        <v>49866.890622746003</v>
      </c>
      <c r="Z497" s="483">
        <v>7.5365824595696864</v>
      </c>
      <c r="AA497" s="361">
        <v>375825.93318066758</v>
      </c>
      <c r="AB497" s="156"/>
      <c r="AC497" s="206"/>
      <c r="AD497" s="206"/>
      <c r="AE497" s="206"/>
      <c r="AF497" s="206"/>
      <c r="AG497" s="206"/>
      <c r="AH497" s="206"/>
      <c r="AI497" s="206"/>
      <c r="AJ497" s="206"/>
      <c r="AK497" s="206"/>
      <c r="AL497" s="206"/>
      <c r="AM497" s="206"/>
      <c r="AN497" s="206"/>
      <c r="AO497" s="206"/>
      <c r="AP497" s="206"/>
      <c r="AQ497" s="206"/>
      <c r="AR497" s="206"/>
      <c r="AS497" s="206"/>
      <c r="AT497" s="206"/>
      <c r="AU497" s="206"/>
      <c r="AV497" s="206"/>
      <c r="AW497" s="206"/>
      <c r="AX497" s="207">
        <f>+AA497-(Y497*Z497)</f>
        <v>0</v>
      </c>
      <c r="AY497" s="156">
        <v>1</v>
      </c>
      <c r="BA497" s="518"/>
    </row>
    <row r="498" spans="2:59" ht="29.1" customHeight="1" x14ac:dyDescent="0.25">
      <c r="B498" s="166"/>
      <c r="C498" s="442"/>
      <c r="D498" s="443"/>
      <c r="E498" s="443"/>
      <c r="F498" s="443"/>
      <c r="G498" s="443"/>
      <c r="H498" s="443"/>
      <c r="I498" s="443"/>
      <c r="J498" s="443"/>
      <c r="K498" s="443"/>
      <c r="L498" s="443"/>
      <c r="M498" s="443"/>
      <c r="N498" s="443"/>
      <c r="O498" s="443"/>
      <c r="P498" s="443"/>
      <c r="Q498" s="444"/>
      <c r="R498" s="212" t="s">
        <v>400</v>
      </c>
      <c r="S498" s="213"/>
      <c r="T498" s="213"/>
      <c r="U498" s="213"/>
      <c r="V498" s="213"/>
      <c r="W498" s="214"/>
      <c r="X498" s="265" t="s">
        <v>322</v>
      </c>
      <c r="Y498" s="525">
        <v>10580.835195409694</v>
      </c>
      <c r="Z498" s="526">
        <v>14.090132424412895</v>
      </c>
      <c r="AA498" s="527">
        <v>149085.36906421129</v>
      </c>
      <c r="AB498" s="156"/>
      <c r="AC498" s="206"/>
      <c r="AD498" s="206"/>
      <c r="AE498" s="206"/>
      <c r="AF498" s="206"/>
      <c r="AG498" s="206"/>
      <c r="AH498" s="206"/>
      <c r="AI498" s="206"/>
      <c r="AJ498" s="206"/>
      <c r="AK498" s="206"/>
      <c r="AL498" s="206"/>
      <c r="AM498" s="206"/>
      <c r="AN498" s="206"/>
      <c r="AO498" s="206"/>
      <c r="AP498" s="206"/>
      <c r="AQ498" s="206"/>
      <c r="AR498" s="206"/>
      <c r="AS498" s="206"/>
      <c r="AT498" s="206"/>
      <c r="AU498" s="206"/>
      <c r="AV498" s="206"/>
      <c r="AW498" s="206"/>
      <c r="AX498" s="207">
        <f>+AA498-(Y498*Z498)</f>
        <v>0</v>
      </c>
      <c r="AY498" s="156">
        <v>2</v>
      </c>
    </row>
    <row r="499" spans="2:59" ht="29.1" customHeight="1" x14ac:dyDescent="0.25">
      <c r="B499" s="166"/>
      <c r="C499" s="442"/>
      <c r="D499" s="443"/>
      <c r="E499" s="443"/>
      <c r="F499" s="443"/>
      <c r="G499" s="443"/>
      <c r="H499" s="443"/>
      <c r="I499" s="443"/>
      <c r="J499" s="443"/>
      <c r="K499" s="443"/>
      <c r="L499" s="443"/>
      <c r="M499" s="443"/>
      <c r="N499" s="443"/>
      <c r="O499" s="443"/>
      <c r="P499" s="443"/>
      <c r="Q499" s="444"/>
      <c r="R499" s="212" t="s">
        <v>401</v>
      </c>
      <c r="S499" s="213"/>
      <c r="T499" s="213"/>
      <c r="U499" s="213"/>
      <c r="V499" s="213"/>
      <c r="W499" s="214"/>
      <c r="X499" s="265" t="s">
        <v>320</v>
      </c>
      <c r="Y499" s="525">
        <v>36091.237059098166</v>
      </c>
      <c r="Z499" s="526">
        <v>7.8642599578118446</v>
      </c>
      <c r="AA499" s="527">
        <v>283830.87043176062</v>
      </c>
      <c r="AB499" s="156"/>
      <c r="AC499" s="206"/>
      <c r="AD499" s="206"/>
      <c r="AE499" s="206"/>
      <c r="AF499" s="206"/>
      <c r="AG499" s="206"/>
      <c r="AH499" s="206"/>
      <c r="AI499" s="206"/>
      <c r="AJ499" s="206"/>
      <c r="AK499" s="206"/>
      <c r="AL499" s="206"/>
      <c r="AM499" s="206"/>
      <c r="AN499" s="206"/>
      <c r="AO499" s="206"/>
      <c r="AP499" s="206"/>
      <c r="AQ499" s="206"/>
      <c r="AR499" s="206"/>
      <c r="AS499" s="206"/>
      <c r="AT499" s="206"/>
      <c r="AU499" s="206"/>
      <c r="AV499" s="206"/>
      <c r="AW499" s="206"/>
      <c r="AX499" s="207">
        <f>+AA499-(Y499*Z499)</f>
        <v>0</v>
      </c>
      <c r="AY499" s="156">
        <v>3</v>
      </c>
    </row>
    <row r="500" spans="2:59" ht="29.1" customHeight="1" x14ac:dyDescent="0.25">
      <c r="B500" s="166"/>
      <c r="C500" s="462"/>
      <c r="D500" s="463"/>
      <c r="E500" s="463"/>
      <c r="F500" s="463"/>
      <c r="G500" s="463"/>
      <c r="H500" s="463"/>
      <c r="I500" s="463"/>
      <c r="J500" s="463"/>
      <c r="K500" s="463"/>
      <c r="L500" s="463"/>
      <c r="M500" s="463"/>
      <c r="N500" s="463"/>
      <c r="O500" s="463"/>
      <c r="P500" s="463"/>
      <c r="Q500" s="464"/>
      <c r="R500" s="212" t="s">
        <v>402</v>
      </c>
      <c r="S500" s="213"/>
      <c r="T500" s="213"/>
      <c r="U500" s="213"/>
      <c r="V500" s="213"/>
      <c r="W500" s="214"/>
      <c r="X500" s="265" t="s">
        <v>320</v>
      </c>
      <c r="Y500" s="525">
        <v>42868.255297380696</v>
      </c>
      <c r="Z500" s="526">
        <v>0.65535499648432083</v>
      </c>
      <c r="AA500" s="527">
        <v>28093.925299703893</v>
      </c>
      <c r="AB500" s="156"/>
      <c r="AC500" s="206"/>
      <c r="AD500" s="206"/>
      <c r="AE500" s="206"/>
      <c r="AF500" s="206"/>
      <c r="AG500" s="206"/>
      <c r="AH500" s="206"/>
      <c r="AI500" s="206"/>
      <c r="AJ500" s="206"/>
      <c r="AK500" s="206"/>
      <c r="AL500" s="206"/>
      <c r="AM500" s="206"/>
      <c r="AN500" s="206"/>
      <c r="AO500" s="206"/>
      <c r="AP500" s="206"/>
      <c r="AQ500" s="206"/>
      <c r="AR500" s="206"/>
      <c r="AS500" s="206"/>
      <c r="AT500" s="206"/>
      <c r="AU500" s="206"/>
      <c r="AV500" s="206"/>
      <c r="AW500" s="206"/>
      <c r="AX500" s="207">
        <f t="shared" ref="AX500" si="31">+AA500-(Y500*Z500)</f>
        <v>0</v>
      </c>
      <c r="AY500" s="156">
        <v>4</v>
      </c>
    </row>
    <row r="501" spans="2:59" ht="15.75" customHeight="1" x14ac:dyDescent="0.25">
      <c r="C501" s="256" t="s">
        <v>327</v>
      </c>
      <c r="D501" s="256"/>
      <c r="E501" s="314"/>
      <c r="F501" s="315"/>
      <c r="G501" s="316"/>
      <c r="H501" s="206"/>
      <c r="I501" s="206"/>
      <c r="J501" s="317"/>
      <c r="K501" s="206"/>
      <c r="L501" s="206"/>
      <c r="M501" s="317"/>
      <c r="N501" s="206"/>
      <c r="O501" s="206"/>
      <c r="P501" s="317"/>
      <c r="Q501" s="206"/>
      <c r="R501" s="206"/>
      <c r="S501" s="317"/>
      <c r="T501" s="206"/>
      <c r="U501" s="206"/>
      <c r="V501" s="317"/>
      <c r="W501" s="206"/>
      <c r="X501" s="265"/>
      <c r="Y501" s="265"/>
      <c r="Z501" s="318"/>
      <c r="AA501" s="265"/>
      <c r="AB501" s="156"/>
    </row>
    <row r="502" spans="2:59" ht="15.75" customHeight="1" x14ac:dyDescent="0.25">
      <c r="C502" s="261" t="s">
        <v>328</v>
      </c>
      <c r="D502" s="261"/>
      <c r="E502" s="314"/>
      <c r="F502" s="315"/>
      <c r="G502" s="316"/>
      <c r="H502" s="206"/>
      <c r="I502" s="206"/>
      <c r="J502" s="317"/>
      <c r="K502" s="206"/>
      <c r="L502" s="206"/>
      <c r="M502" s="317"/>
      <c r="N502" s="206"/>
      <c r="O502" s="206"/>
      <c r="P502" s="317"/>
      <c r="Q502" s="206"/>
      <c r="R502" s="206"/>
      <c r="S502" s="317"/>
      <c r="T502" s="206"/>
      <c r="U502" s="206"/>
      <c r="V502" s="317"/>
      <c r="W502" s="206"/>
      <c r="X502" s="265"/>
      <c r="Y502" s="265"/>
      <c r="Z502" s="318"/>
      <c r="AA502" s="265"/>
      <c r="AC502" s="528"/>
      <c r="AD502" s="528"/>
      <c r="AE502" s="528"/>
      <c r="AF502" s="528"/>
      <c r="AG502" s="528"/>
      <c r="AH502" s="528"/>
      <c r="AI502" s="528"/>
      <c r="AJ502" s="528"/>
      <c r="AK502" s="528"/>
      <c r="AL502" s="528"/>
      <c r="AM502" s="528"/>
      <c r="AN502" s="528"/>
    </row>
    <row r="503" spans="2:59" ht="15.75" thickBot="1" x14ac:dyDescent="0.3">
      <c r="AC503" s="529"/>
      <c r="AD503" s="529"/>
      <c r="AE503" s="529"/>
      <c r="AF503" s="529"/>
      <c r="AG503" s="529"/>
      <c r="AH503" s="529"/>
      <c r="AI503" s="529"/>
      <c r="AJ503" s="529"/>
      <c r="AK503" s="529"/>
      <c r="AL503" s="529"/>
      <c r="AM503" s="529"/>
      <c r="AN503" s="530"/>
    </row>
    <row r="504" spans="2:59" ht="15.75" thickBot="1" x14ac:dyDescent="0.3">
      <c r="B504" s="166"/>
      <c r="D504" s="166"/>
      <c r="E504" s="166"/>
      <c r="F504" s="387" t="s">
        <v>308</v>
      </c>
      <c r="G504" s="388"/>
      <c r="H504" s="389"/>
      <c r="I504" s="387" t="s">
        <v>309</v>
      </c>
      <c r="J504" s="388"/>
      <c r="K504" s="389"/>
      <c r="L504" s="387" t="s">
        <v>310</v>
      </c>
      <c r="M504" s="388"/>
      <c r="N504" s="389"/>
      <c r="O504" s="387" t="s">
        <v>311</v>
      </c>
      <c r="P504" s="388"/>
      <c r="Q504" s="389"/>
      <c r="R504" s="387" t="s">
        <v>312</v>
      </c>
      <c r="S504" s="388"/>
      <c r="T504" s="389"/>
      <c r="U504" s="387" t="s">
        <v>313</v>
      </c>
      <c r="V504" s="388"/>
      <c r="W504" s="389"/>
      <c r="X504" s="387" t="s">
        <v>314</v>
      </c>
      <c r="Y504" s="388"/>
      <c r="Z504" s="388"/>
      <c r="AA504" s="389"/>
      <c r="AB504" s="181"/>
      <c r="AC504" s="529"/>
      <c r="AD504" s="529"/>
      <c r="AE504" s="529"/>
      <c r="AF504" s="529"/>
      <c r="AG504" s="529"/>
      <c r="AH504" s="529"/>
      <c r="AI504" s="529"/>
      <c r="AJ504" s="529"/>
      <c r="AK504" s="529"/>
      <c r="AL504" s="529"/>
      <c r="AM504" s="529"/>
      <c r="AN504" s="530"/>
    </row>
    <row r="505" spans="2:59" ht="30" x14ac:dyDescent="0.25">
      <c r="B505" s="182" t="str">
        <f>'[3]Do not use or change'!H65</f>
        <v>B2</v>
      </c>
      <c r="C505" s="344" t="str">
        <f>'[3]Do not use or change'!F65</f>
        <v>Equipment</v>
      </c>
      <c r="D505" s="390" t="s">
        <v>329</v>
      </c>
      <c r="E505" s="390" t="s">
        <v>307</v>
      </c>
      <c r="F505" s="302" t="s">
        <v>315</v>
      </c>
      <c r="G505" s="298" t="s">
        <v>316</v>
      </c>
      <c r="H505" s="235" t="s">
        <v>317</v>
      </c>
      <c r="I505" s="299" t="s">
        <v>315</v>
      </c>
      <c r="J505" s="300" t="s">
        <v>316</v>
      </c>
      <c r="K505" s="301" t="s">
        <v>317</v>
      </c>
      <c r="L505" s="302" t="s">
        <v>315</v>
      </c>
      <c r="M505" s="298" t="s">
        <v>316</v>
      </c>
      <c r="N505" s="235" t="s">
        <v>317</v>
      </c>
      <c r="O505" s="302" t="s">
        <v>315</v>
      </c>
      <c r="P505" s="298" t="s">
        <v>316</v>
      </c>
      <c r="Q505" s="235" t="s">
        <v>317</v>
      </c>
      <c r="R505" s="302" t="s">
        <v>315</v>
      </c>
      <c r="S505" s="298" t="s">
        <v>316</v>
      </c>
      <c r="T505" s="235" t="s">
        <v>317</v>
      </c>
      <c r="U505" s="302" t="s">
        <v>315</v>
      </c>
      <c r="V505" s="298" t="s">
        <v>316</v>
      </c>
      <c r="W505" s="235" t="s">
        <v>317</v>
      </c>
      <c r="X505" s="390" t="s">
        <v>307</v>
      </c>
      <c r="Y505" s="302" t="s">
        <v>315</v>
      </c>
      <c r="Z505" s="298" t="s">
        <v>316</v>
      </c>
      <c r="AA505" s="235" t="s">
        <v>317</v>
      </c>
      <c r="AB505" s="181"/>
      <c r="AC505" s="319"/>
      <c r="AD505" s="319"/>
      <c r="AE505" s="319"/>
      <c r="AF505" s="319"/>
      <c r="AG505" s="319"/>
      <c r="AH505" s="319"/>
      <c r="AI505" s="319"/>
      <c r="AJ505" s="319"/>
      <c r="AK505" s="319"/>
      <c r="AL505" s="319"/>
      <c r="AM505" s="319"/>
      <c r="AN505" s="319"/>
    </row>
    <row r="506" spans="2:59" ht="75.75" thickBot="1" x14ac:dyDescent="0.3">
      <c r="B506" s="166"/>
      <c r="C506" s="303" t="str">
        <f>'[3]Do not use or change'!I65</f>
        <v>Pant growth chambers, laboratory equipment (precision scales, autoclave, bioreactor, LAI equipment, microscopes, meters)</v>
      </c>
      <c r="D506" s="392" t="s">
        <v>403</v>
      </c>
      <c r="E506" s="392" t="s">
        <v>320</v>
      </c>
      <c r="F506" s="352">
        <v>8362.5095547556612</v>
      </c>
      <c r="G506" s="197">
        <v>17.665443252117072</v>
      </c>
      <c r="H506" s="198">
        <v>147727.43798482293</v>
      </c>
      <c r="I506" s="352">
        <v>8362.5095547556612</v>
      </c>
      <c r="J506" s="197">
        <v>18.925632715576373</v>
      </c>
      <c r="K506" s="198">
        <v>158265.78441380375</v>
      </c>
      <c r="L506" s="352">
        <v>8362.5095547556612</v>
      </c>
      <c r="M506" s="197">
        <v>1.2052890315322411</v>
      </c>
      <c r="N506" s="198">
        <v>10079.241042430564</v>
      </c>
      <c r="O506" s="352">
        <v>8362.5095547556612</v>
      </c>
      <c r="P506" s="197">
        <v>0.14849755305123177</v>
      </c>
      <c r="Q506" s="198">
        <v>1241.8122062487614</v>
      </c>
      <c r="R506" s="352">
        <v>8362.5095547556612</v>
      </c>
      <c r="S506" s="197">
        <v>0.13696259434960195</v>
      </c>
      <c r="T506" s="198">
        <v>1145.35100389267</v>
      </c>
      <c r="U506" s="352">
        <v>8362.5095547556612</v>
      </c>
      <c r="V506" s="197">
        <v>1.275345873362476E-2</v>
      </c>
      <c r="W506" s="198">
        <v>106.65092051611909</v>
      </c>
      <c r="X506" s="433" t="str">
        <f>E506</f>
        <v>Lump sum</v>
      </c>
      <c r="Y506" s="433">
        <f>U506</f>
        <v>8362.5095547556612</v>
      </c>
      <c r="Z506" s="284">
        <f>SUM(G506+J506+M506+P506+S506+V506)</f>
        <v>38.094578605360141</v>
      </c>
      <c r="AA506" s="285">
        <f>SUM(H506+K506+N506+Q506+T506+W506)</f>
        <v>318566.27757171477</v>
      </c>
      <c r="AB506" s="205"/>
      <c r="AC506" s="206"/>
      <c r="AD506" s="206"/>
      <c r="AE506" s="207">
        <f>H506-(F506*G506)</f>
        <v>0</v>
      </c>
      <c r="AF506" s="206"/>
      <c r="AG506" s="206"/>
      <c r="AH506" s="207">
        <f>K506-(J506*I506)</f>
        <v>0</v>
      </c>
      <c r="AI506" s="206"/>
      <c r="AJ506" s="206"/>
      <c r="AK506" s="207">
        <f>+N506-(L506*M506)</f>
        <v>0</v>
      </c>
      <c r="AL506" s="206"/>
      <c r="AM506" s="206"/>
      <c r="AN506" s="207">
        <f>Q506-(O506*P506)</f>
        <v>0</v>
      </c>
      <c r="AO506" s="206"/>
      <c r="AP506" s="206"/>
      <c r="AQ506" s="207">
        <f>+T506-(R506*S506)</f>
        <v>0</v>
      </c>
      <c r="AR506" s="206"/>
      <c r="AS506" s="206"/>
      <c r="AT506" s="207">
        <f>+W506-(U506*V506)</f>
        <v>0</v>
      </c>
      <c r="AU506" s="206"/>
      <c r="AV506" s="206"/>
      <c r="AW506" s="206"/>
      <c r="AX506" s="208">
        <f>+AA506-W506-T506-Q506-N506-K506-H506</f>
        <v>0</v>
      </c>
      <c r="BA506" s="208">
        <f>+H506-'[3]4.4. Detailed Budget Plan'!J66</f>
        <v>0</v>
      </c>
      <c r="BB506" s="208">
        <f>+K506-'[3]4.4. Detailed Budget Plan'!K66</f>
        <v>0</v>
      </c>
      <c r="BC506" s="208">
        <f>+N506-'[3]4.4. Detailed Budget Plan'!L66</f>
        <v>0</v>
      </c>
      <c r="BD506" s="208">
        <f>+Q506-'[3]4.4. Detailed Budget Plan'!M66</f>
        <v>0</v>
      </c>
      <c r="BE506" s="208">
        <f>+T506-'[3]4.4. Detailed Budget Plan'!N66</f>
        <v>0</v>
      </c>
      <c r="BF506" s="208">
        <f>+W506-'[3]4.4. Detailed Budget Plan'!O66</f>
        <v>0</v>
      </c>
      <c r="BG506" s="208">
        <f>+AA506-'[3]4.4. Detailed Budget Plan'!P66</f>
        <v>0</v>
      </c>
    </row>
    <row r="507" spans="2:59" ht="26.65" customHeight="1" x14ac:dyDescent="0.25">
      <c r="B507" s="166"/>
      <c r="C507" s="484"/>
      <c r="D507" s="485"/>
      <c r="E507" s="485"/>
      <c r="F507" s="485"/>
      <c r="G507" s="485"/>
      <c r="H507" s="485"/>
      <c r="I507" s="485"/>
      <c r="J507" s="485"/>
      <c r="K507" s="485"/>
      <c r="L507" s="485"/>
      <c r="M507" s="485"/>
      <c r="N507" s="485"/>
      <c r="O507" s="485"/>
      <c r="P507" s="485"/>
      <c r="Q507" s="486"/>
      <c r="R507" s="241" t="s">
        <v>404</v>
      </c>
      <c r="S507" s="242"/>
      <c r="T507" s="242"/>
      <c r="U507" s="242"/>
      <c r="V507" s="242"/>
      <c r="W507" s="330"/>
      <c r="X507" s="289" t="s">
        <v>320</v>
      </c>
      <c r="Y507" s="289">
        <v>21584.016653226645</v>
      </c>
      <c r="Z507" s="458">
        <v>0.16141770595491597</v>
      </c>
      <c r="AA507" s="361">
        <v>3484.0424534565482</v>
      </c>
      <c r="AB507" s="293"/>
      <c r="AC507" s="206"/>
      <c r="AD507" s="206"/>
      <c r="AE507" s="206"/>
      <c r="AF507" s="206"/>
      <c r="AG507" s="206"/>
      <c r="AH507" s="206"/>
      <c r="AI507" s="206"/>
      <c r="AJ507" s="206"/>
      <c r="AK507" s="206"/>
      <c r="AL507" s="206"/>
      <c r="AM507" s="206"/>
      <c r="AN507" s="206"/>
      <c r="AO507" s="206"/>
      <c r="AP507" s="206"/>
      <c r="AQ507" s="206"/>
      <c r="AR507" s="206"/>
      <c r="AS507" s="206"/>
      <c r="AT507" s="206"/>
      <c r="AU507" s="206"/>
      <c r="AV507" s="206"/>
      <c r="AW507" s="206"/>
      <c r="AX507" s="207">
        <f>+AA507-(Y507*Z507)</f>
        <v>0</v>
      </c>
      <c r="AY507" s="156">
        <v>1</v>
      </c>
      <c r="BA507" s="518"/>
    </row>
    <row r="508" spans="2:59" ht="26.65" customHeight="1" x14ac:dyDescent="0.25">
      <c r="B508" s="166"/>
      <c r="C508" s="442"/>
      <c r="D508" s="443"/>
      <c r="E508" s="443"/>
      <c r="F508" s="443"/>
      <c r="G508" s="443"/>
      <c r="H508" s="443"/>
      <c r="I508" s="443"/>
      <c r="J508" s="443"/>
      <c r="K508" s="443"/>
      <c r="L508" s="443"/>
      <c r="M508" s="443"/>
      <c r="N508" s="443"/>
      <c r="O508" s="443"/>
      <c r="P508" s="443"/>
      <c r="Q508" s="444"/>
      <c r="R508" s="212" t="s">
        <v>332</v>
      </c>
      <c r="S508" s="213"/>
      <c r="T508" s="213"/>
      <c r="U508" s="213"/>
      <c r="V508" s="213"/>
      <c r="W508" s="214"/>
      <c r="X508" s="459" t="s">
        <v>320</v>
      </c>
      <c r="Y508" s="459">
        <v>7404.6106330463099</v>
      </c>
      <c r="Z508" s="460">
        <v>22.437061127733287</v>
      </c>
      <c r="AA508" s="527">
        <v>166137.70140072392</v>
      </c>
      <c r="AB508" s="293"/>
      <c r="AC508" s="206"/>
      <c r="AD508" s="206"/>
      <c r="AE508" s="206"/>
      <c r="AF508" s="206"/>
      <c r="AG508" s="206"/>
      <c r="AH508" s="206"/>
      <c r="AI508" s="206"/>
      <c r="AJ508" s="206"/>
      <c r="AK508" s="206"/>
      <c r="AL508" s="206"/>
      <c r="AM508" s="206"/>
      <c r="AN508" s="206"/>
      <c r="AO508" s="206"/>
      <c r="AP508" s="206"/>
      <c r="AQ508" s="206"/>
      <c r="AR508" s="206"/>
      <c r="AS508" s="206"/>
      <c r="AT508" s="206"/>
      <c r="AU508" s="206"/>
      <c r="AV508" s="206"/>
      <c r="AW508" s="206"/>
      <c r="AX508" s="207">
        <f>+AA508-(Y508*Z508)</f>
        <v>0</v>
      </c>
      <c r="AY508" s="156">
        <v>2</v>
      </c>
    </row>
    <row r="509" spans="2:59" ht="26.65" customHeight="1" x14ac:dyDescent="0.25">
      <c r="B509" s="166"/>
      <c r="C509" s="442"/>
      <c r="D509" s="443"/>
      <c r="E509" s="443"/>
      <c r="F509" s="443"/>
      <c r="G509" s="443"/>
      <c r="H509" s="443"/>
      <c r="I509" s="443"/>
      <c r="J509" s="443"/>
      <c r="K509" s="443"/>
      <c r="L509" s="443"/>
      <c r="M509" s="443"/>
      <c r="N509" s="443"/>
      <c r="O509" s="443"/>
      <c r="P509" s="443"/>
      <c r="Q509" s="444"/>
      <c r="R509" s="212" t="s">
        <v>405</v>
      </c>
      <c r="S509" s="213"/>
      <c r="T509" s="213"/>
      <c r="U509" s="213"/>
      <c r="V509" s="213"/>
      <c r="W509" s="214"/>
      <c r="X509" s="459" t="s">
        <v>320</v>
      </c>
      <c r="Y509" s="459">
        <v>92931.182812503568</v>
      </c>
      <c r="Z509" s="460">
        <v>0.16141770595491597</v>
      </c>
      <c r="AA509" s="527">
        <v>15000.738341271242</v>
      </c>
      <c r="AB509" s="293"/>
      <c r="AC509" s="206"/>
      <c r="AD509" s="206"/>
      <c r="AE509" s="206"/>
      <c r="AF509" s="206"/>
      <c r="AG509" s="206"/>
      <c r="AH509" s="206"/>
      <c r="AI509" s="206"/>
      <c r="AJ509" s="206"/>
      <c r="AK509" s="206"/>
      <c r="AL509" s="206"/>
      <c r="AM509" s="206"/>
      <c r="AN509" s="206"/>
      <c r="AO509" s="206"/>
      <c r="AP509" s="206"/>
      <c r="AQ509" s="206"/>
      <c r="AR509" s="206"/>
      <c r="AS509" s="206"/>
      <c r="AT509" s="206"/>
      <c r="AU509" s="206"/>
      <c r="AV509" s="206"/>
      <c r="AW509" s="206"/>
      <c r="AX509" s="207">
        <f>+AA509-(Y509*Z509)</f>
        <v>0</v>
      </c>
      <c r="AY509" s="156">
        <v>3</v>
      </c>
    </row>
    <row r="510" spans="2:59" ht="26.65" customHeight="1" x14ac:dyDescent="0.25">
      <c r="B510" s="166"/>
      <c r="C510" s="442"/>
      <c r="D510" s="443"/>
      <c r="E510" s="443"/>
      <c r="F510" s="443"/>
      <c r="G510" s="443"/>
      <c r="H510" s="443"/>
      <c r="I510" s="443"/>
      <c r="J510" s="443"/>
      <c r="K510" s="443"/>
      <c r="L510" s="443"/>
      <c r="M510" s="443"/>
      <c r="N510" s="443"/>
      <c r="O510" s="443"/>
      <c r="P510" s="443"/>
      <c r="Q510" s="444"/>
      <c r="R510" s="212" t="s">
        <v>334</v>
      </c>
      <c r="S510" s="213"/>
      <c r="T510" s="213"/>
      <c r="U510" s="213"/>
      <c r="V510" s="213"/>
      <c r="W510" s="214"/>
      <c r="X510" s="459" t="s">
        <v>320</v>
      </c>
      <c r="Y510" s="459">
        <v>32675.802988912557</v>
      </c>
      <c r="Z510" s="460">
        <v>0.32283541190983195</v>
      </c>
      <c r="AA510" s="527">
        <v>10548.906317410103</v>
      </c>
      <c r="AB510" s="293"/>
      <c r="AC510" s="206"/>
      <c r="AD510" s="206"/>
      <c r="AE510" s="206"/>
      <c r="AF510" s="206"/>
      <c r="AG510" s="206"/>
      <c r="AH510" s="206"/>
      <c r="AI510" s="206"/>
      <c r="AJ510" s="206"/>
      <c r="AK510" s="206"/>
      <c r="AL510" s="206"/>
      <c r="AM510" s="206"/>
      <c r="AN510" s="206"/>
      <c r="AO510" s="206"/>
      <c r="AP510" s="206"/>
      <c r="AQ510" s="206"/>
      <c r="AR510" s="206"/>
      <c r="AS510" s="206"/>
      <c r="AT510" s="206"/>
      <c r="AU510" s="206"/>
      <c r="AV510" s="206"/>
      <c r="AW510" s="206"/>
      <c r="AX510" s="207">
        <f t="shared" ref="AX510:AX515" si="32">+AA510-(Y510*Z510)</f>
        <v>0</v>
      </c>
      <c r="AY510" s="156">
        <v>4</v>
      </c>
    </row>
    <row r="511" spans="2:59" ht="26.65" customHeight="1" x14ac:dyDescent="0.25">
      <c r="B511" s="166"/>
      <c r="C511" s="442"/>
      <c r="D511" s="443"/>
      <c r="E511" s="443"/>
      <c r="F511" s="443"/>
      <c r="G511" s="443"/>
      <c r="H511" s="443"/>
      <c r="I511" s="443"/>
      <c r="J511" s="443"/>
      <c r="K511" s="443"/>
      <c r="L511" s="443"/>
      <c r="M511" s="443"/>
      <c r="N511" s="443"/>
      <c r="O511" s="443"/>
      <c r="P511" s="443"/>
      <c r="Q511" s="444"/>
      <c r="R511" s="212" t="s">
        <v>335</v>
      </c>
      <c r="S511" s="213"/>
      <c r="T511" s="213"/>
      <c r="U511" s="213"/>
      <c r="V511" s="213"/>
      <c r="W511" s="214"/>
      <c r="X511" s="459" t="s">
        <v>320</v>
      </c>
      <c r="Y511" s="459">
        <v>10478.097925684448</v>
      </c>
      <c r="Z511" s="460">
        <v>1.1299239416844118</v>
      </c>
      <c r="AA511" s="527">
        <v>11839.45370954463</v>
      </c>
      <c r="AB511" s="293"/>
      <c r="AC511" s="206"/>
      <c r="AD511" s="206"/>
      <c r="AE511" s="206"/>
      <c r="AF511" s="206"/>
      <c r="AG511" s="206"/>
      <c r="AH511" s="206"/>
      <c r="AI511" s="206"/>
      <c r="AJ511" s="206"/>
      <c r="AK511" s="206"/>
      <c r="AL511" s="206"/>
      <c r="AM511" s="206"/>
      <c r="AN511" s="206"/>
      <c r="AO511" s="206"/>
      <c r="AP511" s="206"/>
      <c r="AQ511" s="206"/>
      <c r="AR511" s="206"/>
      <c r="AS511" s="206"/>
      <c r="AT511" s="206"/>
      <c r="AU511" s="206"/>
      <c r="AV511" s="206"/>
      <c r="AW511" s="206"/>
      <c r="AX511" s="207">
        <f t="shared" si="32"/>
        <v>0</v>
      </c>
      <c r="AY511" s="156">
        <v>5</v>
      </c>
    </row>
    <row r="512" spans="2:59" ht="26.65" customHeight="1" x14ac:dyDescent="0.25">
      <c r="B512" s="166"/>
      <c r="C512" s="442"/>
      <c r="D512" s="443"/>
      <c r="E512" s="443"/>
      <c r="F512" s="443"/>
      <c r="G512" s="443"/>
      <c r="H512" s="443"/>
      <c r="I512" s="443"/>
      <c r="J512" s="443"/>
      <c r="K512" s="443"/>
      <c r="L512" s="443"/>
      <c r="M512" s="443"/>
      <c r="N512" s="443"/>
      <c r="O512" s="443"/>
      <c r="P512" s="443"/>
      <c r="Q512" s="444"/>
      <c r="R512" s="212" t="s">
        <v>336</v>
      </c>
      <c r="S512" s="213"/>
      <c r="T512" s="213"/>
      <c r="U512" s="213"/>
      <c r="V512" s="213"/>
      <c r="W512" s="214"/>
      <c r="X512" s="459" t="s">
        <v>320</v>
      </c>
      <c r="Y512" s="459">
        <v>2226.7546943515345</v>
      </c>
      <c r="Z512" s="460">
        <v>3.2283541190983196</v>
      </c>
      <c r="AA512" s="527">
        <v>7188.7526897312955</v>
      </c>
      <c r="AB512" s="293"/>
      <c r="AC512" s="206"/>
      <c r="AD512" s="206"/>
      <c r="AE512" s="206"/>
      <c r="AF512" s="206"/>
      <c r="AG512" s="206"/>
      <c r="AH512" s="206"/>
      <c r="AI512" s="206"/>
      <c r="AJ512" s="206"/>
      <c r="AK512" s="206"/>
      <c r="AL512" s="206"/>
      <c r="AM512" s="206"/>
      <c r="AN512" s="206"/>
      <c r="AO512" s="206"/>
      <c r="AP512" s="206"/>
      <c r="AQ512" s="206"/>
      <c r="AR512" s="206"/>
      <c r="AS512" s="206"/>
      <c r="AT512" s="206"/>
      <c r="AU512" s="206"/>
      <c r="AV512" s="206"/>
      <c r="AW512" s="206"/>
      <c r="AX512" s="207">
        <f t="shared" si="32"/>
        <v>0</v>
      </c>
      <c r="AY512" s="156">
        <v>6</v>
      </c>
    </row>
    <row r="513" spans="2:59" ht="26.65" customHeight="1" x14ac:dyDescent="0.25">
      <c r="B513" s="166"/>
      <c r="C513" s="442"/>
      <c r="D513" s="443"/>
      <c r="E513" s="443"/>
      <c r="F513" s="443"/>
      <c r="G513" s="443"/>
      <c r="H513" s="443"/>
      <c r="I513" s="443"/>
      <c r="J513" s="443"/>
      <c r="K513" s="443"/>
      <c r="L513" s="443"/>
      <c r="M513" s="443"/>
      <c r="N513" s="443"/>
      <c r="O513" s="443"/>
      <c r="P513" s="443"/>
      <c r="Q513" s="444"/>
      <c r="R513" s="212" t="s">
        <v>337</v>
      </c>
      <c r="S513" s="213"/>
      <c r="T513" s="213"/>
      <c r="U513" s="213"/>
      <c r="V513" s="213"/>
      <c r="W513" s="214"/>
      <c r="X513" s="459" t="s">
        <v>320</v>
      </c>
      <c r="Y513" s="459">
        <v>1019.2452308468137</v>
      </c>
      <c r="Z513" s="460">
        <v>0.16141770595491597</v>
      </c>
      <c r="AA513" s="527">
        <v>164.52422696878142</v>
      </c>
      <c r="AB513" s="293"/>
      <c r="AC513" s="206"/>
      <c r="AD513" s="206"/>
      <c r="AE513" s="206"/>
      <c r="AF513" s="206"/>
      <c r="AG513" s="206"/>
      <c r="AH513" s="206"/>
      <c r="AI513" s="206"/>
      <c r="AJ513" s="206"/>
      <c r="AK513" s="206"/>
      <c r="AL513" s="206"/>
      <c r="AM513" s="206"/>
      <c r="AN513" s="206"/>
      <c r="AO513" s="206"/>
      <c r="AP513" s="206"/>
      <c r="AQ513" s="206"/>
      <c r="AR513" s="206"/>
      <c r="AS513" s="206"/>
      <c r="AT513" s="206"/>
      <c r="AU513" s="206"/>
      <c r="AV513" s="206"/>
      <c r="AW513" s="206"/>
      <c r="AX513" s="207">
        <f t="shared" si="32"/>
        <v>0</v>
      </c>
      <c r="AY513" s="156">
        <v>7</v>
      </c>
    </row>
    <row r="514" spans="2:59" ht="26.65" customHeight="1" x14ac:dyDescent="0.25">
      <c r="B514" s="166"/>
      <c r="C514" s="442"/>
      <c r="D514" s="443"/>
      <c r="E514" s="443"/>
      <c r="F514" s="443"/>
      <c r="G514" s="443"/>
      <c r="H514" s="443"/>
      <c r="I514" s="443"/>
      <c r="J514" s="443"/>
      <c r="K514" s="443"/>
      <c r="L514" s="443"/>
      <c r="M514" s="443"/>
      <c r="N514" s="443"/>
      <c r="O514" s="443"/>
      <c r="P514" s="443"/>
      <c r="Q514" s="444"/>
      <c r="R514" s="212" t="s">
        <v>406</v>
      </c>
      <c r="S514" s="213"/>
      <c r="T514" s="213"/>
      <c r="U514" s="213"/>
      <c r="V514" s="213"/>
      <c r="W514" s="214"/>
      <c r="X514" s="459" t="s">
        <v>320</v>
      </c>
      <c r="Y514" s="459">
        <v>10223.83008590709</v>
      </c>
      <c r="Z514" s="460">
        <v>6.9409613560613863</v>
      </c>
      <c r="AA514" s="527">
        <v>70963.209537218878</v>
      </c>
      <c r="AB514" s="293"/>
      <c r="AC514" s="206"/>
      <c r="AD514" s="206"/>
      <c r="AE514" s="206"/>
      <c r="AF514" s="206"/>
      <c r="AG514" s="206"/>
      <c r="AH514" s="206"/>
      <c r="AI514" s="206"/>
      <c r="AJ514" s="206"/>
      <c r="AK514" s="206"/>
      <c r="AL514" s="206"/>
      <c r="AM514" s="206"/>
      <c r="AN514" s="206"/>
      <c r="AO514" s="206"/>
      <c r="AP514" s="206"/>
      <c r="AQ514" s="206"/>
      <c r="AR514" s="206"/>
      <c r="AS514" s="206"/>
      <c r="AT514" s="206"/>
      <c r="AU514" s="206"/>
      <c r="AV514" s="206"/>
      <c r="AW514" s="206"/>
      <c r="AX514" s="207">
        <f t="shared" si="32"/>
        <v>0</v>
      </c>
      <c r="AY514" s="156">
        <v>8</v>
      </c>
    </row>
    <row r="515" spans="2:59" ht="32.65" customHeight="1" x14ac:dyDescent="0.25">
      <c r="B515" s="166"/>
      <c r="C515" s="462"/>
      <c r="D515" s="463"/>
      <c r="E515" s="463"/>
      <c r="F515" s="463"/>
      <c r="G515" s="463"/>
      <c r="H515" s="463"/>
      <c r="I515" s="463"/>
      <c r="J515" s="463"/>
      <c r="K515" s="463"/>
      <c r="L515" s="463"/>
      <c r="M515" s="463"/>
      <c r="N515" s="463"/>
      <c r="O515" s="463"/>
      <c r="P515" s="463"/>
      <c r="Q515" s="464"/>
      <c r="R515" s="212" t="s">
        <v>407</v>
      </c>
      <c r="S515" s="213"/>
      <c r="T515" s="213"/>
      <c r="U515" s="213"/>
      <c r="V515" s="213"/>
      <c r="W515" s="214"/>
      <c r="X515" s="459" t="s">
        <v>320</v>
      </c>
      <c r="Y515" s="459">
        <v>9359.9478724395576</v>
      </c>
      <c r="Z515" s="460">
        <v>3.5511895310081516</v>
      </c>
      <c r="AA515" s="527">
        <v>33238.948895389382</v>
      </c>
      <c r="AB515" s="293"/>
      <c r="AC515" s="206"/>
      <c r="AD515" s="206"/>
      <c r="AE515" s="206"/>
      <c r="AF515" s="206"/>
      <c r="AG515" s="206"/>
      <c r="AH515" s="206"/>
      <c r="AI515" s="206"/>
      <c r="AJ515" s="206"/>
      <c r="AK515" s="206"/>
      <c r="AL515" s="206"/>
      <c r="AM515" s="206"/>
      <c r="AN515" s="206"/>
      <c r="AO515" s="206"/>
      <c r="AP515" s="206"/>
      <c r="AQ515" s="206"/>
      <c r="AR515" s="206"/>
      <c r="AS515" s="206"/>
      <c r="AT515" s="206"/>
      <c r="AU515" s="206"/>
      <c r="AV515" s="206"/>
      <c r="AW515" s="206"/>
      <c r="AX515" s="207">
        <f t="shared" si="32"/>
        <v>0</v>
      </c>
      <c r="AY515" s="156">
        <v>9</v>
      </c>
    </row>
    <row r="516" spans="2:59" x14ac:dyDescent="0.25">
      <c r="C516" s="256" t="s">
        <v>327</v>
      </c>
      <c r="D516" s="256"/>
      <c r="E516" s="314"/>
      <c r="F516" s="315"/>
      <c r="G516" s="316"/>
      <c r="H516" s="206"/>
      <c r="I516" s="206"/>
      <c r="J516" s="317"/>
      <c r="K516" s="206"/>
      <c r="L516" s="206"/>
      <c r="M516" s="317"/>
      <c r="N516" s="206"/>
      <c r="O516" s="206"/>
      <c r="P516" s="317"/>
      <c r="Q516" s="206"/>
      <c r="R516" s="206"/>
      <c r="S516" s="317"/>
      <c r="T516" s="206"/>
      <c r="U516" s="206"/>
      <c r="V516" s="317"/>
      <c r="W516" s="206"/>
      <c r="X516" s="265"/>
      <c r="Y516" s="265"/>
      <c r="Z516" s="318"/>
      <c r="AA516" s="265"/>
      <c r="AC516" s="531"/>
    </row>
    <row r="517" spans="2:59" x14ac:dyDescent="0.25">
      <c r="C517" s="261" t="s">
        <v>328</v>
      </c>
      <c r="D517" s="261"/>
      <c r="E517" s="314"/>
      <c r="F517" s="315"/>
      <c r="G517" s="316"/>
      <c r="H517" s="206"/>
      <c r="I517" s="206"/>
      <c r="J517" s="317"/>
      <c r="K517" s="206"/>
      <c r="L517" s="206"/>
      <c r="M517" s="317"/>
      <c r="N517" s="206"/>
      <c r="O517" s="206"/>
      <c r="P517" s="317"/>
      <c r="Q517" s="206"/>
      <c r="R517" s="206"/>
      <c r="S517" s="317"/>
      <c r="T517" s="206"/>
      <c r="U517" s="206"/>
      <c r="V517" s="317"/>
      <c r="W517" s="206"/>
      <c r="X517" s="265"/>
      <c r="Y517" s="265"/>
      <c r="Z517" s="318"/>
      <c r="AA517" s="265"/>
    </row>
    <row r="518" spans="2:59" ht="15.75" thickBot="1" x14ac:dyDescent="0.3"/>
    <row r="519" spans="2:59" ht="15.75" thickBot="1" x14ac:dyDescent="0.3">
      <c r="F519" s="387" t="s">
        <v>308</v>
      </c>
      <c r="G519" s="388"/>
      <c r="H519" s="389"/>
      <c r="I519" s="387" t="s">
        <v>309</v>
      </c>
      <c r="J519" s="388"/>
      <c r="K519" s="389"/>
      <c r="L519" s="387" t="s">
        <v>310</v>
      </c>
      <c r="M519" s="388"/>
      <c r="N519" s="389"/>
      <c r="O519" s="387" t="s">
        <v>311</v>
      </c>
      <c r="P519" s="388"/>
      <c r="Q519" s="389"/>
      <c r="R519" s="387" t="s">
        <v>312</v>
      </c>
      <c r="S519" s="388"/>
      <c r="T519" s="389"/>
      <c r="U519" s="387" t="s">
        <v>313</v>
      </c>
      <c r="V519" s="388"/>
      <c r="W519" s="389"/>
      <c r="X519" s="387" t="s">
        <v>314</v>
      </c>
      <c r="Y519" s="388"/>
      <c r="Z519" s="388"/>
      <c r="AA519" s="389"/>
      <c r="AB519" s="158"/>
    </row>
    <row r="520" spans="2:59" ht="30" x14ac:dyDescent="0.25">
      <c r="B520" s="182" t="str">
        <f>'[3]Do not use or change'!H66</f>
        <v>B3</v>
      </c>
      <c r="C520" s="322" t="str">
        <f>'[3]Do not use or change'!F66</f>
        <v>International consultant</v>
      </c>
      <c r="D520" s="390" t="s">
        <v>329</v>
      </c>
      <c r="E520" s="390" t="s">
        <v>307</v>
      </c>
      <c r="F520" s="302" t="s">
        <v>315</v>
      </c>
      <c r="G520" s="298" t="s">
        <v>316</v>
      </c>
      <c r="H520" s="235" t="s">
        <v>317</v>
      </c>
      <c r="I520" s="299" t="s">
        <v>315</v>
      </c>
      <c r="J520" s="300" t="s">
        <v>316</v>
      </c>
      <c r="K520" s="301" t="s">
        <v>317</v>
      </c>
      <c r="L520" s="302" t="s">
        <v>315</v>
      </c>
      <c r="M520" s="298" t="s">
        <v>316</v>
      </c>
      <c r="N520" s="235" t="s">
        <v>317</v>
      </c>
      <c r="O520" s="302" t="s">
        <v>315</v>
      </c>
      <c r="P520" s="298" t="s">
        <v>316</v>
      </c>
      <c r="Q520" s="235" t="s">
        <v>317</v>
      </c>
      <c r="R520" s="302" t="s">
        <v>315</v>
      </c>
      <c r="S520" s="298" t="s">
        <v>316</v>
      </c>
      <c r="T520" s="235" t="s">
        <v>317</v>
      </c>
      <c r="U520" s="302" t="s">
        <v>315</v>
      </c>
      <c r="V520" s="298" t="s">
        <v>316</v>
      </c>
      <c r="W520" s="235" t="s">
        <v>317</v>
      </c>
      <c r="X520" s="390" t="s">
        <v>307</v>
      </c>
      <c r="Y520" s="302" t="s">
        <v>315</v>
      </c>
      <c r="Z520" s="298" t="s">
        <v>316</v>
      </c>
      <c r="AA520" s="235" t="s">
        <v>317</v>
      </c>
      <c r="AB520" s="181"/>
      <c r="AC520" s="319"/>
      <c r="AD520" s="319"/>
      <c r="AE520" s="319"/>
      <c r="AF520" s="319"/>
      <c r="AG520" s="319"/>
      <c r="AH520" s="319"/>
      <c r="AI520" s="319"/>
      <c r="AJ520" s="319"/>
      <c r="AK520" s="319"/>
      <c r="AL520" s="319"/>
      <c r="AM520" s="319"/>
      <c r="AN520" s="319"/>
    </row>
    <row r="521" spans="2:59" ht="60.75" thickBot="1" x14ac:dyDescent="0.3">
      <c r="B521" s="166"/>
      <c r="C521" s="303" t="str">
        <f>'[3]Do not use or change'!I66</f>
        <v>International scientists or professors with recognized expertise in genomics.</v>
      </c>
      <c r="D521" s="392" t="s">
        <v>408</v>
      </c>
      <c r="E521" s="392" t="s">
        <v>340</v>
      </c>
      <c r="F521" s="282">
        <v>3687</v>
      </c>
      <c r="G521" s="197">
        <v>10.206940119688854</v>
      </c>
      <c r="H521" s="198">
        <v>37632.988221292806</v>
      </c>
      <c r="I521" s="282">
        <v>3687</v>
      </c>
      <c r="J521" s="197">
        <v>18.918831902898571</v>
      </c>
      <c r="K521" s="198">
        <v>69753.733225987031</v>
      </c>
      <c r="L521" s="282">
        <v>3687</v>
      </c>
      <c r="M521" s="197">
        <v>20.906443863658009</v>
      </c>
      <c r="N521" s="198">
        <v>77082.058525307075</v>
      </c>
      <c r="O521" s="282">
        <v>3687</v>
      </c>
      <c r="P521" s="197">
        <v>24.317286047264606</v>
      </c>
      <c r="Q521" s="198">
        <v>89657.8336562646</v>
      </c>
      <c r="R521" s="282">
        <v>3687</v>
      </c>
      <c r="S521" s="197">
        <v>22.995430071280129</v>
      </c>
      <c r="T521" s="198">
        <v>84784.150672809832</v>
      </c>
      <c r="U521" s="282">
        <v>3687</v>
      </c>
      <c r="V521" s="197">
        <v>11.070329833789202</v>
      </c>
      <c r="W521" s="198">
        <v>40816.306097180786</v>
      </c>
      <c r="X521" s="433" t="str">
        <f>E521</f>
        <v>Months</v>
      </c>
      <c r="Y521" s="433">
        <f>U521</f>
        <v>3687</v>
      </c>
      <c r="Z521" s="284">
        <f>SUM(G521+J521+M521+P521+S521+V521)</f>
        <v>108.41526183857937</v>
      </c>
      <c r="AA521" s="285">
        <f>SUM(H521+K521+N521+Q521+T521+W521)</f>
        <v>399727.0703988421</v>
      </c>
      <c r="AB521" s="205"/>
      <c r="AC521" s="206"/>
      <c r="AD521" s="206"/>
      <c r="AE521" s="207">
        <f>H521-(F521*G521)</f>
        <v>0</v>
      </c>
      <c r="AF521" s="206"/>
      <c r="AG521" s="206"/>
      <c r="AH521" s="207">
        <f>K521-(J521*I521)</f>
        <v>0</v>
      </c>
      <c r="AI521" s="206"/>
      <c r="AJ521" s="206"/>
      <c r="AK521" s="207">
        <f>+N521-(L521*M521)</f>
        <v>0</v>
      </c>
      <c r="AL521" s="206"/>
      <c r="AM521" s="206"/>
      <c r="AN521" s="207">
        <f>Q521-(O521*P521)</f>
        <v>0</v>
      </c>
      <c r="AO521" s="206"/>
      <c r="AP521" s="206"/>
      <c r="AQ521" s="207">
        <f>+T521-(R521*S521)</f>
        <v>0</v>
      </c>
      <c r="AR521" s="206"/>
      <c r="AS521" s="206"/>
      <c r="AT521" s="207">
        <f>+W521-(U521*V521)</f>
        <v>0</v>
      </c>
      <c r="AU521" s="206"/>
      <c r="AV521" s="206"/>
      <c r="AW521" s="206"/>
      <c r="AX521" s="208">
        <f>+AA521-W521-T521-Q521-N521-K521-H521</f>
        <v>0</v>
      </c>
      <c r="BA521" s="208">
        <f>+H521-'[3]4.4. Detailed Budget Plan'!J67</f>
        <v>0</v>
      </c>
      <c r="BB521" s="208">
        <f>+K521-'[3]4.4. Detailed Budget Plan'!K67</f>
        <v>0</v>
      </c>
      <c r="BC521" s="208">
        <f>+N521-'[3]4.4. Detailed Budget Plan'!L67</f>
        <v>0</v>
      </c>
      <c r="BD521" s="208">
        <f>+Q521-'[3]4.4. Detailed Budget Plan'!M67</f>
        <v>0</v>
      </c>
      <c r="BE521" s="208">
        <f>+T521-'[3]4.4. Detailed Budget Plan'!N67</f>
        <v>0</v>
      </c>
      <c r="BF521" s="208">
        <f>+W521-'[3]4.4. Detailed Budget Plan'!O67</f>
        <v>0</v>
      </c>
      <c r="BG521" s="208">
        <f>+AA521-'[3]4.4. Detailed Budget Plan'!P67</f>
        <v>0</v>
      </c>
    </row>
    <row r="522" spans="2:59" x14ac:dyDescent="0.25">
      <c r="C522" s="374"/>
      <c r="D522" s="374"/>
      <c r="E522" s="374"/>
      <c r="F522" s="374"/>
      <c r="G522" s="308"/>
      <c r="H522" s="308"/>
      <c r="I522" s="308"/>
      <c r="J522" s="532"/>
      <c r="K522" s="532"/>
      <c r="L522" s="532"/>
      <c r="M522" s="532"/>
      <c r="N522" s="532"/>
      <c r="O522" s="532"/>
      <c r="P522" s="532"/>
      <c r="Q522" s="532"/>
      <c r="R522" s="532"/>
      <c r="S522" s="532"/>
      <c r="T522" s="532"/>
      <c r="U522" s="532"/>
      <c r="V522" s="532"/>
      <c r="W522" s="532"/>
      <c r="X522" s="532"/>
      <c r="Y522" s="532"/>
      <c r="Z522" s="532"/>
      <c r="AA522" s="532"/>
      <c r="AB522" s="533"/>
      <c r="AC522" s="319"/>
      <c r="AD522" s="319"/>
      <c r="AE522" s="319"/>
      <c r="AF522" s="319"/>
      <c r="AG522" s="319"/>
      <c r="AH522" s="319"/>
      <c r="AI522" s="319"/>
      <c r="AJ522" s="319"/>
      <c r="AK522" s="319"/>
      <c r="AL522" s="319"/>
      <c r="AM522" s="319"/>
      <c r="AN522" s="319"/>
    </row>
    <row r="523" spans="2:59" x14ac:dyDescent="0.25">
      <c r="C523" s="431"/>
      <c r="D523" s="431"/>
      <c r="E523" s="431"/>
      <c r="F523" s="431"/>
      <c r="G523" s="200"/>
      <c r="H523" s="200"/>
      <c r="I523" s="200"/>
      <c r="J523" s="505"/>
      <c r="K523" s="505"/>
      <c r="L523" s="505"/>
      <c r="M523" s="505"/>
      <c r="N523" s="505"/>
      <c r="O523" s="505"/>
      <c r="P523" s="505"/>
      <c r="Q523" s="505"/>
      <c r="R523" s="505"/>
      <c r="S523" s="505"/>
      <c r="T523" s="505"/>
      <c r="U523" s="505"/>
      <c r="V523" s="505"/>
      <c r="W523" s="505"/>
      <c r="X523" s="505"/>
      <c r="Y523" s="505"/>
      <c r="Z523" s="505"/>
      <c r="AA523" s="505"/>
      <c r="AB523" s="533"/>
    </row>
    <row r="524" spans="2:59" x14ac:dyDescent="0.25">
      <c r="C524" s="256" t="s">
        <v>327</v>
      </c>
      <c r="D524" s="256"/>
      <c r="E524" s="314"/>
      <c r="F524" s="315"/>
      <c r="G524" s="316"/>
      <c r="H524" s="316"/>
      <c r="I524" s="316"/>
      <c r="J524" s="317"/>
      <c r="K524" s="206"/>
      <c r="L524" s="206"/>
      <c r="M524" s="317"/>
      <c r="N524" s="206"/>
      <c r="O524" s="206"/>
      <c r="P524" s="317"/>
      <c r="Q524" s="206"/>
      <c r="R524" s="206"/>
      <c r="S524" s="317"/>
      <c r="T524" s="206"/>
      <c r="U524" s="206"/>
      <c r="V524" s="317"/>
      <c r="W524" s="206"/>
      <c r="X524" s="265"/>
      <c r="Y524" s="265"/>
      <c r="Z524" s="318"/>
      <c r="AA524" s="265"/>
    </row>
    <row r="525" spans="2:59" x14ac:dyDescent="0.25">
      <c r="C525" s="261" t="s">
        <v>328</v>
      </c>
      <c r="D525" s="261"/>
      <c r="E525" s="314"/>
      <c r="F525" s="315"/>
      <c r="G525" s="316"/>
      <c r="H525" s="316"/>
      <c r="I525" s="316"/>
      <c r="J525" s="317"/>
      <c r="K525" s="206"/>
      <c r="L525" s="206"/>
      <c r="M525" s="317"/>
      <c r="N525" s="206"/>
      <c r="O525" s="206"/>
      <c r="P525" s="317"/>
      <c r="Q525" s="206"/>
      <c r="R525" s="206"/>
      <c r="S525" s="317"/>
      <c r="T525" s="206"/>
      <c r="U525" s="206"/>
      <c r="V525" s="317"/>
      <c r="W525" s="206"/>
      <c r="X525" s="265"/>
      <c r="Y525" s="265"/>
      <c r="Z525" s="318"/>
      <c r="AA525" s="265"/>
    </row>
    <row r="526" spans="2:59" ht="15.75" thickBot="1" x14ac:dyDescent="0.3">
      <c r="E526" s="266"/>
      <c r="F526" s="267"/>
      <c r="G526" s="268"/>
      <c r="O526" s="267"/>
      <c r="P526" s="268"/>
      <c r="Q526" s="199"/>
      <c r="U526" s="267"/>
      <c r="V526" s="268"/>
      <c r="W526" s="199"/>
      <c r="X526" s="269"/>
      <c r="Y526" s="269"/>
      <c r="Z526" s="270"/>
      <c r="AA526" s="269"/>
      <c r="AB526" s="205"/>
      <c r="AC526" s="319"/>
      <c r="AD526" s="319"/>
      <c r="AE526" s="319"/>
      <c r="AF526" s="319"/>
      <c r="AG526" s="319"/>
      <c r="AH526" s="319"/>
      <c r="AI526" s="319"/>
      <c r="AJ526" s="319"/>
      <c r="AK526" s="319"/>
      <c r="AL526" s="319"/>
      <c r="AM526" s="319"/>
      <c r="AN526" s="319"/>
    </row>
    <row r="527" spans="2:59" ht="15.75" thickBot="1" x14ac:dyDescent="0.3">
      <c r="F527" s="294" t="s">
        <v>308</v>
      </c>
      <c r="G527" s="295"/>
      <c r="H527" s="296"/>
      <c r="I527" s="294" t="s">
        <v>309</v>
      </c>
      <c r="J527" s="295"/>
      <c r="K527" s="296"/>
      <c r="L527" s="294" t="s">
        <v>310</v>
      </c>
      <c r="M527" s="295"/>
      <c r="N527" s="296"/>
      <c r="O527" s="294" t="s">
        <v>311</v>
      </c>
      <c r="P527" s="295"/>
      <c r="Q527" s="296"/>
      <c r="R527" s="294" t="s">
        <v>312</v>
      </c>
      <c r="S527" s="295"/>
      <c r="T527" s="296"/>
      <c r="U527" s="294" t="s">
        <v>313</v>
      </c>
      <c r="V527" s="295"/>
      <c r="W527" s="296"/>
      <c r="X527" s="387" t="s">
        <v>314</v>
      </c>
      <c r="Y527" s="388"/>
      <c r="Z527" s="388"/>
      <c r="AA527" s="389"/>
      <c r="AB527" s="534"/>
      <c r="AC527" s="319"/>
      <c r="AD527" s="319"/>
      <c r="AE527" s="319"/>
      <c r="AF527" s="319"/>
      <c r="AG527" s="319"/>
      <c r="AH527" s="319"/>
      <c r="AI527" s="319"/>
      <c r="AJ527" s="319"/>
      <c r="AK527" s="319"/>
      <c r="AL527" s="319"/>
      <c r="AM527" s="319"/>
      <c r="AN527" s="319"/>
    </row>
    <row r="528" spans="2:59" ht="30" x14ac:dyDescent="0.25">
      <c r="B528" s="276" t="str">
        <f>'[3]Do not use or change'!H67</f>
        <v>B4</v>
      </c>
      <c r="C528" s="322" t="str">
        <f>'[3]Do not use or change'!F67</f>
        <v>Local Consultants</v>
      </c>
      <c r="D528" s="390" t="s">
        <v>329</v>
      </c>
      <c r="E528" s="390" t="s">
        <v>307</v>
      </c>
      <c r="F528" s="302" t="s">
        <v>315</v>
      </c>
      <c r="G528" s="298" t="s">
        <v>316</v>
      </c>
      <c r="H528" s="235" t="s">
        <v>317</v>
      </c>
      <c r="I528" s="299" t="s">
        <v>315</v>
      </c>
      <c r="J528" s="300" t="s">
        <v>316</v>
      </c>
      <c r="K528" s="301" t="s">
        <v>317</v>
      </c>
      <c r="L528" s="302" t="s">
        <v>315</v>
      </c>
      <c r="M528" s="298" t="s">
        <v>316</v>
      </c>
      <c r="N528" s="235" t="s">
        <v>317</v>
      </c>
      <c r="O528" s="302" t="s">
        <v>315</v>
      </c>
      <c r="P528" s="298" t="s">
        <v>316</v>
      </c>
      <c r="Q528" s="235" t="s">
        <v>317</v>
      </c>
      <c r="R528" s="302" t="s">
        <v>315</v>
      </c>
      <c r="S528" s="298" t="s">
        <v>316</v>
      </c>
      <c r="T528" s="235" t="s">
        <v>317</v>
      </c>
      <c r="U528" s="302" t="s">
        <v>315</v>
      </c>
      <c r="V528" s="298" t="s">
        <v>316</v>
      </c>
      <c r="W528" s="235" t="s">
        <v>317</v>
      </c>
      <c r="X528" s="390" t="s">
        <v>307</v>
      </c>
      <c r="Y528" s="302" t="s">
        <v>315</v>
      </c>
      <c r="Z528" s="298" t="s">
        <v>316</v>
      </c>
      <c r="AA528" s="235" t="s">
        <v>317</v>
      </c>
      <c r="AB528" s="181"/>
      <c r="AC528" s="319"/>
      <c r="AD528" s="319"/>
      <c r="AE528" s="319"/>
      <c r="AF528" s="319"/>
      <c r="AG528" s="319"/>
      <c r="AH528" s="319"/>
      <c r="AI528" s="319"/>
      <c r="AJ528" s="319"/>
      <c r="AK528" s="319"/>
      <c r="AL528" s="319"/>
      <c r="AM528" s="319"/>
      <c r="AN528" s="319"/>
    </row>
    <row r="529" spans="2:59" ht="120.75" thickBot="1" x14ac:dyDescent="0.3">
      <c r="C529" s="303" t="str">
        <f>'[3]Do not use or change'!I67</f>
        <v>(i) Professional in field for activities related with testing, validation and implementation the new varieties with farmers. (ii) National researchers developing new varieties in ache research center.  (iii) proper design of communication pieces. This includes all the costs associated with each position including the cost associates with the colombian law.</v>
      </c>
      <c r="D529" s="392" t="s">
        <v>409</v>
      </c>
      <c r="E529" s="392" t="s">
        <v>340</v>
      </c>
      <c r="F529" s="198">
        <v>2333</v>
      </c>
      <c r="G529" s="197">
        <v>102.23954469265655</v>
      </c>
      <c r="H529" s="198">
        <v>238524.85776796774</v>
      </c>
      <c r="I529" s="198">
        <v>2333</v>
      </c>
      <c r="J529" s="197">
        <v>207.40621999799342</v>
      </c>
      <c r="K529" s="198">
        <v>483878.71125531866</v>
      </c>
      <c r="L529" s="198">
        <v>2333</v>
      </c>
      <c r="M529" s="197">
        <v>234.01529251279854</v>
      </c>
      <c r="N529" s="198">
        <v>545957.67743235896</v>
      </c>
      <c r="O529" s="198">
        <v>2333</v>
      </c>
      <c r="P529" s="197">
        <v>248.20728613418223</v>
      </c>
      <c r="Q529" s="198">
        <v>579067.59855104715</v>
      </c>
      <c r="R529" s="198">
        <v>2333</v>
      </c>
      <c r="S529" s="197">
        <v>225.0915138489876</v>
      </c>
      <c r="T529" s="198">
        <v>525138.50180968805</v>
      </c>
      <c r="U529" s="198">
        <v>2333</v>
      </c>
      <c r="V529" s="197">
        <v>106.31314897125924</v>
      </c>
      <c r="W529" s="198">
        <v>248028.57654994781</v>
      </c>
      <c r="X529" s="433" t="str">
        <f>E529</f>
        <v>Months</v>
      </c>
      <c r="Y529" s="433">
        <f>U529</f>
        <v>2333</v>
      </c>
      <c r="Z529" s="284">
        <f>SUM(G529+J529+M529+P529+S529+V529)</f>
        <v>1123.2730061578777</v>
      </c>
      <c r="AA529" s="285">
        <f>SUM(H529+K529+N529+Q529+T529+W529)</f>
        <v>2620595.9233663282</v>
      </c>
      <c r="AB529" s="205"/>
      <c r="AC529" s="206"/>
      <c r="AD529" s="206"/>
      <c r="AE529" s="207">
        <f>H529-(F529*G529)</f>
        <v>0</v>
      </c>
      <c r="AF529" s="206"/>
      <c r="AG529" s="206"/>
      <c r="AH529" s="207">
        <f>K529-(J529*I529)</f>
        <v>0</v>
      </c>
      <c r="AI529" s="206"/>
      <c r="AJ529" s="206"/>
      <c r="AK529" s="207">
        <f>+N529-(L529*M529)</f>
        <v>0</v>
      </c>
      <c r="AL529" s="206"/>
      <c r="AM529" s="206"/>
      <c r="AN529" s="207">
        <f>Q529-(O529*P529)</f>
        <v>0</v>
      </c>
      <c r="AO529" s="206"/>
      <c r="AP529" s="206"/>
      <c r="AQ529" s="207">
        <f>+T529-(R529*S529)</f>
        <v>0</v>
      </c>
      <c r="AR529" s="206"/>
      <c r="AS529" s="206"/>
      <c r="AT529" s="207">
        <f>+W529-(U529*V529)</f>
        <v>0</v>
      </c>
      <c r="AU529" s="206"/>
      <c r="AV529" s="206"/>
      <c r="AW529" s="206"/>
      <c r="AX529" s="208">
        <f>+AA529-W529-T529-Q529-N529-K529-H529</f>
        <v>0</v>
      </c>
      <c r="BA529" s="208">
        <f>+H529-'[3]4.4. Detailed Budget Plan'!J68</f>
        <v>0</v>
      </c>
      <c r="BB529" s="208">
        <f>+K529-'[3]4.4. Detailed Budget Plan'!K68</f>
        <v>0</v>
      </c>
      <c r="BC529" s="208">
        <f>+N529-'[3]4.4. Detailed Budget Plan'!L68</f>
        <v>0</v>
      </c>
      <c r="BD529" s="208">
        <f>+Q529-'[3]4.4. Detailed Budget Plan'!M68</f>
        <v>0</v>
      </c>
      <c r="BE529" s="208">
        <f>+T529-'[3]4.4. Detailed Budget Plan'!N68</f>
        <v>0</v>
      </c>
      <c r="BF529" s="208">
        <f>+W529-'[3]4.4. Detailed Budget Plan'!O68</f>
        <v>0</v>
      </c>
      <c r="BG529" s="208">
        <f>+AA529-'[3]4.4. Detailed Budget Plan'!P68</f>
        <v>0</v>
      </c>
    </row>
    <row r="530" spans="2:59" x14ac:dyDescent="0.25">
      <c r="C530" s="286" t="s">
        <v>327</v>
      </c>
      <c r="D530" s="286"/>
      <c r="E530" s="306"/>
      <c r="F530" s="307"/>
      <c r="G530" s="308">
        <v>0</v>
      </c>
      <c r="H530" s="309"/>
      <c r="I530" s="309"/>
      <c r="J530" s="310">
        <v>12</v>
      </c>
      <c r="K530" s="309"/>
      <c r="L530" s="309"/>
      <c r="M530" s="310">
        <v>0</v>
      </c>
      <c r="N530" s="309"/>
      <c r="O530" s="309"/>
      <c r="P530" s="310">
        <v>0</v>
      </c>
      <c r="Q530" s="309"/>
      <c r="R530" s="309"/>
      <c r="S530" s="310">
        <v>0</v>
      </c>
      <c r="T530" s="309"/>
      <c r="U530" s="309"/>
      <c r="V530" s="310">
        <v>0</v>
      </c>
      <c r="W530" s="309"/>
      <c r="X530" s="311"/>
      <c r="Y530" s="311"/>
      <c r="Z530" s="312"/>
      <c r="AA530" s="311"/>
      <c r="AC530" s="531"/>
    </row>
    <row r="531" spans="2:59" x14ac:dyDescent="0.25">
      <c r="C531" s="261" t="s">
        <v>328</v>
      </c>
      <c r="D531" s="261"/>
      <c r="E531" s="314"/>
      <c r="F531" s="315"/>
      <c r="G531" s="316"/>
      <c r="H531" s="206"/>
      <c r="I531" s="206"/>
      <c r="J531" s="317"/>
      <c r="K531" s="206"/>
      <c r="L531" s="206"/>
      <c r="M531" s="317"/>
      <c r="N531" s="206"/>
      <c r="O531" s="206"/>
      <c r="P531" s="317"/>
      <c r="Q531" s="206"/>
      <c r="R531" s="206"/>
      <c r="S531" s="317"/>
      <c r="T531" s="206"/>
      <c r="U531" s="206"/>
      <c r="V531" s="317"/>
      <c r="W531" s="206"/>
      <c r="X531" s="265"/>
      <c r="Y531" s="265"/>
      <c r="Z531" s="318"/>
      <c r="AA531" s="265"/>
    </row>
    <row r="532" spans="2:59" ht="15.75" thickBot="1" x14ac:dyDescent="0.3">
      <c r="E532" s="266"/>
      <c r="F532" s="267"/>
      <c r="G532" s="268"/>
      <c r="H532" s="199"/>
      <c r="I532" s="291"/>
      <c r="J532" s="292"/>
      <c r="K532" s="293"/>
      <c r="L532" s="267"/>
      <c r="M532" s="268"/>
      <c r="N532" s="199"/>
      <c r="O532" s="267"/>
      <c r="P532" s="268"/>
      <c r="Q532" s="199"/>
      <c r="R532" s="267"/>
      <c r="S532" s="268"/>
      <c r="T532" s="199"/>
      <c r="U532" s="267"/>
      <c r="V532" s="268"/>
      <c r="W532" s="199"/>
      <c r="X532" s="269"/>
      <c r="Y532" s="269"/>
      <c r="Z532" s="270"/>
      <c r="AA532" s="269"/>
      <c r="AB532" s="205"/>
    </row>
    <row r="533" spans="2:59" ht="15.75" thickBot="1" x14ac:dyDescent="0.3">
      <c r="F533" s="294" t="s">
        <v>308</v>
      </c>
      <c r="G533" s="295"/>
      <c r="H533" s="296"/>
      <c r="I533" s="294" t="s">
        <v>309</v>
      </c>
      <c r="J533" s="295"/>
      <c r="K533" s="296"/>
      <c r="L533" s="294" t="s">
        <v>310</v>
      </c>
      <c r="M533" s="295"/>
      <c r="N533" s="296"/>
      <c r="O533" s="294" t="s">
        <v>311</v>
      </c>
      <c r="P533" s="295"/>
      <c r="Q533" s="296"/>
      <c r="R533" s="294" t="s">
        <v>312</v>
      </c>
      <c r="S533" s="295"/>
      <c r="T533" s="296"/>
      <c r="U533" s="294" t="s">
        <v>313</v>
      </c>
      <c r="V533" s="295"/>
      <c r="W533" s="296"/>
      <c r="X533" s="387" t="s">
        <v>314</v>
      </c>
      <c r="Y533" s="388"/>
      <c r="Z533" s="388"/>
      <c r="AA533" s="389"/>
      <c r="AB533" s="158"/>
    </row>
    <row r="534" spans="2:59" ht="30" x14ac:dyDescent="0.25">
      <c r="B534" s="276" t="str">
        <f>'[3]Do not use or change'!H68</f>
        <v>B5</v>
      </c>
      <c r="C534" s="322" t="str">
        <f>'[3]Do not use or change'!F68</f>
        <v xml:space="preserve">Professional/ Contractual Services </v>
      </c>
      <c r="D534" s="390" t="s">
        <v>329</v>
      </c>
      <c r="E534" s="390" t="s">
        <v>307</v>
      </c>
      <c r="F534" s="302" t="s">
        <v>315</v>
      </c>
      <c r="G534" s="298" t="s">
        <v>316</v>
      </c>
      <c r="H534" s="235" t="s">
        <v>317</v>
      </c>
      <c r="I534" s="299" t="s">
        <v>315</v>
      </c>
      <c r="J534" s="300" t="s">
        <v>316</v>
      </c>
      <c r="K534" s="301" t="s">
        <v>317</v>
      </c>
      <c r="L534" s="302" t="s">
        <v>315</v>
      </c>
      <c r="M534" s="298" t="s">
        <v>316</v>
      </c>
      <c r="N534" s="235" t="s">
        <v>317</v>
      </c>
      <c r="O534" s="302" t="s">
        <v>315</v>
      </c>
      <c r="P534" s="298" t="s">
        <v>316</v>
      </c>
      <c r="Q534" s="235" t="s">
        <v>317</v>
      </c>
      <c r="R534" s="302" t="s">
        <v>315</v>
      </c>
      <c r="S534" s="298" t="s">
        <v>316</v>
      </c>
      <c r="T534" s="235" t="s">
        <v>317</v>
      </c>
      <c r="U534" s="302" t="s">
        <v>315</v>
      </c>
      <c r="V534" s="298" t="s">
        <v>316</v>
      </c>
      <c r="W534" s="235" t="s">
        <v>317</v>
      </c>
      <c r="X534" s="390" t="s">
        <v>307</v>
      </c>
      <c r="Y534" s="302" t="s">
        <v>315</v>
      </c>
      <c r="Z534" s="298" t="s">
        <v>316</v>
      </c>
      <c r="AA534" s="235" t="s">
        <v>317</v>
      </c>
      <c r="AB534" s="181"/>
      <c r="AC534" s="319"/>
      <c r="AD534" s="319"/>
      <c r="AE534" s="319"/>
      <c r="AF534" s="319"/>
      <c r="AG534" s="319"/>
      <c r="AH534" s="319"/>
      <c r="AI534" s="319"/>
      <c r="AJ534" s="319"/>
      <c r="AK534" s="319"/>
      <c r="AL534" s="319"/>
      <c r="AM534" s="319"/>
      <c r="AN534" s="319"/>
    </row>
    <row r="535" spans="2:59" ht="90.75" thickBot="1" x14ac:dyDescent="0.3">
      <c r="C535" s="303" t="str">
        <f>'[3]Do not use or change'!I68</f>
        <v>Physical and chemical analysis (soil, biomass), maintenance of equipment and constructions, insurance, land rental, provision of supplies, laboratory materials and reagents, consumable materials (glasses, gloves)</v>
      </c>
      <c r="D535" s="392" t="s">
        <v>410</v>
      </c>
      <c r="E535" s="392" t="s">
        <v>320</v>
      </c>
      <c r="F535" s="352">
        <v>3359.5771409968229</v>
      </c>
      <c r="G535" s="197">
        <v>52.696843596551069</v>
      </c>
      <c r="H535" s="198">
        <v>177039.11114965778</v>
      </c>
      <c r="I535" s="352">
        <v>3359.5771409968229</v>
      </c>
      <c r="J535" s="197">
        <v>112.96547173985817</v>
      </c>
      <c r="K535" s="198">
        <v>379516.21657915012</v>
      </c>
      <c r="L535" s="352">
        <v>3359.5771409968229</v>
      </c>
      <c r="M535" s="197">
        <v>106.25308475237213</v>
      </c>
      <c r="N535" s="198">
        <v>356965.43469446746</v>
      </c>
      <c r="O535" s="352">
        <v>3359.5771409968229</v>
      </c>
      <c r="P535" s="197">
        <v>78.864837887016407</v>
      </c>
      <c r="Q535" s="198">
        <v>264952.50659364049</v>
      </c>
      <c r="R535" s="352">
        <v>3359.5771409968229</v>
      </c>
      <c r="S535" s="197">
        <v>58.001974437025623</v>
      </c>
      <c r="T535" s="198">
        <v>194862.10745131335</v>
      </c>
      <c r="U535" s="352">
        <v>3359.5771409968229</v>
      </c>
      <c r="V535" s="197">
        <v>23.234794725358896</v>
      </c>
      <c r="W535" s="198">
        <v>78059.085235069302</v>
      </c>
      <c r="X535" s="433" t="str">
        <f>E535</f>
        <v>Lump sum</v>
      </c>
      <c r="Y535" s="433">
        <f>U535</f>
        <v>3359.5771409968229</v>
      </c>
      <c r="Z535" s="284">
        <f>SUM(G535+J535+M535+P535+S535+V535)</f>
        <v>432.01700713818229</v>
      </c>
      <c r="AA535" s="285">
        <f>SUM(H535+K535+N535+Q535+T535+W535)</f>
        <v>1451394.4617032986</v>
      </c>
      <c r="AB535" s="205"/>
      <c r="AC535" s="206"/>
      <c r="AD535" s="206"/>
      <c r="AE535" s="207">
        <f>H535-(F535*G535)</f>
        <v>0</v>
      </c>
      <c r="AF535" s="206"/>
      <c r="AG535" s="206"/>
      <c r="AH535" s="207">
        <f>K535-(J535*I535)</f>
        <v>0</v>
      </c>
      <c r="AI535" s="206"/>
      <c r="AJ535" s="206"/>
      <c r="AK535" s="207">
        <f>+N535-(L535*M535)</f>
        <v>0</v>
      </c>
      <c r="AL535" s="206"/>
      <c r="AM535" s="206"/>
      <c r="AN535" s="207">
        <f>Q535-(O535*P535)</f>
        <v>0</v>
      </c>
      <c r="AO535" s="206"/>
      <c r="AP535" s="206"/>
      <c r="AQ535" s="207">
        <f>+T535-(R535*S535)</f>
        <v>0</v>
      </c>
      <c r="AR535" s="206"/>
      <c r="AS535" s="206"/>
      <c r="AT535" s="207">
        <f>+W535-(U535*V535)</f>
        <v>0</v>
      </c>
      <c r="AU535" s="206"/>
      <c r="AV535" s="206"/>
      <c r="AW535" s="206"/>
      <c r="AX535" s="208">
        <f>+AA535-W535-T535-Q535-N535-K535-H535</f>
        <v>0</v>
      </c>
      <c r="BA535" s="208">
        <f>+H535-'[3]4.4. Detailed Budget Plan'!J69</f>
        <v>0</v>
      </c>
      <c r="BB535" s="208">
        <f>+K535-'[3]4.4. Detailed Budget Plan'!K69</f>
        <v>0</v>
      </c>
      <c r="BC535" s="208">
        <f>+N535-'[3]4.4. Detailed Budget Plan'!L69</f>
        <v>0</v>
      </c>
      <c r="BD535" s="208">
        <f>+Q535-'[3]4.4. Detailed Budget Plan'!M69</f>
        <v>0</v>
      </c>
      <c r="BE535" s="208">
        <f>+T535-'[3]4.4. Detailed Budget Plan'!N69</f>
        <v>0</v>
      </c>
      <c r="BF535" s="208">
        <f>+W535-'[3]4.4. Detailed Budget Plan'!O69</f>
        <v>0</v>
      </c>
      <c r="BG535" s="208">
        <f>+AA535-'[3]4.4. Detailed Budget Plan'!P69</f>
        <v>0</v>
      </c>
    </row>
    <row r="536" spans="2:59" x14ac:dyDescent="0.25">
      <c r="C536" s="484"/>
      <c r="D536" s="485"/>
      <c r="E536" s="485"/>
      <c r="F536" s="485"/>
      <c r="G536" s="485"/>
      <c r="H536" s="485"/>
      <c r="I536" s="485"/>
      <c r="J536" s="485"/>
      <c r="K536" s="485"/>
      <c r="L536" s="485"/>
      <c r="M536" s="485"/>
      <c r="N536" s="485"/>
      <c r="O536" s="485"/>
      <c r="P536" s="485"/>
      <c r="Q536" s="535"/>
      <c r="R536" s="241" t="s">
        <v>343</v>
      </c>
      <c r="S536" s="242"/>
      <c r="T536" s="242"/>
      <c r="U536" s="242"/>
      <c r="V536" s="242"/>
      <c r="W536" s="330"/>
      <c r="X536" s="536" t="s">
        <v>411</v>
      </c>
      <c r="Y536" s="536">
        <v>4773.261462323313</v>
      </c>
      <c r="Z536" s="537">
        <v>58.737136887742992</v>
      </c>
      <c r="AA536" s="538">
        <v>280367.71191347274</v>
      </c>
      <c r="AB536" s="293"/>
      <c r="AC536" s="206"/>
      <c r="AD536" s="206"/>
      <c r="AE536" s="206"/>
      <c r="AF536" s="206"/>
      <c r="AG536" s="206"/>
      <c r="AH536" s="206"/>
      <c r="AI536" s="206"/>
      <c r="AJ536" s="206"/>
      <c r="AK536" s="206"/>
      <c r="AL536" s="206"/>
      <c r="AM536" s="206"/>
      <c r="AN536" s="206"/>
      <c r="AO536" s="206"/>
      <c r="AP536" s="206"/>
      <c r="AQ536" s="206"/>
      <c r="AR536" s="206"/>
      <c r="AS536" s="206"/>
      <c r="AT536" s="206"/>
      <c r="AU536" s="206"/>
      <c r="AV536" s="206"/>
      <c r="AW536" s="206"/>
      <c r="AX536" s="207">
        <f>+AA536-(Y536*Z536)</f>
        <v>0</v>
      </c>
      <c r="AY536" s="156">
        <v>1</v>
      </c>
      <c r="BA536" s="518"/>
    </row>
    <row r="537" spans="2:59" x14ac:dyDescent="0.25">
      <c r="C537" s="442"/>
      <c r="D537" s="443"/>
      <c r="E537" s="443"/>
      <c r="F537" s="443"/>
      <c r="G537" s="443"/>
      <c r="H537" s="443"/>
      <c r="I537" s="443"/>
      <c r="J537" s="443"/>
      <c r="K537" s="443"/>
      <c r="L537" s="443"/>
      <c r="M537" s="443"/>
      <c r="N537" s="443"/>
      <c r="O537" s="443"/>
      <c r="P537" s="443"/>
      <c r="Q537" s="539"/>
      <c r="R537" s="212" t="s">
        <v>344</v>
      </c>
      <c r="S537" s="213"/>
      <c r="T537" s="213"/>
      <c r="U537" s="213"/>
      <c r="V537" s="213"/>
      <c r="W537" s="214"/>
      <c r="X537" s="540" t="s">
        <v>411</v>
      </c>
      <c r="Y537" s="540">
        <v>2883.4182299524568</v>
      </c>
      <c r="Z537" s="541">
        <v>3.3739347559539055</v>
      </c>
      <c r="AA537" s="508">
        <v>9728.464981987685</v>
      </c>
      <c r="AB537" s="293"/>
      <c r="AC537" s="206"/>
      <c r="AD537" s="206"/>
      <c r="AE537" s="206"/>
      <c r="AF537" s="206"/>
      <c r="AG537" s="206"/>
      <c r="AH537" s="206"/>
      <c r="AI537" s="206"/>
      <c r="AJ537" s="206"/>
      <c r="AK537" s="206"/>
      <c r="AL537" s="206"/>
      <c r="AM537" s="206"/>
      <c r="AN537" s="206"/>
      <c r="AO537" s="206"/>
      <c r="AP537" s="206"/>
      <c r="AQ537" s="206"/>
      <c r="AR537" s="206"/>
      <c r="AS537" s="206"/>
      <c r="AT537" s="206"/>
      <c r="AU537" s="206"/>
      <c r="AV537" s="206"/>
      <c r="AW537" s="206"/>
      <c r="AX537" s="207">
        <f>+AA537-(Y537*Z537)</f>
        <v>0</v>
      </c>
      <c r="AY537" s="156">
        <v>2</v>
      </c>
    </row>
    <row r="538" spans="2:59" x14ac:dyDescent="0.25">
      <c r="C538" s="442"/>
      <c r="D538" s="443"/>
      <c r="E538" s="443"/>
      <c r="F538" s="443"/>
      <c r="G538" s="443"/>
      <c r="H538" s="443"/>
      <c r="I538" s="443"/>
      <c r="J538" s="443"/>
      <c r="K538" s="443"/>
      <c r="L538" s="443"/>
      <c r="M538" s="443"/>
      <c r="N538" s="443"/>
      <c r="O538" s="443"/>
      <c r="P538" s="443"/>
      <c r="Q538" s="539"/>
      <c r="R538" s="336" t="s">
        <v>347</v>
      </c>
      <c r="S538" s="337"/>
      <c r="T538" s="337"/>
      <c r="U538" s="337"/>
      <c r="V538" s="337"/>
      <c r="W538" s="338"/>
      <c r="X538" s="540" t="s">
        <v>411</v>
      </c>
      <c r="Y538" s="540">
        <v>15425.358783635847</v>
      </c>
      <c r="Z538" s="541">
        <v>49.075414632056813</v>
      </c>
      <c r="AA538" s="508">
        <v>757005.87815516873</v>
      </c>
      <c r="AB538" s="293"/>
      <c r="AC538" s="206"/>
      <c r="AD538" s="206"/>
      <c r="AE538" s="206"/>
      <c r="AF538" s="206"/>
      <c r="AG538" s="206"/>
      <c r="AH538" s="206"/>
      <c r="AI538" s="206"/>
      <c r="AJ538" s="206"/>
      <c r="AK538" s="206"/>
      <c r="AL538" s="206"/>
      <c r="AM538" s="206"/>
      <c r="AN538" s="206"/>
      <c r="AO538" s="206"/>
      <c r="AP538" s="206"/>
      <c r="AQ538" s="206"/>
      <c r="AR538" s="206"/>
      <c r="AS538" s="206"/>
      <c r="AT538" s="206"/>
      <c r="AU538" s="206"/>
      <c r="AV538" s="206"/>
      <c r="AW538" s="206"/>
      <c r="AX538" s="207">
        <f>+AA538-(Y538*Z538)</f>
        <v>0</v>
      </c>
      <c r="AY538" s="156">
        <v>3</v>
      </c>
    </row>
    <row r="539" spans="2:59" x14ac:dyDescent="0.25">
      <c r="C539" s="462"/>
      <c r="D539" s="463"/>
      <c r="E539" s="463"/>
      <c r="F539" s="463"/>
      <c r="G539" s="463"/>
      <c r="H539" s="463"/>
      <c r="I539" s="463"/>
      <c r="J539" s="463"/>
      <c r="K539" s="463"/>
      <c r="L539" s="463"/>
      <c r="M539" s="463"/>
      <c r="N539" s="463"/>
      <c r="O539" s="463"/>
      <c r="P539" s="463"/>
      <c r="Q539" s="542"/>
      <c r="R539" s="336" t="s">
        <v>348</v>
      </c>
      <c r="S539" s="337"/>
      <c r="T539" s="337"/>
      <c r="U539" s="337"/>
      <c r="V539" s="337"/>
      <c r="W539" s="338"/>
      <c r="X539" s="540" t="s">
        <v>411</v>
      </c>
      <c r="Y539" s="540">
        <v>1260.1432231755439</v>
      </c>
      <c r="Z539" s="541">
        <v>320.83052086242861</v>
      </c>
      <c r="AA539" s="508">
        <v>404292.40665266936</v>
      </c>
      <c r="AB539" s="293"/>
      <c r="AC539" s="206"/>
      <c r="AD539" s="206"/>
      <c r="AE539" s="206"/>
      <c r="AF539" s="206"/>
      <c r="AG539" s="206"/>
      <c r="AH539" s="206"/>
      <c r="AI539" s="206"/>
      <c r="AJ539" s="206"/>
      <c r="AK539" s="206"/>
      <c r="AL539" s="206"/>
      <c r="AM539" s="206"/>
      <c r="AN539" s="206"/>
      <c r="AO539" s="206"/>
      <c r="AP539" s="206"/>
      <c r="AQ539" s="206"/>
      <c r="AR539" s="206"/>
      <c r="AS539" s="206"/>
      <c r="AT539" s="206"/>
      <c r="AU539" s="206"/>
      <c r="AV539" s="206"/>
      <c r="AW539" s="206"/>
      <c r="AX539" s="207">
        <f t="shared" ref="AX539" si="33">+AA539-(Y539*Z539)</f>
        <v>0</v>
      </c>
      <c r="AY539" s="156">
        <v>4</v>
      </c>
    </row>
    <row r="540" spans="2:59" x14ac:dyDescent="0.25">
      <c r="C540" s="256" t="s">
        <v>327</v>
      </c>
      <c r="D540" s="256"/>
      <c r="E540" s="314"/>
      <c r="F540" s="315"/>
      <c r="G540" s="316">
        <v>0</v>
      </c>
      <c r="H540" s="206"/>
      <c r="I540" s="206"/>
      <c r="J540" s="317">
        <v>52</v>
      </c>
      <c r="K540" s="206"/>
      <c r="L540" s="206"/>
      <c r="M540" s="317">
        <v>1</v>
      </c>
      <c r="N540" s="206"/>
      <c r="O540" s="206"/>
      <c r="P540" s="317">
        <v>1</v>
      </c>
      <c r="Q540" s="206"/>
      <c r="R540" s="206"/>
      <c r="S540" s="317">
        <v>1</v>
      </c>
      <c r="T540" s="206"/>
      <c r="U540" s="206"/>
      <c r="V540" s="317">
        <v>1</v>
      </c>
      <c r="W540" s="206"/>
      <c r="X540" s="265"/>
      <c r="Y540" s="265"/>
      <c r="Z540" s="318"/>
      <c r="AA540" s="265"/>
    </row>
    <row r="541" spans="2:59" x14ac:dyDescent="0.25">
      <c r="C541" s="261" t="s">
        <v>328</v>
      </c>
      <c r="D541" s="261"/>
      <c r="E541" s="314"/>
      <c r="F541" s="315"/>
      <c r="G541" s="316"/>
      <c r="H541" s="206"/>
      <c r="I541" s="206"/>
      <c r="J541" s="317"/>
      <c r="K541" s="206"/>
      <c r="L541" s="206"/>
      <c r="M541" s="317"/>
      <c r="N541" s="206"/>
      <c r="O541" s="206"/>
      <c r="P541" s="317"/>
      <c r="Q541" s="206"/>
      <c r="R541" s="206"/>
      <c r="S541" s="317"/>
      <c r="T541" s="206"/>
      <c r="U541" s="206"/>
      <c r="V541" s="317"/>
      <c r="W541" s="206"/>
      <c r="X541" s="265"/>
      <c r="Y541" s="265"/>
      <c r="Z541" s="318"/>
      <c r="AA541" s="265"/>
    </row>
    <row r="542" spans="2:59" ht="30.6" customHeight="1" thickBot="1" x14ac:dyDescent="0.3">
      <c r="I542" s="320"/>
      <c r="J542" s="321"/>
      <c r="K542" s="320"/>
      <c r="AC542" s="319"/>
      <c r="AD542" s="319"/>
      <c r="AE542" s="319"/>
      <c r="AF542" s="319"/>
      <c r="AG542" s="319"/>
      <c r="AH542" s="319"/>
      <c r="AI542" s="319"/>
      <c r="AJ542" s="319"/>
      <c r="AK542" s="319"/>
      <c r="AL542" s="319"/>
      <c r="AM542" s="319"/>
      <c r="AN542" s="319"/>
    </row>
    <row r="543" spans="2:59" ht="15.75" thickBot="1" x14ac:dyDescent="0.3">
      <c r="F543" s="294" t="s">
        <v>308</v>
      </c>
      <c r="G543" s="295"/>
      <c r="H543" s="296"/>
      <c r="I543" s="294" t="s">
        <v>309</v>
      </c>
      <c r="J543" s="295"/>
      <c r="K543" s="296"/>
      <c r="L543" s="294" t="s">
        <v>310</v>
      </c>
      <c r="M543" s="295"/>
      <c r="N543" s="296"/>
      <c r="O543" s="294" t="s">
        <v>311</v>
      </c>
      <c r="P543" s="295"/>
      <c r="Q543" s="296"/>
      <c r="R543" s="294" t="s">
        <v>312</v>
      </c>
      <c r="S543" s="295"/>
      <c r="T543" s="296"/>
      <c r="U543" s="294" t="s">
        <v>313</v>
      </c>
      <c r="V543" s="295"/>
      <c r="W543" s="296"/>
      <c r="X543" s="387" t="s">
        <v>314</v>
      </c>
      <c r="Y543" s="388"/>
      <c r="Z543" s="388"/>
      <c r="AA543" s="389"/>
      <c r="AB543" s="534"/>
      <c r="AC543" s="319"/>
      <c r="AD543" s="319"/>
      <c r="AE543" s="319"/>
      <c r="AF543" s="319"/>
      <c r="AG543" s="319"/>
      <c r="AH543" s="319"/>
      <c r="AI543" s="319"/>
      <c r="AJ543" s="319"/>
      <c r="AK543" s="319"/>
      <c r="AL543" s="319"/>
      <c r="AM543" s="319"/>
      <c r="AN543" s="319"/>
    </row>
    <row r="544" spans="2:59" ht="30" x14ac:dyDescent="0.25">
      <c r="B544" s="276" t="str">
        <f>'[3]Do not use or change'!H69</f>
        <v>B6</v>
      </c>
      <c r="C544" s="322" t="str">
        <f>'[3]Do not use or change'!F69</f>
        <v>Staff</v>
      </c>
      <c r="D544" s="390" t="s">
        <v>329</v>
      </c>
      <c r="E544" s="390" t="s">
        <v>307</v>
      </c>
      <c r="F544" s="302" t="s">
        <v>315</v>
      </c>
      <c r="G544" s="298" t="s">
        <v>316</v>
      </c>
      <c r="H544" s="235" t="s">
        <v>317</v>
      </c>
      <c r="I544" s="299" t="s">
        <v>315</v>
      </c>
      <c r="J544" s="300" t="s">
        <v>316</v>
      </c>
      <c r="K544" s="301" t="s">
        <v>317</v>
      </c>
      <c r="L544" s="302" t="s">
        <v>315</v>
      </c>
      <c r="M544" s="298" t="s">
        <v>316</v>
      </c>
      <c r="N544" s="235" t="s">
        <v>317</v>
      </c>
      <c r="O544" s="302" t="s">
        <v>315</v>
      </c>
      <c r="P544" s="298" t="s">
        <v>316</v>
      </c>
      <c r="Q544" s="235" t="s">
        <v>317</v>
      </c>
      <c r="R544" s="302" t="s">
        <v>315</v>
      </c>
      <c r="S544" s="298" t="s">
        <v>316</v>
      </c>
      <c r="T544" s="235" t="s">
        <v>317</v>
      </c>
      <c r="U544" s="302" t="s">
        <v>315</v>
      </c>
      <c r="V544" s="298" t="s">
        <v>316</v>
      </c>
      <c r="W544" s="235" t="s">
        <v>317</v>
      </c>
      <c r="X544" s="390" t="s">
        <v>307</v>
      </c>
      <c r="Y544" s="302" t="s">
        <v>315</v>
      </c>
      <c r="Z544" s="298" t="s">
        <v>316</v>
      </c>
      <c r="AA544" s="235" t="s">
        <v>317</v>
      </c>
      <c r="AB544" s="181"/>
      <c r="AC544" s="319"/>
      <c r="AD544" s="319"/>
      <c r="AE544" s="319"/>
      <c r="AF544" s="319"/>
      <c r="AG544" s="319"/>
      <c r="AH544" s="319"/>
      <c r="AI544" s="319"/>
      <c r="AJ544" s="319"/>
      <c r="AK544" s="319"/>
      <c r="AL544" s="319"/>
      <c r="AM544" s="319"/>
      <c r="AN544" s="319"/>
    </row>
    <row r="545" spans="2:59" ht="120.75" thickBot="1" x14ac:dyDescent="0.3">
      <c r="C545" s="303" t="str">
        <f>'[3]Do not use or change'!I69</f>
        <v>Scientific advisors, and scientists. on breeding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
      <c r="D545" s="392" t="s">
        <v>412</v>
      </c>
      <c r="E545" s="392" t="s">
        <v>340</v>
      </c>
      <c r="F545" s="282">
        <v>11054</v>
      </c>
      <c r="G545" s="197">
        <v>0.74921926371789094</v>
      </c>
      <c r="H545" s="198">
        <v>8281.869741137567</v>
      </c>
      <c r="I545" s="282">
        <v>11054</v>
      </c>
      <c r="J545" s="197">
        <v>1.5403817227853043</v>
      </c>
      <c r="K545" s="198">
        <v>17027.379563668754</v>
      </c>
      <c r="L545" s="282">
        <v>11054</v>
      </c>
      <c r="M545" s="197">
        <v>1.7249115672447592</v>
      </c>
      <c r="N545" s="198">
        <v>19067.172464323568</v>
      </c>
      <c r="O545" s="282">
        <v>11054</v>
      </c>
      <c r="P545" s="197">
        <v>1.8038174725026566</v>
      </c>
      <c r="Q545" s="198">
        <v>19939.398341044365</v>
      </c>
      <c r="R545" s="282">
        <v>11054</v>
      </c>
      <c r="S545" s="197">
        <v>1.6637009546000483</v>
      </c>
      <c r="T545" s="198">
        <v>18390.550352148934</v>
      </c>
      <c r="U545" s="282">
        <v>11054</v>
      </c>
      <c r="V545" s="197">
        <v>0.79437592151453107</v>
      </c>
      <c r="W545" s="198">
        <v>8781.0314364216265</v>
      </c>
      <c r="X545" s="433" t="str">
        <f>E545</f>
        <v>Months</v>
      </c>
      <c r="Y545" s="433">
        <f>U545</f>
        <v>11054</v>
      </c>
      <c r="Z545" s="284">
        <f>SUM(G545+J545+M545+P545+S545+V545)</f>
        <v>8.2764069023651903</v>
      </c>
      <c r="AA545" s="285">
        <f>SUM(H545+K545+N545+Q545+T545+W545)</f>
        <v>91487.401898744807</v>
      </c>
      <c r="AB545" s="205"/>
      <c r="AC545" s="206"/>
      <c r="AD545" s="206"/>
      <c r="AE545" s="207">
        <f>H545-(F545*G545)</f>
        <v>0</v>
      </c>
      <c r="AF545" s="206"/>
      <c r="AG545" s="206"/>
      <c r="AH545" s="207">
        <f>K545-(J545*I545)</f>
        <v>0</v>
      </c>
      <c r="AI545" s="206"/>
      <c r="AJ545" s="206"/>
      <c r="AK545" s="207">
        <f>+N545-(L545*M545)</f>
        <v>0</v>
      </c>
      <c r="AL545" s="206"/>
      <c r="AM545" s="206"/>
      <c r="AN545" s="207">
        <f>Q545-(O545*P545)</f>
        <v>0</v>
      </c>
      <c r="AO545" s="206"/>
      <c r="AP545" s="206"/>
      <c r="AQ545" s="207">
        <f>+T545-(R545*S545)</f>
        <v>0</v>
      </c>
      <c r="AR545" s="206"/>
      <c r="AS545" s="206"/>
      <c r="AT545" s="207">
        <f>+W545-(U545*V545)</f>
        <v>0</v>
      </c>
      <c r="AU545" s="206"/>
      <c r="AV545" s="206"/>
      <c r="AW545" s="206"/>
      <c r="AX545" s="208">
        <f>+AA545-W545-T545-Q545-N545-K545-H545</f>
        <v>0</v>
      </c>
      <c r="BA545" s="208">
        <f>+H545-'[3]4.4. Detailed Budget Plan'!J70</f>
        <v>0</v>
      </c>
      <c r="BB545" s="208">
        <f>+K545-'[3]4.4. Detailed Budget Plan'!K70</f>
        <v>0</v>
      </c>
      <c r="BC545" s="208">
        <f>+N545-'[3]4.4. Detailed Budget Plan'!L70</f>
        <v>0</v>
      </c>
      <c r="BD545" s="208">
        <f>+Q545-'[3]4.4. Detailed Budget Plan'!M70</f>
        <v>0</v>
      </c>
      <c r="BE545" s="208">
        <f>+T545-'[3]4.4. Detailed Budget Plan'!N70</f>
        <v>0</v>
      </c>
      <c r="BF545" s="208">
        <f>+W545-'[3]4.4. Detailed Budget Plan'!O70</f>
        <v>0</v>
      </c>
      <c r="BG545" s="208">
        <f>+AA545-'[3]4.4. Detailed Budget Plan'!P70</f>
        <v>0</v>
      </c>
    </row>
    <row r="546" spans="2:59" x14ac:dyDescent="0.25">
      <c r="C546" s="286" t="s">
        <v>327</v>
      </c>
      <c r="D546" s="286"/>
      <c r="E546" s="306"/>
      <c r="F546" s="307"/>
      <c r="G546" s="308">
        <v>1</v>
      </c>
      <c r="H546" s="309"/>
      <c r="I546" s="309"/>
      <c r="J546" s="310">
        <v>0</v>
      </c>
      <c r="K546" s="309"/>
      <c r="L546" s="309"/>
      <c r="M546" s="310">
        <v>0</v>
      </c>
      <c r="N546" s="309"/>
      <c r="O546" s="309"/>
      <c r="P546" s="310">
        <v>0</v>
      </c>
      <c r="Q546" s="309"/>
      <c r="R546" s="309"/>
      <c r="S546" s="310">
        <v>0</v>
      </c>
      <c r="T546" s="309"/>
      <c r="U546" s="309"/>
      <c r="V546" s="310">
        <v>0</v>
      </c>
      <c r="W546" s="309"/>
      <c r="X546" s="311"/>
      <c r="Y546" s="311"/>
      <c r="Z546" s="312"/>
      <c r="AA546" s="311"/>
      <c r="AC546" s="531"/>
    </row>
    <row r="547" spans="2:59" x14ac:dyDescent="0.25">
      <c r="C547" s="261" t="s">
        <v>328</v>
      </c>
      <c r="D547" s="261"/>
      <c r="E547" s="314"/>
      <c r="F547" s="315"/>
      <c r="G547" s="316"/>
      <c r="H547" s="206"/>
      <c r="I547" s="206"/>
      <c r="J547" s="317"/>
      <c r="K547" s="206"/>
      <c r="L547" s="206"/>
      <c r="M547" s="317"/>
      <c r="N547" s="206"/>
      <c r="O547" s="206"/>
      <c r="P547" s="317"/>
      <c r="Q547" s="206"/>
      <c r="R547" s="206"/>
      <c r="S547" s="317"/>
      <c r="T547" s="206"/>
      <c r="U547" s="206"/>
      <c r="V547" s="317"/>
      <c r="W547" s="206"/>
      <c r="X547" s="265"/>
      <c r="Y547" s="265"/>
      <c r="Z547" s="318"/>
      <c r="AA547" s="265"/>
    </row>
    <row r="548" spans="2:59" ht="15.75" thickBot="1" x14ac:dyDescent="0.3">
      <c r="I548" s="320"/>
      <c r="J548" s="321"/>
      <c r="K548" s="320"/>
    </row>
    <row r="549" spans="2:59" ht="15.75" thickBot="1" x14ac:dyDescent="0.3">
      <c r="C549" s="166"/>
      <c r="D549" s="166"/>
      <c r="E549" s="166"/>
      <c r="F549" s="294" t="s">
        <v>308</v>
      </c>
      <c r="G549" s="295"/>
      <c r="H549" s="296"/>
      <c r="I549" s="294" t="s">
        <v>309</v>
      </c>
      <c r="J549" s="295"/>
      <c r="K549" s="296"/>
      <c r="L549" s="294" t="s">
        <v>310</v>
      </c>
      <c r="M549" s="295"/>
      <c r="N549" s="296"/>
      <c r="O549" s="294" t="s">
        <v>311</v>
      </c>
      <c r="P549" s="295"/>
      <c r="Q549" s="296"/>
      <c r="R549" s="294" t="s">
        <v>312</v>
      </c>
      <c r="S549" s="295"/>
      <c r="T549" s="296"/>
      <c r="U549" s="294" t="s">
        <v>313</v>
      </c>
      <c r="V549" s="295"/>
      <c r="W549" s="296"/>
      <c r="X549" s="387" t="s">
        <v>314</v>
      </c>
      <c r="Y549" s="388"/>
      <c r="Z549" s="388"/>
      <c r="AA549" s="389"/>
      <c r="AB549" s="158"/>
    </row>
    <row r="550" spans="2:59" ht="30" x14ac:dyDescent="0.25">
      <c r="B550" s="276" t="str">
        <f>'[3]Do not use or change'!H70</f>
        <v>B7</v>
      </c>
      <c r="C550" s="344" t="str">
        <f>'[3]Do not use or change'!F70</f>
        <v>Training, workshops, and conference</v>
      </c>
      <c r="D550" s="390" t="s">
        <v>329</v>
      </c>
      <c r="E550" s="390" t="s">
        <v>307</v>
      </c>
      <c r="F550" s="302" t="s">
        <v>315</v>
      </c>
      <c r="G550" s="298" t="s">
        <v>316</v>
      </c>
      <c r="H550" s="235" t="s">
        <v>317</v>
      </c>
      <c r="I550" s="302" t="s">
        <v>315</v>
      </c>
      <c r="J550" s="298" t="s">
        <v>316</v>
      </c>
      <c r="K550" s="235" t="s">
        <v>317</v>
      </c>
      <c r="L550" s="302" t="s">
        <v>315</v>
      </c>
      <c r="M550" s="298" t="s">
        <v>316</v>
      </c>
      <c r="N550" s="235" t="s">
        <v>317</v>
      </c>
      <c r="O550" s="302" t="s">
        <v>315</v>
      </c>
      <c r="P550" s="298" t="s">
        <v>316</v>
      </c>
      <c r="Q550" s="235" t="s">
        <v>317</v>
      </c>
      <c r="R550" s="302" t="s">
        <v>315</v>
      </c>
      <c r="S550" s="298" t="s">
        <v>316</v>
      </c>
      <c r="T550" s="235" t="s">
        <v>317</v>
      </c>
      <c r="U550" s="302" t="s">
        <v>315</v>
      </c>
      <c r="V550" s="298" t="s">
        <v>316</v>
      </c>
      <c r="W550" s="235" t="s">
        <v>317</v>
      </c>
      <c r="X550" s="390" t="s">
        <v>307</v>
      </c>
      <c r="Y550" s="302" t="s">
        <v>315</v>
      </c>
      <c r="Z550" s="298" t="s">
        <v>316</v>
      </c>
      <c r="AA550" s="235" t="s">
        <v>317</v>
      </c>
      <c r="AB550" s="181"/>
      <c r="AC550" s="319"/>
      <c r="AD550" s="319"/>
      <c r="AE550" s="319"/>
      <c r="AF550" s="319"/>
      <c r="AG550" s="319"/>
      <c r="AH550" s="319"/>
      <c r="AI550" s="319"/>
      <c r="AJ550" s="319"/>
      <c r="AK550" s="319"/>
      <c r="AL550" s="319"/>
      <c r="AM550" s="319"/>
      <c r="AN550" s="319"/>
    </row>
    <row r="551" spans="2:59" ht="60.75" thickBot="1" x14ac:dyDescent="0.3">
      <c r="B551" s="166"/>
      <c r="C551" s="345" t="str">
        <f>'[3]Do not use or change'!I70</f>
        <v xml:space="preserve">Includes all costs associated with event logistics and supplies requiered (snacks, lunches, locations, equipment, materials, communication material) </v>
      </c>
      <c r="D551" s="392" t="s">
        <v>413</v>
      </c>
      <c r="E551" s="392" t="s">
        <v>351</v>
      </c>
      <c r="F551" s="352">
        <v>2300</v>
      </c>
      <c r="G551" s="197">
        <v>4.5069689933795516</v>
      </c>
      <c r="H551" s="198">
        <v>10366.028684772969</v>
      </c>
      <c r="I551" s="352">
        <v>2300</v>
      </c>
      <c r="J551" s="197">
        <v>11.83900449216422</v>
      </c>
      <c r="K551" s="198">
        <v>27229.710331977705</v>
      </c>
      <c r="L551" s="352">
        <v>2300</v>
      </c>
      <c r="M551" s="197">
        <v>19.518137687689435</v>
      </c>
      <c r="N551" s="198">
        <v>44891.716681685699</v>
      </c>
      <c r="O551" s="352">
        <v>2300</v>
      </c>
      <c r="P551" s="197">
        <v>23.97003854389121</v>
      </c>
      <c r="Q551" s="198">
        <v>55131.08865094978</v>
      </c>
      <c r="R551" s="352">
        <v>2300</v>
      </c>
      <c r="S551" s="197">
        <v>20.404856966145012</v>
      </c>
      <c r="T551" s="198">
        <v>46931.171022133523</v>
      </c>
      <c r="U551" s="352">
        <v>2300</v>
      </c>
      <c r="V551" s="197">
        <v>8.9642661160043442</v>
      </c>
      <c r="W551" s="198">
        <v>20617.812066809991</v>
      </c>
      <c r="X551" s="433" t="str">
        <f>E551</f>
        <v>Event</v>
      </c>
      <c r="Y551" s="433">
        <f>U551</f>
        <v>2300</v>
      </c>
      <c r="Z551" s="284">
        <f>SUM(G551+J551+M551+P551+S551+V551)</f>
        <v>89.203272799273762</v>
      </c>
      <c r="AA551" s="285">
        <f>SUM(H551+K551+N551+Q551+T551+W551)</f>
        <v>205167.52743832968</v>
      </c>
      <c r="AB551" s="205"/>
      <c r="AC551" s="206"/>
      <c r="AD551" s="206"/>
      <c r="AE551" s="207">
        <f>H551-(F551*G551)</f>
        <v>0</v>
      </c>
      <c r="AF551" s="206"/>
      <c r="AG551" s="206"/>
      <c r="AH551" s="207">
        <f>K551-(J551*I551)</f>
        <v>0</v>
      </c>
      <c r="AI551" s="206"/>
      <c r="AJ551" s="206"/>
      <c r="AK551" s="207">
        <f>+N551-(L551*M551)</f>
        <v>0</v>
      </c>
      <c r="AL551" s="206"/>
      <c r="AM551" s="206"/>
      <c r="AN551" s="207">
        <f>Q551-(O551*P551)</f>
        <v>0</v>
      </c>
      <c r="AO551" s="206"/>
      <c r="AP551" s="206"/>
      <c r="AQ551" s="207">
        <f>+T551-(R551*S551)</f>
        <v>0</v>
      </c>
      <c r="AR551" s="206"/>
      <c r="AS551" s="206"/>
      <c r="AT551" s="207">
        <f>+W551-(U551*V551)</f>
        <v>0</v>
      </c>
      <c r="AU551" s="206"/>
      <c r="AV551" s="206"/>
      <c r="AW551" s="206"/>
      <c r="AX551" s="208">
        <f>+AA551-W551-T551-Q551-N551-K551-H551</f>
        <v>0</v>
      </c>
      <c r="BA551" s="208">
        <f>+H551-'[3]4.4. Detailed Budget Plan'!J71</f>
        <v>0</v>
      </c>
      <c r="BB551" s="208">
        <f>+K551-'[3]4.4. Detailed Budget Plan'!K71</f>
        <v>0</v>
      </c>
      <c r="BC551" s="208">
        <f>+N551-'[3]4.4. Detailed Budget Plan'!L71</f>
        <v>0</v>
      </c>
      <c r="BD551" s="208">
        <f>+Q551-'[3]4.4. Detailed Budget Plan'!M71</f>
        <v>0</v>
      </c>
      <c r="BE551" s="208">
        <f>+T551-'[3]4.4. Detailed Budget Plan'!N71</f>
        <v>0</v>
      </c>
      <c r="BF551" s="208">
        <f>+W551-'[3]4.4. Detailed Budget Plan'!O71</f>
        <v>0</v>
      </c>
      <c r="BG551" s="208">
        <f>+AA551-'[3]4.4. Detailed Budget Plan'!P71</f>
        <v>0</v>
      </c>
    </row>
    <row r="552" spans="2:59" x14ac:dyDescent="0.25">
      <c r="C552" s="286" t="s">
        <v>327</v>
      </c>
      <c r="D552" s="286"/>
      <c r="E552" s="306"/>
      <c r="F552" s="307"/>
      <c r="G552" s="308"/>
      <c r="I552" s="309"/>
      <c r="J552" s="310"/>
      <c r="K552" s="309"/>
      <c r="L552" s="309"/>
      <c r="M552" s="310"/>
      <c r="N552" s="309"/>
      <c r="O552" s="309"/>
      <c r="P552" s="310"/>
      <c r="Q552" s="309"/>
      <c r="R552" s="309"/>
      <c r="S552" s="310"/>
      <c r="T552" s="309"/>
      <c r="U552" s="309"/>
      <c r="V552" s="310"/>
      <c r="W552" s="309"/>
      <c r="X552" s="311"/>
      <c r="Y552" s="311"/>
      <c r="Z552" s="312"/>
      <c r="AA552" s="311"/>
      <c r="AC552" s="531"/>
    </row>
    <row r="553" spans="2:59" x14ac:dyDescent="0.25">
      <c r="C553" s="261" t="s">
        <v>328</v>
      </c>
      <c r="D553" s="261"/>
      <c r="E553" s="314"/>
      <c r="F553" s="315"/>
      <c r="G553" s="316"/>
      <c r="H553" s="206"/>
      <c r="I553" s="206"/>
      <c r="J553" s="317"/>
      <c r="K553" s="206"/>
      <c r="L553" s="206"/>
      <c r="M553" s="317"/>
      <c r="N553" s="206"/>
      <c r="O553" s="206"/>
      <c r="P553" s="317"/>
      <c r="Q553" s="206"/>
      <c r="R553" s="206"/>
      <c r="S553" s="317"/>
      <c r="T553" s="206"/>
      <c r="U553" s="206"/>
      <c r="V553" s="317"/>
      <c r="W553" s="206"/>
      <c r="X553" s="265"/>
      <c r="Y553" s="265"/>
      <c r="Z553" s="318"/>
      <c r="AA553" s="265"/>
    </row>
    <row r="554" spans="2:59" ht="15.75" thickBot="1" x14ac:dyDescent="0.3">
      <c r="C554" s="349"/>
      <c r="D554" s="349"/>
      <c r="E554" s="349"/>
      <c r="F554" s="267"/>
      <c r="G554" s="268"/>
      <c r="H554" s="199"/>
      <c r="I554" s="291"/>
      <c r="J554" s="292"/>
      <c r="K554" s="293"/>
      <c r="L554" s="293"/>
      <c r="M554" s="292"/>
      <c r="N554" s="293"/>
      <c r="O554" s="293"/>
      <c r="P554" s="292"/>
      <c r="Q554" s="293"/>
      <c r="R554" s="293"/>
      <c r="S554" s="292"/>
      <c r="T554" s="293"/>
      <c r="U554" s="293"/>
      <c r="V554" s="292"/>
      <c r="W554" s="293"/>
      <c r="X554" s="205"/>
      <c r="Y554" s="205"/>
      <c r="Z554" s="350"/>
      <c r="AA554" s="205"/>
      <c r="AB554" s="205"/>
    </row>
    <row r="555" spans="2:59" ht="15.75" thickBot="1" x14ac:dyDescent="0.3">
      <c r="F555" s="387" t="s">
        <v>308</v>
      </c>
      <c r="G555" s="388"/>
      <c r="H555" s="389"/>
      <c r="I555" s="387" t="s">
        <v>309</v>
      </c>
      <c r="J555" s="388"/>
      <c r="K555" s="389"/>
      <c r="L555" s="387" t="s">
        <v>310</v>
      </c>
      <c r="M555" s="388"/>
      <c r="N555" s="389"/>
      <c r="O555" s="387" t="s">
        <v>311</v>
      </c>
      <c r="P555" s="388"/>
      <c r="Q555" s="389"/>
      <c r="R555" s="387" t="s">
        <v>312</v>
      </c>
      <c r="S555" s="388"/>
      <c r="T555" s="389"/>
      <c r="U555" s="387" t="s">
        <v>313</v>
      </c>
      <c r="V555" s="388"/>
      <c r="W555" s="389"/>
      <c r="X555" s="387" t="s">
        <v>314</v>
      </c>
      <c r="Y555" s="388"/>
      <c r="Z555" s="388"/>
      <c r="AA555" s="389"/>
      <c r="AB555" s="158"/>
    </row>
    <row r="556" spans="2:59" ht="63" customHeight="1" x14ac:dyDescent="0.25">
      <c r="B556" s="276" t="str">
        <f>'[3]Do not use or change'!H71</f>
        <v>B8</v>
      </c>
      <c r="C556" s="322" t="str">
        <f>'[3]Do not use or change'!F71</f>
        <v>Travel</v>
      </c>
      <c r="D556" s="390" t="s">
        <v>329</v>
      </c>
      <c r="E556" s="390" t="s">
        <v>307</v>
      </c>
      <c r="F556" s="302" t="s">
        <v>315</v>
      </c>
      <c r="G556" s="298" t="s">
        <v>316</v>
      </c>
      <c r="H556" s="235" t="s">
        <v>317</v>
      </c>
      <c r="I556" s="299" t="s">
        <v>315</v>
      </c>
      <c r="J556" s="300" t="s">
        <v>316</v>
      </c>
      <c r="K556" s="301" t="s">
        <v>317</v>
      </c>
      <c r="L556" s="302" t="s">
        <v>315</v>
      </c>
      <c r="M556" s="298" t="s">
        <v>316</v>
      </c>
      <c r="N556" s="235" t="s">
        <v>317</v>
      </c>
      <c r="O556" s="302" t="s">
        <v>315</v>
      </c>
      <c r="P556" s="298" t="s">
        <v>316</v>
      </c>
      <c r="Q556" s="235" t="s">
        <v>317</v>
      </c>
      <c r="R556" s="302" t="s">
        <v>315</v>
      </c>
      <c r="S556" s="298" t="s">
        <v>316</v>
      </c>
      <c r="T556" s="235" t="s">
        <v>317</v>
      </c>
      <c r="U556" s="302" t="s">
        <v>315</v>
      </c>
      <c r="V556" s="298" t="s">
        <v>316</v>
      </c>
      <c r="W556" s="235" t="s">
        <v>317</v>
      </c>
      <c r="X556" s="390" t="s">
        <v>307</v>
      </c>
      <c r="Y556" s="302" t="s">
        <v>315</v>
      </c>
      <c r="Z556" s="298" t="s">
        <v>316</v>
      </c>
      <c r="AA556" s="235" t="s">
        <v>317</v>
      </c>
      <c r="AB556" s="181"/>
      <c r="AC556" s="319"/>
      <c r="AD556" s="319"/>
      <c r="AE556" s="319"/>
      <c r="AF556" s="319"/>
      <c r="AG556" s="319"/>
      <c r="AH556" s="319"/>
      <c r="AI556" s="319"/>
      <c r="AJ556" s="319"/>
      <c r="AK556" s="319"/>
      <c r="AL556" s="319"/>
      <c r="AM556" s="319"/>
      <c r="AN556" s="319"/>
    </row>
    <row r="557" spans="2:59" ht="30" x14ac:dyDescent="0.25">
      <c r="C557" s="543" t="str">
        <f>'[3]Do not use or change'!I71</f>
        <v>Includes travel costs (air tickects, taxi, car rental hotels and perdiem)</v>
      </c>
      <c r="D557" s="431" t="s">
        <v>414</v>
      </c>
      <c r="E557" s="314" t="s">
        <v>353</v>
      </c>
      <c r="F557" s="419">
        <v>626</v>
      </c>
      <c r="G557" s="316">
        <v>55.453509760934395</v>
      </c>
      <c r="H557" s="201">
        <v>34713.897110344929</v>
      </c>
      <c r="I557" s="419">
        <v>626</v>
      </c>
      <c r="J557" s="316">
        <v>103.86017010658865</v>
      </c>
      <c r="K557" s="201">
        <v>65016.466486724501</v>
      </c>
      <c r="L557" s="419">
        <v>626</v>
      </c>
      <c r="M557" s="316">
        <v>108.70753843588913</v>
      </c>
      <c r="N557" s="201">
        <v>68050.919060866596</v>
      </c>
      <c r="O557" s="419">
        <v>626</v>
      </c>
      <c r="P557" s="316">
        <v>112.25255077539346</v>
      </c>
      <c r="Q557" s="201">
        <v>70270.096785396308</v>
      </c>
      <c r="R557" s="419">
        <v>626</v>
      </c>
      <c r="S557" s="316">
        <v>96.217543041805584</v>
      </c>
      <c r="T557" s="201">
        <v>60232.181944170297</v>
      </c>
      <c r="U557" s="419">
        <v>626</v>
      </c>
      <c r="V557" s="316">
        <v>44.635268784180148</v>
      </c>
      <c r="W557" s="201">
        <v>27941.678258896773</v>
      </c>
      <c r="X557" s="503" t="str">
        <f>E557</f>
        <v>Trip</v>
      </c>
      <c r="Y557" s="503">
        <f>U557</f>
        <v>626</v>
      </c>
      <c r="Z557" s="239">
        <f>SUM(G557+J557+M557+P557+S557+V557)</f>
        <v>521.12658090479135</v>
      </c>
      <c r="AA557" s="240">
        <f>SUM(H557+K557+N557+Q557+T557+W557)</f>
        <v>326225.23964639939</v>
      </c>
      <c r="AB557" s="205"/>
      <c r="AC557" s="206"/>
      <c r="AD557" s="206"/>
      <c r="AE557" s="207">
        <f>H557-(F557*G557)</f>
        <v>0</v>
      </c>
      <c r="AF557" s="206"/>
      <c r="AG557" s="206"/>
      <c r="AH557" s="207">
        <f>K557-(J557*I557)</f>
        <v>0</v>
      </c>
      <c r="AI557" s="206"/>
      <c r="AJ557" s="206"/>
      <c r="AK557" s="207">
        <f>+N557-(L557*M557)</f>
        <v>0</v>
      </c>
      <c r="AL557" s="206"/>
      <c r="AM557" s="206"/>
      <c r="AN557" s="207">
        <f>Q557-(O557*P557)</f>
        <v>0</v>
      </c>
      <c r="AO557" s="206"/>
      <c r="AP557" s="206"/>
      <c r="AQ557" s="207">
        <f>+T557-(R557*S557)</f>
        <v>0</v>
      </c>
      <c r="AR557" s="206"/>
      <c r="AS557" s="206"/>
      <c r="AT557" s="207">
        <f>+W557-(U557*V557)</f>
        <v>0</v>
      </c>
      <c r="AU557" s="206"/>
      <c r="AV557" s="206"/>
      <c r="AW557" s="206"/>
      <c r="AX557" s="208">
        <f>+AA557-W557-T557-Q557-N557-K557-H557</f>
        <v>0</v>
      </c>
      <c r="BA557" s="208">
        <f>+H557-'[3]4.4. Detailed Budget Plan'!J72</f>
        <v>0</v>
      </c>
      <c r="BB557" s="208">
        <f>+K557-'[3]4.4. Detailed Budget Plan'!K72</f>
        <v>0</v>
      </c>
      <c r="BC557" s="208">
        <f>+N557-'[3]4.4. Detailed Budget Plan'!L72</f>
        <v>0</v>
      </c>
      <c r="BD557" s="208">
        <f>+Q557-'[3]4.4. Detailed Budget Plan'!M72</f>
        <v>0</v>
      </c>
      <c r="BE557" s="208">
        <f>+T557-'[3]4.4. Detailed Budget Plan'!N72</f>
        <v>0</v>
      </c>
      <c r="BF557" s="208">
        <f>+W557-'[3]4.4. Detailed Budget Plan'!O72</f>
        <v>0</v>
      </c>
      <c r="BG557" s="208">
        <f>+AA557-'[3]4.4. Detailed Budget Plan'!P72</f>
        <v>0</v>
      </c>
    </row>
    <row r="558" spans="2:59" ht="15.75" thickBot="1" x14ac:dyDescent="0.3">
      <c r="C558" s="303"/>
      <c r="D558" s="392"/>
      <c r="E558" s="392"/>
      <c r="F558" s="352"/>
      <c r="G558" s="197"/>
      <c r="H558" s="544"/>
      <c r="I558" s="545"/>
      <c r="J558" s="546"/>
      <c r="K558" s="547"/>
      <c r="L558" s="545"/>
      <c r="M558" s="546"/>
      <c r="N558" s="547"/>
      <c r="O558" s="545"/>
      <c r="P558" s="546"/>
      <c r="Q558" s="547"/>
      <c r="R558" s="545"/>
      <c r="S558" s="546"/>
      <c r="T558" s="547"/>
      <c r="U558" s="545"/>
      <c r="V558" s="546"/>
      <c r="W558" s="547"/>
      <c r="X558" s="433"/>
      <c r="Y558" s="433"/>
      <c r="Z558" s="548"/>
      <c r="AA558" s="433"/>
      <c r="AB558" s="205"/>
      <c r="AC558" s="531"/>
    </row>
    <row r="559" spans="2:59" x14ac:dyDescent="0.25">
      <c r="C559" s="286" t="s">
        <v>327</v>
      </c>
      <c r="D559" s="286"/>
      <c r="E559" s="306"/>
      <c r="F559" s="307"/>
      <c r="G559" s="308"/>
      <c r="H559" s="308"/>
      <c r="I559" s="309"/>
      <c r="J559" s="310"/>
      <c r="K559" s="309"/>
      <c r="L559" s="309"/>
      <c r="M559" s="310"/>
      <c r="N559" s="309"/>
      <c r="O559" s="309"/>
      <c r="P559" s="310"/>
      <c r="Q559" s="309"/>
      <c r="R559" s="309"/>
      <c r="S559" s="310"/>
      <c r="T559" s="309"/>
      <c r="U559" s="309"/>
      <c r="V559" s="310"/>
      <c r="W559" s="309"/>
      <c r="X559" s="311"/>
      <c r="Y559" s="311"/>
      <c r="Z559" s="312"/>
      <c r="AA559" s="311"/>
    </row>
    <row r="560" spans="2:59" x14ac:dyDescent="0.25">
      <c r="C560" s="261" t="s">
        <v>328</v>
      </c>
      <c r="D560" s="261"/>
      <c r="E560" s="314"/>
      <c r="F560" s="315"/>
      <c r="G560" s="316"/>
      <c r="H560" s="316"/>
      <c r="I560" s="206"/>
      <c r="J560" s="317"/>
      <c r="K560" s="206"/>
      <c r="L560" s="206"/>
      <c r="M560" s="317"/>
      <c r="N560" s="206"/>
      <c r="O560" s="206"/>
      <c r="P560" s="317"/>
      <c r="Q560" s="206"/>
      <c r="R560" s="206"/>
      <c r="S560" s="317"/>
      <c r="T560" s="206"/>
      <c r="U560" s="206"/>
      <c r="V560" s="317"/>
      <c r="W560" s="206"/>
      <c r="X560" s="265"/>
      <c r="Y560" s="265"/>
      <c r="Z560" s="318"/>
      <c r="AA560" s="265"/>
    </row>
    <row r="561" spans="2:59" ht="15.75" thickBot="1" x14ac:dyDescent="0.3">
      <c r="C561" s="349"/>
      <c r="D561" s="349"/>
      <c r="E561" s="349"/>
      <c r="F561" s="267"/>
      <c r="G561" s="268"/>
      <c r="H561" s="199"/>
    </row>
    <row r="562" spans="2:59" ht="15.75" thickBot="1" x14ac:dyDescent="0.3">
      <c r="C562" s="353"/>
      <c r="D562" s="166"/>
      <c r="E562" s="166"/>
      <c r="F562" s="387" t="s">
        <v>308</v>
      </c>
      <c r="G562" s="388"/>
      <c r="H562" s="389"/>
      <c r="I562" s="387" t="s">
        <v>309</v>
      </c>
      <c r="J562" s="388"/>
      <c r="K562" s="389"/>
      <c r="L562" s="387" t="s">
        <v>310</v>
      </c>
      <c r="M562" s="388"/>
      <c r="N562" s="389"/>
      <c r="O562" s="387" t="s">
        <v>311</v>
      </c>
      <c r="P562" s="388"/>
      <c r="Q562" s="389"/>
      <c r="R562" s="387" t="s">
        <v>312</v>
      </c>
      <c r="S562" s="388"/>
      <c r="T562" s="389"/>
      <c r="U562" s="387" t="s">
        <v>313</v>
      </c>
      <c r="V562" s="388"/>
      <c r="W562" s="389"/>
      <c r="X562" s="387" t="s">
        <v>314</v>
      </c>
      <c r="Y562" s="388"/>
      <c r="Z562" s="388"/>
      <c r="AA562" s="389"/>
      <c r="AB562" s="534"/>
      <c r="AC562" s="319"/>
      <c r="AD562" s="319"/>
      <c r="AE562" s="319"/>
      <c r="AF562" s="319"/>
      <c r="AG562" s="319"/>
      <c r="AH562" s="319"/>
      <c r="AI562" s="319"/>
      <c r="AJ562" s="319"/>
      <c r="AK562" s="319"/>
      <c r="AL562" s="319"/>
      <c r="AM562" s="319"/>
      <c r="AN562" s="319"/>
    </row>
    <row r="563" spans="2:59" ht="30" x14ac:dyDescent="0.25">
      <c r="B563" s="276" t="str">
        <f>'[3]Do not use or change'!H72</f>
        <v>B9</v>
      </c>
      <c r="C563" s="344" t="str">
        <f>'[3]Do not use or change'!F72</f>
        <v>Construction</v>
      </c>
      <c r="D563" s="390" t="s">
        <v>329</v>
      </c>
      <c r="E563" s="390" t="s">
        <v>307</v>
      </c>
      <c r="F563" s="302" t="s">
        <v>315</v>
      </c>
      <c r="G563" s="298" t="s">
        <v>316</v>
      </c>
      <c r="H563" s="235" t="s">
        <v>317</v>
      </c>
      <c r="I563" s="299" t="s">
        <v>315</v>
      </c>
      <c r="J563" s="300" t="s">
        <v>316</v>
      </c>
      <c r="K563" s="301" t="s">
        <v>317</v>
      </c>
      <c r="L563" s="302" t="s">
        <v>315</v>
      </c>
      <c r="M563" s="298" t="s">
        <v>316</v>
      </c>
      <c r="N563" s="235" t="s">
        <v>317</v>
      </c>
      <c r="O563" s="302" t="s">
        <v>315</v>
      </c>
      <c r="P563" s="298" t="s">
        <v>316</v>
      </c>
      <c r="Q563" s="235" t="s">
        <v>317</v>
      </c>
      <c r="R563" s="302" t="s">
        <v>315</v>
      </c>
      <c r="S563" s="298" t="s">
        <v>316</v>
      </c>
      <c r="T563" s="235" t="s">
        <v>317</v>
      </c>
      <c r="U563" s="302" t="s">
        <v>315</v>
      </c>
      <c r="V563" s="298" t="s">
        <v>316</v>
      </c>
      <c r="W563" s="235" t="s">
        <v>317</v>
      </c>
      <c r="X563" s="390" t="s">
        <v>307</v>
      </c>
      <c r="Y563" s="302" t="s">
        <v>315</v>
      </c>
      <c r="Z563" s="298" t="s">
        <v>316</v>
      </c>
      <c r="AA563" s="235" t="s">
        <v>317</v>
      </c>
      <c r="AB563" s="181"/>
      <c r="AC563" s="319"/>
      <c r="AD563" s="319"/>
      <c r="AE563" s="319"/>
      <c r="AF563" s="319"/>
      <c r="AG563" s="319"/>
      <c r="AH563" s="319"/>
      <c r="AI563" s="319"/>
      <c r="AJ563" s="319"/>
      <c r="AK563" s="319"/>
      <c r="AL563" s="319"/>
      <c r="AM563" s="319"/>
      <c r="AN563" s="319"/>
    </row>
    <row r="564" spans="2:59" ht="105.75" thickBot="1" x14ac:dyDescent="0.3">
      <c r="C564" s="303" t="str">
        <f>'[3]Do not use or change'!I72</f>
        <v>Infrastructure of greenhouses and mesh house (casa de mallas) / land adaptation for plots / adaptation of laboratories and infraestructure / cold rooms / infrastructure for regulation and control of climatic variables (rain out shelter) / growth terraces / adaptations for aeroponics / nurseries (viveros)</v>
      </c>
      <c r="D564" s="392" t="s">
        <v>415</v>
      </c>
      <c r="E564" s="392" t="s">
        <v>320</v>
      </c>
      <c r="F564" s="524">
        <v>27759.136931944493</v>
      </c>
      <c r="G564" s="355">
        <v>5.9694590719400145</v>
      </c>
      <c r="H564" s="198">
        <v>165707.03178762115</v>
      </c>
      <c r="I564" s="524">
        <v>27759.136931944493</v>
      </c>
      <c r="J564" s="355">
        <v>9.3727496594256685</v>
      </c>
      <c r="K564" s="198">
        <v>260179.44122483322</v>
      </c>
      <c r="L564" s="524">
        <v>27759.136931944493</v>
      </c>
      <c r="M564" s="355">
        <v>6.6416297474669079</v>
      </c>
      <c r="N564" s="198">
        <v>184365.90961120982</v>
      </c>
      <c r="O564" s="524">
        <v>27759.136931944493</v>
      </c>
      <c r="P564" s="355">
        <v>9.19925784992523</v>
      </c>
      <c r="Q564" s="198">
        <v>255363.45832833974</v>
      </c>
      <c r="R564" s="524">
        <v>27759.136931944493</v>
      </c>
      <c r="S564" s="355">
        <v>12.183656619133032</v>
      </c>
      <c r="T564" s="198">
        <v>338207.79242230573</v>
      </c>
      <c r="U564" s="524">
        <v>27759.136931944493</v>
      </c>
      <c r="V564" s="355">
        <v>6.0666293204595032</v>
      </c>
      <c r="W564" s="198">
        <v>168404.39402198471</v>
      </c>
      <c r="X564" s="433" t="str">
        <f>E564</f>
        <v>Lump sum</v>
      </c>
      <c r="Y564" s="433">
        <f>U564</f>
        <v>27759.136931944493</v>
      </c>
      <c r="Z564" s="284">
        <f>SUM(G564+J564+M564+P564+S564+V564)</f>
        <v>49.433382268350357</v>
      </c>
      <c r="AA564" s="285">
        <f>SUM(H564+K564+N564+Q564+T564+W564)</f>
        <v>1372228.0273962943</v>
      </c>
      <c r="AB564" s="205"/>
      <c r="AC564" s="206"/>
      <c r="AD564" s="206"/>
      <c r="AE564" s="207">
        <f>H564-(F564*G564)</f>
        <v>0</v>
      </c>
      <c r="AF564" s="206"/>
      <c r="AG564" s="206"/>
      <c r="AH564" s="207">
        <f>K564-(J564*I564)</f>
        <v>0</v>
      </c>
      <c r="AI564" s="206"/>
      <c r="AJ564" s="206"/>
      <c r="AK564" s="207">
        <f>+N564-(L564*M564)</f>
        <v>0</v>
      </c>
      <c r="AL564" s="206"/>
      <c r="AM564" s="206"/>
      <c r="AN564" s="207">
        <f>Q564-(O564*P564)</f>
        <v>0</v>
      </c>
      <c r="AO564" s="206"/>
      <c r="AP564" s="206"/>
      <c r="AQ564" s="207">
        <f>+T564-(R564*S564)</f>
        <v>0</v>
      </c>
      <c r="AR564" s="206"/>
      <c r="AS564" s="206"/>
      <c r="AT564" s="207">
        <f>+W564-(U564*V564)</f>
        <v>0</v>
      </c>
      <c r="AU564" s="206"/>
      <c r="AV564" s="206"/>
      <c r="AW564" s="206"/>
      <c r="AX564" s="208">
        <f>+AA564-W564-T564-Q564-N564-K564-H564</f>
        <v>0</v>
      </c>
      <c r="BA564" s="208">
        <f>+H564-'[3]4.4. Detailed Budget Plan'!J73</f>
        <v>0</v>
      </c>
      <c r="BB564" s="208">
        <f>+K564-'[3]4.4. Detailed Budget Plan'!K73</f>
        <v>0</v>
      </c>
      <c r="BC564" s="208">
        <f>+N564-'[3]4.4. Detailed Budget Plan'!L73</f>
        <v>0</v>
      </c>
      <c r="BD564" s="208">
        <f>+Q564-'[3]4.4. Detailed Budget Plan'!M73</f>
        <v>0</v>
      </c>
      <c r="BE564" s="208">
        <f>+T564-'[3]4.4. Detailed Budget Plan'!N73</f>
        <v>0</v>
      </c>
      <c r="BF564" s="208">
        <f>+W564-'[3]4.4. Detailed Budget Plan'!O73</f>
        <v>0</v>
      </c>
      <c r="BG564" s="208">
        <f>+AA564-'[3]4.4. Detailed Budget Plan'!P73</f>
        <v>0</v>
      </c>
    </row>
    <row r="565" spans="2:59" ht="22.35" customHeight="1" x14ac:dyDescent="0.25">
      <c r="C565" s="484"/>
      <c r="D565" s="485"/>
      <c r="E565" s="485"/>
      <c r="F565" s="485"/>
      <c r="G565" s="485"/>
      <c r="H565" s="485"/>
      <c r="I565" s="485"/>
      <c r="J565" s="485"/>
      <c r="K565" s="485"/>
      <c r="L565" s="485"/>
      <c r="M565" s="485"/>
      <c r="N565" s="485"/>
      <c r="O565" s="485"/>
      <c r="P565" s="485"/>
      <c r="Q565" s="486"/>
      <c r="R565" s="549" t="s">
        <v>399</v>
      </c>
      <c r="S565" s="549"/>
      <c r="T565" s="549"/>
      <c r="U565" s="549"/>
      <c r="V565" s="549"/>
      <c r="W565" s="549"/>
      <c r="X565" s="311" t="s">
        <v>320</v>
      </c>
      <c r="Y565" s="439">
        <v>49866.890622746003</v>
      </c>
      <c r="Z565" s="440">
        <v>12.3583455670876</v>
      </c>
      <c r="AA565" s="550">
        <v>616272.26667205489</v>
      </c>
      <c r="AB565" s="293"/>
      <c r="AC565" s="206"/>
      <c r="AD565" s="206"/>
      <c r="AE565" s="206"/>
      <c r="AF565" s="206"/>
      <c r="AG565" s="206"/>
      <c r="AH565" s="206"/>
      <c r="AI565" s="206"/>
      <c r="AJ565" s="206"/>
      <c r="AK565" s="206"/>
      <c r="AL565" s="206"/>
      <c r="AM565" s="206"/>
      <c r="AN565" s="206"/>
      <c r="AO565" s="206"/>
      <c r="AP565" s="206"/>
      <c r="AQ565" s="206"/>
      <c r="AR565" s="206"/>
      <c r="AS565" s="206"/>
      <c r="AT565" s="206"/>
      <c r="AU565" s="206"/>
      <c r="AV565" s="206"/>
      <c r="AW565" s="206"/>
      <c r="AX565" s="207">
        <f>+AA565-(Y565*Z565)</f>
        <v>0</v>
      </c>
      <c r="AY565" s="156">
        <v>1</v>
      </c>
      <c r="BA565" s="518"/>
    </row>
    <row r="566" spans="2:59" ht="22.35" customHeight="1" x14ac:dyDescent="0.25">
      <c r="C566" s="442"/>
      <c r="D566" s="443"/>
      <c r="E566" s="443"/>
      <c r="F566" s="443"/>
      <c r="G566" s="443"/>
      <c r="H566" s="443"/>
      <c r="I566" s="443"/>
      <c r="J566" s="443"/>
      <c r="K566" s="443"/>
      <c r="L566" s="443"/>
      <c r="M566" s="443"/>
      <c r="N566" s="443"/>
      <c r="O566" s="443"/>
      <c r="P566" s="443"/>
      <c r="Q566" s="444"/>
      <c r="R566" s="437" t="s">
        <v>400</v>
      </c>
      <c r="S566" s="437"/>
      <c r="T566" s="437"/>
      <c r="U566" s="437"/>
      <c r="V566" s="437"/>
      <c r="W566" s="437"/>
      <c r="X566" s="265" t="s">
        <v>320</v>
      </c>
      <c r="Y566" s="446">
        <v>10580.835195409694</v>
      </c>
      <c r="Z566" s="190">
        <v>23.104733016728989</v>
      </c>
      <c r="AA566" s="551">
        <v>244467.37228395054</v>
      </c>
      <c r="AB566" s="293"/>
      <c r="AC566" s="206"/>
      <c r="AD566" s="206"/>
      <c r="AE566" s="206"/>
      <c r="AF566" s="206"/>
      <c r="AG566" s="206"/>
      <c r="AH566" s="206"/>
      <c r="AI566" s="206"/>
      <c r="AJ566" s="206"/>
      <c r="AK566" s="206"/>
      <c r="AL566" s="206"/>
      <c r="AM566" s="206"/>
      <c r="AN566" s="206"/>
      <c r="AO566" s="206"/>
      <c r="AP566" s="206"/>
      <c r="AQ566" s="206"/>
      <c r="AR566" s="206"/>
      <c r="AS566" s="206"/>
      <c r="AT566" s="206"/>
      <c r="AU566" s="206"/>
      <c r="AV566" s="206"/>
      <c r="AW566" s="206"/>
      <c r="AX566" s="207">
        <f>+AA566-(Y566*Z566)</f>
        <v>0</v>
      </c>
      <c r="AY566" s="156">
        <v>2</v>
      </c>
    </row>
    <row r="567" spans="2:59" ht="22.35" customHeight="1" x14ac:dyDescent="0.25">
      <c r="C567" s="442"/>
      <c r="D567" s="443"/>
      <c r="E567" s="443"/>
      <c r="F567" s="443"/>
      <c r="G567" s="443"/>
      <c r="H567" s="443"/>
      <c r="I567" s="443"/>
      <c r="J567" s="443"/>
      <c r="K567" s="443"/>
      <c r="L567" s="443"/>
      <c r="M567" s="443"/>
      <c r="N567" s="443"/>
      <c r="O567" s="443"/>
      <c r="P567" s="443"/>
      <c r="Q567" s="444"/>
      <c r="R567" s="437" t="s">
        <v>401</v>
      </c>
      <c r="S567" s="437"/>
      <c r="T567" s="437"/>
      <c r="U567" s="437"/>
      <c r="V567" s="437"/>
      <c r="W567" s="437"/>
      <c r="X567" s="265" t="s">
        <v>320</v>
      </c>
      <c r="Y567" s="446">
        <v>36091.237059098166</v>
      </c>
      <c r="Z567" s="190">
        <v>12.895664939569672</v>
      </c>
      <c r="AA567" s="551">
        <v>465420.50036870944</v>
      </c>
      <c r="AB567" s="293"/>
      <c r="AC567" s="206"/>
      <c r="AD567" s="206"/>
      <c r="AE567" s="206"/>
      <c r="AF567" s="206"/>
      <c r="AG567" s="206"/>
      <c r="AH567" s="206"/>
      <c r="AI567" s="206"/>
      <c r="AJ567" s="206"/>
      <c r="AK567" s="206"/>
      <c r="AL567" s="206"/>
      <c r="AM567" s="206"/>
      <c r="AN567" s="206"/>
      <c r="AO567" s="206"/>
      <c r="AP567" s="206"/>
      <c r="AQ567" s="206"/>
      <c r="AR567" s="206"/>
      <c r="AS567" s="206"/>
      <c r="AT567" s="206"/>
      <c r="AU567" s="206"/>
      <c r="AV567" s="206"/>
      <c r="AW567" s="206"/>
      <c r="AX567" s="207">
        <f>+AA567-(Y567*Z567)</f>
        <v>0</v>
      </c>
      <c r="AY567" s="156">
        <v>3</v>
      </c>
    </row>
    <row r="568" spans="2:59" ht="22.35" customHeight="1" x14ac:dyDescent="0.25">
      <c r="C568" s="462"/>
      <c r="D568" s="463"/>
      <c r="E568" s="463"/>
      <c r="F568" s="463"/>
      <c r="G568" s="463"/>
      <c r="H568" s="463"/>
      <c r="I568" s="463"/>
      <c r="J568" s="463"/>
      <c r="K568" s="463"/>
      <c r="L568" s="463"/>
      <c r="M568" s="463"/>
      <c r="N568" s="463"/>
      <c r="O568" s="463"/>
      <c r="P568" s="463"/>
      <c r="Q568" s="464"/>
      <c r="R568" s="437" t="s">
        <v>402</v>
      </c>
      <c r="S568" s="437"/>
      <c r="T568" s="437"/>
      <c r="U568" s="437"/>
      <c r="V568" s="437"/>
      <c r="W568" s="437"/>
      <c r="X568" s="265" t="s">
        <v>320</v>
      </c>
      <c r="Y568" s="446">
        <v>42868.255297380696</v>
      </c>
      <c r="Z568" s="190">
        <v>1.074638744964139</v>
      </c>
      <c r="AA568" s="551">
        <v>46067.888071579495</v>
      </c>
      <c r="AB568" s="293"/>
      <c r="AC568" s="206"/>
      <c r="AD568" s="206"/>
      <c r="AE568" s="206"/>
      <c r="AF568" s="206"/>
      <c r="AG568" s="206"/>
      <c r="AH568" s="206"/>
      <c r="AI568" s="206"/>
      <c r="AJ568" s="206"/>
      <c r="AK568" s="206"/>
      <c r="AL568" s="206"/>
      <c r="AM568" s="206"/>
      <c r="AN568" s="206"/>
      <c r="AO568" s="206"/>
      <c r="AP568" s="206"/>
      <c r="AQ568" s="206"/>
      <c r="AR568" s="206"/>
      <c r="AS568" s="206"/>
      <c r="AT568" s="206"/>
      <c r="AU568" s="206"/>
      <c r="AV568" s="206"/>
      <c r="AW568" s="206"/>
      <c r="AX568" s="207">
        <f t="shared" ref="AX568" si="34">+AA568-(Y568*Z568)</f>
        <v>0</v>
      </c>
      <c r="AY568" s="156">
        <v>4</v>
      </c>
    </row>
    <row r="569" spans="2:59" x14ac:dyDescent="0.25">
      <c r="C569" s="256" t="s">
        <v>327</v>
      </c>
      <c r="D569" s="256"/>
      <c r="E569" s="314"/>
      <c r="F569" s="315"/>
      <c r="G569" s="316"/>
      <c r="H569" s="206"/>
      <c r="I569" s="206"/>
      <c r="J569" s="317"/>
      <c r="K569" s="206"/>
      <c r="L569" s="206"/>
      <c r="M569" s="317"/>
      <c r="N569" s="206"/>
      <c r="O569" s="206"/>
      <c r="P569" s="317"/>
      <c r="Q569" s="309"/>
      <c r="R569" s="309"/>
      <c r="S569" s="310"/>
      <c r="T569" s="309"/>
      <c r="U569" s="309"/>
      <c r="V569" s="310"/>
      <c r="W569" s="309"/>
      <c r="X569" s="311"/>
      <c r="Y569" s="311"/>
      <c r="Z569" s="312"/>
      <c r="AA569" s="311"/>
    </row>
    <row r="570" spans="2:59" x14ac:dyDescent="0.25">
      <c r="C570" s="261" t="s">
        <v>328</v>
      </c>
      <c r="D570" s="261"/>
      <c r="E570" s="314"/>
      <c r="F570" s="315"/>
      <c r="G570" s="316"/>
      <c r="H570" s="206"/>
      <c r="I570" s="206"/>
      <c r="J570" s="317"/>
      <c r="K570" s="206"/>
      <c r="L570" s="206"/>
      <c r="M570" s="317"/>
      <c r="N570" s="206"/>
      <c r="O570" s="206"/>
      <c r="P570" s="317"/>
      <c r="Q570" s="206"/>
      <c r="R570" s="206"/>
      <c r="S570" s="317"/>
      <c r="T570" s="206"/>
      <c r="U570" s="206"/>
      <c r="V570" s="317"/>
      <c r="W570" s="206"/>
      <c r="X570" s="265"/>
      <c r="Y570" s="265"/>
      <c r="Z570" s="318"/>
      <c r="AA570" s="265"/>
    </row>
    <row r="571" spans="2:59" ht="15.75" thickBot="1" x14ac:dyDescent="0.3">
      <c r="I571" s="320"/>
      <c r="J571" s="321"/>
      <c r="K571" s="320"/>
    </row>
    <row r="572" spans="2:59" ht="15.75" thickBot="1" x14ac:dyDescent="0.3">
      <c r="F572" s="387" t="s">
        <v>308</v>
      </c>
      <c r="G572" s="388"/>
      <c r="H572" s="389"/>
      <c r="I572" s="387" t="s">
        <v>309</v>
      </c>
      <c r="J572" s="388"/>
      <c r="K572" s="389"/>
      <c r="L572" s="387" t="s">
        <v>310</v>
      </c>
      <c r="M572" s="388"/>
      <c r="N572" s="389"/>
      <c r="O572" s="387" t="s">
        <v>311</v>
      </c>
      <c r="P572" s="388"/>
      <c r="Q572" s="389"/>
      <c r="R572" s="387" t="s">
        <v>312</v>
      </c>
      <c r="S572" s="388"/>
      <c r="T572" s="389"/>
      <c r="U572" s="387" t="s">
        <v>313</v>
      </c>
      <c r="V572" s="388"/>
      <c r="W572" s="389"/>
      <c r="X572" s="387" t="s">
        <v>314</v>
      </c>
      <c r="Y572" s="388"/>
      <c r="Z572" s="388"/>
      <c r="AA572" s="389"/>
      <c r="AB572" s="158"/>
    </row>
    <row r="573" spans="2:59" ht="30" x14ac:dyDescent="0.25">
      <c r="B573" s="276" t="str">
        <f>'[3]Do not use or change'!H73</f>
        <v>B10</v>
      </c>
      <c r="C573" s="322" t="str">
        <f>'[3]Do not use or change'!F73</f>
        <v>Equipment</v>
      </c>
      <c r="D573" s="390" t="s">
        <v>329</v>
      </c>
      <c r="E573" s="390" t="s">
        <v>307</v>
      </c>
      <c r="F573" s="302" t="s">
        <v>315</v>
      </c>
      <c r="G573" s="298" t="s">
        <v>316</v>
      </c>
      <c r="H573" s="235" t="s">
        <v>317</v>
      </c>
      <c r="I573" s="299" t="s">
        <v>315</v>
      </c>
      <c r="J573" s="300" t="s">
        <v>316</v>
      </c>
      <c r="K573" s="301" t="s">
        <v>317</v>
      </c>
      <c r="L573" s="302" t="s">
        <v>315</v>
      </c>
      <c r="M573" s="298" t="s">
        <v>316</v>
      </c>
      <c r="N573" s="235" t="s">
        <v>317</v>
      </c>
      <c r="O573" s="302" t="s">
        <v>315</v>
      </c>
      <c r="P573" s="298" t="s">
        <v>316</v>
      </c>
      <c r="Q573" s="235" t="s">
        <v>317</v>
      </c>
      <c r="R573" s="302" t="s">
        <v>315</v>
      </c>
      <c r="S573" s="298" t="s">
        <v>316</v>
      </c>
      <c r="T573" s="235" t="s">
        <v>317</v>
      </c>
      <c r="U573" s="302" t="s">
        <v>315</v>
      </c>
      <c r="V573" s="298" t="s">
        <v>316</v>
      </c>
      <c r="W573" s="235" t="s">
        <v>317</v>
      </c>
      <c r="X573" s="390" t="s">
        <v>307</v>
      </c>
      <c r="Y573" s="302" t="s">
        <v>315</v>
      </c>
      <c r="Z573" s="298" t="s">
        <v>316</v>
      </c>
      <c r="AA573" s="235" t="s">
        <v>317</v>
      </c>
      <c r="AB573" s="181"/>
      <c r="AC573" s="319"/>
      <c r="AD573" s="319"/>
      <c r="AE573" s="319"/>
      <c r="AF573" s="319"/>
      <c r="AG573" s="319"/>
      <c r="AH573" s="319"/>
      <c r="AI573" s="319"/>
      <c r="AJ573" s="319"/>
      <c r="AK573" s="319"/>
      <c r="AL573" s="319"/>
      <c r="AM573" s="319"/>
      <c r="AN573" s="319"/>
    </row>
    <row r="574" spans="2:59" ht="75.75" thickBot="1" x14ac:dyDescent="0.3">
      <c r="C574" s="303" t="str">
        <f>'[3]Do not use or change'!I73</f>
        <v>Pant growth chambers, laboratory equipment (precision scales, autoclave, bioreactor, LAI equipment, microscopes, meters)</v>
      </c>
      <c r="D574" s="392" t="s">
        <v>416</v>
      </c>
      <c r="E574" s="392" t="s">
        <v>320</v>
      </c>
      <c r="F574" s="352">
        <v>8362.5095547556612</v>
      </c>
      <c r="G574" s="197">
        <v>33.800869126657467</v>
      </c>
      <c r="H574" s="198">
        <v>282660.0910307187</v>
      </c>
      <c r="I574" s="352">
        <v>8362.5095547556612</v>
      </c>
      <c r="J574" s="197">
        <v>35.603205374689999</v>
      </c>
      <c r="K574" s="198">
        <v>297732.14512577321</v>
      </c>
      <c r="L574" s="352">
        <v>8362.5095547556612</v>
      </c>
      <c r="M574" s="197">
        <v>1.8693856681820289</v>
      </c>
      <c r="N574" s="198">
        <v>15632.755511695512</v>
      </c>
      <c r="O574" s="352">
        <v>8362.5095547556612</v>
      </c>
      <c r="P574" s="197">
        <v>0.20690179097286121</v>
      </c>
      <c r="Q574" s="198">
        <v>1730.2182039066104</v>
      </c>
      <c r="R574" s="352">
        <v>8362.5095547556612</v>
      </c>
      <c r="S574" s="197">
        <v>0.21913580670301919</v>
      </c>
      <c r="T574" s="198">
        <v>1832.5252773430875</v>
      </c>
      <c r="U574" s="352">
        <v>8362.5095547556612</v>
      </c>
      <c r="V574" s="197">
        <v>2.1827806109124666E-2</v>
      </c>
      <c r="W574" s="198">
        <v>182.535237146909</v>
      </c>
      <c r="X574" s="433" t="str">
        <f>E574</f>
        <v>Lump sum</v>
      </c>
      <c r="Y574" s="433">
        <f>U574</f>
        <v>8362.5095547556612</v>
      </c>
      <c r="Z574" s="284">
        <f>SUM(G574+J574+M574+P574+S574+V574)</f>
        <v>71.721325573314516</v>
      </c>
      <c r="AA574" s="285">
        <f>SUM(H574+K574+N574+Q574+T574+W574)</f>
        <v>599770.2703865841</v>
      </c>
      <c r="AB574" s="205"/>
      <c r="AC574" s="206"/>
      <c r="AD574" s="206"/>
      <c r="AE574" s="207">
        <f>H574-(F574*G574)</f>
        <v>0</v>
      </c>
      <c r="AF574" s="206"/>
      <c r="AG574" s="206"/>
      <c r="AH574" s="207">
        <f>K574-(J574*I574)</f>
        <v>0</v>
      </c>
      <c r="AI574" s="206"/>
      <c r="AJ574" s="206"/>
      <c r="AK574" s="207">
        <f>+N574-(L574*M574)</f>
        <v>0</v>
      </c>
      <c r="AL574" s="206"/>
      <c r="AM574" s="206"/>
      <c r="AN574" s="207">
        <f>Q574-(O574*P574)</f>
        <v>0</v>
      </c>
      <c r="AO574" s="206"/>
      <c r="AP574" s="206"/>
      <c r="AQ574" s="207">
        <f>+T574-(R574*S574)</f>
        <v>0</v>
      </c>
      <c r="AR574" s="206"/>
      <c r="AS574" s="206"/>
      <c r="AT574" s="207">
        <f>+W574-(U574*V574)</f>
        <v>0</v>
      </c>
      <c r="AU574" s="206"/>
      <c r="AV574" s="206"/>
      <c r="AW574" s="206"/>
      <c r="AX574" s="208">
        <f>+AA574-W574-T574-Q574-N574-K574-H574</f>
        <v>0</v>
      </c>
      <c r="BA574" s="208">
        <f>+H574-'[3]4.4. Detailed Budget Plan'!J74</f>
        <v>0</v>
      </c>
      <c r="BB574" s="208">
        <f>+K574-'[3]4.4. Detailed Budget Plan'!K74</f>
        <v>0</v>
      </c>
      <c r="BC574" s="208">
        <f>+N574-'[3]4.4. Detailed Budget Plan'!L74</f>
        <v>0</v>
      </c>
      <c r="BD574" s="208">
        <f>+Q574-'[3]4.4. Detailed Budget Plan'!M74</f>
        <v>0</v>
      </c>
      <c r="BE574" s="208">
        <f>+T574-'[3]4.4. Detailed Budget Plan'!N74</f>
        <v>0</v>
      </c>
      <c r="BF574" s="208">
        <f>+W574-'[3]4.4. Detailed Budget Plan'!O74</f>
        <v>0</v>
      </c>
      <c r="BG574" s="208">
        <f>+AA574-'[3]4.4. Detailed Budget Plan'!P74</f>
        <v>0</v>
      </c>
    </row>
    <row r="575" spans="2:59" ht="27" customHeight="1" x14ac:dyDescent="0.25">
      <c r="C575" s="442"/>
      <c r="D575" s="443"/>
      <c r="E575" s="443"/>
      <c r="F575" s="443"/>
      <c r="G575" s="443"/>
      <c r="H575" s="443"/>
      <c r="I575" s="443"/>
      <c r="J575" s="443"/>
      <c r="K575" s="443"/>
      <c r="L575" s="443"/>
      <c r="M575" s="443"/>
      <c r="N575" s="443"/>
      <c r="O575" s="443"/>
      <c r="P575" s="443"/>
      <c r="Q575" s="444"/>
      <c r="R575" s="242" t="s">
        <v>404</v>
      </c>
      <c r="S575" s="242"/>
      <c r="T575" s="242"/>
      <c r="U575" s="242"/>
      <c r="V575" s="242"/>
      <c r="W575" s="330"/>
      <c r="X575" s="289" t="s">
        <v>320</v>
      </c>
      <c r="Y575" s="289">
        <v>21584.016653226645</v>
      </c>
      <c r="Z575" s="552">
        <v>0.30390392192082438</v>
      </c>
      <c r="AA575" s="538">
        <v>6559.4673117199636</v>
      </c>
      <c r="AB575" s="293"/>
      <c r="AC575" s="206"/>
      <c r="AD575" s="206"/>
      <c r="AE575" s="206"/>
      <c r="AF575" s="206"/>
      <c r="AG575" s="206"/>
      <c r="AH575" s="206"/>
      <c r="AI575" s="206"/>
      <c r="AJ575" s="206"/>
      <c r="AK575" s="206"/>
      <c r="AL575" s="206"/>
      <c r="AM575" s="206"/>
      <c r="AN575" s="206"/>
      <c r="AO575" s="206"/>
      <c r="AP575" s="206"/>
      <c r="AQ575" s="206"/>
      <c r="AR575" s="206"/>
      <c r="AS575" s="206"/>
      <c r="AT575" s="206"/>
      <c r="AU575" s="206"/>
      <c r="AV575" s="206"/>
      <c r="AW575" s="206"/>
      <c r="AX575" s="207">
        <f>+AA575-(Y575*Z575)</f>
        <v>0</v>
      </c>
      <c r="AY575" s="156">
        <v>1</v>
      </c>
      <c r="BA575" s="518"/>
    </row>
    <row r="576" spans="2:59" ht="27" customHeight="1" x14ac:dyDescent="0.25">
      <c r="C576" s="442"/>
      <c r="D576" s="443"/>
      <c r="E576" s="443"/>
      <c r="F576" s="443"/>
      <c r="G576" s="443"/>
      <c r="H576" s="443"/>
      <c r="I576" s="443"/>
      <c r="J576" s="443"/>
      <c r="K576" s="443"/>
      <c r="L576" s="443"/>
      <c r="M576" s="443"/>
      <c r="N576" s="443"/>
      <c r="O576" s="443"/>
      <c r="P576" s="443"/>
      <c r="Q576" s="444"/>
      <c r="R576" s="213" t="s">
        <v>332</v>
      </c>
      <c r="S576" s="213"/>
      <c r="T576" s="213"/>
      <c r="U576" s="213"/>
      <c r="V576" s="213"/>
      <c r="W576" s="214"/>
      <c r="X576" s="459" t="s">
        <v>320</v>
      </c>
      <c r="Y576" s="459">
        <v>7404.6106330463099</v>
      </c>
      <c r="Z576" s="553">
        <v>42.242645146994647</v>
      </c>
      <c r="AA576" s="508">
        <v>312790.33942343772</v>
      </c>
      <c r="AB576" s="293"/>
      <c r="AC576" s="206"/>
      <c r="AD576" s="206"/>
      <c r="AE576" s="206"/>
      <c r="AF576" s="206"/>
      <c r="AG576" s="206"/>
      <c r="AH576" s="206"/>
      <c r="AI576" s="206"/>
      <c r="AJ576" s="206"/>
      <c r="AK576" s="206"/>
      <c r="AL576" s="206"/>
      <c r="AM576" s="206"/>
      <c r="AN576" s="206"/>
      <c r="AO576" s="206"/>
      <c r="AP576" s="206"/>
      <c r="AQ576" s="206"/>
      <c r="AR576" s="206"/>
      <c r="AS576" s="206"/>
      <c r="AT576" s="206"/>
      <c r="AU576" s="206"/>
      <c r="AV576" s="206"/>
      <c r="AW576" s="206"/>
      <c r="AX576" s="207">
        <f>+AA576-(Y576*Z576)</f>
        <v>-9.3132257461547852E-10</v>
      </c>
      <c r="AY576" s="156">
        <v>2</v>
      </c>
    </row>
    <row r="577" spans="2:59" ht="27" customHeight="1" x14ac:dyDescent="0.25">
      <c r="C577" s="442"/>
      <c r="D577" s="443"/>
      <c r="E577" s="443"/>
      <c r="F577" s="443"/>
      <c r="G577" s="443"/>
      <c r="H577" s="443"/>
      <c r="I577" s="443"/>
      <c r="J577" s="443"/>
      <c r="K577" s="443"/>
      <c r="L577" s="443"/>
      <c r="M577" s="443"/>
      <c r="N577" s="443"/>
      <c r="O577" s="443"/>
      <c r="P577" s="443"/>
      <c r="Q577" s="444"/>
      <c r="R577" s="213" t="s">
        <v>417</v>
      </c>
      <c r="S577" s="213"/>
      <c r="T577" s="213"/>
      <c r="U577" s="213"/>
      <c r="V577" s="213"/>
      <c r="W577" s="214"/>
      <c r="X577" s="459" t="s">
        <v>320</v>
      </c>
      <c r="Y577" s="459">
        <v>92931.182812503568</v>
      </c>
      <c r="Z577" s="553">
        <v>0.30390392192082438</v>
      </c>
      <c r="AA577" s="508">
        <v>28242.150925460941</v>
      </c>
      <c r="AB577" s="293"/>
      <c r="AC577" s="206"/>
      <c r="AD577" s="206"/>
      <c r="AE577" s="206"/>
      <c r="AF577" s="206"/>
      <c r="AG577" s="206"/>
      <c r="AH577" s="206"/>
      <c r="AI577" s="206"/>
      <c r="AJ577" s="206"/>
      <c r="AK577" s="206"/>
      <c r="AL577" s="206"/>
      <c r="AM577" s="206"/>
      <c r="AN577" s="206"/>
      <c r="AO577" s="206"/>
      <c r="AP577" s="206"/>
      <c r="AQ577" s="206"/>
      <c r="AR577" s="206"/>
      <c r="AS577" s="206"/>
      <c r="AT577" s="206"/>
      <c r="AU577" s="206"/>
      <c r="AV577" s="206"/>
      <c r="AW577" s="206"/>
      <c r="AX577" s="207">
        <f>+AA577-(Y577*Z577)</f>
        <v>0</v>
      </c>
      <c r="AY577" s="156">
        <v>3</v>
      </c>
    </row>
    <row r="578" spans="2:59" ht="27" customHeight="1" x14ac:dyDescent="0.25">
      <c r="C578" s="442"/>
      <c r="D578" s="443"/>
      <c r="E578" s="443"/>
      <c r="F578" s="443"/>
      <c r="G578" s="443"/>
      <c r="H578" s="443"/>
      <c r="I578" s="443"/>
      <c r="J578" s="443"/>
      <c r="K578" s="443"/>
      <c r="L578" s="443"/>
      <c r="M578" s="443"/>
      <c r="N578" s="443"/>
      <c r="O578" s="443"/>
      <c r="P578" s="443"/>
      <c r="Q578" s="444"/>
      <c r="R578" s="213" t="s">
        <v>334</v>
      </c>
      <c r="S578" s="213"/>
      <c r="T578" s="213"/>
      <c r="U578" s="213"/>
      <c r="V578" s="213"/>
      <c r="W578" s="214"/>
      <c r="X578" s="459" t="s">
        <v>320</v>
      </c>
      <c r="Y578" s="459">
        <v>32675.802988912557</v>
      </c>
      <c r="Z578" s="553">
        <v>0.60780784384164876</v>
      </c>
      <c r="AA578" s="508">
        <v>19860.60936048544</v>
      </c>
      <c r="AB578" s="293"/>
      <c r="AC578" s="206"/>
      <c r="AD578" s="206"/>
      <c r="AE578" s="206"/>
      <c r="AF578" s="206"/>
      <c r="AG578" s="206"/>
      <c r="AH578" s="206"/>
      <c r="AI578" s="206"/>
      <c r="AJ578" s="206"/>
      <c r="AK578" s="206"/>
      <c r="AL578" s="206"/>
      <c r="AM578" s="206"/>
      <c r="AN578" s="206"/>
      <c r="AO578" s="206"/>
      <c r="AP578" s="206"/>
      <c r="AQ578" s="206"/>
      <c r="AR578" s="206"/>
      <c r="AS578" s="206"/>
      <c r="AT578" s="206"/>
      <c r="AU578" s="206"/>
      <c r="AV578" s="206"/>
      <c r="AW578" s="206"/>
      <c r="AX578" s="207">
        <f t="shared" ref="AX578:AX583" si="35">+AA578-(Y578*Z578)</f>
        <v>0</v>
      </c>
      <c r="AY578" s="156">
        <v>4</v>
      </c>
    </row>
    <row r="579" spans="2:59" ht="27" customHeight="1" x14ac:dyDescent="0.25">
      <c r="C579" s="442"/>
      <c r="D579" s="443"/>
      <c r="E579" s="443"/>
      <c r="F579" s="443"/>
      <c r="G579" s="443"/>
      <c r="H579" s="443"/>
      <c r="I579" s="443"/>
      <c r="J579" s="443"/>
      <c r="K579" s="443"/>
      <c r="L579" s="443"/>
      <c r="M579" s="443"/>
      <c r="N579" s="443"/>
      <c r="O579" s="443"/>
      <c r="P579" s="443"/>
      <c r="Q579" s="444"/>
      <c r="R579" s="213" t="s">
        <v>386</v>
      </c>
      <c r="S579" s="213"/>
      <c r="T579" s="213"/>
      <c r="U579" s="213"/>
      <c r="V579" s="213"/>
      <c r="W579" s="214"/>
      <c r="X579" s="459" t="s">
        <v>320</v>
      </c>
      <c r="Y579" s="459">
        <v>10478.097925684448</v>
      </c>
      <c r="Z579" s="553">
        <v>2.1273274534457709</v>
      </c>
      <c r="AA579" s="508">
        <v>22290.345377201713</v>
      </c>
      <c r="AB579" s="293"/>
      <c r="AC579" s="206"/>
      <c r="AD579" s="206"/>
      <c r="AE579" s="206"/>
      <c r="AF579" s="206"/>
      <c r="AG579" s="206"/>
      <c r="AH579" s="206"/>
      <c r="AI579" s="206"/>
      <c r="AJ579" s="206"/>
      <c r="AK579" s="206"/>
      <c r="AL579" s="206"/>
      <c r="AM579" s="206"/>
      <c r="AN579" s="206"/>
      <c r="AO579" s="206"/>
      <c r="AP579" s="206"/>
      <c r="AQ579" s="206"/>
      <c r="AR579" s="206"/>
      <c r="AS579" s="206"/>
      <c r="AT579" s="206"/>
      <c r="AU579" s="206"/>
      <c r="AV579" s="206"/>
      <c r="AW579" s="206"/>
      <c r="AX579" s="207">
        <f t="shared" si="35"/>
        <v>0</v>
      </c>
      <c r="AY579" s="156">
        <v>5</v>
      </c>
    </row>
    <row r="580" spans="2:59" ht="27" customHeight="1" x14ac:dyDescent="0.25">
      <c r="C580" s="442"/>
      <c r="D580" s="443"/>
      <c r="E580" s="443"/>
      <c r="F580" s="443"/>
      <c r="G580" s="443"/>
      <c r="H580" s="443"/>
      <c r="I580" s="443"/>
      <c r="J580" s="443"/>
      <c r="K580" s="443"/>
      <c r="L580" s="443"/>
      <c r="M580" s="443"/>
      <c r="N580" s="443"/>
      <c r="O580" s="443"/>
      <c r="P580" s="443"/>
      <c r="Q580" s="444"/>
      <c r="R580" s="213" t="s">
        <v>336</v>
      </c>
      <c r="S580" s="213"/>
      <c r="T580" s="213"/>
      <c r="U580" s="213"/>
      <c r="V580" s="213"/>
      <c r="W580" s="214"/>
      <c r="X580" s="459" t="s">
        <v>320</v>
      </c>
      <c r="Y580" s="459">
        <v>2226.7546943515345</v>
      </c>
      <c r="Z580" s="553">
        <v>6.0780784384164868</v>
      </c>
      <c r="AA580" s="508">
        <v>13534.389695380756</v>
      </c>
      <c r="AB580" s="293"/>
      <c r="AC580" s="206"/>
      <c r="AD580" s="206"/>
      <c r="AE580" s="206"/>
      <c r="AF580" s="206"/>
      <c r="AG580" s="206"/>
      <c r="AH580" s="206"/>
      <c r="AI580" s="206"/>
      <c r="AJ580" s="206"/>
      <c r="AK580" s="206"/>
      <c r="AL580" s="206"/>
      <c r="AM580" s="206"/>
      <c r="AN580" s="206"/>
      <c r="AO580" s="206"/>
      <c r="AP580" s="206"/>
      <c r="AQ580" s="206"/>
      <c r="AR580" s="206"/>
      <c r="AS580" s="206"/>
      <c r="AT580" s="206"/>
      <c r="AU580" s="206"/>
      <c r="AV580" s="206"/>
      <c r="AW580" s="206"/>
      <c r="AX580" s="207">
        <f t="shared" si="35"/>
        <v>0</v>
      </c>
      <c r="AY580" s="156">
        <v>6</v>
      </c>
    </row>
    <row r="581" spans="2:59" ht="27" customHeight="1" x14ac:dyDescent="0.25">
      <c r="C581" s="442"/>
      <c r="D581" s="443"/>
      <c r="E581" s="443"/>
      <c r="F581" s="443"/>
      <c r="G581" s="443"/>
      <c r="H581" s="443"/>
      <c r="I581" s="443"/>
      <c r="J581" s="443"/>
      <c r="K581" s="443"/>
      <c r="L581" s="443"/>
      <c r="M581" s="443"/>
      <c r="N581" s="443"/>
      <c r="O581" s="443"/>
      <c r="P581" s="443"/>
      <c r="Q581" s="444"/>
      <c r="R581" s="213" t="s">
        <v>337</v>
      </c>
      <c r="S581" s="213"/>
      <c r="T581" s="213"/>
      <c r="U581" s="213"/>
      <c r="V581" s="213"/>
      <c r="W581" s="214"/>
      <c r="X581" s="459" t="s">
        <v>320</v>
      </c>
      <c r="Y581" s="459">
        <v>1019.2452308468137</v>
      </c>
      <c r="Z581" s="553">
        <v>0.30390392192082438</v>
      </c>
      <c r="AA581" s="508">
        <v>309.75262305344268</v>
      </c>
      <c r="AB581" s="293"/>
      <c r="AC581" s="206"/>
      <c r="AD581" s="206"/>
      <c r="AE581" s="206"/>
      <c r="AF581" s="206"/>
      <c r="AG581" s="206"/>
      <c r="AH581" s="206"/>
      <c r="AI581" s="206"/>
      <c r="AJ581" s="206"/>
      <c r="AK581" s="206"/>
      <c r="AL581" s="206"/>
      <c r="AM581" s="206"/>
      <c r="AN581" s="206"/>
      <c r="AO581" s="206"/>
      <c r="AP581" s="206"/>
      <c r="AQ581" s="206"/>
      <c r="AR581" s="206"/>
      <c r="AS581" s="206"/>
      <c r="AT581" s="206"/>
      <c r="AU581" s="206"/>
      <c r="AV581" s="206"/>
      <c r="AW581" s="206"/>
      <c r="AX581" s="207">
        <f t="shared" si="35"/>
        <v>0</v>
      </c>
      <c r="AY581" s="156">
        <v>7</v>
      </c>
    </row>
    <row r="582" spans="2:59" ht="27" customHeight="1" x14ac:dyDescent="0.25">
      <c r="C582" s="442"/>
      <c r="D582" s="443"/>
      <c r="E582" s="443"/>
      <c r="F582" s="443"/>
      <c r="G582" s="443"/>
      <c r="H582" s="443"/>
      <c r="I582" s="443"/>
      <c r="J582" s="443"/>
      <c r="K582" s="443"/>
      <c r="L582" s="443"/>
      <c r="M582" s="443"/>
      <c r="N582" s="443"/>
      <c r="O582" s="443"/>
      <c r="P582" s="443"/>
      <c r="Q582" s="444"/>
      <c r="R582" s="213" t="s">
        <v>418</v>
      </c>
      <c r="S582" s="213"/>
      <c r="T582" s="213"/>
      <c r="U582" s="213"/>
      <c r="V582" s="213"/>
      <c r="W582" s="214"/>
      <c r="X582" s="459" t="s">
        <v>320</v>
      </c>
      <c r="Y582" s="459">
        <v>10223.83008590709</v>
      </c>
      <c r="Z582" s="553">
        <v>13.067868642595446</v>
      </c>
      <c r="AA582" s="508">
        <v>133603.66858684915</v>
      </c>
      <c r="AB582" s="293"/>
      <c r="AC582" s="206"/>
      <c r="AD582" s="206"/>
      <c r="AE582" s="206"/>
      <c r="AF582" s="206"/>
      <c r="AG582" s="206"/>
      <c r="AH582" s="206"/>
      <c r="AI582" s="206"/>
      <c r="AJ582" s="206"/>
      <c r="AK582" s="206"/>
      <c r="AL582" s="206"/>
      <c r="AM582" s="206"/>
      <c r="AN582" s="206"/>
      <c r="AO582" s="206"/>
      <c r="AP582" s="206"/>
      <c r="AQ582" s="206"/>
      <c r="AR582" s="206"/>
      <c r="AS582" s="206"/>
      <c r="AT582" s="206"/>
      <c r="AU582" s="206"/>
      <c r="AV582" s="206"/>
      <c r="AW582" s="206"/>
      <c r="AX582" s="207">
        <f t="shared" si="35"/>
        <v>0</v>
      </c>
      <c r="AY582" s="156">
        <v>8</v>
      </c>
    </row>
    <row r="583" spans="2:59" ht="27" customHeight="1" x14ac:dyDescent="0.25">
      <c r="C583" s="462"/>
      <c r="D583" s="463"/>
      <c r="E583" s="463"/>
      <c r="F583" s="463"/>
      <c r="G583" s="463"/>
      <c r="H583" s="463"/>
      <c r="I583" s="463"/>
      <c r="J583" s="463"/>
      <c r="K583" s="463"/>
      <c r="L583" s="463"/>
      <c r="M583" s="463"/>
      <c r="N583" s="463"/>
      <c r="O583" s="463"/>
      <c r="P583" s="463"/>
      <c r="Q583" s="464"/>
      <c r="R583" s="213" t="s">
        <v>419</v>
      </c>
      <c r="S583" s="213"/>
      <c r="T583" s="213"/>
      <c r="U583" s="213"/>
      <c r="V583" s="213"/>
      <c r="W583" s="214"/>
      <c r="X583" s="459" t="s">
        <v>320</v>
      </c>
      <c r="Y583" s="459">
        <v>9359.9478724395576</v>
      </c>
      <c r="Z583" s="553">
        <v>6.6858862822581351</v>
      </c>
      <c r="AA583" s="508">
        <v>62579.547082994875</v>
      </c>
      <c r="AB583" s="293"/>
      <c r="AC583" s="206"/>
      <c r="AD583" s="206"/>
      <c r="AE583" s="206"/>
      <c r="AF583" s="206"/>
      <c r="AG583" s="206"/>
      <c r="AH583" s="206"/>
      <c r="AI583" s="206"/>
      <c r="AJ583" s="206"/>
      <c r="AK583" s="206"/>
      <c r="AL583" s="206"/>
      <c r="AM583" s="206"/>
      <c r="AN583" s="206"/>
      <c r="AO583" s="206"/>
      <c r="AP583" s="206"/>
      <c r="AQ583" s="206"/>
      <c r="AR583" s="206"/>
      <c r="AS583" s="206"/>
      <c r="AT583" s="206"/>
      <c r="AU583" s="206"/>
      <c r="AV583" s="206"/>
      <c r="AW583" s="206"/>
      <c r="AX583" s="207">
        <f t="shared" si="35"/>
        <v>0</v>
      </c>
      <c r="AY583" s="156">
        <v>9</v>
      </c>
    </row>
    <row r="584" spans="2:59" x14ac:dyDescent="0.25">
      <c r="C584" s="431"/>
      <c r="D584" s="431"/>
      <c r="E584" s="402" t="s">
        <v>320</v>
      </c>
      <c r="F584" s="315"/>
      <c r="G584" s="316"/>
      <c r="H584" s="206"/>
      <c r="I584" s="554"/>
      <c r="J584" s="555"/>
      <c r="K584" s="556"/>
      <c r="L584" s="554"/>
      <c r="M584" s="555"/>
      <c r="N584" s="556"/>
      <c r="O584" s="554"/>
      <c r="P584" s="555"/>
      <c r="Q584" s="556"/>
      <c r="R584" s="557"/>
      <c r="S584" s="505"/>
      <c r="T584" s="558"/>
      <c r="U584" s="559"/>
      <c r="V584" s="505"/>
      <c r="W584" s="558"/>
      <c r="X584" s="503"/>
      <c r="Y584" s="503"/>
      <c r="Z584" s="553"/>
      <c r="AA584" s="503"/>
      <c r="AB584" s="205"/>
    </row>
    <row r="585" spans="2:59" x14ac:dyDescent="0.25">
      <c r="C585" s="256" t="s">
        <v>327</v>
      </c>
      <c r="D585" s="256"/>
      <c r="E585" s="560"/>
      <c r="F585" s="315"/>
      <c r="G585" s="316"/>
      <c r="H585" s="206"/>
      <c r="I585" s="206"/>
      <c r="J585" s="317"/>
      <c r="K585" s="206"/>
      <c r="L585" s="206"/>
      <c r="M585" s="317"/>
      <c r="N585" s="206"/>
      <c r="O585" s="206"/>
      <c r="P585" s="317"/>
      <c r="Q585" s="206"/>
      <c r="R585" s="561"/>
      <c r="S585" s="317"/>
      <c r="T585" s="206"/>
      <c r="U585" s="206"/>
      <c r="V585" s="317"/>
      <c r="W585" s="206"/>
      <c r="X585" s="265"/>
      <c r="Y585" s="265"/>
      <c r="Z585" s="318"/>
      <c r="AA585" s="265"/>
    </row>
    <row r="586" spans="2:59" x14ac:dyDescent="0.25">
      <c r="C586" s="261" t="s">
        <v>328</v>
      </c>
      <c r="D586" s="261"/>
      <c r="E586" s="314"/>
      <c r="F586" s="315"/>
      <c r="G586" s="316"/>
      <c r="H586" s="206"/>
      <c r="I586" s="206"/>
      <c r="J586" s="317"/>
      <c r="K586" s="206"/>
      <c r="L586" s="206"/>
      <c r="M586" s="317"/>
      <c r="N586" s="206"/>
      <c r="O586" s="206"/>
      <c r="P586" s="317"/>
      <c r="Q586" s="206"/>
      <c r="R586" s="206"/>
      <c r="S586" s="317"/>
      <c r="T586" s="206"/>
      <c r="U586" s="206"/>
      <c r="V586" s="317"/>
      <c r="W586" s="206"/>
      <c r="X586" s="265"/>
      <c r="Y586" s="265"/>
      <c r="Z586" s="318"/>
      <c r="AA586" s="265"/>
    </row>
    <row r="587" spans="2:59" ht="15.75" thickBot="1" x14ac:dyDescent="0.3">
      <c r="E587" s="266"/>
      <c r="F587" s="267"/>
      <c r="G587" s="268"/>
      <c r="H587" s="199"/>
      <c r="O587" s="267"/>
      <c r="P587" s="268"/>
      <c r="Q587" s="199"/>
      <c r="U587" s="267"/>
      <c r="V587" s="268"/>
      <c r="W587" s="199"/>
      <c r="X587" s="269"/>
      <c r="Y587" s="269"/>
      <c r="Z587" s="270"/>
      <c r="AA587" s="269"/>
      <c r="AB587" s="205"/>
    </row>
    <row r="588" spans="2:59" ht="15.75" thickBot="1" x14ac:dyDescent="0.3">
      <c r="F588" s="387" t="s">
        <v>308</v>
      </c>
      <c r="G588" s="388"/>
      <c r="H588" s="389"/>
      <c r="I588" s="387" t="s">
        <v>309</v>
      </c>
      <c r="J588" s="388"/>
      <c r="K588" s="389"/>
      <c r="L588" s="387" t="s">
        <v>310</v>
      </c>
      <c r="M588" s="388"/>
      <c r="N588" s="389"/>
      <c r="O588" s="387" t="s">
        <v>311</v>
      </c>
      <c r="P588" s="388"/>
      <c r="Q588" s="389"/>
      <c r="R588" s="387" t="s">
        <v>312</v>
      </c>
      <c r="S588" s="388"/>
      <c r="T588" s="389"/>
      <c r="U588" s="387" t="s">
        <v>313</v>
      </c>
      <c r="V588" s="388"/>
      <c r="W588" s="389"/>
      <c r="X588" s="387" t="s">
        <v>314</v>
      </c>
      <c r="Y588" s="388"/>
      <c r="Z588" s="388"/>
      <c r="AA588" s="389"/>
      <c r="AB588" s="534"/>
      <c r="AC588" s="319"/>
      <c r="AD588" s="319"/>
      <c r="AE588" s="319"/>
      <c r="AF588" s="319"/>
      <c r="AG588" s="319"/>
      <c r="AH588" s="319"/>
      <c r="AI588" s="319"/>
      <c r="AJ588" s="319"/>
      <c r="AK588" s="319"/>
      <c r="AL588" s="319"/>
      <c r="AM588" s="319"/>
      <c r="AN588" s="319"/>
    </row>
    <row r="589" spans="2:59" ht="30" x14ac:dyDescent="0.25">
      <c r="B589" s="276" t="str">
        <f>'[3]Do not use or change'!H74</f>
        <v>B11</v>
      </c>
      <c r="C589" s="322" t="str">
        <f>'[3]Do not use or change'!F74</f>
        <v>International consultant</v>
      </c>
      <c r="D589" s="390" t="s">
        <v>329</v>
      </c>
      <c r="E589" s="390" t="s">
        <v>307</v>
      </c>
      <c r="F589" s="302" t="s">
        <v>315</v>
      </c>
      <c r="G589" s="298" t="s">
        <v>316</v>
      </c>
      <c r="H589" s="235" t="s">
        <v>317</v>
      </c>
      <c r="I589" s="299" t="s">
        <v>315</v>
      </c>
      <c r="J589" s="300" t="s">
        <v>316</v>
      </c>
      <c r="K589" s="301" t="s">
        <v>317</v>
      </c>
      <c r="L589" s="302" t="s">
        <v>315</v>
      </c>
      <c r="M589" s="298" t="s">
        <v>316</v>
      </c>
      <c r="N589" s="235" t="s">
        <v>317</v>
      </c>
      <c r="O589" s="302" t="s">
        <v>315</v>
      </c>
      <c r="P589" s="298" t="s">
        <v>316</v>
      </c>
      <c r="Q589" s="235" t="s">
        <v>317</v>
      </c>
      <c r="R589" s="302" t="s">
        <v>315</v>
      </c>
      <c r="S589" s="298" t="s">
        <v>316</v>
      </c>
      <c r="T589" s="235" t="s">
        <v>317</v>
      </c>
      <c r="U589" s="302" t="s">
        <v>315</v>
      </c>
      <c r="V589" s="298" t="s">
        <v>316</v>
      </c>
      <c r="W589" s="235" t="s">
        <v>317</v>
      </c>
      <c r="X589" s="390" t="s">
        <v>307</v>
      </c>
      <c r="Y589" s="302" t="s">
        <v>315</v>
      </c>
      <c r="Z589" s="298" t="s">
        <v>316</v>
      </c>
      <c r="AA589" s="235" t="s">
        <v>317</v>
      </c>
      <c r="AB589" s="181"/>
      <c r="AC589" s="319"/>
      <c r="AD589" s="319"/>
      <c r="AE589" s="319"/>
      <c r="AF589" s="319"/>
      <c r="AG589" s="319"/>
      <c r="AH589" s="319"/>
      <c r="AI589" s="319"/>
      <c r="AJ589" s="319"/>
      <c r="AK589" s="319"/>
      <c r="AL589" s="319"/>
      <c r="AM589" s="319"/>
      <c r="AN589" s="319"/>
    </row>
    <row r="590" spans="2:59" ht="60" customHeight="1" thickBot="1" x14ac:dyDescent="0.3">
      <c r="C590" s="303" t="str">
        <f>'[3]Do not use or change'!I74</f>
        <v>International scientists or professors with recognized expertise in genomics.</v>
      </c>
      <c r="D590" s="392" t="str">
        <f>D521</f>
        <v>International consultants under the modality of short-term contracts or very low dedication of time to the project. 15 international experts, with an average monthly value of US $ 3,687</v>
      </c>
      <c r="E590" s="392" t="s">
        <v>340</v>
      </c>
      <c r="F590" s="282">
        <v>3687</v>
      </c>
      <c r="G590" s="355">
        <v>19.529849449313218</v>
      </c>
      <c r="H590" s="198">
        <v>72006.554919617833</v>
      </c>
      <c r="I590" s="282">
        <v>3687</v>
      </c>
      <c r="J590" s="355">
        <v>35.59041157624101</v>
      </c>
      <c r="K590" s="198">
        <v>131221.84748160059</v>
      </c>
      <c r="L590" s="282">
        <v>3687</v>
      </c>
      <c r="M590" s="355">
        <v>32.425588808097423</v>
      </c>
      <c r="N590" s="198">
        <v>119553.14593545519</v>
      </c>
      <c r="O590" s="282">
        <v>3687</v>
      </c>
      <c r="P590" s="355">
        <v>33.881299263177866</v>
      </c>
      <c r="Q590" s="198">
        <v>124920.35038333679</v>
      </c>
      <c r="R590" s="282">
        <v>3687</v>
      </c>
      <c r="S590" s="355">
        <v>36.791958732106778</v>
      </c>
      <c r="T590" s="198">
        <v>135651.95184527768</v>
      </c>
      <c r="U590" s="282">
        <v>3687</v>
      </c>
      <c r="V590" s="355">
        <v>18.947096487552617</v>
      </c>
      <c r="W590" s="198">
        <v>69857.944749606497</v>
      </c>
      <c r="X590" s="433" t="str">
        <f>E590</f>
        <v>Months</v>
      </c>
      <c r="Y590" s="433">
        <f>U590</f>
        <v>3687</v>
      </c>
      <c r="Z590" s="284">
        <f>SUM(G590+J590+M590+P590+S590+V590)</f>
        <v>177.16620431648892</v>
      </c>
      <c r="AA590" s="285">
        <f>SUM(H590+K590+N590+Q590+T590+W590)</f>
        <v>653211.79531489464</v>
      </c>
      <c r="AB590" s="205"/>
      <c r="AC590" s="206"/>
      <c r="AD590" s="206"/>
      <c r="AE590" s="207">
        <f>H590-(F590*G590)</f>
        <v>0</v>
      </c>
      <c r="AF590" s="206"/>
      <c r="AG590" s="206"/>
      <c r="AH590" s="207">
        <f>K590-(J590*I590)</f>
        <v>0</v>
      </c>
      <c r="AI590" s="206"/>
      <c r="AJ590" s="206"/>
      <c r="AK590" s="207">
        <f>+N590-(L590*M590)</f>
        <v>0</v>
      </c>
      <c r="AL590" s="206"/>
      <c r="AM590" s="206"/>
      <c r="AN590" s="207">
        <f>Q590-(O590*P590)</f>
        <v>0</v>
      </c>
      <c r="AO590" s="206"/>
      <c r="AP590" s="206"/>
      <c r="AQ590" s="207">
        <f>+T590-(R590*S590)</f>
        <v>0</v>
      </c>
      <c r="AR590" s="206"/>
      <c r="AS590" s="206"/>
      <c r="AT590" s="207">
        <f>+W590-(U590*V590)</f>
        <v>0</v>
      </c>
      <c r="AU590" s="206"/>
      <c r="AV590" s="206"/>
      <c r="AW590" s="206"/>
      <c r="AX590" s="208">
        <f>+AA590-W590-T590-Q590-N590-K590-H590</f>
        <v>0</v>
      </c>
      <c r="BA590" s="208">
        <f>+H590-'[3]4.4. Detailed Budget Plan'!J75</f>
        <v>0</v>
      </c>
      <c r="BB590" s="208">
        <f>+K590-'[3]4.4. Detailed Budget Plan'!K75</f>
        <v>0</v>
      </c>
      <c r="BC590" s="208">
        <f>+N590-'[3]4.4. Detailed Budget Plan'!L75</f>
        <v>0</v>
      </c>
      <c r="BD590" s="208">
        <f>+Q590-'[3]4.4. Detailed Budget Plan'!M75</f>
        <v>0</v>
      </c>
      <c r="BE590" s="208">
        <f>+T590-'[3]4.4. Detailed Budget Plan'!N75</f>
        <v>0</v>
      </c>
      <c r="BF590" s="208">
        <f>+W590-'[3]4.4. Detailed Budget Plan'!O75</f>
        <v>0</v>
      </c>
      <c r="BG590" s="208">
        <f>+AA590-'[3]4.4. Detailed Budget Plan'!P75</f>
        <v>0</v>
      </c>
    </row>
    <row r="591" spans="2:59" x14ac:dyDescent="0.25">
      <c r="C591" s="286" t="s">
        <v>327</v>
      </c>
      <c r="D591" s="286"/>
      <c r="E591" s="306"/>
      <c r="F591" s="307"/>
      <c r="G591" s="308"/>
      <c r="H591" s="308"/>
      <c r="I591" s="309"/>
      <c r="J591" s="310"/>
      <c r="K591" s="309"/>
      <c r="L591" s="309"/>
      <c r="M591" s="310"/>
      <c r="N591" s="309"/>
      <c r="O591" s="309"/>
      <c r="P591" s="310"/>
      <c r="Q591" s="309"/>
      <c r="R591" s="309"/>
      <c r="S591" s="310"/>
      <c r="T591" s="309"/>
      <c r="U591" s="309"/>
      <c r="V591" s="310"/>
      <c r="W591" s="309"/>
      <c r="X591" s="311"/>
      <c r="Y591" s="311"/>
      <c r="Z591" s="312"/>
      <c r="AA591" s="311"/>
    </row>
    <row r="592" spans="2:59" x14ac:dyDescent="0.25">
      <c r="C592" s="261" t="s">
        <v>328</v>
      </c>
      <c r="D592" s="261"/>
      <c r="E592" s="314"/>
      <c r="F592" s="315"/>
      <c r="G592" s="316"/>
      <c r="H592" s="316"/>
      <c r="I592" s="206"/>
      <c r="J592" s="317"/>
      <c r="K592" s="206"/>
      <c r="L592" s="206"/>
      <c r="M592" s="317"/>
      <c r="N592" s="206"/>
      <c r="O592" s="206"/>
      <c r="P592" s="317"/>
      <c r="Q592" s="206"/>
      <c r="R592" s="206"/>
      <c r="S592" s="317"/>
      <c r="T592" s="206"/>
      <c r="U592" s="206"/>
      <c r="V592" s="317"/>
      <c r="W592" s="206"/>
      <c r="X592" s="265"/>
      <c r="Y592" s="265"/>
      <c r="Z592" s="318"/>
      <c r="AA592" s="265"/>
    </row>
    <row r="593" spans="2:59" ht="15.75" thickBot="1" x14ac:dyDescent="0.3">
      <c r="I593" s="320"/>
      <c r="J593" s="321"/>
      <c r="K593" s="320"/>
    </row>
    <row r="594" spans="2:59" ht="15.75" thickBot="1" x14ac:dyDescent="0.3">
      <c r="F594" s="387" t="s">
        <v>308</v>
      </c>
      <c r="G594" s="388"/>
      <c r="H594" s="389"/>
      <c r="I594" s="387" t="s">
        <v>309</v>
      </c>
      <c r="J594" s="388"/>
      <c r="K594" s="389"/>
      <c r="L594" s="387" t="s">
        <v>310</v>
      </c>
      <c r="M594" s="388"/>
      <c r="N594" s="389"/>
      <c r="O594" s="387" t="s">
        <v>311</v>
      </c>
      <c r="P594" s="388"/>
      <c r="Q594" s="389"/>
      <c r="R594" s="387" t="s">
        <v>312</v>
      </c>
      <c r="S594" s="388"/>
      <c r="T594" s="389"/>
      <c r="U594" s="387" t="s">
        <v>313</v>
      </c>
      <c r="V594" s="388"/>
      <c r="W594" s="389"/>
      <c r="X594" s="387" t="s">
        <v>314</v>
      </c>
      <c r="Y594" s="388"/>
      <c r="Z594" s="388"/>
      <c r="AA594" s="389"/>
      <c r="AB594" s="158"/>
    </row>
    <row r="595" spans="2:59" ht="30" x14ac:dyDescent="0.25">
      <c r="B595" s="276" t="str">
        <f>'[3]Do not use or change'!H75</f>
        <v>B12</v>
      </c>
      <c r="C595" s="322" t="str">
        <f>'[3]Do not use or change'!F75</f>
        <v>Local Consultants</v>
      </c>
      <c r="D595" s="390" t="s">
        <v>329</v>
      </c>
      <c r="E595" s="390" t="s">
        <v>307</v>
      </c>
      <c r="F595" s="302" t="s">
        <v>315</v>
      </c>
      <c r="G595" s="298" t="s">
        <v>316</v>
      </c>
      <c r="H595" s="235" t="s">
        <v>317</v>
      </c>
      <c r="I595" s="299" t="s">
        <v>315</v>
      </c>
      <c r="J595" s="300" t="s">
        <v>316</v>
      </c>
      <c r="K595" s="301" t="s">
        <v>317</v>
      </c>
      <c r="L595" s="302" t="s">
        <v>315</v>
      </c>
      <c r="M595" s="298" t="s">
        <v>316</v>
      </c>
      <c r="N595" s="235" t="s">
        <v>317</v>
      </c>
      <c r="O595" s="302" t="s">
        <v>315</v>
      </c>
      <c r="P595" s="298" t="s">
        <v>316</v>
      </c>
      <c r="Q595" s="235" t="s">
        <v>317</v>
      </c>
      <c r="R595" s="302" t="s">
        <v>315</v>
      </c>
      <c r="S595" s="298" t="s">
        <v>316</v>
      </c>
      <c r="T595" s="235" t="s">
        <v>317</v>
      </c>
      <c r="U595" s="302" t="s">
        <v>315</v>
      </c>
      <c r="V595" s="298" t="s">
        <v>316</v>
      </c>
      <c r="W595" s="235" t="s">
        <v>317</v>
      </c>
      <c r="X595" s="390" t="s">
        <v>307</v>
      </c>
      <c r="Y595" s="302" t="s">
        <v>315</v>
      </c>
      <c r="Z595" s="298" t="s">
        <v>316</v>
      </c>
      <c r="AA595" s="235" t="s">
        <v>317</v>
      </c>
      <c r="AB595" s="181"/>
      <c r="AC595" s="319"/>
      <c r="AD595" s="319"/>
      <c r="AE595" s="319"/>
      <c r="AF595" s="319"/>
      <c r="AG595" s="319"/>
      <c r="AH595" s="319"/>
      <c r="AI595" s="319"/>
      <c r="AJ595" s="319"/>
      <c r="AK595" s="319"/>
      <c r="AL595" s="319"/>
      <c r="AM595" s="319"/>
      <c r="AN595" s="319"/>
    </row>
    <row r="596" spans="2:59" ht="112.5" customHeight="1" thickBot="1" x14ac:dyDescent="0.3">
      <c r="C596" s="303" t="str">
        <f>'[3]Do not use or change'!I75</f>
        <v>(i) Professional in field for activities related with testing, validation and implementation the new varieties with farmers. (ii) National researchers developing new varieties in ache research center.  (iii) proper design of communication pieces. This includes all the costs associated with each position including the cost associates with the colombian law.</v>
      </c>
      <c r="D596" s="392" t="str">
        <f>D529</f>
        <v>It corresponds to the monthly time of 101 people who will be involved in the project as local consultants. Average value month per person / year is the unit cost with a value of US $ 2,333</v>
      </c>
      <c r="E596" s="392" t="s">
        <v>340</v>
      </c>
      <c r="F596" s="562">
        <v>2333</v>
      </c>
      <c r="G596" s="563">
        <v>195.62404522804036</v>
      </c>
      <c r="H596" s="562">
        <v>456390.89751701814</v>
      </c>
      <c r="I596" s="562">
        <v>2333</v>
      </c>
      <c r="J596" s="563">
        <v>390.17592476573668</v>
      </c>
      <c r="K596" s="562">
        <v>910280.43247846374</v>
      </c>
      <c r="L596" s="562">
        <v>2333</v>
      </c>
      <c r="M596" s="563">
        <v>362.95429769465125</v>
      </c>
      <c r="N596" s="562">
        <v>846772.37652162137</v>
      </c>
      <c r="O596" s="562">
        <v>2333</v>
      </c>
      <c r="P596" s="563">
        <v>345.82746300175307</v>
      </c>
      <c r="Q596" s="562">
        <v>806815.47118308989</v>
      </c>
      <c r="R596" s="562">
        <v>2333</v>
      </c>
      <c r="S596" s="563">
        <v>360.13928257956553</v>
      </c>
      <c r="T596" s="562">
        <v>840204.94625812641</v>
      </c>
      <c r="U596" s="562">
        <v>2333</v>
      </c>
      <c r="V596" s="563">
        <v>181.9571342224888</v>
      </c>
      <c r="W596" s="562">
        <v>424505.99414106639</v>
      </c>
      <c r="X596" s="433" t="str">
        <f>E596</f>
        <v>Months</v>
      </c>
      <c r="Y596" s="433">
        <f>U596</f>
        <v>2333</v>
      </c>
      <c r="Z596" s="564">
        <f>SUM(G596+J596+M596+P596+S596+V596)</f>
        <v>1836.6781474922357</v>
      </c>
      <c r="AA596" s="565">
        <f>'[3]4.4. Detailed Budget Plan'!P76</f>
        <v>4284970.1180993859</v>
      </c>
      <c r="AB596" s="293"/>
      <c r="AC596" s="206"/>
      <c r="AD596" s="206"/>
      <c r="AE596" s="207">
        <f>H596-(F596*G596)</f>
        <v>0</v>
      </c>
      <c r="AF596" s="206"/>
      <c r="AG596" s="206"/>
      <c r="AH596" s="207">
        <f>K596-(J596*I596)</f>
        <v>0</v>
      </c>
      <c r="AI596" s="206"/>
      <c r="AJ596" s="206"/>
      <c r="AK596" s="207">
        <f>+N596-(L596*M596)</f>
        <v>0</v>
      </c>
      <c r="AL596" s="206"/>
      <c r="AM596" s="206"/>
      <c r="AN596" s="207">
        <f>Q596-(O596*P596)</f>
        <v>0</v>
      </c>
      <c r="AO596" s="206"/>
      <c r="AP596" s="206"/>
      <c r="AQ596" s="207">
        <f>+T596-(R596*S596)</f>
        <v>0</v>
      </c>
      <c r="AR596" s="206"/>
      <c r="AS596" s="206"/>
      <c r="AT596" s="207">
        <f>+W596-(U596*V596)</f>
        <v>0</v>
      </c>
      <c r="AU596" s="206"/>
      <c r="AV596" s="206"/>
      <c r="AW596" s="206"/>
      <c r="AX596" s="208">
        <f>+AA596-W596-T596-Q596-N596-K596-H596</f>
        <v>0</v>
      </c>
      <c r="BA596" s="208">
        <f>+H596-'[3]4.4. Detailed Budget Plan'!J76</f>
        <v>0</v>
      </c>
      <c r="BB596" s="208">
        <f>+K596-'[3]4.4. Detailed Budget Plan'!K76</f>
        <v>0</v>
      </c>
      <c r="BC596" s="208">
        <f>+N596-'[3]4.4. Detailed Budget Plan'!L76</f>
        <v>0</v>
      </c>
      <c r="BD596" s="208">
        <f>+Q596-'[3]4.4. Detailed Budget Plan'!M76</f>
        <v>0</v>
      </c>
      <c r="BE596" s="208">
        <f>+T596-'[3]4.4. Detailed Budget Plan'!N76</f>
        <v>0</v>
      </c>
      <c r="BF596" s="208">
        <f>+W596-'[3]4.4. Detailed Budget Plan'!O76</f>
        <v>0</v>
      </c>
      <c r="BG596" s="208">
        <f>+AA596-'[3]4.4. Detailed Budget Plan'!P76</f>
        <v>0</v>
      </c>
    </row>
    <row r="597" spans="2:59" x14ac:dyDescent="0.25">
      <c r="C597" s="286" t="s">
        <v>327</v>
      </c>
      <c r="D597" s="286"/>
      <c r="E597" s="306"/>
      <c r="F597" s="307"/>
      <c r="G597" s="308"/>
      <c r="I597" s="309"/>
      <c r="J597" s="310"/>
      <c r="K597" s="309"/>
      <c r="L597" s="309"/>
      <c r="M597" s="310"/>
      <c r="N597" s="309"/>
      <c r="O597" s="309"/>
      <c r="P597" s="310"/>
      <c r="Q597" s="309"/>
      <c r="R597" s="309"/>
      <c r="S597" s="310"/>
      <c r="T597" s="309"/>
      <c r="U597" s="309"/>
      <c r="V597" s="310"/>
      <c r="W597" s="309"/>
      <c r="X597" s="311"/>
      <c r="Y597" s="311"/>
      <c r="Z597" s="312"/>
      <c r="AA597" s="311"/>
    </row>
    <row r="598" spans="2:59" x14ac:dyDescent="0.25">
      <c r="C598" s="261" t="s">
        <v>328</v>
      </c>
      <c r="D598" s="261"/>
      <c r="E598" s="314"/>
      <c r="F598" s="315"/>
      <c r="G598" s="316"/>
      <c r="H598" s="206"/>
      <c r="I598" s="206"/>
      <c r="J598" s="317"/>
      <c r="K598" s="206"/>
      <c r="L598" s="206"/>
      <c r="M598" s="317"/>
      <c r="N598" s="206"/>
      <c r="O598" s="206"/>
      <c r="P598" s="317"/>
      <c r="Q598" s="206"/>
      <c r="R598" s="206"/>
      <c r="S598" s="317"/>
      <c r="T598" s="206"/>
      <c r="U598" s="206"/>
      <c r="V598" s="317"/>
      <c r="W598" s="206"/>
      <c r="X598" s="265"/>
      <c r="Y598" s="265"/>
      <c r="Z598" s="318"/>
      <c r="AA598" s="265"/>
    </row>
    <row r="599" spans="2:59" ht="15.75" thickBot="1" x14ac:dyDescent="0.3">
      <c r="F599" s="319"/>
      <c r="H599" s="319"/>
      <c r="I599" s="319"/>
      <c r="K599" s="319"/>
      <c r="L599" s="319"/>
      <c r="N599" s="319"/>
      <c r="O599" s="319"/>
      <c r="Q599" s="319"/>
      <c r="R599" s="319"/>
      <c r="T599" s="319"/>
      <c r="U599" s="319"/>
      <c r="W599" s="319"/>
      <c r="X599" s="375"/>
      <c r="Y599" s="375"/>
      <c r="AA599" s="375"/>
      <c r="AB599" s="225"/>
    </row>
    <row r="600" spans="2:59" ht="15.75" thickBot="1" x14ac:dyDescent="0.3">
      <c r="B600" s="166"/>
      <c r="C600" s="566"/>
      <c r="D600" s="567"/>
      <c r="E600" s="567"/>
      <c r="F600" s="387" t="s">
        <v>308</v>
      </c>
      <c r="G600" s="388"/>
      <c r="H600" s="389"/>
      <c r="I600" s="387" t="s">
        <v>309</v>
      </c>
      <c r="J600" s="388"/>
      <c r="K600" s="389"/>
      <c r="L600" s="387" t="s">
        <v>310</v>
      </c>
      <c r="M600" s="388"/>
      <c r="N600" s="389"/>
      <c r="O600" s="387" t="s">
        <v>311</v>
      </c>
      <c r="P600" s="388"/>
      <c r="Q600" s="389"/>
      <c r="R600" s="387" t="s">
        <v>312</v>
      </c>
      <c r="S600" s="388"/>
      <c r="T600" s="389"/>
      <c r="U600" s="387" t="s">
        <v>313</v>
      </c>
      <c r="V600" s="388"/>
      <c r="W600" s="389"/>
      <c r="X600" s="387" t="s">
        <v>314</v>
      </c>
      <c r="Y600" s="388"/>
      <c r="Z600" s="388"/>
      <c r="AA600" s="389"/>
      <c r="AB600" s="158"/>
    </row>
    <row r="601" spans="2:59" ht="30" x14ac:dyDescent="0.25">
      <c r="B601" s="182" t="str">
        <f>'[3]Do not use or change'!H76</f>
        <v>B13</v>
      </c>
      <c r="C601" s="344" t="str">
        <f>'[3]Do not use or change'!F76</f>
        <v xml:space="preserve">Professional/ Contractual Services </v>
      </c>
      <c r="D601" s="390" t="s">
        <v>329</v>
      </c>
      <c r="E601" s="390" t="s">
        <v>307</v>
      </c>
      <c r="F601" s="302" t="s">
        <v>315</v>
      </c>
      <c r="G601" s="298" t="s">
        <v>316</v>
      </c>
      <c r="H601" s="235" t="s">
        <v>317</v>
      </c>
      <c r="I601" s="299" t="s">
        <v>315</v>
      </c>
      <c r="J601" s="300" t="s">
        <v>316</v>
      </c>
      <c r="K601" s="301" t="s">
        <v>317</v>
      </c>
      <c r="L601" s="302" t="s">
        <v>315</v>
      </c>
      <c r="M601" s="298" t="s">
        <v>316</v>
      </c>
      <c r="N601" s="235" t="s">
        <v>317</v>
      </c>
      <c r="O601" s="302" t="s">
        <v>315</v>
      </c>
      <c r="P601" s="298" t="s">
        <v>316</v>
      </c>
      <c r="Q601" s="235" t="s">
        <v>317</v>
      </c>
      <c r="R601" s="302" t="s">
        <v>315</v>
      </c>
      <c r="S601" s="298" t="s">
        <v>316</v>
      </c>
      <c r="T601" s="235" t="s">
        <v>317</v>
      </c>
      <c r="U601" s="302" t="s">
        <v>315</v>
      </c>
      <c r="V601" s="298" t="s">
        <v>316</v>
      </c>
      <c r="W601" s="235" t="s">
        <v>317</v>
      </c>
      <c r="X601" s="390" t="s">
        <v>307</v>
      </c>
      <c r="Y601" s="302" t="s">
        <v>315</v>
      </c>
      <c r="Z601" s="298" t="s">
        <v>316</v>
      </c>
      <c r="AA601" s="235" t="s">
        <v>317</v>
      </c>
      <c r="AB601" s="181"/>
      <c r="AC601" s="319"/>
      <c r="AD601" s="319"/>
      <c r="AE601" s="319"/>
      <c r="AF601" s="319"/>
      <c r="AG601" s="319"/>
      <c r="AH601" s="319"/>
      <c r="AI601" s="319"/>
      <c r="AJ601" s="319"/>
      <c r="AK601" s="319"/>
      <c r="AL601" s="319"/>
      <c r="AM601" s="319"/>
      <c r="AN601" s="319"/>
    </row>
    <row r="602" spans="2:59" ht="90.75" thickBot="1" x14ac:dyDescent="0.3">
      <c r="B602" s="166"/>
      <c r="C602" s="303" t="str">
        <f>'[3]Do not use or change'!I76</f>
        <v>Physical and chemical analysis (soil, biomass), maintenance of equipment and constructions, insurance, land rental, provision of supplies, laboratory materials and reagents, consumable materials (glasses, gloves)</v>
      </c>
      <c r="D602" s="392" t="s">
        <v>420</v>
      </c>
      <c r="E602" s="392" t="s">
        <v>320</v>
      </c>
      <c r="F602" s="352">
        <v>3359.5771409968229</v>
      </c>
      <c r="G602" s="197">
        <v>100.82957378278614</v>
      </c>
      <c r="H602" s="198">
        <v>338744.73121710087</v>
      </c>
      <c r="I602" s="352">
        <v>3359.5771409968229</v>
      </c>
      <c r="J602" s="197">
        <v>212.51246661321582</v>
      </c>
      <c r="K602" s="198">
        <v>713952.02501061035</v>
      </c>
      <c r="L602" s="352">
        <v>3359.5771409968229</v>
      </c>
      <c r="M602" s="197">
        <v>164.79698117198183</v>
      </c>
      <c r="N602" s="198">
        <v>553648.17085067392</v>
      </c>
      <c r="O602" s="352">
        <v>3359.5771409968229</v>
      </c>
      <c r="P602" s="197">
        <v>109.88245845356508</v>
      </c>
      <c r="Q602" s="198">
        <v>369158.59561713034</v>
      </c>
      <c r="R602" s="352">
        <v>3359.5771409968229</v>
      </c>
      <c r="S602" s="197">
        <v>92.801319360101942</v>
      </c>
      <c r="T602" s="198">
        <v>311773.19117654441</v>
      </c>
      <c r="U602" s="352">
        <v>3359.5771409968229</v>
      </c>
      <c r="V602" s="197">
        <v>39.766827559750226</v>
      </c>
      <c r="W602" s="198">
        <v>133599.72483969934</v>
      </c>
      <c r="X602" s="433" t="str">
        <f>E602</f>
        <v>Lump sum</v>
      </c>
      <c r="Y602" s="433">
        <f>U602</f>
        <v>3359.5771409968229</v>
      </c>
      <c r="Z602" s="284">
        <f>SUM(G602+J602+M602+P602+S602+V602)</f>
        <v>720.58962694140109</v>
      </c>
      <c r="AA602" s="285">
        <f>SUM(H602+K602+N602+Q602+T602+W602)</f>
        <v>2420876.4387117596</v>
      </c>
      <c r="AB602" s="205"/>
      <c r="AC602" s="206"/>
      <c r="AD602" s="206"/>
      <c r="AE602" s="207">
        <f>H602-(F602*G602)</f>
        <v>0</v>
      </c>
      <c r="AF602" s="206"/>
      <c r="AG602" s="206"/>
      <c r="AH602" s="207">
        <f>K602-(J602*I602)</f>
        <v>0</v>
      </c>
      <c r="AI602" s="206"/>
      <c r="AJ602" s="206"/>
      <c r="AK602" s="207">
        <f>+N602-(L602*M602)</f>
        <v>0</v>
      </c>
      <c r="AL602" s="206"/>
      <c r="AM602" s="206"/>
      <c r="AN602" s="207">
        <f>Q602-(O602*P602)</f>
        <v>0</v>
      </c>
      <c r="AO602" s="206"/>
      <c r="AP602" s="206"/>
      <c r="AQ602" s="207">
        <f>+T602-(R602*S602)</f>
        <v>0</v>
      </c>
      <c r="AR602" s="206"/>
      <c r="AS602" s="206"/>
      <c r="AT602" s="207">
        <f>+W602-(U602*V602)</f>
        <v>0</v>
      </c>
      <c r="AU602" s="206"/>
      <c r="AV602" s="206"/>
      <c r="AW602" s="206"/>
      <c r="AX602" s="208">
        <f>+AA602-W602-T602-Q602-N602-K602-H602</f>
        <v>0</v>
      </c>
      <c r="BA602" s="208">
        <f>+H602-'[3]4.4. Detailed Budget Plan'!J77</f>
        <v>0</v>
      </c>
      <c r="BB602" s="208">
        <f>+K602-'[3]4.4. Detailed Budget Plan'!K77</f>
        <v>0</v>
      </c>
      <c r="BC602" s="208">
        <f>+N602-'[3]4.4. Detailed Budget Plan'!L77</f>
        <v>0</v>
      </c>
      <c r="BD602" s="208">
        <f>+Q602-'[3]4.4. Detailed Budget Plan'!M77</f>
        <v>0</v>
      </c>
      <c r="BE602" s="208">
        <f>+T602-'[3]4.4. Detailed Budget Plan'!N77</f>
        <v>0</v>
      </c>
      <c r="BF602" s="208">
        <f>+W602-'[3]4.4. Detailed Budget Plan'!O77</f>
        <v>0</v>
      </c>
      <c r="BG602" s="208">
        <f>+AA602-'[3]4.4. Detailed Budget Plan'!P77</f>
        <v>0</v>
      </c>
    </row>
    <row r="603" spans="2:59" x14ac:dyDescent="0.25">
      <c r="B603" s="166"/>
      <c r="C603" s="442"/>
      <c r="D603" s="443"/>
      <c r="E603" s="443"/>
      <c r="F603" s="443"/>
      <c r="G603" s="443"/>
      <c r="H603" s="443"/>
      <c r="I603" s="443"/>
      <c r="J603" s="443"/>
      <c r="K603" s="443"/>
      <c r="L603" s="443"/>
      <c r="M603" s="443"/>
      <c r="N603" s="443"/>
      <c r="O603" s="443"/>
      <c r="P603" s="443"/>
      <c r="Q603" s="444"/>
      <c r="R603" s="241" t="s">
        <v>343</v>
      </c>
      <c r="S603" s="242"/>
      <c r="T603" s="242"/>
      <c r="U603" s="242"/>
      <c r="V603" s="242"/>
      <c r="W603" s="330"/>
      <c r="X603" s="536" t="s">
        <v>411</v>
      </c>
      <c r="Y603" s="536">
        <v>4773.261462323313</v>
      </c>
      <c r="Z603" s="458">
        <v>97.971540143573066</v>
      </c>
      <c r="AA603" s="361">
        <v>467643.77697177901</v>
      </c>
      <c r="AB603" s="293"/>
      <c r="AC603" s="206"/>
      <c r="AD603" s="206"/>
      <c r="AE603" s="206"/>
      <c r="AF603" s="206"/>
      <c r="AG603" s="206"/>
      <c r="AH603" s="206"/>
      <c r="AI603" s="206"/>
      <c r="AJ603" s="206"/>
      <c r="AK603" s="206"/>
      <c r="AL603" s="206"/>
      <c r="AM603" s="206"/>
      <c r="AN603" s="206"/>
      <c r="AO603" s="206"/>
      <c r="AP603" s="206"/>
      <c r="AQ603" s="206"/>
      <c r="AR603" s="206"/>
      <c r="AS603" s="206"/>
      <c r="AT603" s="206"/>
      <c r="AU603" s="206"/>
      <c r="AV603" s="206"/>
      <c r="AW603" s="206"/>
      <c r="AX603" s="207">
        <f>+AA603-(Y603*Z603)</f>
        <v>0</v>
      </c>
      <c r="AY603" s="156">
        <v>1</v>
      </c>
      <c r="BA603" s="518"/>
    </row>
    <row r="604" spans="2:59" ht="14.65" customHeight="1" x14ac:dyDescent="0.25">
      <c r="B604" s="166"/>
      <c r="C604" s="442"/>
      <c r="D604" s="443"/>
      <c r="E604" s="443"/>
      <c r="F604" s="443"/>
      <c r="G604" s="443"/>
      <c r="H604" s="443"/>
      <c r="I604" s="443"/>
      <c r="J604" s="443"/>
      <c r="K604" s="443"/>
      <c r="L604" s="443"/>
      <c r="M604" s="443"/>
      <c r="N604" s="443"/>
      <c r="O604" s="443"/>
      <c r="P604" s="443"/>
      <c r="Q604" s="444"/>
      <c r="R604" s="212" t="s">
        <v>344</v>
      </c>
      <c r="S604" s="213"/>
      <c r="T604" s="213"/>
      <c r="U604" s="213"/>
      <c r="V604" s="213"/>
      <c r="W604" s="214"/>
      <c r="X604" s="540" t="s">
        <v>411</v>
      </c>
      <c r="Y604" s="540">
        <v>2883.4182299524568</v>
      </c>
      <c r="Z604" s="460">
        <v>5.6276080500224754</v>
      </c>
      <c r="AA604" s="527">
        <v>16226.747642462004</v>
      </c>
      <c r="AB604" s="293"/>
      <c r="AC604" s="206"/>
      <c r="AD604" s="206"/>
      <c r="AE604" s="206"/>
      <c r="AF604" s="206"/>
      <c r="AG604" s="206"/>
      <c r="AH604" s="206"/>
      <c r="AI604" s="206"/>
      <c r="AJ604" s="206"/>
      <c r="AK604" s="206"/>
      <c r="AL604" s="206"/>
      <c r="AM604" s="206"/>
      <c r="AN604" s="206"/>
      <c r="AO604" s="206"/>
      <c r="AP604" s="206"/>
      <c r="AQ604" s="206"/>
      <c r="AR604" s="206"/>
      <c r="AS604" s="206"/>
      <c r="AT604" s="206"/>
      <c r="AU604" s="206"/>
      <c r="AV604" s="206"/>
      <c r="AW604" s="206"/>
      <c r="AX604" s="207">
        <f>+AA604-(Y604*Z604)</f>
        <v>0</v>
      </c>
      <c r="AY604" s="156">
        <v>2</v>
      </c>
    </row>
    <row r="605" spans="2:59" ht="14.65" customHeight="1" x14ac:dyDescent="0.25">
      <c r="B605" s="166"/>
      <c r="C605" s="442"/>
      <c r="D605" s="443"/>
      <c r="E605" s="443"/>
      <c r="F605" s="443"/>
      <c r="G605" s="443"/>
      <c r="H605" s="443"/>
      <c r="I605" s="443"/>
      <c r="J605" s="443"/>
      <c r="K605" s="443"/>
      <c r="L605" s="443"/>
      <c r="M605" s="443"/>
      <c r="N605" s="443"/>
      <c r="O605" s="443"/>
      <c r="P605" s="443"/>
      <c r="Q605" s="444"/>
      <c r="R605" s="212" t="s">
        <v>347</v>
      </c>
      <c r="S605" s="213"/>
      <c r="T605" s="213"/>
      <c r="U605" s="213"/>
      <c r="V605" s="213"/>
      <c r="W605" s="214"/>
      <c r="X605" s="540" t="s">
        <v>411</v>
      </c>
      <c r="Y605" s="540">
        <v>15425.358783635847</v>
      </c>
      <c r="Z605" s="460">
        <v>81.856117091236001</v>
      </c>
      <c r="AA605" s="527">
        <v>1262659.9747676214</v>
      </c>
      <c r="AB605" s="293"/>
      <c r="AC605" s="206"/>
      <c r="AD605" s="206"/>
      <c r="AE605" s="206"/>
      <c r="AF605" s="206"/>
      <c r="AG605" s="206"/>
      <c r="AH605" s="206"/>
      <c r="AI605" s="206"/>
      <c r="AJ605" s="206"/>
      <c r="AK605" s="206"/>
      <c r="AL605" s="206"/>
      <c r="AM605" s="206"/>
      <c r="AN605" s="206"/>
      <c r="AO605" s="206"/>
      <c r="AP605" s="206"/>
      <c r="AQ605" s="206"/>
      <c r="AR605" s="206"/>
      <c r="AS605" s="206"/>
      <c r="AT605" s="206"/>
      <c r="AU605" s="206"/>
      <c r="AV605" s="206"/>
      <c r="AW605" s="206"/>
      <c r="AX605" s="207">
        <f>+AA605-(Y605*Z605)</f>
        <v>0</v>
      </c>
      <c r="AY605" s="156">
        <v>3</v>
      </c>
    </row>
    <row r="606" spans="2:59" ht="14.65" customHeight="1" x14ac:dyDescent="0.25">
      <c r="B606" s="166"/>
      <c r="C606" s="462"/>
      <c r="D606" s="463"/>
      <c r="E606" s="463"/>
      <c r="F606" s="463"/>
      <c r="G606" s="463"/>
      <c r="H606" s="463"/>
      <c r="I606" s="463"/>
      <c r="J606" s="463"/>
      <c r="K606" s="463"/>
      <c r="L606" s="463"/>
      <c r="M606" s="463"/>
      <c r="N606" s="463"/>
      <c r="O606" s="463"/>
      <c r="P606" s="463"/>
      <c r="Q606" s="464"/>
      <c r="R606" s="212" t="s">
        <v>348</v>
      </c>
      <c r="S606" s="213"/>
      <c r="T606" s="213"/>
      <c r="U606" s="213"/>
      <c r="V606" s="213"/>
      <c r="W606" s="214"/>
      <c r="X606" s="540" t="s">
        <v>411</v>
      </c>
      <c r="Y606" s="540">
        <v>1260.1432231755439</v>
      </c>
      <c r="Z606" s="460">
        <v>535.13436165656992</v>
      </c>
      <c r="AA606" s="527">
        <v>674345.9393298967</v>
      </c>
      <c r="AB606" s="293"/>
      <c r="AC606" s="206"/>
      <c r="AD606" s="206"/>
      <c r="AE606" s="206"/>
      <c r="AF606" s="206"/>
      <c r="AG606" s="206"/>
      <c r="AH606" s="206"/>
      <c r="AI606" s="206"/>
      <c r="AJ606" s="206"/>
      <c r="AK606" s="206"/>
      <c r="AL606" s="206"/>
      <c r="AM606" s="206"/>
      <c r="AN606" s="206"/>
      <c r="AO606" s="206"/>
      <c r="AP606" s="206"/>
      <c r="AQ606" s="206"/>
      <c r="AR606" s="206"/>
      <c r="AS606" s="206"/>
      <c r="AT606" s="206"/>
      <c r="AU606" s="206"/>
      <c r="AV606" s="206"/>
      <c r="AW606" s="206"/>
      <c r="AX606" s="207">
        <f t="shared" ref="AX606" si="36">+AA606-(Y606*Z606)</f>
        <v>0</v>
      </c>
      <c r="AY606" s="156">
        <v>4</v>
      </c>
    </row>
    <row r="607" spans="2:59" x14ac:dyDescent="0.25">
      <c r="C607" s="256" t="s">
        <v>327</v>
      </c>
      <c r="D607" s="256"/>
      <c r="E607" s="314"/>
      <c r="F607" s="315"/>
      <c r="G607" s="316"/>
      <c r="H607" s="206"/>
      <c r="I607" s="206"/>
      <c r="J607" s="317"/>
      <c r="K607" s="206"/>
      <c r="L607" s="206"/>
      <c r="M607" s="317"/>
      <c r="N607" s="206"/>
      <c r="O607" s="206"/>
      <c r="P607" s="317"/>
      <c r="Q607" s="206"/>
      <c r="R607" s="206"/>
      <c r="S607" s="317"/>
      <c r="T607" s="206"/>
      <c r="U607" s="206"/>
      <c r="V607" s="317"/>
      <c r="W607" s="206"/>
      <c r="X607" s="265"/>
      <c r="Y607" s="265"/>
      <c r="Z607" s="318"/>
      <c r="AA607" s="265"/>
    </row>
    <row r="608" spans="2:59" x14ac:dyDescent="0.25">
      <c r="C608" s="261" t="s">
        <v>328</v>
      </c>
      <c r="D608" s="261"/>
      <c r="E608" s="314"/>
      <c r="F608" s="315"/>
      <c r="G608" s="316"/>
      <c r="H608" s="206"/>
      <c r="I608" s="206"/>
      <c r="J608" s="317"/>
      <c r="K608" s="206"/>
      <c r="L608" s="206"/>
      <c r="M608" s="317"/>
      <c r="N608" s="206"/>
      <c r="O608" s="206"/>
      <c r="P608" s="317"/>
      <c r="Q608" s="206"/>
      <c r="R608" s="206"/>
      <c r="S608" s="317"/>
      <c r="T608" s="206"/>
      <c r="U608" s="206"/>
      <c r="V608" s="317"/>
      <c r="W608" s="206"/>
      <c r="X608" s="265"/>
      <c r="Y608" s="265"/>
      <c r="Z608" s="318"/>
      <c r="AA608" s="265"/>
    </row>
    <row r="609" spans="2:59" ht="15.75" customHeight="1" thickBot="1" x14ac:dyDescent="0.3"/>
    <row r="610" spans="2:59" ht="15.75" thickBot="1" x14ac:dyDescent="0.3">
      <c r="F610" s="387" t="s">
        <v>308</v>
      </c>
      <c r="G610" s="388"/>
      <c r="H610" s="389"/>
      <c r="I610" s="387" t="s">
        <v>309</v>
      </c>
      <c r="J610" s="388"/>
      <c r="K610" s="389"/>
      <c r="L610" s="387" t="s">
        <v>310</v>
      </c>
      <c r="M610" s="388"/>
      <c r="N610" s="389"/>
      <c r="O610" s="387" t="s">
        <v>311</v>
      </c>
      <c r="P610" s="388"/>
      <c r="Q610" s="389"/>
      <c r="R610" s="387" t="s">
        <v>312</v>
      </c>
      <c r="S610" s="388"/>
      <c r="T610" s="389"/>
      <c r="U610" s="387" t="s">
        <v>313</v>
      </c>
      <c r="V610" s="388"/>
      <c r="W610" s="389"/>
      <c r="X610" s="387" t="s">
        <v>314</v>
      </c>
      <c r="Y610" s="388"/>
      <c r="Z610" s="388"/>
      <c r="AA610" s="389"/>
      <c r="AB610" s="158"/>
    </row>
    <row r="611" spans="2:59" ht="30" x14ac:dyDescent="0.25">
      <c r="B611" s="182" t="str">
        <f>'[3]Do not use or change'!H77</f>
        <v>B14</v>
      </c>
      <c r="C611" s="322" t="str">
        <f>'[3]Do not use or change'!F77</f>
        <v>Staff</v>
      </c>
      <c r="D611" s="390" t="s">
        <v>329</v>
      </c>
      <c r="E611" s="390" t="s">
        <v>307</v>
      </c>
      <c r="F611" s="302" t="s">
        <v>315</v>
      </c>
      <c r="G611" s="298" t="s">
        <v>316</v>
      </c>
      <c r="H611" s="235" t="s">
        <v>317</v>
      </c>
      <c r="I611" s="299" t="s">
        <v>315</v>
      </c>
      <c r="J611" s="300" t="s">
        <v>316</v>
      </c>
      <c r="K611" s="301" t="s">
        <v>317</v>
      </c>
      <c r="L611" s="302" t="s">
        <v>315</v>
      </c>
      <c r="M611" s="298" t="s">
        <v>316</v>
      </c>
      <c r="N611" s="235" t="s">
        <v>317</v>
      </c>
      <c r="O611" s="302" t="s">
        <v>315</v>
      </c>
      <c r="P611" s="298" t="s">
        <v>316</v>
      </c>
      <c r="Q611" s="235" t="s">
        <v>317</v>
      </c>
      <c r="R611" s="302" t="s">
        <v>315</v>
      </c>
      <c r="S611" s="298" t="s">
        <v>316</v>
      </c>
      <c r="T611" s="235" t="s">
        <v>317</v>
      </c>
      <c r="U611" s="302" t="s">
        <v>315</v>
      </c>
      <c r="V611" s="298" t="s">
        <v>316</v>
      </c>
      <c r="W611" s="235" t="s">
        <v>317</v>
      </c>
      <c r="X611" s="390" t="s">
        <v>307</v>
      </c>
      <c r="Y611" s="302" t="s">
        <v>315</v>
      </c>
      <c r="Z611" s="298" t="s">
        <v>316</v>
      </c>
      <c r="AA611" s="235" t="s">
        <v>317</v>
      </c>
      <c r="AB611" s="181"/>
    </row>
    <row r="612" spans="2:59" ht="120.75" thickBot="1" x14ac:dyDescent="0.3">
      <c r="B612" s="166"/>
      <c r="C612" s="303" t="str">
        <f>'[3]Do not use or change'!I77</f>
        <v>Scientific advisors, and scientists on breeding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
      <c r="D612" s="392" t="str">
        <f>D545</f>
        <v>It correspond to a position of a leading international scientist who will serve as scientific advisor on breeding and a national senior scientist who will be responsible for leading the result 2.1</v>
      </c>
      <c r="E612" s="392" t="s">
        <v>340</v>
      </c>
      <c r="F612" s="282">
        <v>11054</v>
      </c>
      <c r="G612" s="197">
        <v>1.433548081340341</v>
      </c>
      <c r="H612" s="198">
        <v>15846.440491136129</v>
      </c>
      <c r="I612" s="282">
        <v>11054</v>
      </c>
      <c r="J612" s="197">
        <v>2.8977909302132296</v>
      </c>
      <c r="K612" s="198">
        <v>32032.180942577041</v>
      </c>
      <c r="L612" s="282">
        <v>11054</v>
      </c>
      <c r="M612" s="197">
        <v>2.6753126248809651</v>
      </c>
      <c r="N612" s="198">
        <v>29572.905755434189</v>
      </c>
      <c r="O612" s="282">
        <v>11054</v>
      </c>
      <c r="P612" s="197">
        <v>2.5132607102298885</v>
      </c>
      <c r="Q612" s="198">
        <v>27781.583890881186</v>
      </c>
      <c r="R612" s="282">
        <v>11054</v>
      </c>
      <c r="S612" s="197">
        <v>2.6618687571605868</v>
      </c>
      <c r="T612" s="198">
        <v>29424.297241653127</v>
      </c>
      <c r="U612" s="282">
        <v>11054</v>
      </c>
      <c r="V612" s="197">
        <v>1.3595906769087276</v>
      </c>
      <c r="W612" s="198">
        <v>15028.915342549075</v>
      </c>
      <c r="X612" s="433" t="str">
        <f>E612</f>
        <v>Months</v>
      </c>
      <c r="Y612" s="433">
        <f>U612</f>
        <v>11054</v>
      </c>
      <c r="Z612" s="284">
        <f>SUM(G612+J612+M612+P612+S612+V612)</f>
        <v>13.541371780733737</v>
      </c>
      <c r="AA612" s="285">
        <f>SUM(H612+K612+N612+Q612+T612+W612)</f>
        <v>149686.32366423073</v>
      </c>
      <c r="AB612" s="205"/>
      <c r="AC612" s="206"/>
      <c r="AD612" s="206"/>
      <c r="AE612" s="207">
        <f>H612-(F612*G612)</f>
        <v>0</v>
      </c>
      <c r="AF612" s="206"/>
      <c r="AG612" s="206"/>
      <c r="AH612" s="207">
        <f>K612-(J612*I612)</f>
        <v>0</v>
      </c>
      <c r="AI612" s="206"/>
      <c r="AJ612" s="206"/>
      <c r="AK612" s="207">
        <f>+N612-(L612*M612)</f>
        <v>0</v>
      </c>
      <c r="AL612" s="206"/>
      <c r="AM612" s="206"/>
      <c r="AN612" s="207">
        <f>Q612-(O612*P612)</f>
        <v>0</v>
      </c>
      <c r="AO612" s="206"/>
      <c r="AP612" s="206"/>
      <c r="AQ612" s="207">
        <f>+T612-(R612*S612)</f>
        <v>0</v>
      </c>
      <c r="AR612" s="206"/>
      <c r="AS612" s="206"/>
      <c r="AT612" s="207">
        <f>+W612-(U612*V612)</f>
        <v>0</v>
      </c>
      <c r="AU612" s="206"/>
      <c r="AV612" s="206"/>
      <c r="AW612" s="206"/>
      <c r="AX612" s="208">
        <f>+AA612-W612-T612-Q612-N612-K612-H612</f>
        <v>0</v>
      </c>
      <c r="BA612" s="208">
        <f>+H612-'[3]4.4. Detailed Budget Plan'!J78</f>
        <v>0</v>
      </c>
      <c r="BB612" s="208">
        <f>+K612-'[3]4.4. Detailed Budget Plan'!K78</f>
        <v>0</v>
      </c>
      <c r="BC612" s="208">
        <f>+N612-'[3]4.4. Detailed Budget Plan'!L78</f>
        <v>0</v>
      </c>
      <c r="BD612" s="208">
        <f>+Q612-'[3]4.4. Detailed Budget Plan'!M78</f>
        <v>0</v>
      </c>
      <c r="BE612" s="208">
        <f>+T612-'[3]4.4. Detailed Budget Plan'!N78</f>
        <v>0</v>
      </c>
      <c r="BF612" s="208">
        <f>+W612-'[3]4.4. Detailed Budget Plan'!O78</f>
        <v>0</v>
      </c>
      <c r="BG612" s="208">
        <f>+AA612-'[3]4.4. Detailed Budget Plan'!P78</f>
        <v>0</v>
      </c>
    </row>
    <row r="613" spans="2:59" x14ac:dyDescent="0.25">
      <c r="C613" s="286" t="s">
        <v>327</v>
      </c>
      <c r="D613" s="286"/>
      <c r="E613" s="306"/>
      <c r="F613" s="307"/>
      <c r="G613" s="308"/>
      <c r="I613" s="309"/>
      <c r="J613" s="310"/>
      <c r="K613" s="309"/>
      <c r="L613" s="309"/>
      <c r="M613" s="310"/>
      <c r="N613" s="309"/>
      <c r="O613" s="309"/>
      <c r="P613" s="310"/>
      <c r="Q613" s="309"/>
      <c r="R613" s="309"/>
      <c r="S613" s="310"/>
      <c r="T613" s="309"/>
      <c r="U613" s="309"/>
      <c r="V613" s="310"/>
      <c r="W613" s="309"/>
      <c r="X613" s="311"/>
      <c r="Y613" s="311"/>
      <c r="Z613" s="312"/>
      <c r="AA613" s="311"/>
    </row>
    <row r="614" spans="2:59" ht="15.75" thickBot="1" x14ac:dyDescent="0.3">
      <c r="C614" s="261" t="s">
        <v>328</v>
      </c>
      <c r="D614" s="261"/>
      <c r="E614" s="314"/>
      <c r="F614" s="315"/>
      <c r="G614" s="316"/>
      <c r="H614" s="206"/>
      <c r="I614" s="206"/>
      <c r="J614" s="317"/>
      <c r="K614" s="206"/>
      <c r="L614" s="206"/>
      <c r="M614" s="317"/>
      <c r="N614" s="206"/>
      <c r="O614" s="206"/>
      <c r="P614" s="317"/>
      <c r="Q614" s="206"/>
      <c r="R614" s="206"/>
      <c r="S614" s="317"/>
      <c r="T614" s="206"/>
      <c r="U614" s="206"/>
      <c r="V614" s="317"/>
      <c r="W614" s="206"/>
      <c r="X614" s="265"/>
      <c r="Y614" s="265"/>
      <c r="Z614" s="318"/>
      <c r="AA614" s="568"/>
    </row>
    <row r="615" spans="2:59" ht="15.75" thickBot="1" x14ac:dyDescent="0.3">
      <c r="F615" s="387" t="s">
        <v>308</v>
      </c>
      <c r="G615" s="388"/>
      <c r="H615" s="389"/>
      <c r="I615" s="387" t="s">
        <v>309</v>
      </c>
      <c r="J615" s="388"/>
      <c r="K615" s="389"/>
      <c r="L615" s="387" t="s">
        <v>310</v>
      </c>
      <c r="M615" s="388"/>
      <c r="N615" s="389"/>
      <c r="O615" s="387" t="s">
        <v>311</v>
      </c>
      <c r="P615" s="388"/>
      <c r="Q615" s="389"/>
      <c r="R615" s="387" t="s">
        <v>312</v>
      </c>
      <c r="S615" s="388"/>
      <c r="T615" s="389"/>
      <c r="U615" s="387" t="s">
        <v>313</v>
      </c>
      <c r="V615" s="388"/>
      <c r="W615" s="389"/>
      <c r="X615" s="387" t="s">
        <v>314</v>
      </c>
      <c r="Y615" s="388"/>
      <c r="Z615" s="388"/>
      <c r="AA615" s="389"/>
      <c r="AB615" s="158"/>
    </row>
    <row r="616" spans="2:59" ht="30" x14ac:dyDescent="0.25">
      <c r="B616" s="182" t="str">
        <f>'[3]Do not use or change'!H78</f>
        <v>B15</v>
      </c>
      <c r="C616" s="322" t="str">
        <f>'[3]Do not use or change'!F78</f>
        <v>Training, workshops, and conference</v>
      </c>
      <c r="D616" s="390" t="s">
        <v>329</v>
      </c>
      <c r="E616" s="390" t="s">
        <v>307</v>
      </c>
      <c r="F616" s="302" t="s">
        <v>315</v>
      </c>
      <c r="G616" s="298" t="s">
        <v>316</v>
      </c>
      <c r="H616" s="235" t="s">
        <v>317</v>
      </c>
      <c r="I616" s="299" t="s">
        <v>315</v>
      </c>
      <c r="J616" s="300" t="s">
        <v>316</v>
      </c>
      <c r="K616" s="301" t="s">
        <v>317</v>
      </c>
      <c r="L616" s="302" t="s">
        <v>315</v>
      </c>
      <c r="M616" s="298" t="s">
        <v>316</v>
      </c>
      <c r="N616" s="235" t="s">
        <v>317</v>
      </c>
      <c r="O616" s="302" t="s">
        <v>315</v>
      </c>
      <c r="P616" s="298" t="s">
        <v>316</v>
      </c>
      <c r="Q616" s="235" t="s">
        <v>317</v>
      </c>
      <c r="R616" s="302" t="s">
        <v>315</v>
      </c>
      <c r="S616" s="298" t="s">
        <v>316</v>
      </c>
      <c r="T616" s="235" t="s">
        <v>317</v>
      </c>
      <c r="U616" s="302" t="s">
        <v>315</v>
      </c>
      <c r="V616" s="298" t="s">
        <v>316</v>
      </c>
      <c r="W616" s="235" t="s">
        <v>317</v>
      </c>
      <c r="X616" s="390" t="s">
        <v>307</v>
      </c>
      <c r="Y616" s="302" t="s">
        <v>315</v>
      </c>
      <c r="Z616" s="298" t="s">
        <v>316</v>
      </c>
      <c r="AA616" s="235" t="s">
        <v>317</v>
      </c>
      <c r="AB616" s="181"/>
    </row>
    <row r="617" spans="2:59" ht="60.75" thickBot="1" x14ac:dyDescent="0.3">
      <c r="B617" s="166"/>
      <c r="C617" s="303" t="str">
        <f>'[3]Do not use or change'!I78</f>
        <v xml:space="preserve">Includes all costs associated with event logistics and supplies requiered (snacks, lunches, locations, equipment, materials, communication material) </v>
      </c>
      <c r="D617" s="392" t="s">
        <v>421</v>
      </c>
      <c r="E617" s="392" t="s">
        <v>351</v>
      </c>
      <c r="F617" s="352">
        <v>2300</v>
      </c>
      <c r="G617" s="197">
        <v>8.6235859994551003</v>
      </c>
      <c r="H617" s="198">
        <v>19834.247798746732</v>
      </c>
      <c r="I617" s="352">
        <v>2300</v>
      </c>
      <c r="J617" s="197">
        <v>22.27172611352049</v>
      </c>
      <c r="K617" s="198">
        <v>51224.970061097127</v>
      </c>
      <c r="L617" s="352">
        <v>2300</v>
      </c>
      <c r="M617" s="197">
        <v>30.272346224362163</v>
      </c>
      <c r="N617" s="198">
        <v>69626.396316032973</v>
      </c>
      <c r="O617" s="352">
        <v>2300</v>
      </c>
      <c r="P617" s="197">
        <v>33.39747896524996</v>
      </c>
      <c r="Q617" s="198">
        <v>76814.201620074906</v>
      </c>
      <c r="R617" s="352">
        <v>2300</v>
      </c>
      <c r="S617" s="197">
        <v>32.647123933140527</v>
      </c>
      <c r="T617" s="198">
        <v>75088.385046223208</v>
      </c>
      <c r="U617" s="352">
        <v>2300</v>
      </c>
      <c r="V617" s="197">
        <v>15.342525253549463</v>
      </c>
      <c r="W617" s="198">
        <v>35287.808083163764</v>
      </c>
      <c r="X617" s="433" t="str">
        <f>E617</f>
        <v>Event</v>
      </c>
      <c r="Y617" s="433">
        <f>U617</f>
        <v>2300</v>
      </c>
      <c r="Z617" s="284">
        <f>SUM(G617+J617+M617+P617+S617+V617)</f>
        <v>142.55478648927772</v>
      </c>
      <c r="AA617" s="285">
        <f>SUM(H617+K617+N617+Q617+T617+W617)</f>
        <v>327876.00892533868</v>
      </c>
      <c r="AB617" s="205"/>
      <c r="AC617" s="206"/>
      <c r="AD617" s="206"/>
      <c r="AE617" s="207">
        <f>H617-(F617*G617)</f>
        <v>0</v>
      </c>
      <c r="AF617" s="206"/>
      <c r="AG617" s="206"/>
      <c r="AH617" s="207">
        <f>K617-(J617*I617)</f>
        <v>0</v>
      </c>
      <c r="AI617" s="206"/>
      <c r="AJ617" s="206"/>
      <c r="AK617" s="207">
        <f>+N617-(L617*M617)</f>
        <v>0</v>
      </c>
      <c r="AL617" s="206"/>
      <c r="AM617" s="206"/>
      <c r="AN617" s="207">
        <f>Q617-(O617*P617)</f>
        <v>0</v>
      </c>
      <c r="AO617" s="206"/>
      <c r="AP617" s="206"/>
      <c r="AQ617" s="207">
        <f>+T617-(R617*S617)</f>
        <v>0</v>
      </c>
      <c r="AR617" s="206"/>
      <c r="AS617" s="206"/>
      <c r="AT617" s="207">
        <f>+W617-(U617*V617)</f>
        <v>0</v>
      </c>
      <c r="AU617" s="206"/>
      <c r="AV617" s="206"/>
      <c r="AW617" s="206"/>
      <c r="AX617" s="208">
        <f>+AA617-W617-T617-Q617-N617-K617-H617</f>
        <v>0</v>
      </c>
      <c r="BA617" s="208">
        <f>+H617-'[3]4.4. Detailed Budget Plan'!J79</f>
        <v>0</v>
      </c>
      <c r="BB617" s="208">
        <f>+K617-'[3]4.4. Detailed Budget Plan'!K79</f>
        <v>0</v>
      </c>
      <c r="BC617" s="208">
        <f>+N617-'[3]4.4. Detailed Budget Plan'!L79</f>
        <v>0</v>
      </c>
      <c r="BD617" s="208">
        <f>+Q617-'[3]4.4. Detailed Budget Plan'!M79</f>
        <v>0</v>
      </c>
      <c r="BE617" s="208">
        <f>+T617-'[3]4.4. Detailed Budget Plan'!N79</f>
        <v>0</v>
      </c>
      <c r="BF617" s="208">
        <f>+W617-'[3]4.4. Detailed Budget Plan'!O79</f>
        <v>0</v>
      </c>
      <c r="BG617" s="208">
        <f>+AA617-'[3]4.4. Detailed Budget Plan'!P79</f>
        <v>0</v>
      </c>
    </row>
    <row r="618" spans="2:59" x14ac:dyDescent="0.25">
      <c r="C618" s="286" t="s">
        <v>327</v>
      </c>
      <c r="D618" s="286"/>
      <c r="E618" s="306"/>
      <c r="F618" s="307"/>
      <c r="G618" s="308"/>
      <c r="I618" s="309"/>
      <c r="J618" s="310"/>
      <c r="K618" s="309"/>
      <c r="L618" s="309"/>
      <c r="M618" s="310"/>
      <c r="N618" s="309"/>
      <c r="O618" s="309"/>
      <c r="P618" s="310"/>
      <c r="Q618" s="309"/>
      <c r="R618" s="309"/>
      <c r="S618" s="310"/>
      <c r="T618" s="309"/>
      <c r="U618" s="309"/>
      <c r="V618" s="310"/>
      <c r="W618" s="309"/>
      <c r="X618" s="311"/>
      <c r="Y618" s="311"/>
      <c r="Z618" s="312"/>
      <c r="AA618" s="311"/>
    </row>
    <row r="619" spans="2:59" x14ac:dyDescent="0.25">
      <c r="C619" s="261" t="s">
        <v>328</v>
      </c>
      <c r="D619" s="261"/>
      <c r="E619" s="314"/>
      <c r="F619" s="315"/>
      <c r="G619" s="316"/>
      <c r="I619" s="206"/>
      <c r="J619" s="317"/>
      <c r="K619" s="206"/>
      <c r="L619" s="206"/>
      <c r="M619" s="317"/>
      <c r="N619" s="206"/>
      <c r="O619" s="206"/>
      <c r="P619" s="317"/>
      <c r="Q619" s="206"/>
      <c r="R619" s="206"/>
      <c r="S619" s="317"/>
      <c r="T619" s="206"/>
      <c r="U619" s="206"/>
      <c r="V619" s="317"/>
      <c r="W619" s="206"/>
      <c r="X619" s="265"/>
      <c r="Y619" s="265"/>
      <c r="Z619" s="318"/>
      <c r="AA619" s="265"/>
    </row>
    <row r="620" spans="2:59" ht="15.75" thickBot="1" x14ac:dyDescent="0.3">
      <c r="E620" s="266"/>
      <c r="F620" s="267"/>
      <c r="G620" s="268"/>
      <c r="H620" s="199"/>
      <c r="I620" s="291"/>
      <c r="J620" s="292"/>
      <c r="K620" s="293"/>
      <c r="L620" s="267"/>
      <c r="M620" s="268"/>
      <c r="N620" s="199"/>
      <c r="O620" s="267"/>
      <c r="P620" s="268"/>
      <c r="Q620" s="199"/>
      <c r="R620" s="267"/>
      <c r="S620" s="268"/>
      <c r="T620" s="199"/>
      <c r="U620" s="267"/>
      <c r="V620" s="268"/>
      <c r="W620" s="199"/>
      <c r="X620" s="269"/>
      <c r="Y620" s="269"/>
      <c r="Z620" s="270"/>
      <c r="AA620" s="269"/>
      <c r="AB620" s="205"/>
    </row>
    <row r="621" spans="2:59" ht="15.75" thickBot="1" x14ac:dyDescent="0.3">
      <c r="F621" s="387" t="s">
        <v>308</v>
      </c>
      <c r="G621" s="388"/>
      <c r="H621" s="389"/>
      <c r="I621" s="387" t="s">
        <v>309</v>
      </c>
      <c r="J621" s="388"/>
      <c r="K621" s="389"/>
      <c r="L621" s="387" t="s">
        <v>310</v>
      </c>
      <c r="M621" s="388"/>
      <c r="N621" s="389"/>
      <c r="O621" s="387" t="s">
        <v>311</v>
      </c>
      <c r="P621" s="388"/>
      <c r="Q621" s="389"/>
      <c r="R621" s="387" t="s">
        <v>312</v>
      </c>
      <c r="S621" s="388"/>
      <c r="T621" s="389"/>
      <c r="U621" s="387" t="s">
        <v>313</v>
      </c>
      <c r="V621" s="388"/>
      <c r="W621" s="389"/>
      <c r="X621" s="387" t="s">
        <v>314</v>
      </c>
      <c r="Y621" s="388"/>
      <c r="Z621" s="388"/>
      <c r="AA621" s="389"/>
      <c r="AB621" s="158"/>
    </row>
    <row r="622" spans="2:59" ht="30" x14ac:dyDescent="0.25">
      <c r="B622" s="276" t="str">
        <f>'[3]Do not use or change'!H79</f>
        <v>B16</v>
      </c>
      <c r="C622" s="322" t="str">
        <f>'[3]Do not use or change'!F79</f>
        <v>Travel</v>
      </c>
      <c r="D622" s="390" t="s">
        <v>329</v>
      </c>
      <c r="E622" s="390" t="s">
        <v>307</v>
      </c>
      <c r="F622" s="302" t="s">
        <v>315</v>
      </c>
      <c r="G622" s="298" t="s">
        <v>316</v>
      </c>
      <c r="H622" s="235" t="s">
        <v>317</v>
      </c>
      <c r="I622" s="299" t="s">
        <v>315</v>
      </c>
      <c r="J622" s="300" t="s">
        <v>316</v>
      </c>
      <c r="K622" s="301" t="s">
        <v>317</v>
      </c>
      <c r="L622" s="302" t="s">
        <v>315</v>
      </c>
      <c r="M622" s="298" t="s">
        <v>316</v>
      </c>
      <c r="N622" s="235" t="s">
        <v>317</v>
      </c>
      <c r="O622" s="302" t="s">
        <v>315</v>
      </c>
      <c r="P622" s="298" t="s">
        <v>316</v>
      </c>
      <c r="Q622" s="235" t="s">
        <v>317</v>
      </c>
      <c r="R622" s="302" t="s">
        <v>315</v>
      </c>
      <c r="S622" s="298" t="s">
        <v>316</v>
      </c>
      <c r="T622" s="235" t="s">
        <v>317</v>
      </c>
      <c r="U622" s="302" t="s">
        <v>315</v>
      </c>
      <c r="V622" s="298" t="s">
        <v>316</v>
      </c>
      <c r="W622" s="235" t="s">
        <v>317</v>
      </c>
      <c r="X622" s="390" t="s">
        <v>307</v>
      </c>
      <c r="Y622" s="302" t="s">
        <v>315</v>
      </c>
      <c r="Z622" s="298" t="s">
        <v>316</v>
      </c>
      <c r="AA622" s="235" t="s">
        <v>317</v>
      </c>
      <c r="AB622" s="181"/>
      <c r="AC622" s="319"/>
      <c r="AD622" s="319"/>
      <c r="AE622" s="319"/>
      <c r="AF622" s="319"/>
      <c r="AG622" s="319"/>
      <c r="AH622" s="319"/>
      <c r="AI622" s="319"/>
      <c r="AJ622" s="319"/>
      <c r="AK622" s="319"/>
      <c r="AL622" s="319"/>
      <c r="AM622" s="319"/>
      <c r="AN622" s="319"/>
    </row>
    <row r="623" spans="2:59" ht="30.75" thickBot="1" x14ac:dyDescent="0.3">
      <c r="C623" s="303" t="str">
        <f>'[3]Do not use or change'!I79</f>
        <v>Includes travel costs (air tickects, taxi, car rental hotels and perdiem)</v>
      </c>
      <c r="D623" s="392" t="s">
        <v>422</v>
      </c>
      <c r="E623" s="392" t="s">
        <v>353</v>
      </c>
      <c r="F623" s="354">
        <v>626</v>
      </c>
      <c r="G623" s="197">
        <v>106.10414917375681</v>
      </c>
      <c r="H623" s="198">
        <v>66421.197382771759</v>
      </c>
      <c r="I623" s="354">
        <v>626</v>
      </c>
      <c r="J623" s="197">
        <v>195.38342638931951</v>
      </c>
      <c r="K623" s="198">
        <v>122310.02491971402</v>
      </c>
      <c r="L623" s="354">
        <v>626</v>
      </c>
      <c r="M623" s="197">
        <v>168.60380295426444</v>
      </c>
      <c r="N623" s="198">
        <v>105545.98064936954</v>
      </c>
      <c r="O623" s="354">
        <v>626</v>
      </c>
      <c r="P623" s="197">
        <v>156.40159261538949</v>
      </c>
      <c r="Q623" s="198">
        <v>97907.396977233817</v>
      </c>
      <c r="R623" s="354">
        <v>626</v>
      </c>
      <c r="S623" s="197">
        <v>153.9450169849226</v>
      </c>
      <c r="T623" s="198">
        <v>96369.580632561541</v>
      </c>
      <c r="U623" s="354">
        <v>626</v>
      </c>
      <c r="V623" s="197">
        <v>76.394177689304996</v>
      </c>
      <c r="W623" s="198">
        <v>47822.755233504926</v>
      </c>
      <c r="X623" s="433" t="str">
        <f>E623</f>
        <v>Trip</v>
      </c>
      <c r="Y623" s="433">
        <f>U623</f>
        <v>626</v>
      </c>
      <c r="Z623" s="284">
        <f>SUM(G623+J623+M623+P623+S623+V623)</f>
        <v>856.83216580695796</v>
      </c>
      <c r="AA623" s="285">
        <f>SUM(H623+K623+N623+Q623+T623+W623)</f>
        <v>536376.93579515559</v>
      </c>
      <c r="AB623" s="205"/>
      <c r="AC623" s="206"/>
      <c r="AD623" s="206"/>
      <c r="AE623" s="207">
        <f>H623-(F623*G623)</f>
        <v>0</v>
      </c>
      <c r="AF623" s="206"/>
      <c r="AG623" s="206"/>
      <c r="AH623" s="207">
        <f>K623-(J623*I623)</f>
        <v>0</v>
      </c>
      <c r="AI623" s="206"/>
      <c r="AJ623" s="206"/>
      <c r="AK623" s="207">
        <f>+N623-(L623*M623)</f>
        <v>0</v>
      </c>
      <c r="AL623" s="206"/>
      <c r="AM623" s="206"/>
      <c r="AN623" s="207">
        <f>Q623-(O623*P623)</f>
        <v>0</v>
      </c>
      <c r="AO623" s="206"/>
      <c r="AP623" s="206"/>
      <c r="AQ623" s="207">
        <f>+T623-(R623*S623)</f>
        <v>0</v>
      </c>
      <c r="AR623" s="206"/>
      <c r="AS623" s="206"/>
      <c r="AT623" s="207">
        <f>+W623-(U623*V623)</f>
        <v>0</v>
      </c>
      <c r="AU623" s="206"/>
      <c r="AV623" s="206"/>
      <c r="AW623" s="206"/>
      <c r="AX623" s="208">
        <f>+AA623-W623-T623-Q623-N623-K623-H623</f>
        <v>0</v>
      </c>
      <c r="BA623" s="208">
        <f>+H623-'[3]4.4. Detailed Budget Plan'!J80</f>
        <v>0</v>
      </c>
      <c r="BB623" s="208">
        <f>+K623-'[3]4.4. Detailed Budget Plan'!K80</f>
        <v>0</v>
      </c>
      <c r="BC623" s="208">
        <f>+N623-'[3]4.4. Detailed Budget Plan'!L80</f>
        <v>0</v>
      </c>
      <c r="BD623" s="208">
        <f>+Q623-'[3]4.4. Detailed Budget Plan'!M80</f>
        <v>0</v>
      </c>
      <c r="BE623" s="208">
        <f>+T623-'[3]4.4. Detailed Budget Plan'!N80</f>
        <v>0</v>
      </c>
      <c r="BF623" s="208">
        <f>+W623-'[3]4.4. Detailed Budget Plan'!O80</f>
        <v>0</v>
      </c>
      <c r="BG623" s="208">
        <f>+AA623-'[3]4.4. Detailed Budget Plan'!P80</f>
        <v>0</v>
      </c>
    </row>
    <row r="624" spans="2:59" x14ac:dyDescent="0.25">
      <c r="C624" s="286" t="s">
        <v>327</v>
      </c>
      <c r="D624" s="286"/>
      <c r="E624" s="306"/>
      <c r="F624" s="307"/>
      <c r="G624" s="308"/>
      <c r="I624" s="309"/>
      <c r="J624" s="310"/>
      <c r="K624" s="309"/>
      <c r="L624" s="309"/>
      <c r="M624" s="310"/>
      <c r="N624" s="309"/>
      <c r="O624" s="309"/>
      <c r="P624" s="310"/>
      <c r="Q624" s="309"/>
      <c r="R624" s="309"/>
      <c r="S624" s="310"/>
      <c r="T624" s="309"/>
      <c r="U624" s="309"/>
      <c r="V624" s="310"/>
      <c r="W624" s="309"/>
      <c r="X624" s="311"/>
      <c r="Y624" s="311"/>
      <c r="Z624" s="312"/>
      <c r="AA624" s="311"/>
    </row>
    <row r="625" spans="2:59" x14ac:dyDescent="0.25">
      <c r="C625" s="261" t="s">
        <v>328</v>
      </c>
      <c r="D625" s="261"/>
      <c r="E625" s="314"/>
      <c r="F625" s="315"/>
      <c r="G625" s="316"/>
      <c r="H625" s="206"/>
      <c r="I625" s="206"/>
      <c r="J625" s="317"/>
      <c r="K625" s="206"/>
      <c r="L625" s="206"/>
      <c r="M625" s="317"/>
      <c r="N625" s="206"/>
      <c r="O625" s="206"/>
      <c r="P625" s="317"/>
      <c r="Q625" s="206"/>
      <c r="R625" s="206"/>
      <c r="S625" s="317"/>
      <c r="T625" s="206"/>
      <c r="U625" s="206"/>
      <c r="V625" s="317"/>
      <c r="W625" s="206"/>
      <c r="X625" s="265"/>
      <c r="Y625" s="265"/>
      <c r="Z625" s="318"/>
      <c r="AA625" s="265"/>
    </row>
    <row r="626" spans="2:59" ht="15.75" thickBot="1" x14ac:dyDescent="0.3">
      <c r="E626" s="266"/>
      <c r="F626" s="267"/>
      <c r="G626" s="268"/>
      <c r="H626" s="199"/>
      <c r="O626" s="267"/>
      <c r="P626" s="268"/>
      <c r="Q626" s="199"/>
      <c r="U626" s="267"/>
      <c r="V626" s="268"/>
      <c r="W626" s="199"/>
      <c r="X626" s="269"/>
      <c r="Y626" s="269"/>
      <c r="Z626" s="270"/>
      <c r="AA626" s="269"/>
      <c r="AB626" s="205"/>
    </row>
    <row r="627" spans="2:59" ht="15.75" thickBot="1" x14ac:dyDescent="0.3">
      <c r="C627" s="166"/>
      <c r="D627" s="166"/>
      <c r="E627" s="166"/>
      <c r="F627" s="387" t="s">
        <v>308</v>
      </c>
      <c r="G627" s="388"/>
      <c r="H627" s="389"/>
      <c r="I627" s="387" t="s">
        <v>309</v>
      </c>
      <c r="J627" s="388"/>
      <c r="K627" s="389"/>
      <c r="L627" s="387" t="s">
        <v>310</v>
      </c>
      <c r="M627" s="388"/>
      <c r="N627" s="389"/>
      <c r="O627" s="387" t="s">
        <v>311</v>
      </c>
      <c r="P627" s="388"/>
      <c r="Q627" s="389"/>
      <c r="R627" s="387" t="s">
        <v>312</v>
      </c>
      <c r="S627" s="388"/>
      <c r="T627" s="389"/>
      <c r="U627" s="387" t="s">
        <v>313</v>
      </c>
      <c r="V627" s="388"/>
      <c r="W627" s="389"/>
      <c r="X627" s="387" t="s">
        <v>314</v>
      </c>
      <c r="Y627" s="388"/>
      <c r="Z627" s="388"/>
      <c r="AA627" s="389"/>
      <c r="AB627" s="158"/>
    </row>
    <row r="628" spans="2:59" ht="30" x14ac:dyDescent="0.25">
      <c r="B628" s="276" t="str">
        <f>'[3]Do not use or change'!H80</f>
        <v>B17</v>
      </c>
      <c r="C628" s="344" t="str">
        <f>'[3]Do not use or change'!F80</f>
        <v>Construction</v>
      </c>
      <c r="D628" s="390" t="s">
        <v>329</v>
      </c>
      <c r="E628" s="390" t="s">
        <v>307</v>
      </c>
      <c r="F628" s="302" t="s">
        <v>315</v>
      </c>
      <c r="G628" s="298" t="s">
        <v>316</v>
      </c>
      <c r="H628" s="235" t="s">
        <v>317</v>
      </c>
      <c r="I628" s="299" t="s">
        <v>315</v>
      </c>
      <c r="J628" s="300" t="s">
        <v>316</v>
      </c>
      <c r="K628" s="301" t="s">
        <v>317</v>
      </c>
      <c r="L628" s="302" t="s">
        <v>315</v>
      </c>
      <c r="M628" s="298" t="s">
        <v>316</v>
      </c>
      <c r="N628" s="235" t="s">
        <v>317</v>
      </c>
      <c r="O628" s="302" t="s">
        <v>315</v>
      </c>
      <c r="P628" s="298" t="s">
        <v>316</v>
      </c>
      <c r="Q628" s="235" t="s">
        <v>317</v>
      </c>
      <c r="R628" s="302" t="s">
        <v>315</v>
      </c>
      <c r="S628" s="298" t="s">
        <v>316</v>
      </c>
      <c r="T628" s="235" t="s">
        <v>317</v>
      </c>
      <c r="U628" s="302" t="s">
        <v>315</v>
      </c>
      <c r="V628" s="298" t="s">
        <v>316</v>
      </c>
      <c r="W628" s="235" t="s">
        <v>317</v>
      </c>
      <c r="X628" s="390" t="s">
        <v>307</v>
      </c>
      <c r="Y628" s="302" t="s">
        <v>315</v>
      </c>
      <c r="Z628" s="298" t="s">
        <v>316</v>
      </c>
      <c r="AA628" s="235" t="s">
        <v>317</v>
      </c>
      <c r="AB628" s="181"/>
      <c r="AC628" s="319"/>
      <c r="AD628" s="319"/>
      <c r="AE628" s="319"/>
      <c r="AF628" s="319"/>
      <c r="AG628" s="319"/>
      <c r="AH628" s="319"/>
      <c r="AI628" s="319"/>
      <c r="AJ628" s="319"/>
      <c r="AK628" s="319"/>
      <c r="AL628" s="319"/>
      <c r="AM628" s="319"/>
      <c r="AN628" s="319"/>
    </row>
    <row r="629" spans="2:59" ht="105.75" thickBot="1" x14ac:dyDescent="0.3">
      <c r="B629" s="166"/>
      <c r="C629" s="303" t="str">
        <f>'[3]Do not use or change'!I80</f>
        <v>Infrastructure of greenhouses and mesh house (casa de mallas) / land adaptation for plots / adaptation of laboratories and infraestructure / cold rooms / infrastructure for regulation and control of climatic variables (rain out shelter) / growth terraces / adaptations for aeroponics / nurseries (viveros)</v>
      </c>
      <c r="D629" s="392" t="s">
        <v>423</v>
      </c>
      <c r="E629" s="392" t="s">
        <v>320</v>
      </c>
      <c r="F629" s="524">
        <v>27759.136931944493</v>
      </c>
      <c r="G629" s="197">
        <v>1.2853720925177707</v>
      </c>
      <c r="H629" s="198">
        <v>35680.819924700823</v>
      </c>
      <c r="I629" s="524">
        <v>27759.136931944493</v>
      </c>
      <c r="J629" s="197">
        <v>2.0527002801483527</v>
      </c>
      <c r="K629" s="198">
        <v>56981.188156878947</v>
      </c>
      <c r="L629" s="524">
        <v>27759.136931944493</v>
      </c>
      <c r="M629" s="197">
        <v>1.7642664391927594</v>
      </c>
      <c r="N629" s="198">
        <v>48974.513669985929</v>
      </c>
      <c r="O629" s="524">
        <v>27759.136931944493</v>
      </c>
      <c r="P629" s="197">
        <v>2.7202264270468852</v>
      </c>
      <c r="Q629" s="198">
        <v>75511.137874288601</v>
      </c>
      <c r="R629" s="524">
        <v>27759.136931944493</v>
      </c>
      <c r="S629" s="197">
        <v>3.1373537746428277</v>
      </c>
      <c r="T629" s="198">
        <v>87090.233034263176</v>
      </c>
      <c r="U629" s="524">
        <v>27759.136931944493</v>
      </c>
      <c r="V629" s="197">
        <v>1.4603688798222412</v>
      </c>
      <c r="W629" s="198">
        <v>40538.579706135984</v>
      </c>
      <c r="X629" s="433" t="str">
        <f>E629</f>
        <v>Lump sum</v>
      </c>
      <c r="Y629" s="433">
        <f>U629</f>
        <v>27759.136931944493</v>
      </c>
      <c r="Z629" s="284">
        <f>SUM(G629+J629+M629+P629+S629+V629)</f>
        <v>12.420287893370837</v>
      </c>
      <c r="AA629" s="285">
        <f>SUM(H629+K629+N629+Q629+T629+W629)</f>
        <v>344776.47236625344</v>
      </c>
      <c r="AB629" s="205"/>
      <c r="AC629" s="206"/>
      <c r="AD629" s="206"/>
      <c r="AE629" s="207">
        <f>H629-(F629*G629)</f>
        <v>0</v>
      </c>
      <c r="AF629" s="206"/>
      <c r="AG629" s="206"/>
      <c r="AH629" s="207">
        <f>K629-(J629*I629)</f>
        <v>0</v>
      </c>
      <c r="AI629" s="206"/>
      <c r="AJ629" s="206"/>
      <c r="AK629" s="207">
        <f>+N629-(L629*M629)</f>
        <v>0</v>
      </c>
      <c r="AL629" s="206"/>
      <c r="AM629" s="206"/>
      <c r="AN629" s="207">
        <f>Q629-(O629*P629)</f>
        <v>0</v>
      </c>
      <c r="AO629" s="206"/>
      <c r="AP629" s="206"/>
      <c r="AQ629" s="207">
        <f>+T629-(R629*S629)</f>
        <v>0</v>
      </c>
      <c r="AR629" s="206"/>
      <c r="AS629" s="206"/>
      <c r="AT629" s="207">
        <f>+W629-(U629*V629)</f>
        <v>0</v>
      </c>
      <c r="AU629" s="206"/>
      <c r="AV629" s="206"/>
      <c r="AW629" s="206"/>
      <c r="AX629" s="208">
        <f>+AA629-W629-T629-Q629-N629-K629-H629</f>
        <v>0</v>
      </c>
      <c r="BA629" s="208">
        <f>+H629-'[3]4.4. Detailed Budget Plan'!J81</f>
        <v>0</v>
      </c>
      <c r="BB629" s="208">
        <f>+K629-'[3]4.4. Detailed Budget Plan'!K81</f>
        <v>0</v>
      </c>
      <c r="BC629" s="208">
        <f>+N629-'[3]4.4. Detailed Budget Plan'!L81</f>
        <v>0</v>
      </c>
      <c r="BD629" s="208">
        <f>+Q629-'[3]4.4. Detailed Budget Plan'!M81</f>
        <v>0</v>
      </c>
      <c r="BE629" s="208">
        <f>+T629-'[3]4.4. Detailed Budget Plan'!N81</f>
        <v>0</v>
      </c>
      <c r="BF629" s="208">
        <f>+W629-'[3]4.4. Detailed Budget Plan'!O81</f>
        <v>0</v>
      </c>
      <c r="BG629" s="208">
        <f>+AA629-'[3]4.4. Detailed Budget Plan'!P81</f>
        <v>0</v>
      </c>
    </row>
    <row r="630" spans="2:59" ht="29.65" customHeight="1" x14ac:dyDescent="0.25">
      <c r="B630" s="166"/>
      <c r="C630" s="484"/>
      <c r="D630" s="485"/>
      <c r="E630" s="485"/>
      <c r="F630" s="485"/>
      <c r="G630" s="485"/>
      <c r="H630" s="485"/>
      <c r="I630" s="485"/>
      <c r="J630" s="485"/>
      <c r="K630" s="485"/>
      <c r="L630" s="485"/>
      <c r="M630" s="485"/>
      <c r="N630" s="485"/>
      <c r="O630" s="485"/>
      <c r="P630" s="485"/>
      <c r="Q630" s="486"/>
      <c r="R630" s="241" t="s">
        <v>399</v>
      </c>
      <c r="S630" s="242"/>
      <c r="T630" s="242"/>
      <c r="U630" s="242"/>
      <c r="V630" s="242"/>
      <c r="W630" s="330"/>
      <c r="X630" s="311" t="s">
        <v>320</v>
      </c>
      <c r="Y630" s="205">
        <v>49866.890622746003</v>
      </c>
      <c r="Z630" s="483">
        <v>3.105071973342711</v>
      </c>
      <c r="AA630" s="361">
        <v>154840.284470435</v>
      </c>
      <c r="AB630" s="293"/>
      <c r="AC630" s="206"/>
      <c r="AD630" s="206"/>
      <c r="AE630" s="206"/>
      <c r="AF630" s="206"/>
      <c r="AG630" s="206"/>
      <c r="AH630" s="206"/>
      <c r="AI630" s="206"/>
      <c r="AJ630" s="206"/>
      <c r="AK630" s="206"/>
      <c r="AL630" s="206"/>
      <c r="AM630" s="206"/>
      <c r="AN630" s="206"/>
      <c r="AO630" s="206"/>
      <c r="AP630" s="206"/>
      <c r="AQ630" s="206"/>
      <c r="AR630" s="206"/>
      <c r="AS630" s="206"/>
      <c r="AT630" s="206"/>
      <c r="AU630" s="206"/>
      <c r="AV630" s="206"/>
      <c r="AW630" s="206"/>
      <c r="AX630" s="207">
        <f>+AA630-(Y630*Z630)</f>
        <v>0</v>
      </c>
      <c r="AY630" s="156">
        <v>1</v>
      </c>
      <c r="BA630" s="518"/>
    </row>
    <row r="631" spans="2:59" ht="29.65" customHeight="1" x14ac:dyDescent="0.25">
      <c r="B631" s="166"/>
      <c r="C631" s="442"/>
      <c r="D631" s="443"/>
      <c r="E631" s="443"/>
      <c r="F631" s="443"/>
      <c r="G631" s="443"/>
      <c r="H631" s="443"/>
      <c r="I631" s="443"/>
      <c r="J631" s="443"/>
      <c r="K631" s="443"/>
      <c r="L631" s="443"/>
      <c r="M631" s="443"/>
      <c r="N631" s="443"/>
      <c r="O631" s="443"/>
      <c r="P631" s="443"/>
      <c r="Q631" s="444"/>
      <c r="R631" s="212" t="s">
        <v>424</v>
      </c>
      <c r="S631" s="213"/>
      <c r="T631" s="213"/>
      <c r="U631" s="213"/>
      <c r="V631" s="213"/>
      <c r="W631" s="214"/>
      <c r="X631" s="265" t="s">
        <v>320</v>
      </c>
      <c r="Y631" s="525">
        <v>10580.835195409694</v>
      </c>
      <c r="Z631" s="526">
        <v>5.8051345588581116</v>
      </c>
      <c r="AA631" s="527">
        <v>61423.172054455048</v>
      </c>
      <c r="AB631" s="293"/>
      <c r="AC631" s="206"/>
      <c r="AD631" s="206"/>
      <c r="AE631" s="206"/>
      <c r="AF631" s="206"/>
      <c r="AG631" s="206"/>
      <c r="AH631" s="206"/>
      <c r="AI631" s="206"/>
      <c r="AJ631" s="206"/>
      <c r="AK631" s="206"/>
      <c r="AL631" s="206"/>
      <c r="AM631" s="206"/>
      <c r="AN631" s="206"/>
      <c r="AO631" s="206"/>
      <c r="AP631" s="206"/>
      <c r="AQ631" s="206"/>
      <c r="AR631" s="206"/>
      <c r="AS631" s="206"/>
      <c r="AT631" s="206"/>
      <c r="AU631" s="206"/>
      <c r="AV631" s="206"/>
      <c r="AW631" s="206"/>
      <c r="AX631" s="207">
        <f>+AA631-(Y631*Z631)</f>
        <v>0</v>
      </c>
      <c r="AY631" s="156">
        <v>2</v>
      </c>
    </row>
    <row r="632" spans="2:59" ht="29.65" customHeight="1" x14ac:dyDescent="0.25">
      <c r="B632" s="166"/>
      <c r="C632" s="442"/>
      <c r="D632" s="443"/>
      <c r="E632" s="443"/>
      <c r="F632" s="443"/>
      <c r="G632" s="443"/>
      <c r="H632" s="443"/>
      <c r="I632" s="443"/>
      <c r="J632" s="443"/>
      <c r="K632" s="443"/>
      <c r="L632" s="443"/>
      <c r="M632" s="443"/>
      <c r="N632" s="443"/>
      <c r="O632" s="443"/>
      <c r="P632" s="443"/>
      <c r="Q632" s="444"/>
      <c r="R632" s="212" t="s">
        <v>425</v>
      </c>
      <c r="S632" s="213"/>
      <c r="T632" s="213"/>
      <c r="U632" s="213"/>
      <c r="V632" s="213"/>
      <c r="W632" s="214"/>
      <c r="X632" s="265" t="s">
        <v>320</v>
      </c>
      <c r="Y632" s="525">
        <v>36091.237059098166</v>
      </c>
      <c r="Z632" s="526">
        <v>3.24007510261848</v>
      </c>
      <c r="AA632" s="527">
        <v>116938.31861788536</v>
      </c>
      <c r="AB632" s="293"/>
      <c r="AC632" s="206"/>
      <c r="AD632" s="206"/>
      <c r="AE632" s="206"/>
      <c r="AF632" s="206"/>
      <c r="AG632" s="206"/>
      <c r="AH632" s="206"/>
      <c r="AI632" s="206"/>
      <c r="AJ632" s="206"/>
      <c r="AK632" s="206"/>
      <c r="AL632" s="206"/>
      <c r="AM632" s="206"/>
      <c r="AN632" s="206"/>
      <c r="AO632" s="206"/>
      <c r="AP632" s="206"/>
      <c r="AQ632" s="206"/>
      <c r="AR632" s="206"/>
      <c r="AS632" s="206"/>
      <c r="AT632" s="206"/>
      <c r="AU632" s="206"/>
      <c r="AV632" s="206"/>
      <c r="AW632" s="206"/>
      <c r="AX632" s="207">
        <f>+AA632-(Y632*Z632)</f>
        <v>0</v>
      </c>
      <c r="AY632" s="156">
        <v>3</v>
      </c>
    </row>
    <row r="633" spans="2:59" ht="29.65" customHeight="1" x14ac:dyDescent="0.25">
      <c r="B633" s="166"/>
      <c r="C633" s="462"/>
      <c r="D633" s="463"/>
      <c r="E633" s="463"/>
      <c r="F633" s="463"/>
      <c r="G633" s="463"/>
      <c r="H633" s="463"/>
      <c r="I633" s="463"/>
      <c r="J633" s="463"/>
      <c r="K633" s="463"/>
      <c r="L633" s="463"/>
      <c r="M633" s="463"/>
      <c r="N633" s="463"/>
      <c r="O633" s="463"/>
      <c r="P633" s="463"/>
      <c r="Q633" s="464"/>
      <c r="R633" s="212" t="s">
        <v>426</v>
      </c>
      <c r="S633" s="213"/>
      <c r="T633" s="213"/>
      <c r="U633" s="213"/>
      <c r="V633" s="213"/>
      <c r="W633" s="214"/>
      <c r="X633" s="265" t="s">
        <v>320</v>
      </c>
      <c r="Y633" s="525">
        <v>42868.255297380696</v>
      </c>
      <c r="Z633" s="526">
        <v>0.27000625855154015</v>
      </c>
      <c r="AA633" s="527">
        <v>11574.697223478001</v>
      </c>
      <c r="AB633" s="293"/>
      <c r="AC633" s="206"/>
      <c r="AD633" s="206"/>
      <c r="AE633" s="206"/>
      <c r="AF633" s="206"/>
      <c r="AG633" s="206"/>
      <c r="AH633" s="206"/>
      <c r="AI633" s="206"/>
      <c r="AJ633" s="206"/>
      <c r="AK633" s="206"/>
      <c r="AL633" s="206"/>
      <c r="AM633" s="206"/>
      <c r="AN633" s="206"/>
      <c r="AO633" s="206"/>
      <c r="AP633" s="206"/>
      <c r="AQ633" s="206"/>
      <c r="AR633" s="206"/>
      <c r="AS633" s="206"/>
      <c r="AT633" s="206"/>
      <c r="AU633" s="206"/>
      <c r="AV633" s="206"/>
      <c r="AW633" s="206"/>
      <c r="AX633" s="207">
        <f t="shared" ref="AX633" si="37">+AA633-(Y633*Z633)</f>
        <v>0</v>
      </c>
      <c r="AY633" s="156">
        <v>4</v>
      </c>
    </row>
    <row r="634" spans="2:59" x14ac:dyDescent="0.25">
      <c r="C634" s="256" t="s">
        <v>327</v>
      </c>
      <c r="D634" s="256"/>
      <c r="E634" s="314"/>
      <c r="F634" s="315"/>
      <c r="G634" s="316"/>
      <c r="H634" s="316"/>
      <c r="I634" s="316"/>
      <c r="J634" s="316"/>
      <c r="K634" s="316"/>
      <c r="L634" s="316"/>
      <c r="M634" s="316"/>
      <c r="N634" s="316"/>
      <c r="O634" s="316"/>
      <c r="P634" s="317"/>
      <c r="Q634" s="206"/>
      <c r="R634" s="206"/>
      <c r="S634" s="317"/>
      <c r="T634" s="206"/>
      <c r="U634" s="206"/>
      <c r="V634" s="317"/>
      <c r="W634" s="206"/>
      <c r="X634" s="265"/>
      <c r="Y634" s="265"/>
      <c r="Z634" s="318"/>
      <c r="AA634" s="265"/>
    </row>
    <row r="635" spans="2:59" x14ac:dyDescent="0.25">
      <c r="C635" s="261" t="s">
        <v>328</v>
      </c>
      <c r="D635" s="261"/>
      <c r="E635" s="314"/>
      <c r="F635" s="315"/>
      <c r="G635" s="316"/>
      <c r="H635" s="316"/>
      <c r="I635" s="316"/>
      <c r="J635" s="316"/>
      <c r="K635" s="316"/>
      <c r="L635" s="316"/>
      <c r="M635" s="316"/>
      <c r="N635" s="316"/>
      <c r="O635" s="316"/>
      <c r="P635" s="317"/>
      <c r="Q635" s="206"/>
      <c r="R635" s="206"/>
      <c r="S635" s="317"/>
      <c r="T635" s="206"/>
      <c r="U635" s="206"/>
      <c r="V635" s="317"/>
      <c r="W635" s="206"/>
      <c r="X635" s="265"/>
      <c r="Y635" s="265"/>
      <c r="Z635" s="318"/>
      <c r="AA635" s="265"/>
    </row>
    <row r="636" spans="2:59" ht="15.75" thickBot="1" x14ac:dyDescent="0.3">
      <c r="I636" s="320"/>
      <c r="J636" s="321"/>
      <c r="K636" s="320"/>
    </row>
    <row r="637" spans="2:59" ht="15.75" thickBot="1" x14ac:dyDescent="0.3">
      <c r="C637" s="376"/>
      <c r="D637" s="166"/>
      <c r="E637" s="166"/>
      <c r="F637" s="387" t="s">
        <v>308</v>
      </c>
      <c r="G637" s="388"/>
      <c r="H637" s="389"/>
      <c r="I637" s="387" t="s">
        <v>309</v>
      </c>
      <c r="J637" s="388"/>
      <c r="K637" s="389"/>
      <c r="L637" s="387" t="s">
        <v>310</v>
      </c>
      <c r="M637" s="388"/>
      <c r="N637" s="389"/>
      <c r="O637" s="387" t="s">
        <v>311</v>
      </c>
      <c r="P637" s="388"/>
      <c r="Q637" s="389"/>
      <c r="R637" s="387" t="s">
        <v>312</v>
      </c>
      <c r="S637" s="388"/>
      <c r="T637" s="389"/>
      <c r="U637" s="387" t="s">
        <v>313</v>
      </c>
      <c r="V637" s="388"/>
      <c r="W637" s="389"/>
      <c r="X637" s="387" t="s">
        <v>314</v>
      </c>
      <c r="Y637" s="388"/>
      <c r="Z637" s="388"/>
      <c r="AA637" s="389"/>
      <c r="AB637" s="158"/>
    </row>
    <row r="638" spans="2:59" ht="30" x14ac:dyDescent="0.25">
      <c r="B638" s="182" t="str">
        <f>'[3]Do not use or change'!H81</f>
        <v>B18</v>
      </c>
      <c r="C638" s="344" t="str">
        <f>'[3]Do not use or change'!F81</f>
        <v>Equipment</v>
      </c>
      <c r="D638" s="390" t="s">
        <v>329</v>
      </c>
      <c r="E638" s="390" t="s">
        <v>307</v>
      </c>
      <c r="F638" s="302" t="s">
        <v>315</v>
      </c>
      <c r="G638" s="298" t="s">
        <v>316</v>
      </c>
      <c r="H638" s="235" t="s">
        <v>317</v>
      </c>
      <c r="I638" s="299" t="s">
        <v>315</v>
      </c>
      <c r="J638" s="300" t="s">
        <v>316</v>
      </c>
      <c r="K638" s="301" t="s">
        <v>317</v>
      </c>
      <c r="L638" s="302" t="s">
        <v>315</v>
      </c>
      <c r="M638" s="298" t="s">
        <v>316</v>
      </c>
      <c r="N638" s="235" t="s">
        <v>317</v>
      </c>
      <c r="O638" s="302" t="s">
        <v>315</v>
      </c>
      <c r="P638" s="298" t="s">
        <v>316</v>
      </c>
      <c r="Q638" s="235" t="s">
        <v>317</v>
      </c>
      <c r="R638" s="302" t="s">
        <v>315</v>
      </c>
      <c r="S638" s="298" t="s">
        <v>316</v>
      </c>
      <c r="T638" s="235" t="s">
        <v>317</v>
      </c>
      <c r="U638" s="302" t="s">
        <v>315</v>
      </c>
      <c r="V638" s="298" t="s">
        <v>316</v>
      </c>
      <c r="W638" s="235" t="s">
        <v>317</v>
      </c>
      <c r="X638" s="390" t="s">
        <v>307</v>
      </c>
      <c r="Y638" s="302" t="s">
        <v>315</v>
      </c>
      <c r="Z638" s="298" t="s">
        <v>316</v>
      </c>
      <c r="AA638" s="235" t="s">
        <v>317</v>
      </c>
      <c r="AB638" s="181"/>
      <c r="AC638" s="319"/>
      <c r="AD638" s="319"/>
      <c r="AE638" s="319"/>
      <c r="AF638" s="319"/>
      <c r="AG638" s="319"/>
      <c r="AH638" s="319"/>
      <c r="AI638" s="319"/>
      <c r="AJ638" s="319"/>
      <c r="AK638" s="319"/>
      <c r="AL638" s="319"/>
      <c r="AM638" s="319"/>
      <c r="AN638" s="319"/>
    </row>
    <row r="639" spans="2:59" ht="78.599999999999994" customHeight="1" thickBot="1" x14ac:dyDescent="0.3">
      <c r="B639" s="166"/>
      <c r="C639" s="303" t="str">
        <f>'[3]Do not use or change'!I81</f>
        <v>Pant growth chambers, laboratory equipment (precision scales, autoclave, bioreactor, LAI equipment, microscopes, meters)</v>
      </c>
      <c r="D639" s="392" t="s">
        <v>427</v>
      </c>
      <c r="E639" s="392" t="s">
        <v>320</v>
      </c>
      <c r="F639" s="352">
        <v>8362.5095547556612</v>
      </c>
      <c r="G639" s="197">
        <v>7.2781626198722353</v>
      </c>
      <c r="H639" s="198">
        <v>60863.704449747063</v>
      </c>
      <c r="I639" s="352">
        <v>8362.5095547556612</v>
      </c>
      <c r="J639" s="197">
        <v>7.7973606788174656</v>
      </c>
      <c r="K639" s="198">
        <v>65205.503178487146</v>
      </c>
      <c r="L639" s="352">
        <v>8362.5095547556612</v>
      </c>
      <c r="M639" s="197">
        <v>0.49657908099128328</v>
      </c>
      <c r="N639" s="198">
        <v>4152.6473094813919</v>
      </c>
      <c r="O639" s="352">
        <v>8362.5095547556612</v>
      </c>
      <c r="P639" s="197">
        <v>6.1180991857107493E-2</v>
      </c>
      <c r="Q639" s="198">
        <v>511.62662897448973</v>
      </c>
      <c r="R639" s="352">
        <v>8362.5095547556612</v>
      </c>
      <c r="S639" s="197">
        <v>5.6428588872036001E-2</v>
      </c>
      <c r="T639" s="198">
        <v>471.88461360378005</v>
      </c>
      <c r="U639" s="352">
        <v>8362.5095547556612</v>
      </c>
      <c r="V639" s="197">
        <v>5.2544249982534007E-3</v>
      </c>
      <c r="W639" s="198">
        <v>43.940179252641059</v>
      </c>
      <c r="X639" s="433" t="str">
        <f>E639</f>
        <v>Lump sum</v>
      </c>
      <c r="Y639" s="433">
        <f>U639</f>
        <v>8362.5095547556612</v>
      </c>
      <c r="Z639" s="284">
        <f>SUM(G639+J639+M639+P639+S639+V639)</f>
        <v>15.694966385408382</v>
      </c>
      <c r="AA639" s="285">
        <f>SUM(H639+K639+N639+Q639+T639+W639)</f>
        <v>131249.30635954652</v>
      </c>
      <c r="AB639" s="205"/>
      <c r="AC639" s="206"/>
      <c r="AD639" s="206"/>
      <c r="AE639" s="207">
        <f>H639-(F639*G639)</f>
        <v>0</v>
      </c>
      <c r="AF639" s="206"/>
      <c r="AG639" s="206"/>
      <c r="AH639" s="207">
        <f>K639-(J639*I639)</f>
        <v>0</v>
      </c>
      <c r="AI639" s="206"/>
      <c r="AJ639" s="206"/>
      <c r="AK639" s="207">
        <f>+N639-(L639*M639)</f>
        <v>0</v>
      </c>
      <c r="AL639" s="206"/>
      <c r="AM639" s="206"/>
      <c r="AN639" s="207">
        <f>Q639-(O639*P639)</f>
        <v>0</v>
      </c>
      <c r="AO639" s="206"/>
      <c r="AP639" s="206"/>
      <c r="AQ639" s="207">
        <f>+T639-(R639*S639)</f>
        <v>0</v>
      </c>
      <c r="AR639" s="206"/>
      <c r="AS639" s="206"/>
      <c r="AT639" s="207">
        <f>+W639-(U639*V639)</f>
        <v>0</v>
      </c>
      <c r="AU639" s="206"/>
      <c r="AV639" s="206"/>
      <c r="AW639" s="206"/>
      <c r="AX639" s="208">
        <f>+AA639-W639-T639-Q639-N639-K639-H639</f>
        <v>0</v>
      </c>
      <c r="BA639" s="208">
        <f>+H639-'[3]4.4. Detailed Budget Plan'!J82</f>
        <v>0</v>
      </c>
      <c r="BB639" s="208">
        <f>+K639-'[3]4.4. Detailed Budget Plan'!K82</f>
        <v>0</v>
      </c>
      <c r="BC639" s="208">
        <f>+N639-'[3]4.4. Detailed Budget Plan'!L82</f>
        <v>0</v>
      </c>
      <c r="BD639" s="208">
        <f>+Q639-'[3]4.4. Detailed Budget Plan'!M82</f>
        <v>0</v>
      </c>
      <c r="BE639" s="208">
        <f>+T639-'[3]4.4. Detailed Budget Plan'!N82</f>
        <v>0</v>
      </c>
      <c r="BF639" s="208">
        <f>+W639-'[3]4.4. Detailed Budget Plan'!O82</f>
        <v>0</v>
      </c>
      <c r="BG639" s="208">
        <f>+AA639-'[3]4.4. Detailed Budget Plan'!P82</f>
        <v>0</v>
      </c>
    </row>
    <row r="640" spans="2:59" ht="25.35" customHeight="1" x14ac:dyDescent="0.25">
      <c r="B640" s="166"/>
      <c r="C640" s="442"/>
      <c r="D640" s="443"/>
      <c r="E640" s="443"/>
      <c r="F640" s="443"/>
      <c r="G640" s="443"/>
      <c r="H640" s="443"/>
      <c r="I640" s="443"/>
      <c r="J640" s="443"/>
      <c r="K640" s="443"/>
      <c r="L640" s="443"/>
      <c r="M640" s="443"/>
      <c r="N640" s="443"/>
      <c r="O640" s="443"/>
      <c r="P640" s="443"/>
      <c r="Q640" s="444"/>
      <c r="R640" s="241" t="s">
        <v>404</v>
      </c>
      <c r="S640" s="242"/>
      <c r="T640" s="242"/>
      <c r="U640" s="242"/>
      <c r="V640" s="242"/>
      <c r="W640" s="330"/>
      <c r="X640" s="289" t="s">
        <v>320</v>
      </c>
      <c r="Y640" s="289">
        <v>21584.016653226645</v>
      </c>
      <c r="Z640" s="483">
        <v>6.65040948534254E-2</v>
      </c>
      <c r="AA640" s="361">
        <v>1435.4254908240982</v>
      </c>
      <c r="AB640" s="293"/>
      <c r="AC640" s="206"/>
      <c r="AD640" s="206"/>
      <c r="AE640" s="206"/>
      <c r="AF640" s="206"/>
      <c r="AG640" s="206"/>
      <c r="AH640" s="206"/>
      <c r="AI640" s="206"/>
      <c r="AJ640" s="206"/>
      <c r="AK640" s="206"/>
      <c r="AL640" s="206"/>
      <c r="AM640" s="206"/>
      <c r="AN640" s="206"/>
      <c r="AO640" s="206"/>
      <c r="AP640" s="206"/>
      <c r="AQ640" s="206"/>
      <c r="AR640" s="206"/>
      <c r="AS640" s="206"/>
      <c r="AT640" s="206"/>
      <c r="AU640" s="206"/>
      <c r="AV640" s="206"/>
      <c r="AW640" s="206"/>
      <c r="AX640" s="207">
        <f>+AA640-(Y640*Z640)</f>
        <v>0</v>
      </c>
      <c r="AY640" s="156">
        <v>1</v>
      </c>
      <c r="BA640" s="518"/>
    </row>
    <row r="641" spans="2:59" ht="25.35" customHeight="1" x14ac:dyDescent="0.25">
      <c r="B641" s="166"/>
      <c r="C641" s="442"/>
      <c r="D641" s="443"/>
      <c r="E641" s="443"/>
      <c r="F641" s="443"/>
      <c r="G641" s="443"/>
      <c r="H641" s="443"/>
      <c r="I641" s="443"/>
      <c r="J641" s="443"/>
      <c r="K641" s="443"/>
      <c r="L641" s="443"/>
      <c r="M641" s="443"/>
      <c r="N641" s="443"/>
      <c r="O641" s="443"/>
      <c r="P641" s="443"/>
      <c r="Q641" s="444"/>
      <c r="R641" s="212" t="s">
        <v>332</v>
      </c>
      <c r="S641" s="213"/>
      <c r="T641" s="213"/>
      <c r="U641" s="213"/>
      <c r="V641" s="213"/>
      <c r="W641" s="214"/>
      <c r="X641" s="459" t="s">
        <v>320</v>
      </c>
      <c r="Y641" s="459">
        <v>7404.6106330463099</v>
      </c>
      <c r="Z641" s="526">
        <v>9.2440691846261203</v>
      </c>
      <c r="AA641" s="527">
        <v>68448.732977098291</v>
      </c>
      <c r="AB641" s="293"/>
      <c r="AC641" s="206"/>
      <c r="AD641" s="206"/>
      <c r="AE641" s="206"/>
      <c r="AF641" s="206"/>
      <c r="AG641" s="206"/>
      <c r="AH641" s="206"/>
      <c r="AI641" s="206"/>
      <c r="AJ641" s="206"/>
      <c r="AK641" s="206"/>
      <c r="AL641" s="206"/>
      <c r="AM641" s="206"/>
      <c r="AN641" s="206"/>
      <c r="AO641" s="206"/>
      <c r="AP641" s="206"/>
      <c r="AQ641" s="206"/>
      <c r="AR641" s="206"/>
      <c r="AS641" s="206"/>
      <c r="AT641" s="206"/>
      <c r="AU641" s="206"/>
      <c r="AV641" s="206"/>
      <c r="AW641" s="206"/>
      <c r="AX641" s="207">
        <f>+AA641-(Y641*Z641)</f>
        <v>0</v>
      </c>
      <c r="AY641" s="156">
        <v>2</v>
      </c>
    </row>
    <row r="642" spans="2:59" ht="25.35" customHeight="1" x14ac:dyDescent="0.25">
      <c r="B642" s="166"/>
      <c r="C642" s="442"/>
      <c r="D642" s="443"/>
      <c r="E642" s="443"/>
      <c r="F642" s="443"/>
      <c r="G642" s="443"/>
      <c r="H642" s="443"/>
      <c r="I642" s="443"/>
      <c r="J642" s="443"/>
      <c r="K642" s="443"/>
      <c r="L642" s="443"/>
      <c r="M642" s="443"/>
      <c r="N642" s="443"/>
      <c r="O642" s="443"/>
      <c r="P642" s="443"/>
      <c r="Q642" s="444"/>
      <c r="R642" s="212" t="s">
        <v>417</v>
      </c>
      <c r="S642" s="213"/>
      <c r="T642" s="213"/>
      <c r="U642" s="213"/>
      <c r="V642" s="213"/>
      <c r="W642" s="214"/>
      <c r="X642" s="459" t="s">
        <v>320</v>
      </c>
      <c r="Y642" s="459">
        <v>92931.182812503568</v>
      </c>
      <c r="Z642" s="526">
        <v>6.65040948534254E-2</v>
      </c>
      <c r="AA642" s="527">
        <v>6180.3041966037536</v>
      </c>
      <c r="AB642" s="293"/>
      <c r="AC642" s="206"/>
      <c r="AD642" s="206"/>
      <c r="AE642" s="206"/>
      <c r="AF642" s="206"/>
      <c r="AG642" s="206"/>
      <c r="AH642" s="206"/>
      <c r="AI642" s="206"/>
      <c r="AJ642" s="206"/>
      <c r="AK642" s="206"/>
      <c r="AL642" s="206"/>
      <c r="AM642" s="206"/>
      <c r="AN642" s="206"/>
      <c r="AO642" s="206"/>
      <c r="AP642" s="206"/>
      <c r="AQ642" s="206"/>
      <c r="AR642" s="206"/>
      <c r="AS642" s="206"/>
      <c r="AT642" s="206"/>
      <c r="AU642" s="206"/>
      <c r="AV642" s="206"/>
      <c r="AW642" s="206"/>
      <c r="AX642" s="207">
        <f>+AA642-(Y642*Z642)</f>
        <v>0</v>
      </c>
      <c r="AY642" s="156">
        <v>3</v>
      </c>
    </row>
    <row r="643" spans="2:59" ht="25.35" customHeight="1" x14ac:dyDescent="0.25">
      <c r="B643" s="166"/>
      <c r="C643" s="442"/>
      <c r="D643" s="443"/>
      <c r="E643" s="443"/>
      <c r="F643" s="443"/>
      <c r="G643" s="443"/>
      <c r="H643" s="443"/>
      <c r="I643" s="443"/>
      <c r="J643" s="443"/>
      <c r="K643" s="443"/>
      <c r="L643" s="443"/>
      <c r="M643" s="443"/>
      <c r="N643" s="443"/>
      <c r="O643" s="443"/>
      <c r="P643" s="443"/>
      <c r="Q643" s="444"/>
      <c r="R643" s="212" t="s">
        <v>334</v>
      </c>
      <c r="S643" s="213"/>
      <c r="T643" s="213"/>
      <c r="U643" s="213"/>
      <c r="V643" s="213"/>
      <c r="W643" s="214"/>
      <c r="X643" s="459" t="s">
        <v>320</v>
      </c>
      <c r="Y643" s="459">
        <v>32675.802988912557</v>
      </c>
      <c r="Z643" s="526">
        <v>0.1330081897068508</v>
      </c>
      <c r="AA643" s="527">
        <v>4346.1494027729641</v>
      </c>
      <c r="AB643" s="293"/>
      <c r="AC643" s="206"/>
      <c r="AD643" s="206"/>
      <c r="AE643" s="206"/>
      <c r="AF643" s="206"/>
      <c r="AG643" s="206"/>
      <c r="AH643" s="206"/>
      <c r="AI643" s="206"/>
      <c r="AJ643" s="206"/>
      <c r="AK643" s="206"/>
      <c r="AL643" s="206"/>
      <c r="AM643" s="206"/>
      <c r="AN643" s="206"/>
      <c r="AO643" s="206"/>
      <c r="AP643" s="206"/>
      <c r="AQ643" s="206"/>
      <c r="AR643" s="206"/>
      <c r="AS643" s="206"/>
      <c r="AT643" s="206"/>
      <c r="AU643" s="206"/>
      <c r="AV643" s="206"/>
      <c r="AW643" s="206"/>
      <c r="AX643" s="207">
        <f t="shared" ref="AX643:AX648" si="38">+AA643-(Y643*Z643)</f>
        <v>0</v>
      </c>
      <c r="AY643" s="156">
        <v>4</v>
      </c>
    </row>
    <row r="644" spans="2:59" ht="25.35" customHeight="1" x14ac:dyDescent="0.25">
      <c r="B644" s="166"/>
      <c r="C644" s="442"/>
      <c r="D644" s="443"/>
      <c r="E644" s="443"/>
      <c r="F644" s="443"/>
      <c r="G644" s="443"/>
      <c r="H644" s="443"/>
      <c r="I644" s="443"/>
      <c r="J644" s="443"/>
      <c r="K644" s="443"/>
      <c r="L644" s="443"/>
      <c r="M644" s="443"/>
      <c r="N644" s="443"/>
      <c r="O644" s="443"/>
      <c r="P644" s="443"/>
      <c r="Q644" s="444"/>
      <c r="R644" s="212" t="s">
        <v>386</v>
      </c>
      <c r="S644" s="213"/>
      <c r="T644" s="213"/>
      <c r="U644" s="213"/>
      <c r="V644" s="213"/>
      <c r="W644" s="214"/>
      <c r="X644" s="459" t="s">
        <v>320</v>
      </c>
      <c r="Y644" s="459">
        <v>10478.097925684448</v>
      </c>
      <c r="Z644" s="526">
        <v>0.4655286639739778</v>
      </c>
      <c r="AA644" s="527">
        <v>4877.8549283323891</v>
      </c>
      <c r="AB644" s="293"/>
      <c r="AC644" s="206"/>
      <c r="AD644" s="206"/>
      <c r="AE644" s="206"/>
      <c r="AF644" s="206"/>
      <c r="AG644" s="206"/>
      <c r="AH644" s="206"/>
      <c r="AI644" s="206"/>
      <c r="AJ644" s="206"/>
      <c r="AK644" s="206"/>
      <c r="AL644" s="206"/>
      <c r="AM644" s="206"/>
      <c r="AN644" s="206"/>
      <c r="AO644" s="206"/>
      <c r="AP644" s="206"/>
      <c r="AQ644" s="206"/>
      <c r="AR644" s="206"/>
      <c r="AS644" s="206"/>
      <c r="AT644" s="206"/>
      <c r="AU644" s="206"/>
      <c r="AV644" s="206"/>
      <c r="AW644" s="206"/>
      <c r="AX644" s="207">
        <f t="shared" si="38"/>
        <v>0</v>
      </c>
      <c r="AY644" s="156">
        <v>5</v>
      </c>
    </row>
    <row r="645" spans="2:59" ht="25.35" customHeight="1" x14ac:dyDescent="0.25">
      <c r="B645" s="166"/>
      <c r="C645" s="442"/>
      <c r="D645" s="443"/>
      <c r="E645" s="443"/>
      <c r="F645" s="443"/>
      <c r="G645" s="443"/>
      <c r="H645" s="443"/>
      <c r="I645" s="443"/>
      <c r="J645" s="443"/>
      <c r="K645" s="443"/>
      <c r="L645" s="443"/>
      <c r="M645" s="443"/>
      <c r="N645" s="443"/>
      <c r="O645" s="443"/>
      <c r="P645" s="443"/>
      <c r="Q645" s="444"/>
      <c r="R645" s="212" t="s">
        <v>336</v>
      </c>
      <c r="S645" s="213"/>
      <c r="T645" s="213"/>
      <c r="U645" s="213"/>
      <c r="V645" s="213"/>
      <c r="W645" s="214"/>
      <c r="X645" s="459" t="s">
        <v>320</v>
      </c>
      <c r="Y645" s="459">
        <v>2226.7546943515345</v>
      </c>
      <c r="Z645" s="526">
        <v>1.3300818970685082</v>
      </c>
      <c r="AA645" s="527">
        <v>2961.7661081692945</v>
      </c>
      <c r="AB645" s="293"/>
      <c r="AC645" s="206"/>
      <c r="AD645" s="206"/>
      <c r="AE645" s="206"/>
      <c r="AF645" s="206"/>
      <c r="AG645" s="206"/>
      <c r="AH645" s="206"/>
      <c r="AI645" s="206"/>
      <c r="AJ645" s="206"/>
      <c r="AK645" s="206"/>
      <c r="AL645" s="206"/>
      <c r="AM645" s="206"/>
      <c r="AN645" s="206"/>
      <c r="AO645" s="206"/>
      <c r="AP645" s="206"/>
      <c r="AQ645" s="206"/>
      <c r="AR645" s="206"/>
      <c r="AS645" s="206"/>
      <c r="AT645" s="206"/>
      <c r="AU645" s="206"/>
      <c r="AV645" s="206"/>
      <c r="AW645" s="206"/>
      <c r="AX645" s="207">
        <f t="shared" si="38"/>
        <v>0</v>
      </c>
      <c r="AY645" s="156">
        <v>6</v>
      </c>
    </row>
    <row r="646" spans="2:59" ht="25.35" customHeight="1" x14ac:dyDescent="0.25">
      <c r="B646" s="166"/>
      <c r="C646" s="442"/>
      <c r="D646" s="443"/>
      <c r="E646" s="443"/>
      <c r="F646" s="443"/>
      <c r="G646" s="443"/>
      <c r="H646" s="443"/>
      <c r="I646" s="443"/>
      <c r="J646" s="443"/>
      <c r="K646" s="443"/>
      <c r="L646" s="443"/>
      <c r="M646" s="443"/>
      <c r="N646" s="443"/>
      <c r="O646" s="443"/>
      <c r="P646" s="443"/>
      <c r="Q646" s="444"/>
      <c r="R646" s="212" t="s">
        <v>337</v>
      </c>
      <c r="S646" s="213"/>
      <c r="T646" s="213"/>
      <c r="U646" s="213"/>
      <c r="V646" s="213"/>
      <c r="W646" s="214"/>
      <c r="X646" s="459" t="s">
        <v>320</v>
      </c>
      <c r="Y646" s="459">
        <v>1019.2452308468137</v>
      </c>
      <c r="Z646" s="526">
        <v>6.65040948534254E-2</v>
      </c>
      <c r="AA646" s="527">
        <v>67.783981511137966</v>
      </c>
      <c r="AB646" s="293"/>
      <c r="AC646" s="206"/>
      <c r="AD646" s="206"/>
      <c r="AE646" s="206"/>
      <c r="AF646" s="206"/>
      <c r="AG646" s="206"/>
      <c r="AH646" s="206"/>
      <c r="AI646" s="206"/>
      <c r="AJ646" s="206"/>
      <c r="AK646" s="206"/>
      <c r="AL646" s="206"/>
      <c r="AM646" s="206"/>
      <c r="AN646" s="206"/>
      <c r="AO646" s="206"/>
      <c r="AP646" s="206"/>
      <c r="AQ646" s="206"/>
      <c r="AR646" s="206"/>
      <c r="AS646" s="206"/>
      <c r="AT646" s="206"/>
      <c r="AU646" s="206"/>
      <c r="AV646" s="206"/>
      <c r="AW646" s="206"/>
      <c r="AX646" s="207">
        <f t="shared" si="38"/>
        <v>0</v>
      </c>
      <c r="AY646" s="156">
        <v>7</v>
      </c>
    </row>
    <row r="647" spans="2:59" ht="25.35" customHeight="1" x14ac:dyDescent="0.25">
      <c r="B647" s="166"/>
      <c r="C647" s="442"/>
      <c r="D647" s="443"/>
      <c r="E647" s="443"/>
      <c r="F647" s="443"/>
      <c r="G647" s="443"/>
      <c r="H647" s="443"/>
      <c r="I647" s="443"/>
      <c r="J647" s="443"/>
      <c r="K647" s="443"/>
      <c r="L647" s="443"/>
      <c r="M647" s="443"/>
      <c r="N647" s="443"/>
      <c r="O647" s="443"/>
      <c r="P647" s="443"/>
      <c r="Q647" s="444"/>
      <c r="R647" s="212" t="s">
        <v>418</v>
      </c>
      <c r="S647" s="213"/>
      <c r="T647" s="213"/>
      <c r="U647" s="213"/>
      <c r="V647" s="213"/>
      <c r="W647" s="214"/>
      <c r="X647" s="459" t="s">
        <v>320</v>
      </c>
      <c r="Y647" s="459">
        <v>10223.83008590709</v>
      </c>
      <c r="Z647" s="526">
        <v>2.8596760786972908</v>
      </c>
      <c r="AA647" s="527">
        <v>29236.84232933418</v>
      </c>
      <c r="AB647" s="293"/>
      <c r="AC647" s="206"/>
      <c r="AD647" s="206"/>
      <c r="AE647" s="206"/>
      <c r="AF647" s="206"/>
      <c r="AG647" s="206"/>
      <c r="AH647" s="206"/>
      <c r="AI647" s="206"/>
      <c r="AJ647" s="206"/>
      <c r="AK647" s="206"/>
      <c r="AL647" s="206"/>
      <c r="AM647" s="206"/>
      <c r="AN647" s="206"/>
      <c r="AO647" s="206"/>
      <c r="AP647" s="206"/>
      <c r="AQ647" s="206"/>
      <c r="AR647" s="206"/>
      <c r="AS647" s="206"/>
      <c r="AT647" s="206"/>
      <c r="AU647" s="206"/>
      <c r="AV647" s="206"/>
      <c r="AW647" s="206"/>
      <c r="AX647" s="207">
        <f t="shared" si="38"/>
        <v>0</v>
      </c>
      <c r="AY647" s="156">
        <v>8</v>
      </c>
    </row>
    <row r="648" spans="2:59" ht="25.35" customHeight="1" x14ac:dyDescent="0.25">
      <c r="B648" s="166"/>
      <c r="C648" s="462"/>
      <c r="D648" s="463"/>
      <c r="E648" s="463"/>
      <c r="F648" s="463"/>
      <c r="G648" s="463"/>
      <c r="H648" s="463"/>
      <c r="I648" s="463"/>
      <c r="J648" s="463"/>
      <c r="K648" s="463"/>
      <c r="L648" s="463"/>
      <c r="M648" s="463"/>
      <c r="N648" s="463"/>
      <c r="O648" s="463"/>
      <c r="P648" s="463"/>
      <c r="Q648" s="464"/>
      <c r="R648" s="212" t="s">
        <v>419</v>
      </c>
      <c r="S648" s="213"/>
      <c r="T648" s="213"/>
      <c r="U648" s="213"/>
      <c r="V648" s="213"/>
      <c r="W648" s="214"/>
      <c r="X648" s="459" t="s">
        <v>320</v>
      </c>
      <c r="Y648" s="459">
        <v>9359.9478724395576</v>
      </c>
      <c r="Z648" s="526">
        <v>1.4630900867753591</v>
      </c>
      <c r="AA648" s="527">
        <v>13694.446944900432</v>
      </c>
      <c r="AB648" s="293"/>
      <c r="AC648" s="206"/>
      <c r="AD648" s="206"/>
      <c r="AE648" s="206"/>
      <c r="AF648" s="206"/>
      <c r="AG648" s="206"/>
      <c r="AH648" s="206"/>
      <c r="AI648" s="206"/>
      <c r="AJ648" s="206"/>
      <c r="AK648" s="206"/>
      <c r="AL648" s="206"/>
      <c r="AM648" s="206"/>
      <c r="AN648" s="206"/>
      <c r="AO648" s="206"/>
      <c r="AP648" s="206"/>
      <c r="AQ648" s="206"/>
      <c r="AR648" s="206"/>
      <c r="AS648" s="206"/>
      <c r="AT648" s="206"/>
      <c r="AU648" s="206"/>
      <c r="AV648" s="206"/>
      <c r="AW648" s="206"/>
      <c r="AX648" s="207">
        <f t="shared" si="38"/>
        <v>0</v>
      </c>
      <c r="AY648" s="156">
        <v>9</v>
      </c>
    </row>
    <row r="649" spans="2:59" x14ac:dyDescent="0.25">
      <c r="C649" s="256" t="s">
        <v>327</v>
      </c>
      <c r="D649" s="256"/>
      <c r="E649" s="314"/>
      <c r="F649" s="315"/>
      <c r="G649" s="316"/>
      <c r="H649" s="206"/>
      <c r="I649" s="206"/>
      <c r="J649" s="317"/>
      <c r="K649" s="206"/>
      <c r="L649" s="206"/>
      <c r="M649" s="317"/>
      <c r="N649" s="206"/>
      <c r="O649" s="206"/>
      <c r="P649" s="317"/>
      <c r="Q649" s="206"/>
      <c r="R649" s="206"/>
      <c r="S649" s="317"/>
      <c r="T649" s="206"/>
      <c r="U649" s="206"/>
      <c r="V649" s="317"/>
      <c r="W649" s="206"/>
      <c r="X649" s="265"/>
      <c r="Y649" s="265"/>
      <c r="Z649" s="318"/>
      <c r="AA649" s="265"/>
    </row>
    <row r="650" spans="2:59" x14ac:dyDescent="0.25">
      <c r="C650" s="261" t="s">
        <v>328</v>
      </c>
      <c r="D650" s="261"/>
      <c r="E650" s="314"/>
      <c r="F650" s="315"/>
      <c r="G650" s="316"/>
      <c r="H650" s="206"/>
      <c r="I650" s="206"/>
      <c r="J650" s="317"/>
      <c r="K650" s="206"/>
      <c r="L650" s="206"/>
      <c r="M650" s="317"/>
      <c r="N650" s="206"/>
      <c r="O650" s="206"/>
      <c r="P650" s="317"/>
      <c r="Q650" s="206"/>
      <c r="R650" s="206"/>
      <c r="S650" s="317"/>
      <c r="T650" s="206"/>
      <c r="U650" s="206"/>
      <c r="V650" s="317"/>
      <c r="W650" s="206"/>
      <c r="X650" s="265"/>
      <c r="Y650" s="265"/>
      <c r="Z650" s="318"/>
      <c r="AA650" s="265"/>
    </row>
    <row r="651" spans="2:59" ht="15.75" thickBot="1" x14ac:dyDescent="0.3">
      <c r="I651" s="320"/>
      <c r="J651" s="321"/>
      <c r="K651" s="320"/>
    </row>
    <row r="652" spans="2:59" ht="15.75" thickBot="1" x14ac:dyDescent="0.3">
      <c r="C652" s="376"/>
      <c r="D652" s="166"/>
      <c r="E652" s="166"/>
      <c r="F652" s="387" t="s">
        <v>308</v>
      </c>
      <c r="G652" s="388"/>
      <c r="H652" s="389"/>
      <c r="I652" s="387" t="s">
        <v>309</v>
      </c>
      <c r="J652" s="388"/>
      <c r="K652" s="389"/>
      <c r="L652" s="387" t="s">
        <v>310</v>
      </c>
      <c r="M652" s="388"/>
      <c r="N652" s="389"/>
      <c r="O652" s="387" t="s">
        <v>311</v>
      </c>
      <c r="P652" s="388"/>
      <c r="Q652" s="389"/>
      <c r="R652" s="387" t="s">
        <v>312</v>
      </c>
      <c r="S652" s="388"/>
      <c r="T652" s="389"/>
      <c r="U652" s="387" t="s">
        <v>313</v>
      </c>
      <c r="V652" s="388"/>
      <c r="W652" s="389"/>
      <c r="X652" s="387" t="s">
        <v>314</v>
      </c>
      <c r="Y652" s="388"/>
      <c r="Z652" s="388"/>
      <c r="AA652" s="389"/>
      <c r="AB652" s="158"/>
    </row>
    <row r="653" spans="2:59" ht="30" x14ac:dyDescent="0.25">
      <c r="B653" s="182" t="str">
        <f>'[3]Do not use or change'!H82</f>
        <v>B19</v>
      </c>
      <c r="C653" s="322" t="str">
        <f>'[3]Do not use or change'!F82</f>
        <v>International consultant</v>
      </c>
      <c r="D653" s="390" t="s">
        <v>329</v>
      </c>
      <c r="E653" s="390" t="s">
        <v>307</v>
      </c>
      <c r="F653" s="302" t="s">
        <v>315</v>
      </c>
      <c r="G653" s="298" t="s">
        <v>316</v>
      </c>
      <c r="H653" s="235" t="s">
        <v>317</v>
      </c>
      <c r="I653" s="299" t="s">
        <v>315</v>
      </c>
      <c r="J653" s="300" t="s">
        <v>316</v>
      </c>
      <c r="K653" s="301" t="s">
        <v>317</v>
      </c>
      <c r="L653" s="302" t="s">
        <v>315</v>
      </c>
      <c r="M653" s="298" t="s">
        <v>316</v>
      </c>
      <c r="N653" s="235" t="s">
        <v>317</v>
      </c>
      <c r="O653" s="302" t="s">
        <v>315</v>
      </c>
      <c r="P653" s="298" t="s">
        <v>316</v>
      </c>
      <c r="Q653" s="235" t="s">
        <v>317</v>
      </c>
      <c r="R653" s="302" t="s">
        <v>315</v>
      </c>
      <c r="S653" s="298" t="s">
        <v>316</v>
      </c>
      <c r="T653" s="235" t="s">
        <v>317</v>
      </c>
      <c r="U653" s="302" t="s">
        <v>315</v>
      </c>
      <c r="V653" s="298" t="s">
        <v>316</v>
      </c>
      <c r="W653" s="235" t="s">
        <v>317</v>
      </c>
      <c r="X653" s="390" t="s">
        <v>307</v>
      </c>
      <c r="Y653" s="302" t="s">
        <v>315</v>
      </c>
      <c r="Z653" s="298" t="s">
        <v>316</v>
      </c>
      <c r="AA653" s="235" t="s">
        <v>317</v>
      </c>
      <c r="AB653" s="181"/>
      <c r="AC653" s="319"/>
      <c r="AD653" s="319"/>
      <c r="AE653" s="319"/>
      <c r="AF653" s="319"/>
      <c r="AG653" s="319"/>
      <c r="AH653" s="319"/>
      <c r="AI653" s="319"/>
      <c r="AJ653" s="319"/>
      <c r="AK653" s="319"/>
      <c r="AL653" s="319"/>
      <c r="AM653" s="319"/>
      <c r="AN653" s="319"/>
    </row>
    <row r="654" spans="2:59" ht="68.650000000000006" customHeight="1" thickBot="1" x14ac:dyDescent="0.3">
      <c r="C654" s="303" t="str">
        <f>'[3]Do not use or change'!I82</f>
        <v>International scientists or professors with recognized expertise in genomics.</v>
      </c>
      <c r="D654" s="392" t="str">
        <f>D521</f>
        <v>International consultants under the modality of short-term contracts or very low dedication of time to the project. 15 international experts, with an average monthly value of US $ 3,687</v>
      </c>
      <c r="E654" s="392" t="s">
        <v>340</v>
      </c>
      <c r="F654" s="282">
        <v>3687</v>
      </c>
      <c r="G654" s="197">
        <v>4.2052593293118088</v>
      </c>
      <c r="H654" s="198">
        <v>15504.791147172638</v>
      </c>
      <c r="I654" s="282">
        <v>3687</v>
      </c>
      <c r="J654" s="197">
        <v>7.7945587439942097</v>
      </c>
      <c r="K654" s="198">
        <v>28738.538089106652</v>
      </c>
      <c r="L654" s="282">
        <v>3687</v>
      </c>
      <c r="M654" s="197">
        <v>8.6134548718271002</v>
      </c>
      <c r="N654" s="198">
        <v>31757.808112426515</v>
      </c>
      <c r="O654" s="282">
        <v>3687</v>
      </c>
      <c r="P654" s="197">
        <v>10.018721851473016</v>
      </c>
      <c r="Q654" s="198">
        <v>36939.027466381012</v>
      </c>
      <c r="R654" s="282">
        <v>3687</v>
      </c>
      <c r="S654" s="197">
        <v>9.4741171893674139</v>
      </c>
      <c r="T654" s="198">
        <v>34931.070077197655</v>
      </c>
      <c r="U654" s="282">
        <v>3687</v>
      </c>
      <c r="V654" s="197">
        <v>4.5609758915211511</v>
      </c>
      <c r="W654" s="198">
        <v>16816.318112038483</v>
      </c>
      <c r="X654" s="433" t="str">
        <f>E654</f>
        <v>Months</v>
      </c>
      <c r="Y654" s="433">
        <f>U654</f>
        <v>3687</v>
      </c>
      <c r="Z654" s="284">
        <f>SUM(G654+J654+M654+P654+S654+V654)</f>
        <v>44.667087877494701</v>
      </c>
      <c r="AA654" s="285">
        <f>SUM(H654+K654+N654+Q654+T654+W654)</f>
        <v>164687.55300432298</v>
      </c>
      <c r="AB654" s="205"/>
      <c r="AC654" s="206"/>
      <c r="AD654" s="206"/>
      <c r="AE654" s="207">
        <f>H654-(F654*G654)</f>
        <v>0</v>
      </c>
      <c r="AF654" s="206"/>
      <c r="AG654" s="206"/>
      <c r="AH654" s="207">
        <f>K654-(J654*I654)</f>
        <v>0</v>
      </c>
      <c r="AI654" s="206"/>
      <c r="AJ654" s="206"/>
      <c r="AK654" s="207">
        <f>+N654-(L654*M654)</f>
        <v>0</v>
      </c>
      <c r="AL654" s="206"/>
      <c r="AM654" s="206"/>
      <c r="AN654" s="207">
        <f>Q654-(O654*P654)</f>
        <v>0</v>
      </c>
      <c r="AO654" s="206"/>
      <c r="AP654" s="206"/>
      <c r="AQ654" s="207">
        <f>+T654-(R654*S654)</f>
        <v>0</v>
      </c>
      <c r="AR654" s="206"/>
      <c r="AS654" s="206"/>
      <c r="AT654" s="207">
        <f>+W654-(U654*V654)</f>
        <v>0</v>
      </c>
      <c r="AU654" s="206"/>
      <c r="AV654" s="206"/>
      <c r="AW654" s="206"/>
      <c r="AX654" s="208">
        <f>+AA654-W654-T654-Q654-N654-K654-H654</f>
        <v>2.3646862246096134E-11</v>
      </c>
      <c r="BA654" s="208">
        <f>+H654-'[3]4.4. Detailed Budget Plan'!J83</f>
        <v>0</v>
      </c>
      <c r="BB654" s="208">
        <f>+K654-'[3]4.4. Detailed Budget Plan'!K83</f>
        <v>0</v>
      </c>
      <c r="BC654" s="208">
        <f>+N654-'[3]4.4. Detailed Budget Plan'!L83</f>
        <v>0</v>
      </c>
      <c r="BD654" s="208">
        <f>+Q654-'[3]4.4. Detailed Budget Plan'!M83</f>
        <v>0</v>
      </c>
      <c r="BE654" s="208">
        <f>+T654-'[3]4.4. Detailed Budget Plan'!N83</f>
        <v>0</v>
      </c>
      <c r="BF654" s="208">
        <f>+W654-'[3]4.4. Detailed Budget Plan'!O83</f>
        <v>0</v>
      </c>
      <c r="BG654" s="208">
        <f>+AA654-'[3]4.4. Detailed Budget Plan'!P83</f>
        <v>0</v>
      </c>
    </row>
    <row r="655" spans="2:59" x14ac:dyDescent="0.25">
      <c r="C655" s="286" t="s">
        <v>327</v>
      </c>
      <c r="D655" s="286"/>
      <c r="E655" s="306"/>
      <c r="F655" s="307"/>
      <c r="G655" s="308"/>
      <c r="H655" s="308"/>
      <c r="I655" s="309"/>
      <c r="J655" s="310"/>
      <c r="K655" s="309"/>
      <c r="L655" s="309"/>
      <c r="M655" s="310"/>
      <c r="N655" s="309"/>
      <c r="O655" s="309"/>
      <c r="P655" s="310"/>
      <c r="Q655" s="309"/>
      <c r="R655" s="309"/>
      <c r="S655" s="310"/>
      <c r="T655" s="309"/>
      <c r="U655" s="309"/>
      <c r="V655" s="310"/>
      <c r="W655" s="309"/>
      <c r="X655" s="311"/>
      <c r="Y655" s="311"/>
      <c r="Z655" s="312"/>
      <c r="AA655" s="311"/>
    </row>
    <row r="656" spans="2:59" x14ac:dyDescent="0.25">
      <c r="C656" s="261" t="s">
        <v>328</v>
      </c>
      <c r="D656" s="261"/>
      <c r="E656" s="314"/>
      <c r="F656" s="315"/>
      <c r="G656" s="316"/>
      <c r="H656" s="316"/>
      <c r="I656" s="206"/>
      <c r="J656" s="317"/>
      <c r="K656" s="206"/>
      <c r="L656" s="206"/>
      <c r="M656" s="317"/>
      <c r="N656" s="206"/>
      <c r="O656" s="206"/>
      <c r="P656" s="317"/>
      <c r="Q656" s="206"/>
      <c r="R656" s="206"/>
      <c r="S656" s="317"/>
      <c r="T656" s="206"/>
      <c r="U656" s="206"/>
      <c r="V656" s="317"/>
      <c r="W656" s="206"/>
      <c r="X656" s="265"/>
      <c r="Y656" s="265"/>
      <c r="Z656" s="318"/>
      <c r="AA656" s="265"/>
    </row>
    <row r="657" spans="2:59" ht="15.75" thickBot="1" x14ac:dyDescent="0.3">
      <c r="C657" s="349"/>
      <c r="D657" s="349"/>
      <c r="I657" s="320"/>
      <c r="J657" s="321"/>
      <c r="K657" s="320"/>
    </row>
    <row r="658" spans="2:59" ht="15.75" thickBot="1" x14ac:dyDescent="0.3">
      <c r="F658" s="387" t="s">
        <v>308</v>
      </c>
      <c r="G658" s="388"/>
      <c r="H658" s="389"/>
      <c r="I658" s="387" t="s">
        <v>309</v>
      </c>
      <c r="J658" s="388"/>
      <c r="K658" s="389"/>
      <c r="L658" s="387" t="s">
        <v>310</v>
      </c>
      <c r="M658" s="388"/>
      <c r="N658" s="389"/>
      <c r="O658" s="387" t="s">
        <v>311</v>
      </c>
      <c r="P658" s="388"/>
      <c r="Q658" s="389"/>
      <c r="R658" s="387" t="s">
        <v>312</v>
      </c>
      <c r="S658" s="388"/>
      <c r="T658" s="389"/>
      <c r="U658" s="387" t="s">
        <v>313</v>
      </c>
      <c r="V658" s="388"/>
      <c r="W658" s="389"/>
      <c r="X658" s="387" t="s">
        <v>314</v>
      </c>
      <c r="Y658" s="388"/>
      <c r="Z658" s="388"/>
      <c r="AA658" s="389"/>
      <c r="AB658" s="158"/>
    </row>
    <row r="659" spans="2:59" ht="30" x14ac:dyDescent="0.25">
      <c r="B659" s="276" t="str">
        <f>'[3]Do not use or change'!H83</f>
        <v>B20</v>
      </c>
      <c r="C659" s="322" t="str">
        <f>'[3]Do not use or change'!F83</f>
        <v>Local Consultants</v>
      </c>
      <c r="D659" s="390" t="s">
        <v>329</v>
      </c>
      <c r="E659" s="390" t="s">
        <v>307</v>
      </c>
      <c r="F659" s="302" t="s">
        <v>315</v>
      </c>
      <c r="G659" s="298" t="s">
        <v>316</v>
      </c>
      <c r="H659" s="235" t="s">
        <v>317</v>
      </c>
      <c r="I659" s="299" t="s">
        <v>315</v>
      </c>
      <c r="J659" s="300" t="s">
        <v>316</v>
      </c>
      <c r="K659" s="301" t="s">
        <v>317</v>
      </c>
      <c r="L659" s="302" t="s">
        <v>315</v>
      </c>
      <c r="M659" s="298" t="s">
        <v>316</v>
      </c>
      <c r="N659" s="235" t="s">
        <v>317</v>
      </c>
      <c r="O659" s="302" t="s">
        <v>315</v>
      </c>
      <c r="P659" s="298" t="s">
        <v>316</v>
      </c>
      <c r="Q659" s="235" t="s">
        <v>317</v>
      </c>
      <c r="R659" s="302" t="s">
        <v>315</v>
      </c>
      <c r="S659" s="298" t="s">
        <v>316</v>
      </c>
      <c r="T659" s="235" t="s">
        <v>317</v>
      </c>
      <c r="U659" s="302" t="s">
        <v>315</v>
      </c>
      <c r="V659" s="298" t="s">
        <v>316</v>
      </c>
      <c r="W659" s="235" t="s">
        <v>317</v>
      </c>
      <c r="X659" s="390" t="s">
        <v>307</v>
      </c>
      <c r="Y659" s="302" t="s">
        <v>315</v>
      </c>
      <c r="Z659" s="298" t="s">
        <v>316</v>
      </c>
      <c r="AA659" s="235" t="s">
        <v>317</v>
      </c>
      <c r="AB659" s="181"/>
      <c r="AC659" s="319"/>
      <c r="AD659" s="319"/>
      <c r="AE659" s="319"/>
      <c r="AF659" s="319"/>
      <c r="AG659" s="319"/>
      <c r="AH659" s="319"/>
      <c r="AI659" s="319"/>
      <c r="AJ659" s="319"/>
      <c r="AK659" s="319"/>
      <c r="AL659" s="319"/>
      <c r="AM659" s="319"/>
      <c r="AN659" s="319"/>
    </row>
    <row r="660" spans="2:59" ht="120.75" thickBot="1" x14ac:dyDescent="0.3">
      <c r="C660" s="303" t="str">
        <f>'[3]Do not use or change'!I83</f>
        <v>(i) Professional in field for activities related with testing, validation and implementation the new varieties with farmers. (ii) National researchers developing new varieties in ache research center.  (iii) proper design of communication pieces. This includes all the costs associated with each position including the cost associates with the colombian law.</v>
      </c>
      <c r="D660" s="392" t="str">
        <f>D529</f>
        <v>It corresponds to the monthly time of 101 people who will be involved in the project as local consultants. Average value month per person / year is the unit cost with a value of US $ 2,333</v>
      </c>
      <c r="E660" s="392" t="s">
        <v>340</v>
      </c>
      <c r="F660" s="198">
        <v>2333</v>
      </c>
      <c r="G660" s="197">
        <v>42.122692413374509</v>
      </c>
      <c r="H660" s="198">
        <v>98272.241400402723</v>
      </c>
      <c r="I660" s="198">
        <v>2333</v>
      </c>
      <c r="J660" s="197">
        <v>85.451362639173283</v>
      </c>
      <c r="K660" s="198">
        <v>199358.02903719127</v>
      </c>
      <c r="L660" s="198">
        <v>2333</v>
      </c>
      <c r="M660" s="197">
        <v>96.414300515272984</v>
      </c>
      <c r="N660" s="198">
        <v>224934.56310213188</v>
      </c>
      <c r="O660" s="198">
        <v>2333</v>
      </c>
      <c r="P660" s="197">
        <v>102.26140188728309</v>
      </c>
      <c r="Q660" s="198">
        <v>238575.85060303143</v>
      </c>
      <c r="R660" s="198">
        <v>2333</v>
      </c>
      <c r="S660" s="197">
        <v>92.737703705782891</v>
      </c>
      <c r="T660" s="198">
        <v>216357.06274559148</v>
      </c>
      <c r="U660" s="198">
        <v>2333</v>
      </c>
      <c r="V660" s="197">
        <v>43.801017376158804</v>
      </c>
      <c r="W660" s="198">
        <v>102187.77353857849</v>
      </c>
      <c r="X660" s="433" t="str">
        <f>E660</f>
        <v>Months</v>
      </c>
      <c r="Y660" s="433">
        <f>U660</f>
        <v>2333</v>
      </c>
      <c r="Z660" s="284">
        <f>SUM(G660+J660+M660+P660+S660+V660)</f>
        <v>462.78847853704559</v>
      </c>
      <c r="AA660" s="285">
        <f>SUM(H660+K660+N660+Q660+T660+W660)</f>
        <v>1079685.5204269274</v>
      </c>
      <c r="AB660" s="205"/>
      <c r="AC660" s="206"/>
      <c r="AD660" s="206"/>
      <c r="AE660" s="207">
        <f>H660-(F660*G660)</f>
        <v>0</v>
      </c>
      <c r="AF660" s="206"/>
      <c r="AG660" s="206"/>
      <c r="AH660" s="207">
        <f>K660-(J660*I660)</f>
        <v>0</v>
      </c>
      <c r="AI660" s="206"/>
      <c r="AJ660" s="206"/>
      <c r="AK660" s="207">
        <f>+N660-(L660*M660)</f>
        <v>0</v>
      </c>
      <c r="AL660" s="206"/>
      <c r="AM660" s="206"/>
      <c r="AN660" s="207">
        <f>Q660-(O660*P660)</f>
        <v>0</v>
      </c>
      <c r="AO660" s="206"/>
      <c r="AP660" s="206"/>
      <c r="AQ660" s="207">
        <f>+T660-(R660*S660)</f>
        <v>0</v>
      </c>
      <c r="AR660" s="206"/>
      <c r="AS660" s="206"/>
      <c r="AT660" s="207">
        <f>+W660-(U660*V660)</f>
        <v>0</v>
      </c>
      <c r="AU660" s="206"/>
      <c r="AV660" s="206"/>
      <c r="AW660" s="206"/>
      <c r="AX660" s="208">
        <f>+AA660-W660-T660-Q660-N660-K660-H660</f>
        <v>0</v>
      </c>
      <c r="BA660" s="208">
        <f>+H660-'[3]4.4. Detailed Budget Plan'!J84</f>
        <v>0</v>
      </c>
      <c r="BB660" s="208">
        <f>+K660-'[3]4.4. Detailed Budget Plan'!K84</f>
        <v>0</v>
      </c>
      <c r="BC660" s="208">
        <f>+N660-'[3]4.4. Detailed Budget Plan'!L84</f>
        <v>0</v>
      </c>
      <c r="BD660" s="208">
        <f>+Q660-'[3]4.4. Detailed Budget Plan'!M84</f>
        <v>0</v>
      </c>
      <c r="BE660" s="208">
        <f>+T660-'[3]4.4. Detailed Budget Plan'!N84</f>
        <v>0</v>
      </c>
      <c r="BF660" s="208">
        <f>+W660-'[3]4.4. Detailed Budget Plan'!O84</f>
        <v>0</v>
      </c>
      <c r="BG660" s="208">
        <f>+AA660-'[3]4.4. Detailed Budget Plan'!P84</f>
        <v>0</v>
      </c>
    </row>
    <row r="661" spans="2:59" x14ac:dyDescent="0.25">
      <c r="C661" s="286" t="s">
        <v>327</v>
      </c>
      <c r="D661" s="286"/>
      <c r="E661" s="306"/>
      <c r="F661" s="307"/>
      <c r="G661" s="308"/>
      <c r="I661" s="309"/>
      <c r="J661" s="310"/>
      <c r="K661" s="309"/>
      <c r="L661" s="309"/>
      <c r="M661" s="310"/>
      <c r="N661" s="309"/>
      <c r="O661" s="309"/>
      <c r="P661" s="310"/>
      <c r="Q661" s="309"/>
      <c r="R661" s="309"/>
      <c r="S661" s="310"/>
      <c r="T661" s="309"/>
      <c r="U661" s="309"/>
      <c r="V661" s="310"/>
      <c r="W661" s="309"/>
      <c r="X661" s="311"/>
      <c r="Y661" s="311"/>
      <c r="Z661" s="312"/>
      <c r="AA661" s="311"/>
    </row>
    <row r="662" spans="2:59" x14ac:dyDescent="0.25">
      <c r="C662" s="261" t="s">
        <v>328</v>
      </c>
      <c r="D662" s="261"/>
      <c r="E662" s="314"/>
      <c r="F662" s="315"/>
      <c r="G662" s="316"/>
      <c r="H662" s="206"/>
      <c r="I662" s="206"/>
      <c r="J662" s="317"/>
      <c r="K662" s="206"/>
      <c r="L662" s="206"/>
      <c r="M662" s="317"/>
      <c r="N662" s="206"/>
      <c r="O662" s="206"/>
      <c r="P662" s="317"/>
      <c r="Q662" s="206"/>
      <c r="R662" s="206"/>
      <c r="S662" s="317"/>
      <c r="T662" s="206"/>
      <c r="U662" s="206"/>
      <c r="V662" s="317"/>
      <c r="W662" s="206"/>
      <c r="X662" s="265"/>
      <c r="Y662" s="265"/>
      <c r="Z662" s="318"/>
      <c r="AA662" s="265"/>
    </row>
    <row r="663" spans="2:59" ht="15.75" thickBot="1" x14ac:dyDescent="0.3">
      <c r="C663" s="349"/>
      <c r="D663" s="349"/>
      <c r="I663" s="320"/>
      <c r="J663" s="321"/>
      <c r="K663" s="320"/>
    </row>
    <row r="664" spans="2:59" ht="15.75" thickBot="1" x14ac:dyDescent="0.3">
      <c r="F664" s="387" t="s">
        <v>308</v>
      </c>
      <c r="G664" s="388"/>
      <c r="H664" s="389"/>
      <c r="I664" s="387" t="s">
        <v>309</v>
      </c>
      <c r="J664" s="388"/>
      <c r="K664" s="389"/>
      <c r="L664" s="387" t="s">
        <v>310</v>
      </c>
      <c r="M664" s="388"/>
      <c r="N664" s="389"/>
      <c r="O664" s="387" t="s">
        <v>311</v>
      </c>
      <c r="P664" s="388"/>
      <c r="Q664" s="389"/>
      <c r="R664" s="387" t="s">
        <v>312</v>
      </c>
      <c r="S664" s="388"/>
      <c r="T664" s="389"/>
      <c r="U664" s="387" t="s">
        <v>313</v>
      </c>
      <c r="V664" s="388"/>
      <c r="W664" s="389"/>
      <c r="X664" s="387" t="s">
        <v>314</v>
      </c>
      <c r="Y664" s="388"/>
      <c r="Z664" s="388"/>
      <c r="AA664" s="389"/>
      <c r="AB664" s="158"/>
    </row>
    <row r="665" spans="2:59" ht="30" x14ac:dyDescent="0.25">
      <c r="B665" s="276" t="str">
        <f>'[3]Do not use or change'!H84</f>
        <v>B21</v>
      </c>
      <c r="C665" s="322" t="str">
        <f>'[3]Do not use or change'!F84</f>
        <v xml:space="preserve">Professional/ Contractual Services </v>
      </c>
      <c r="D665" s="390" t="s">
        <v>329</v>
      </c>
      <c r="E665" s="390" t="s">
        <v>307</v>
      </c>
      <c r="F665" s="302" t="s">
        <v>315</v>
      </c>
      <c r="G665" s="298" t="s">
        <v>316</v>
      </c>
      <c r="H665" s="235" t="s">
        <v>317</v>
      </c>
      <c r="I665" s="299" t="s">
        <v>315</v>
      </c>
      <c r="J665" s="300" t="s">
        <v>316</v>
      </c>
      <c r="K665" s="301" t="s">
        <v>317</v>
      </c>
      <c r="L665" s="302" t="s">
        <v>315</v>
      </c>
      <c r="M665" s="298" t="s">
        <v>316</v>
      </c>
      <c r="N665" s="235" t="s">
        <v>317</v>
      </c>
      <c r="O665" s="302" t="s">
        <v>315</v>
      </c>
      <c r="P665" s="298" t="s">
        <v>316</v>
      </c>
      <c r="Q665" s="235" t="s">
        <v>317</v>
      </c>
      <c r="R665" s="302" t="s">
        <v>315</v>
      </c>
      <c r="S665" s="298" t="s">
        <v>316</v>
      </c>
      <c r="T665" s="235" t="s">
        <v>317</v>
      </c>
      <c r="U665" s="302" t="s">
        <v>315</v>
      </c>
      <c r="V665" s="298" t="s">
        <v>316</v>
      </c>
      <c r="W665" s="235" t="s">
        <v>317</v>
      </c>
      <c r="X665" s="390" t="s">
        <v>307</v>
      </c>
      <c r="Y665" s="302" t="s">
        <v>315</v>
      </c>
      <c r="Z665" s="298" t="s">
        <v>316</v>
      </c>
      <c r="AA665" s="235" t="s">
        <v>317</v>
      </c>
      <c r="AB665" s="181"/>
      <c r="AC665" s="319"/>
      <c r="AD665" s="319"/>
      <c r="AE665" s="319"/>
      <c r="AF665" s="319"/>
      <c r="AG665" s="319"/>
      <c r="AH665" s="319"/>
      <c r="AI665" s="319"/>
      <c r="AJ665" s="319"/>
      <c r="AK665" s="319"/>
      <c r="AL665" s="319"/>
      <c r="AM665" s="319"/>
      <c r="AN665" s="319"/>
    </row>
    <row r="666" spans="2:59" ht="76.150000000000006" customHeight="1" thickBot="1" x14ac:dyDescent="0.3">
      <c r="C666" s="303" t="str">
        <f>'[3]Do not use or change'!I84</f>
        <v>Physical and chemical analysis (soil, biomass), maintenance of equipment and constructions, insurance, land rental, provision of supplies, laboratory materials and reagents, consumable materials (glasses, gloves)</v>
      </c>
      <c r="D666" s="392" t="s">
        <v>428</v>
      </c>
      <c r="E666" s="195" t="s">
        <v>320</v>
      </c>
      <c r="F666" s="352">
        <v>3359.5771409968229</v>
      </c>
      <c r="G666" s="197">
        <v>21.711099561779044</v>
      </c>
      <c r="H666" s="198">
        <v>72940.113793659009</v>
      </c>
      <c r="I666" s="352">
        <v>3359.5771409968229</v>
      </c>
      <c r="J666" s="197">
        <v>46.54177435682157</v>
      </c>
      <c r="K666" s="198">
        <v>156360.68123060986</v>
      </c>
      <c r="L666" s="352">
        <v>3359.5771409968229</v>
      </c>
      <c r="M666" s="197">
        <v>43.776270917977307</v>
      </c>
      <c r="N666" s="198">
        <v>147069.75909412056</v>
      </c>
      <c r="O666" s="352">
        <v>3359.5771409968229</v>
      </c>
      <c r="P666" s="197">
        <v>32.492313209450764</v>
      </c>
      <c r="Q666" s="198">
        <v>109160.43271657989</v>
      </c>
      <c r="R666" s="352">
        <v>3359.5771409968229</v>
      </c>
      <c r="S666" s="197">
        <v>23.89681346805456</v>
      </c>
      <c r="T666" s="198">
        <v>80283.188269941107</v>
      </c>
      <c r="U666" s="352">
        <v>3359.5771409968229</v>
      </c>
      <c r="V666" s="197">
        <v>9.5727354268478653</v>
      </c>
      <c r="W666" s="198">
        <v>32160.343116848551</v>
      </c>
      <c r="X666" s="433" t="str">
        <f>E666</f>
        <v>Lump sum</v>
      </c>
      <c r="Y666" s="433">
        <f>U666</f>
        <v>3359.5771409968229</v>
      </c>
      <c r="Z666" s="284">
        <f>SUM(G666+J666+M666+P666+S666+V666)</f>
        <v>177.9910069409311</v>
      </c>
      <c r="AA666" s="285">
        <f>SUM(H666+K666+N666+Q666+T666+W666)</f>
        <v>597974.51822175889</v>
      </c>
      <c r="AB666" s="205"/>
      <c r="AC666" s="206"/>
      <c r="AD666" s="206"/>
      <c r="AE666" s="207">
        <f>H666-(F666*G666)</f>
        <v>0</v>
      </c>
      <c r="AF666" s="206"/>
      <c r="AG666" s="206"/>
      <c r="AH666" s="207">
        <f>K666-(J666*I666)</f>
        <v>0</v>
      </c>
      <c r="AI666" s="206"/>
      <c r="AJ666" s="206"/>
      <c r="AK666" s="207">
        <f>+N666-(L666*M666)</f>
        <v>0</v>
      </c>
      <c r="AL666" s="206"/>
      <c r="AM666" s="206"/>
      <c r="AN666" s="207">
        <f>Q666-(O666*P666)</f>
        <v>0</v>
      </c>
      <c r="AO666" s="206"/>
      <c r="AP666" s="206"/>
      <c r="AQ666" s="207">
        <f>+T666-(R666*S666)</f>
        <v>0</v>
      </c>
      <c r="AR666" s="206"/>
      <c r="AS666" s="206"/>
      <c r="AT666" s="207">
        <f>+W666-(U666*V666)</f>
        <v>0</v>
      </c>
      <c r="AU666" s="206"/>
      <c r="AV666" s="206"/>
      <c r="AW666" s="206"/>
      <c r="AX666" s="208">
        <f>+AA666-W666-T666-Q666-N666-K666-H666</f>
        <v>0</v>
      </c>
      <c r="BA666" s="208">
        <f>+H666-'[3]4.4. Detailed Budget Plan'!J85</f>
        <v>0</v>
      </c>
      <c r="BB666" s="208">
        <f>+K666-'[3]4.4. Detailed Budget Plan'!K85</f>
        <v>0</v>
      </c>
      <c r="BC666" s="208">
        <f>+N666-'[3]4.4. Detailed Budget Plan'!L85</f>
        <v>0</v>
      </c>
      <c r="BD666" s="208">
        <f>+Q666-'[3]4.4. Detailed Budget Plan'!M85</f>
        <v>0</v>
      </c>
      <c r="BE666" s="208">
        <f>+T666-'[3]4.4. Detailed Budget Plan'!N85</f>
        <v>0</v>
      </c>
      <c r="BF666" s="208">
        <f>+W666-'[3]4.4. Detailed Budget Plan'!O85</f>
        <v>0</v>
      </c>
      <c r="BG666" s="208">
        <f>+AA666-'[3]4.4. Detailed Budget Plan'!P85</f>
        <v>0</v>
      </c>
    </row>
    <row r="667" spans="2:59" x14ac:dyDescent="0.25">
      <c r="C667" s="442"/>
      <c r="D667" s="443"/>
      <c r="E667" s="443"/>
      <c r="F667" s="443"/>
      <c r="G667" s="443"/>
      <c r="H667" s="443"/>
      <c r="I667" s="443"/>
      <c r="J667" s="443"/>
      <c r="K667" s="443"/>
      <c r="L667" s="443"/>
      <c r="M667" s="443"/>
      <c r="N667" s="443"/>
      <c r="O667" s="443"/>
      <c r="P667" s="443"/>
      <c r="Q667" s="444"/>
      <c r="R667" s="241" t="s">
        <v>343</v>
      </c>
      <c r="S667" s="242"/>
      <c r="T667" s="242"/>
      <c r="U667" s="242"/>
      <c r="V667" s="242"/>
      <c r="W667" s="330"/>
      <c r="X667" s="536" t="s">
        <v>411</v>
      </c>
      <c r="Y667" s="536">
        <v>4773.261462323313</v>
      </c>
      <c r="Z667" s="483">
        <v>24.199700397750103</v>
      </c>
      <c r="AA667" s="361">
        <v>115511.49730835076</v>
      </c>
      <c r="AB667" s="293"/>
      <c r="AC667" s="206"/>
      <c r="AD667" s="206"/>
      <c r="AE667" s="206"/>
      <c r="AF667" s="206"/>
      <c r="AG667" s="206"/>
      <c r="AH667" s="206"/>
      <c r="AI667" s="206"/>
      <c r="AJ667" s="206"/>
      <c r="AK667" s="206"/>
      <c r="AL667" s="206"/>
      <c r="AM667" s="206"/>
      <c r="AN667" s="206"/>
      <c r="AO667" s="206"/>
      <c r="AP667" s="206"/>
      <c r="AQ667" s="206"/>
      <c r="AR667" s="206"/>
      <c r="AS667" s="206"/>
      <c r="AT667" s="206"/>
      <c r="AU667" s="206"/>
      <c r="AV667" s="206"/>
      <c r="AW667" s="206"/>
      <c r="AX667" s="207">
        <f>+AA667-(Y667*Z667)</f>
        <v>0</v>
      </c>
      <c r="AY667" s="156">
        <v>1</v>
      </c>
      <c r="BA667" s="518"/>
    </row>
    <row r="668" spans="2:59" ht="14.65" customHeight="1" x14ac:dyDescent="0.25">
      <c r="C668" s="442"/>
      <c r="D668" s="443"/>
      <c r="E668" s="443"/>
      <c r="F668" s="443"/>
      <c r="G668" s="443"/>
      <c r="H668" s="443"/>
      <c r="I668" s="443"/>
      <c r="J668" s="443"/>
      <c r="K668" s="443"/>
      <c r="L668" s="443"/>
      <c r="M668" s="443"/>
      <c r="N668" s="443"/>
      <c r="O668" s="443"/>
      <c r="P668" s="443"/>
      <c r="Q668" s="444"/>
      <c r="R668" s="212" t="s">
        <v>344</v>
      </c>
      <c r="S668" s="213"/>
      <c r="T668" s="213"/>
      <c r="U668" s="213"/>
      <c r="V668" s="213"/>
      <c r="W668" s="214"/>
      <c r="X668" s="540" t="s">
        <v>411</v>
      </c>
      <c r="Y668" s="540">
        <v>2883.4182299524568</v>
      </c>
      <c r="Z668" s="526">
        <v>1.3900611194530086</v>
      </c>
      <c r="AA668" s="527">
        <v>4008.1275725789251</v>
      </c>
      <c r="AB668" s="293"/>
      <c r="AC668" s="206"/>
      <c r="AD668" s="206"/>
      <c r="AE668" s="206"/>
      <c r="AF668" s="206"/>
      <c r="AG668" s="206"/>
      <c r="AH668" s="206"/>
      <c r="AI668" s="206"/>
      <c r="AJ668" s="206"/>
      <c r="AK668" s="206"/>
      <c r="AL668" s="206"/>
      <c r="AM668" s="206"/>
      <c r="AN668" s="206"/>
      <c r="AO668" s="206"/>
      <c r="AP668" s="206"/>
      <c r="AQ668" s="206"/>
      <c r="AR668" s="206"/>
      <c r="AS668" s="206"/>
      <c r="AT668" s="206"/>
      <c r="AU668" s="206"/>
      <c r="AV668" s="206"/>
      <c r="AW668" s="206"/>
      <c r="AX668" s="207">
        <f>+AA668-(Y668*Z668)</f>
        <v>0</v>
      </c>
      <c r="AY668" s="156">
        <v>2</v>
      </c>
    </row>
    <row r="669" spans="2:59" ht="14.65" customHeight="1" x14ac:dyDescent="0.25">
      <c r="C669" s="442"/>
      <c r="D669" s="443"/>
      <c r="E669" s="443"/>
      <c r="F669" s="443"/>
      <c r="G669" s="443"/>
      <c r="H669" s="443"/>
      <c r="I669" s="443"/>
      <c r="J669" s="443"/>
      <c r="K669" s="443"/>
      <c r="L669" s="443"/>
      <c r="M669" s="443"/>
      <c r="N669" s="443"/>
      <c r="O669" s="443"/>
      <c r="P669" s="443"/>
      <c r="Q669" s="444"/>
      <c r="R669" s="212" t="s">
        <v>347</v>
      </c>
      <c r="S669" s="213"/>
      <c r="T669" s="213"/>
      <c r="U669" s="213"/>
      <c r="V669" s="213"/>
      <c r="W669" s="214"/>
      <c r="X669" s="540" t="s">
        <v>411</v>
      </c>
      <c r="Y669" s="540">
        <v>15425.358783635847</v>
      </c>
      <c r="Z669" s="526">
        <v>20.219070828407396</v>
      </c>
      <c r="AA669" s="527">
        <v>311886.42179992935</v>
      </c>
      <c r="AB669" s="293"/>
      <c r="AC669" s="206"/>
      <c r="AD669" s="206"/>
      <c r="AE669" s="206"/>
      <c r="AF669" s="206"/>
      <c r="AG669" s="206"/>
      <c r="AH669" s="206"/>
      <c r="AI669" s="206"/>
      <c r="AJ669" s="206"/>
      <c r="AK669" s="206"/>
      <c r="AL669" s="206"/>
      <c r="AM669" s="206"/>
      <c r="AN669" s="206"/>
      <c r="AO669" s="206"/>
      <c r="AP669" s="206"/>
      <c r="AQ669" s="206"/>
      <c r="AR669" s="206"/>
      <c r="AS669" s="206"/>
      <c r="AT669" s="206"/>
      <c r="AU669" s="206"/>
      <c r="AV669" s="206"/>
      <c r="AW669" s="206"/>
      <c r="AX669" s="207">
        <f>+AA669-(Y669*Z669)</f>
        <v>0</v>
      </c>
      <c r="AY669" s="156">
        <v>3</v>
      </c>
    </row>
    <row r="670" spans="2:59" ht="14.65" customHeight="1" x14ac:dyDescent="0.25">
      <c r="C670" s="462"/>
      <c r="D670" s="463"/>
      <c r="E670" s="463"/>
      <c r="F670" s="463"/>
      <c r="G670" s="463"/>
      <c r="H670" s="463"/>
      <c r="I670" s="463"/>
      <c r="J670" s="463"/>
      <c r="K670" s="463"/>
      <c r="L670" s="463"/>
      <c r="M670" s="463"/>
      <c r="N670" s="463"/>
      <c r="O670" s="463"/>
      <c r="P670" s="463"/>
      <c r="Q670" s="464"/>
      <c r="R670" s="212" t="s">
        <v>348</v>
      </c>
      <c r="S670" s="213"/>
      <c r="T670" s="213"/>
      <c r="U670" s="213"/>
      <c r="V670" s="213"/>
      <c r="W670" s="214"/>
      <c r="X670" s="540" t="s">
        <v>411</v>
      </c>
      <c r="Y670" s="540">
        <v>1260.1432231755439</v>
      </c>
      <c r="Z670" s="526">
        <v>132.18217459532062</v>
      </c>
      <c r="AA670" s="527">
        <v>166568.47154089974</v>
      </c>
      <c r="AB670" s="293"/>
      <c r="AC670" s="206"/>
      <c r="AD670" s="206"/>
      <c r="AE670" s="206"/>
      <c r="AF670" s="206"/>
      <c r="AG670" s="206"/>
      <c r="AH670" s="206"/>
      <c r="AI670" s="206"/>
      <c r="AJ670" s="206"/>
      <c r="AK670" s="206"/>
      <c r="AL670" s="206"/>
      <c r="AM670" s="206"/>
      <c r="AN670" s="206"/>
      <c r="AO670" s="206"/>
      <c r="AP670" s="206"/>
      <c r="AQ670" s="206"/>
      <c r="AR670" s="206"/>
      <c r="AS670" s="206"/>
      <c r="AT670" s="206"/>
      <c r="AU670" s="206"/>
      <c r="AV670" s="206"/>
      <c r="AW670" s="206"/>
      <c r="AX670" s="207">
        <f t="shared" ref="AX670" si="39">+AA670-(Y670*Z670)</f>
        <v>0</v>
      </c>
      <c r="AY670" s="156">
        <v>4</v>
      </c>
    </row>
    <row r="671" spans="2:59" x14ac:dyDescent="0.25">
      <c r="C671" s="256" t="s">
        <v>327</v>
      </c>
      <c r="D671" s="256"/>
      <c r="E671" s="314"/>
      <c r="F671" s="315"/>
      <c r="G671" s="316"/>
      <c r="H671" s="316"/>
      <c r="I671" s="316"/>
      <c r="J671" s="316"/>
      <c r="K671" s="316"/>
      <c r="L671" s="316"/>
      <c r="M671" s="316"/>
      <c r="N671" s="316"/>
      <c r="O671" s="316"/>
      <c r="P671" s="317"/>
      <c r="Q671" s="206"/>
      <c r="R671" s="206"/>
      <c r="S671" s="317"/>
      <c r="T671" s="206"/>
      <c r="U671" s="206"/>
      <c r="V671" s="317"/>
      <c r="W671" s="206"/>
      <c r="X671" s="265"/>
      <c r="Y671" s="265"/>
      <c r="Z671" s="318"/>
      <c r="AA671" s="265"/>
    </row>
    <row r="672" spans="2:59" x14ac:dyDescent="0.25">
      <c r="C672" s="261" t="s">
        <v>328</v>
      </c>
      <c r="D672" s="261"/>
      <c r="E672" s="314"/>
      <c r="F672" s="315"/>
      <c r="G672" s="316"/>
      <c r="H672" s="316"/>
      <c r="I672" s="316"/>
      <c r="J672" s="316"/>
      <c r="K672" s="316"/>
      <c r="L672" s="316"/>
      <c r="M672" s="316"/>
      <c r="N672" s="316"/>
      <c r="O672" s="316"/>
      <c r="P672" s="317"/>
      <c r="Q672" s="206"/>
      <c r="R672" s="206"/>
      <c r="S672" s="317"/>
      <c r="T672" s="206"/>
      <c r="U672" s="206"/>
      <c r="V672" s="317"/>
      <c r="W672" s="206"/>
      <c r="X672" s="265"/>
      <c r="Y672" s="265"/>
      <c r="Z672" s="318"/>
      <c r="AA672" s="265"/>
    </row>
    <row r="673" spans="2:59" x14ac:dyDescent="0.25">
      <c r="F673" s="319"/>
      <c r="H673" s="319"/>
      <c r="I673" s="319"/>
      <c r="K673" s="319"/>
      <c r="L673" s="319"/>
      <c r="N673" s="319"/>
      <c r="O673" s="319"/>
      <c r="Q673" s="319"/>
      <c r="R673" s="319"/>
      <c r="T673" s="319"/>
      <c r="U673" s="319"/>
      <c r="W673" s="319"/>
      <c r="X673" s="375"/>
      <c r="Y673" s="375"/>
      <c r="AA673" s="375"/>
      <c r="AB673" s="225"/>
    </row>
    <row r="674" spans="2:59" ht="15.75" thickBot="1" x14ac:dyDescent="0.3">
      <c r="E674" s="266"/>
      <c r="F674" s="267"/>
      <c r="G674" s="268"/>
      <c r="H674" s="199"/>
      <c r="I674" s="291"/>
      <c r="J674" s="292"/>
      <c r="K674" s="293"/>
      <c r="L674" s="267"/>
      <c r="M674" s="268"/>
      <c r="N674" s="199"/>
      <c r="O674" s="267"/>
      <c r="P674" s="268"/>
      <c r="Q674" s="199"/>
      <c r="R674" s="267"/>
      <c r="S674" s="268"/>
      <c r="T674" s="199"/>
      <c r="U674" s="267"/>
      <c r="V674" s="268"/>
      <c r="W674" s="199"/>
      <c r="X674" s="269"/>
      <c r="Y674" s="269"/>
      <c r="Z674" s="270"/>
      <c r="AA674" s="269"/>
      <c r="AB674" s="205"/>
    </row>
    <row r="675" spans="2:59" ht="15.75" thickBot="1" x14ac:dyDescent="0.3">
      <c r="F675" s="387" t="s">
        <v>308</v>
      </c>
      <c r="G675" s="388"/>
      <c r="H675" s="389"/>
      <c r="I675" s="387" t="s">
        <v>309</v>
      </c>
      <c r="J675" s="388"/>
      <c r="K675" s="389"/>
      <c r="L675" s="387" t="s">
        <v>310</v>
      </c>
      <c r="M675" s="388"/>
      <c r="N675" s="389"/>
      <c r="O675" s="387" t="s">
        <v>311</v>
      </c>
      <c r="P675" s="388"/>
      <c r="Q675" s="389"/>
      <c r="R675" s="387" t="s">
        <v>312</v>
      </c>
      <c r="S675" s="388"/>
      <c r="T675" s="389"/>
      <c r="U675" s="387" t="s">
        <v>313</v>
      </c>
      <c r="V675" s="388"/>
      <c r="W675" s="389"/>
      <c r="X675" s="387" t="s">
        <v>314</v>
      </c>
      <c r="Y675" s="388"/>
      <c r="Z675" s="388"/>
      <c r="AA675" s="389"/>
      <c r="AB675" s="534"/>
      <c r="AC675" s="319"/>
      <c r="AD675" s="319"/>
      <c r="AE675" s="319"/>
      <c r="AF675" s="319"/>
      <c r="AG675" s="319"/>
      <c r="AH675" s="319"/>
      <c r="AI675" s="319"/>
      <c r="AJ675" s="319"/>
      <c r="AK675" s="319"/>
      <c r="AL675" s="319"/>
      <c r="AM675" s="319"/>
      <c r="AN675" s="319"/>
    </row>
    <row r="676" spans="2:59" ht="30" x14ac:dyDescent="0.25">
      <c r="B676" s="276" t="str">
        <f>'[3]Do not use or change'!H85</f>
        <v>B22</v>
      </c>
      <c r="C676" s="322" t="str">
        <f>'[3]Do not use or change'!F85</f>
        <v>Staff</v>
      </c>
      <c r="D676" s="390" t="s">
        <v>329</v>
      </c>
      <c r="E676" s="390" t="s">
        <v>307</v>
      </c>
      <c r="F676" s="302" t="s">
        <v>315</v>
      </c>
      <c r="G676" s="298" t="s">
        <v>316</v>
      </c>
      <c r="H676" s="235" t="s">
        <v>317</v>
      </c>
      <c r="I676" s="299" t="s">
        <v>315</v>
      </c>
      <c r="J676" s="300" t="s">
        <v>316</v>
      </c>
      <c r="K676" s="301" t="s">
        <v>317</v>
      </c>
      <c r="L676" s="302" t="s">
        <v>315</v>
      </c>
      <c r="M676" s="298" t="s">
        <v>316</v>
      </c>
      <c r="N676" s="235" t="s">
        <v>317</v>
      </c>
      <c r="O676" s="302" t="s">
        <v>315</v>
      </c>
      <c r="P676" s="298" t="s">
        <v>316</v>
      </c>
      <c r="Q676" s="235" t="s">
        <v>317</v>
      </c>
      <c r="R676" s="302" t="s">
        <v>315</v>
      </c>
      <c r="S676" s="298" t="s">
        <v>316</v>
      </c>
      <c r="T676" s="235" t="s">
        <v>317</v>
      </c>
      <c r="U676" s="302" t="s">
        <v>315</v>
      </c>
      <c r="V676" s="298" t="s">
        <v>316</v>
      </c>
      <c r="W676" s="235" t="s">
        <v>317</v>
      </c>
      <c r="X676" s="390" t="s">
        <v>307</v>
      </c>
      <c r="Y676" s="302" t="s">
        <v>315</v>
      </c>
      <c r="Z676" s="298" t="s">
        <v>316</v>
      </c>
      <c r="AA676" s="235" t="s">
        <v>317</v>
      </c>
      <c r="AB676" s="181"/>
      <c r="AC676" s="569"/>
    </row>
    <row r="677" spans="2:59" ht="120.75" thickBot="1" x14ac:dyDescent="0.3">
      <c r="C677" s="303" t="str">
        <f>'[3]Do not use or change'!I85</f>
        <v>Scientific advisors, and scientists on breeding.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
      <c r="D677" s="392" t="str">
        <f>D545</f>
        <v>It correspond to a position of a leading international scientist who will serve as scientific advisor on breeding and a national senior scientist who will be responsible for leading the result 2.1</v>
      </c>
      <c r="E677" s="392" t="s">
        <v>340</v>
      </c>
      <c r="F677" s="282">
        <v>11054</v>
      </c>
      <c r="G677" s="197">
        <v>0.30867833665177113</v>
      </c>
      <c r="H677" s="198">
        <v>3412.1303333486781</v>
      </c>
      <c r="I677" s="282">
        <v>11054</v>
      </c>
      <c r="J677" s="197">
        <v>0.63463726978754542</v>
      </c>
      <c r="K677" s="198">
        <v>7015.2803802315266</v>
      </c>
      <c r="L677" s="282">
        <v>11054</v>
      </c>
      <c r="M677" s="197">
        <v>0.71066356570484068</v>
      </c>
      <c r="N677" s="198">
        <v>7855.6750553013089</v>
      </c>
      <c r="O677" s="282">
        <v>11054</v>
      </c>
      <c r="P677" s="197">
        <v>0.74317279867109443</v>
      </c>
      <c r="Q677" s="198">
        <v>8215.0321165102778</v>
      </c>
      <c r="R677" s="282">
        <v>11054</v>
      </c>
      <c r="S677" s="197">
        <v>0.6854447932952199</v>
      </c>
      <c r="T677" s="198">
        <v>7576.9067450853609</v>
      </c>
      <c r="U677" s="282">
        <v>11054</v>
      </c>
      <c r="V677" s="197">
        <v>0.32728287966398678</v>
      </c>
      <c r="W677" s="198">
        <v>3617.7849518057101</v>
      </c>
      <c r="X677" s="433" t="str">
        <f>E677</f>
        <v>Months</v>
      </c>
      <c r="Y677" s="433">
        <f>U677</f>
        <v>11054</v>
      </c>
      <c r="Z677" s="284">
        <f>SUM(G677+J677+M677+P677+S677+V677)</f>
        <v>3.4098796437744583</v>
      </c>
      <c r="AA677" s="285">
        <f>SUM(H677+K677+N677+Q677+T677+W677)</f>
        <v>37692.809582282862</v>
      </c>
      <c r="AB677" s="205"/>
      <c r="AC677" s="206"/>
      <c r="AD677" s="206"/>
      <c r="AE677" s="207">
        <f>H677-(F677*G677)</f>
        <v>0</v>
      </c>
      <c r="AF677" s="206"/>
      <c r="AG677" s="206"/>
      <c r="AH677" s="207">
        <f>K677-(J677*I677)</f>
        <v>0</v>
      </c>
      <c r="AI677" s="206"/>
      <c r="AJ677" s="206"/>
      <c r="AK677" s="207">
        <f>+N677-(L677*M677)</f>
        <v>0</v>
      </c>
      <c r="AL677" s="206"/>
      <c r="AM677" s="206"/>
      <c r="AN677" s="207">
        <f>Q677-(O677*P677)</f>
        <v>0</v>
      </c>
      <c r="AO677" s="206"/>
      <c r="AP677" s="206"/>
      <c r="AQ677" s="207">
        <f>+T677-(R677*S677)</f>
        <v>0</v>
      </c>
      <c r="AR677" s="206"/>
      <c r="AS677" s="206"/>
      <c r="AT677" s="207">
        <f>+W677-(U677*V677)</f>
        <v>0</v>
      </c>
      <c r="AU677" s="206"/>
      <c r="AV677" s="206"/>
      <c r="AW677" s="206"/>
      <c r="AX677" s="208">
        <f>+AA677-W677-T677-Q677-N677-K677-H677</f>
        <v>-4.0927261579781771E-12</v>
      </c>
      <c r="BA677" s="208">
        <f>+H677-'[3]4.4. Detailed Budget Plan'!J86</f>
        <v>0</v>
      </c>
      <c r="BB677" s="208">
        <f>+K677-'[3]4.4. Detailed Budget Plan'!K86</f>
        <v>0</v>
      </c>
      <c r="BC677" s="208">
        <f>+N677-'[3]4.4. Detailed Budget Plan'!L86</f>
        <v>0</v>
      </c>
      <c r="BD677" s="208">
        <f>+Q677-'[3]4.4. Detailed Budget Plan'!M86</f>
        <v>0</v>
      </c>
      <c r="BE677" s="208">
        <f>+T677-'[3]4.4. Detailed Budget Plan'!N86</f>
        <v>0</v>
      </c>
      <c r="BF677" s="208">
        <f>+W677-'[3]4.4. Detailed Budget Plan'!O86</f>
        <v>0</v>
      </c>
      <c r="BG677" s="208">
        <f>+AA677-'[3]4.4. Detailed Budget Plan'!P86</f>
        <v>0</v>
      </c>
    </row>
    <row r="678" spans="2:59" x14ac:dyDescent="0.25">
      <c r="C678" s="286" t="s">
        <v>327</v>
      </c>
      <c r="D678" s="286"/>
      <c r="E678" s="306"/>
      <c r="F678" s="307"/>
      <c r="G678" s="308"/>
      <c r="I678" s="309"/>
      <c r="J678" s="310"/>
      <c r="K678" s="309"/>
      <c r="L678" s="309"/>
      <c r="M678" s="310"/>
      <c r="N678" s="309"/>
      <c r="O678" s="309"/>
      <c r="P678" s="310"/>
      <c r="Q678" s="309"/>
      <c r="R678" s="309"/>
      <c r="S678" s="310"/>
      <c r="T678" s="309"/>
      <c r="U678" s="309"/>
      <c r="V678" s="310"/>
      <c r="W678" s="309"/>
      <c r="X678" s="311"/>
      <c r="Y678" s="311"/>
      <c r="Z678" s="312"/>
      <c r="AA678" s="311"/>
    </row>
    <row r="679" spans="2:59" x14ac:dyDescent="0.25">
      <c r="C679" s="261" t="s">
        <v>328</v>
      </c>
      <c r="D679" s="261"/>
      <c r="E679" s="314"/>
      <c r="F679" s="315"/>
      <c r="G679" s="316"/>
      <c r="H679" s="206"/>
      <c r="I679" s="206"/>
      <c r="J679" s="317"/>
      <c r="K679" s="206"/>
      <c r="L679" s="206"/>
      <c r="M679" s="317"/>
      <c r="N679" s="206"/>
      <c r="O679" s="206"/>
      <c r="P679" s="317"/>
      <c r="Q679" s="206"/>
      <c r="R679" s="206"/>
      <c r="S679" s="317"/>
      <c r="T679" s="206"/>
      <c r="U679" s="206"/>
      <c r="V679" s="317"/>
      <c r="W679" s="206"/>
      <c r="X679" s="265"/>
      <c r="Y679" s="265"/>
      <c r="Z679" s="318"/>
      <c r="AA679" s="265"/>
    </row>
    <row r="680" spans="2:59" ht="15.75" thickBot="1" x14ac:dyDescent="0.3">
      <c r="I680" s="320"/>
      <c r="J680" s="321"/>
      <c r="K680" s="320"/>
    </row>
    <row r="681" spans="2:59" ht="15.75" thickBot="1" x14ac:dyDescent="0.3">
      <c r="B681" s="166"/>
      <c r="C681" s="166"/>
      <c r="D681" s="166"/>
      <c r="E681" s="166"/>
      <c r="F681" s="387" t="s">
        <v>308</v>
      </c>
      <c r="G681" s="388"/>
      <c r="H681" s="389"/>
      <c r="I681" s="387" t="s">
        <v>309</v>
      </c>
      <c r="J681" s="388"/>
      <c r="K681" s="389"/>
      <c r="L681" s="387" t="s">
        <v>310</v>
      </c>
      <c r="M681" s="388"/>
      <c r="N681" s="389"/>
      <c r="O681" s="387" t="s">
        <v>311</v>
      </c>
      <c r="P681" s="388"/>
      <c r="Q681" s="389"/>
      <c r="R681" s="387" t="s">
        <v>312</v>
      </c>
      <c r="S681" s="388"/>
      <c r="T681" s="389"/>
      <c r="U681" s="387" t="s">
        <v>313</v>
      </c>
      <c r="V681" s="388"/>
      <c r="W681" s="389"/>
      <c r="X681" s="173"/>
      <c r="Y681" s="173"/>
      <c r="Z681" s="570"/>
      <c r="AA681" s="173"/>
      <c r="AB681" s="181"/>
    </row>
    <row r="682" spans="2:59" ht="30" x14ac:dyDescent="0.25">
      <c r="B682" s="276" t="str">
        <f>'[3]Do not use or change'!H86</f>
        <v>B23</v>
      </c>
      <c r="C682" s="344" t="str">
        <f>'[3]Do not use or change'!F86</f>
        <v>Training, workshops, and conference</v>
      </c>
      <c r="D682" s="390" t="s">
        <v>329</v>
      </c>
      <c r="E682" s="390" t="s">
        <v>307</v>
      </c>
      <c r="F682" s="302" t="s">
        <v>315</v>
      </c>
      <c r="G682" s="298" t="s">
        <v>316</v>
      </c>
      <c r="H682" s="235" t="s">
        <v>317</v>
      </c>
      <c r="I682" s="299" t="s">
        <v>315</v>
      </c>
      <c r="J682" s="300" t="s">
        <v>316</v>
      </c>
      <c r="K682" s="301" t="s">
        <v>317</v>
      </c>
      <c r="L682" s="302" t="s">
        <v>315</v>
      </c>
      <c r="M682" s="298" t="s">
        <v>316</v>
      </c>
      <c r="N682" s="235" t="s">
        <v>317</v>
      </c>
      <c r="O682" s="302" t="s">
        <v>315</v>
      </c>
      <c r="P682" s="298" t="s">
        <v>316</v>
      </c>
      <c r="Q682" s="235" t="s">
        <v>317</v>
      </c>
      <c r="R682" s="302" t="s">
        <v>315</v>
      </c>
      <c r="S682" s="298" t="s">
        <v>316</v>
      </c>
      <c r="T682" s="235" t="s">
        <v>317</v>
      </c>
      <c r="U682" s="302" t="s">
        <v>315</v>
      </c>
      <c r="V682" s="298" t="s">
        <v>316</v>
      </c>
      <c r="W682" s="235" t="s">
        <v>317</v>
      </c>
      <c r="X682" s="571"/>
      <c r="Y682" s="571"/>
      <c r="Z682" s="572"/>
      <c r="AA682" s="571"/>
      <c r="AB682" s="181"/>
      <c r="AC682" s="319"/>
      <c r="AD682" s="319"/>
      <c r="AE682" s="319"/>
      <c r="AF682" s="319"/>
      <c r="AG682" s="319"/>
      <c r="AH682" s="319"/>
      <c r="AI682" s="319"/>
      <c r="AJ682" s="319"/>
      <c r="AK682" s="319"/>
      <c r="AL682" s="319"/>
      <c r="AM682" s="319"/>
      <c r="AN682" s="319"/>
    </row>
    <row r="683" spans="2:59" ht="60.75" thickBot="1" x14ac:dyDescent="0.3">
      <c r="B683" s="166"/>
      <c r="C683" s="303" t="str">
        <f>'[3]Do not use or change'!I86</f>
        <v xml:space="preserve">Includes all costs associated with event logistics and supplies requiered (snacks, lunches, locations, equipment, materials, communication material) </v>
      </c>
      <c r="D683" s="392" t="s">
        <v>429</v>
      </c>
      <c r="E683" s="392" t="s">
        <v>340</v>
      </c>
      <c r="F683" s="352">
        <v>2300</v>
      </c>
      <c r="G683" s="197">
        <v>1.8568712252723756</v>
      </c>
      <c r="H683" s="201">
        <v>4270.8038181264637</v>
      </c>
      <c r="I683" s="352">
        <v>2300</v>
      </c>
      <c r="J683" s="197">
        <v>4.8776698507716576</v>
      </c>
      <c r="K683" s="198">
        <v>11218.640656774813</v>
      </c>
      <c r="L683" s="352">
        <v>2300</v>
      </c>
      <c r="M683" s="197">
        <v>8.0414727273280455</v>
      </c>
      <c r="N683" s="198">
        <v>18495.387272854507</v>
      </c>
      <c r="O683" s="352">
        <v>2300</v>
      </c>
      <c r="P683" s="197">
        <v>9.875655880083178</v>
      </c>
      <c r="Q683" s="198">
        <v>22714.008524191308</v>
      </c>
      <c r="R683" s="352">
        <v>2300</v>
      </c>
      <c r="S683" s="197">
        <v>8.4068010700517437</v>
      </c>
      <c r="T683" s="198">
        <v>19335.642461119012</v>
      </c>
      <c r="U683" s="352">
        <v>2300</v>
      </c>
      <c r="V683" s="197">
        <v>3.6932776397937896</v>
      </c>
      <c r="W683" s="198">
        <v>8494.5385715257162</v>
      </c>
      <c r="X683" s="433" t="str">
        <f>E683</f>
        <v>Months</v>
      </c>
      <c r="Y683" s="433">
        <f>U683</f>
        <v>2300</v>
      </c>
      <c r="Z683" s="284">
        <f>SUM(G683+J683+M683+P683+S683+V683)</f>
        <v>36.751748393300794</v>
      </c>
      <c r="AA683" s="285">
        <f>SUM(H683+K683+N683+Q683+T683+W683)</f>
        <v>84529.021304591821</v>
      </c>
      <c r="AB683" s="205"/>
      <c r="AC683" s="206"/>
      <c r="AD683" s="206"/>
      <c r="AE683" s="207">
        <f>H683-(F683*G683)</f>
        <v>0</v>
      </c>
      <c r="AF683" s="206"/>
      <c r="AG683" s="206"/>
      <c r="AH683" s="207">
        <f>K683-(J683*I683)</f>
        <v>0</v>
      </c>
      <c r="AI683" s="206"/>
      <c r="AJ683" s="206"/>
      <c r="AK683" s="207">
        <f>+N683-(L683*M683)</f>
        <v>0</v>
      </c>
      <c r="AL683" s="206"/>
      <c r="AM683" s="206"/>
      <c r="AN683" s="207">
        <f>Q683-(O683*P683)</f>
        <v>0</v>
      </c>
      <c r="AO683" s="206"/>
      <c r="AP683" s="206"/>
      <c r="AQ683" s="207">
        <f>+T683-(R683*S683)</f>
        <v>0</v>
      </c>
      <c r="AR683" s="206"/>
      <c r="AS683" s="206"/>
      <c r="AT683" s="207">
        <f>+W683-(U683*V683)</f>
        <v>0</v>
      </c>
      <c r="AU683" s="206"/>
      <c r="AV683" s="206"/>
      <c r="AW683" s="206"/>
      <c r="AX683" s="208">
        <f>+AA683-W683-T683-Q683-N683-K683-H683</f>
        <v>0</v>
      </c>
      <c r="BA683" s="208">
        <f>+H683-'[3]4.4. Detailed Budget Plan'!J87</f>
        <v>0</v>
      </c>
      <c r="BB683" s="208">
        <f>+K683-'[3]4.4. Detailed Budget Plan'!K87</f>
        <v>0</v>
      </c>
      <c r="BC683" s="208">
        <f>+N683-'[3]4.4. Detailed Budget Plan'!L87</f>
        <v>0</v>
      </c>
      <c r="BD683" s="208">
        <f>+Q683-'[3]4.4. Detailed Budget Plan'!M87</f>
        <v>0</v>
      </c>
      <c r="BE683" s="208">
        <f>+T683-'[3]4.4. Detailed Budget Plan'!N87</f>
        <v>0</v>
      </c>
      <c r="BF683" s="208">
        <f>+W683-'[3]4.4. Detailed Budget Plan'!O87</f>
        <v>0</v>
      </c>
      <c r="BG683" s="208">
        <f>+AA683-'[3]4.4. Detailed Budget Plan'!P87</f>
        <v>0</v>
      </c>
    </row>
    <row r="684" spans="2:59" x14ac:dyDescent="0.25">
      <c r="C684" s="286" t="s">
        <v>327</v>
      </c>
      <c r="D684" s="286"/>
      <c r="E684" s="306"/>
      <c r="F684" s="307"/>
      <c r="G684" s="308"/>
      <c r="H684" s="206"/>
      <c r="I684" s="309"/>
      <c r="J684" s="310"/>
      <c r="K684" s="309"/>
      <c r="L684" s="309"/>
      <c r="M684" s="310"/>
      <c r="N684" s="309"/>
      <c r="O684" s="309"/>
      <c r="P684" s="310"/>
      <c r="Q684" s="309"/>
      <c r="R684" s="309"/>
      <c r="S684" s="310"/>
      <c r="T684" s="309"/>
      <c r="U684" s="309"/>
      <c r="V684" s="310"/>
      <c r="W684" s="309"/>
      <c r="X684" s="311"/>
      <c r="Y684" s="311"/>
      <c r="Z684" s="312"/>
      <c r="AA684" s="311"/>
    </row>
    <row r="685" spans="2:59" x14ac:dyDescent="0.25">
      <c r="C685" s="261" t="s">
        <v>328</v>
      </c>
      <c r="D685" s="261"/>
      <c r="E685" s="314"/>
      <c r="F685" s="315"/>
      <c r="G685" s="316"/>
      <c r="H685" s="206"/>
      <c r="I685" s="206"/>
      <c r="J685" s="317"/>
      <c r="K685" s="206"/>
      <c r="L685" s="206"/>
      <c r="M685" s="317"/>
      <c r="N685" s="206"/>
      <c r="O685" s="206"/>
      <c r="P685" s="317"/>
      <c r="Q685" s="206"/>
      <c r="R685" s="206"/>
      <c r="S685" s="317"/>
      <c r="T685" s="206"/>
      <c r="U685" s="206"/>
      <c r="V685" s="317"/>
      <c r="W685" s="206"/>
      <c r="X685" s="265"/>
      <c r="Y685" s="265"/>
      <c r="Z685" s="318"/>
      <c r="AA685" s="265"/>
    </row>
    <row r="686" spans="2:59" ht="15.75" thickBot="1" x14ac:dyDescent="0.3">
      <c r="I686" s="320"/>
      <c r="J686" s="321"/>
      <c r="K686" s="320"/>
    </row>
    <row r="687" spans="2:59" ht="15.75" thickBot="1" x14ac:dyDescent="0.3">
      <c r="B687" s="166"/>
      <c r="C687" s="376"/>
      <c r="D687" s="166"/>
      <c r="E687" s="166"/>
      <c r="F687" s="387" t="s">
        <v>308</v>
      </c>
      <c r="G687" s="388"/>
      <c r="H687" s="389"/>
      <c r="I687" s="387" t="s">
        <v>309</v>
      </c>
      <c r="J687" s="388"/>
      <c r="K687" s="389"/>
      <c r="L687" s="387" t="s">
        <v>310</v>
      </c>
      <c r="M687" s="388"/>
      <c r="N687" s="389"/>
      <c r="O687" s="387" t="s">
        <v>311</v>
      </c>
      <c r="P687" s="388"/>
      <c r="Q687" s="389"/>
      <c r="R687" s="387" t="s">
        <v>312</v>
      </c>
      <c r="S687" s="388"/>
      <c r="T687" s="389"/>
      <c r="U687" s="387" t="s">
        <v>313</v>
      </c>
      <c r="V687" s="388"/>
      <c r="W687" s="389"/>
      <c r="X687" s="387" t="s">
        <v>314</v>
      </c>
      <c r="Y687" s="388"/>
      <c r="Z687" s="388"/>
      <c r="AA687" s="389"/>
      <c r="AB687" s="158"/>
    </row>
    <row r="688" spans="2:59" ht="30" x14ac:dyDescent="0.25">
      <c r="B688" s="276" t="str">
        <f>'[3]Do not use or change'!H87</f>
        <v>B24</v>
      </c>
      <c r="C688" s="322" t="str">
        <f>'[3]Do not use or change'!F87</f>
        <v>Travel</v>
      </c>
      <c r="D688" s="390" t="s">
        <v>329</v>
      </c>
      <c r="E688" s="390" t="s">
        <v>307</v>
      </c>
      <c r="F688" s="302" t="s">
        <v>315</v>
      </c>
      <c r="G688" s="298" t="s">
        <v>316</v>
      </c>
      <c r="H688" s="235" t="s">
        <v>317</v>
      </c>
      <c r="I688" s="299" t="s">
        <v>315</v>
      </c>
      <c r="J688" s="300" t="s">
        <v>316</v>
      </c>
      <c r="K688" s="301" t="s">
        <v>317</v>
      </c>
      <c r="L688" s="302" t="s">
        <v>315</v>
      </c>
      <c r="M688" s="298" t="s">
        <v>316</v>
      </c>
      <c r="N688" s="235" t="s">
        <v>317</v>
      </c>
      <c r="O688" s="302" t="s">
        <v>315</v>
      </c>
      <c r="P688" s="298" t="s">
        <v>316</v>
      </c>
      <c r="Q688" s="235" t="s">
        <v>317</v>
      </c>
      <c r="R688" s="302" t="s">
        <v>315</v>
      </c>
      <c r="S688" s="298" t="s">
        <v>316</v>
      </c>
      <c r="T688" s="235" t="s">
        <v>317</v>
      </c>
      <c r="U688" s="302" t="s">
        <v>315</v>
      </c>
      <c r="V688" s="298" t="s">
        <v>316</v>
      </c>
      <c r="W688" s="235" t="s">
        <v>317</v>
      </c>
      <c r="X688" s="390" t="s">
        <v>307</v>
      </c>
      <c r="Y688" s="302" t="s">
        <v>315</v>
      </c>
      <c r="Z688" s="298" t="s">
        <v>316</v>
      </c>
      <c r="AA688" s="235" t="s">
        <v>317</v>
      </c>
      <c r="AB688" s="181"/>
      <c r="AC688" s="319"/>
      <c r="AD688" s="319"/>
      <c r="AE688" s="319"/>
      <c r="AF688" s="319"/>
      <c r="AG688" s="319"/>
      <c r="AH688" s="319"/>
      <c r="AI688" s="319"/>
      <c r="AJ688" s="319"/>
      <c r="AK688" s="319"/>
      <c r="AL688" s="319"/>
      <c r="AM688" s="319"/>
      <c r="AN688" s="319"/>
    </row>
    <row r="689" spans="2:59" ht="30.75" thickBot="1" x14ac:dyDescent="0.3">
      <c r="C689" s="303" t="str">
        <f>'[3]Do not use or change'!I87</f>
        <v>Includes travel costs (air tickects, taxi, car rental hotels and perdiem)</v>
      </c>
      <c r="D689" s="392" t="s">
        <v>430</v>
      </c>
      <c r="E689" s="392" t="s">
        <v>353</v>
      </c>
      <c r="F689" s="354">
        <v>626</v>
      </c>
      <c r="G689" s="197">
        <v>22.84684602150497</v>
      </c>
      <c r="H689" s="198">
        <v>14302.125609462111</v>
      </c>
      <c r="I689" s="354">
        <v>626</v>
      </c>
      <c r="J689" s="197">
        <v>42.790390083914524</v>
      </c>
      <c r="K689" s="198">
        <v>26786.784192530493</v>
      </c>
      <c r="L689" s="354">
        <v>626</v>
      </c>
      <c r="M689" s="197">
        <v>44.787505835586316</v>
      </c>
      <c r="N689" s="198">
        <v>28036.978653077033</v>
      </c>
      <c r="O689" s="354">
        <v>626</v>
      </c>
      <c r="P689" s="197">
        <v>46.248050919462102</v>
      </c>
      <c r="Q689" s="198">
        <v>28951.279875583277</v>
      </c>
      <c r="R689" s="354">
        <v>626</v>
      </c>
      <c r="S689" s="197">
        <v>39.641627733223906</v>
      </c>
      <c r="T689" s="198">
        <v>24815.658960998164</v>
      </c>
      <c r="U689" s="354">
        <v>626</v>
      </c>
      <c r="V689" s="197">
        <v>18.389730739082221</v>
      </c>
      <c r="W689" s="198">
        <v>11511.97144266547</v>
      </c>
      <c r="X689" s="433" t="str">
        <f>E689</f>
        <v>Trip</v>
      </c>
      <c r="Y689" s="433">
        <f>U689</f>
        <v>626</v>
      </c>
      <c r="Z689" s="284">
        <f>SUM(G689+J689+M689+P689+S689+V689)</f>
        <v>214.70415133277402</v>
      </c>
      <c r="AA689" s="285">
        <f>SUM(H689+K689+N689+Q689+T689+W689)</f>
        <v>134404.79873431654</v>
      </c>
      <c r="AB689" s="205"/>
      <c r="AC689" s="206"/>
      <c r="AD689" s="206"/>
      <c r="AE689" s="207">
        <f>H689-(F689*G689)</f>
        <v>0</v>
      </c>
      <c r="AF689" s="206"/>
      <c r="AG689" s="206"/>
      <c r="AH689" s="207">
        <f>K689-(J689*I689)</f>
        <v>0</v>
      </c>
      <c r="AI689" s="206"/>
      <c r="AJ689" s="206"/>
      <c r="AK689" s="207">
        <f>+N689-(L689*M689)</f>
        <v>0</v>
      </c>
      <c r="AL689" s="206"/>
      <c r="AM689" s="206"/>
      <c r="AN689" s="207">
        <f>Q689-(O689*P689)</f>
        <v>0</v>
      </c>
      <c r="AO689" s="206"/>
      <c r="AP689" s="206"/>
      <c r="AQ689" s="207">
        <f>+T689-(R689*S689)</f>
        <v>0</v>
      </c>
      <c r="AR689" s="206"/>
      <c r="AS689" s="206"/>
      <c r="AT689" s="207">
        <f>+W689-(U689*V689)</f>
        <v>0</v>
      </c>
      <c r="AU689" s="206"/>
      <c r="AV689" s="206"/>
      <c r="AW689" s="206"/>
      <c r="AX689" s="208">
        <f>+AA689-W689-T689-Q689-N689-K689-H689</f>
        <v>0</v>
      </c>
      <c r="BA689" s="208">
        <f>+H689-'[3]4.4. Detailed Budget Plan'!J88</f>
        <v>0</v>
      </c>
      <c r="BB689" s="208">
        <f>+K689-'[3]4.4. Detailed Budget Plan'!K88</f>
        <v>0</v>
      </c>
      <c r="BC689" s="208">
        <f>+N689-'[3]4.4. Detailed Budget Plan'!L88</f>
        <v>0</v>
      </c>
      <c r="BD689" s="208">
        <f>+Q689-'[3]4.4. Detailed Budget Plan'!M88</f>
        <v>0</v>
      </c>
      <c r="BE689" s="208">
        <f>+T689-'[3]4.4. Detailed Budget Plan'!N88</f>
        <v>0</v>
      </c>
      <c r="BF689" s="208">
        <f>+W689-'[3]4.4. Detailed Budget Plan'!O88</f>
        <v>0</v>
      </c>
      <c r="BG689" s="208">
        <f>+AA689-'[3]4.4. Detailed Budget Plan'!P88</f>
        <v>0</v>
      </c>
    </row>
    <row r="690" spans="2:59" x14ac:dyDescent="0.25">
      <c r="C690" s="286" t="s">
        <v>327</v>
      </c>
      <c r="D690" s="286"/>
      <c r="E690" s="306"/>
      <c r="F690" s="307"/>
      <c r="G690" s="308"/>
      <c r="I690" s="309"/>
      <c r="J690" s="310"/>
      <c r="K690" s="309"/>
      <c r="L690" s="309"/>
      <c r="M690" s="310"/>
      <c r="N690" s="309"/>
      <c r="O690" s="309"/>
      <c r="P690" s="310"/>
      <c r="Q690" s="309"/>
      <c r="R690" s="309"/>
      <c r="S690" s="310"/>
      <c r="T690" s="309"/>
      <c r="U690" s="309"/>
      <c r="V690" s="310"/>
      <c r="W690" s="309"/>
      <c r="X690" s="311"/>
      <c r="Y690" s="311"/>
      <c r="Z690" s="312"/>
      <c r="AA690" s="311"/>
    </row>
    <row r="691" spans="2:59" x14ac:dyDescent="0.25">
      <c r="C691" s="261" t="s">
        <v>328</v>
      </c>
      <c r="D691" s="261"/>
      <c r="E691" s="314"/>
      <c r="F691" s="315"/>
      <c r="G691" s="316"/>
      <c r="H691" s="206"/>
      <c r="I691" s="206"/>
      <c r="J691" s="317"/>
      <c r="K691" s="206"/>
      <c r="L691" s="206"/>
      <c r="M691" s="317"/>
      <c r="N691" s="206"/>
      <c r="O691" s="206"/>
      <c r="P691" s="317"/>
      <c r="Q691" s="206"/>
      <c r="R691" s="206"/>
      <c r="S691" s="317"/>
      <c r="T691" s="206"/>
      <c r="U691" s="206"/>
      <c r="V691" s="317"/>
      <c r="W691" s="206"/>
      <c r="X691" s="265"/>
      <c r="Y691" s="265"/>
      <c r="Z691" s="318"/>
      <c r="AA691" s="265"/>
    </row>
    <row r="692" spans="2:59" x14ac:dyDescent="0.25">
      <c r="I692" s="320"/>
      <c r="J692" s="321"/>
      <c r="K692" s="320"/>
    </row>
    <row r="693" spans="2:59" ht="15.75" thickBot="1" x14ac:dyDescent="0.3">
      <c r="I693" s="320"/>
      <c r="J693" s="321"/>
      <c r="K693" s="320"/>
    </row>
    <row r="694" spans="2:59" ht="15.75" thickBot="1" x14ac:dyDescent="0.3">
      <c r="F694" s="387" t="s">
        <v>308</v>
      </c>
      <c r="G694" s="388"/>
      <c r="H694" s="389"/>
      <c r="I694" s="387" t="s">
        <v>309</v>
      </c>
      <c r="J694" s="388"/>
      <c r="K694" s="389"/>
      <c r="L694" s="387" t="s">
        <v>310</v>
      </c>
      <c r="M694" s="388"/>
      <c r="N694" s="389"/>
      <c r="O694" s="387" t="s">
        <v>311</v>
      </c>
      <c r="P694" s="388"/>
      <c r="Q694" s="389"/>
      <c r="R694" s="387" t="s">
        <v>312</v>
      </c>
      <c r="S694" s="388"/>
      <c r="T694" s="389"/>
      <c r="U694" s="387" t="s">
        <v>313</v>
      </c>
      <c r="V694" s="388"/>
      <c r="W694" s="389"/>
      <c r="X694" s="387" t="s">
        <v>314</v>
      </c>
      <c r="Y694" s="388"/>
      <c r="Z694" s="388"/>
      <c r="AA694" s="389"/>
      <c r="AB694" s="158"/>
    </row>
    <row r="695" spans="2:59" ht="30" x14ac:dyDescent="0.25">
      <c r="B695" s="276" t="str">
        <f>'[3]Do not use or change'!H88</f>
        <v>B25</v>
      </c>
      <c r="C695" s="322" t="str">
        <f>'[3]Do not use or change'!F88</f>
        <v>Equipment</v>
      </c>
      <c r="D695" s="390" t="s">
        <v>329</v>
      </c>
      <c r="E695" s="390" t="s">
        <v>307</v>
      </c>
      <c r="F695" s="302" t="s">
        <v>315</v>
      </c>
      <c r="G695" s="298" t="s">
        <v>316</v>
      </c>
      <c r="H695" s="235" t="s">
        <v>317</v>
      </c>
      <c r="I695" s="299" t="s">
        <v>315</v>
      </c>
      <c r="J695" s="300" t="s">
        <v>316</v>
      </c>
      <c r="K695" s="301" t="s">
        <v>317</v>
      </c>
      <c r="L695" s="302" t="s">
        <v>315</v>
      </c>
      <c r="M695" s="298" t="s">
        <v>316</v>
      </c>
      <c r="N695" s="235" t="s">
        <v>317</v>
      </c>
      <c r="O695" s="302" t="s">
        <v>315</v>
      </c>
      <c r="P695" s="298" t="s">
        <v>316</v>
      </c>
      <c r="Q695" s="235" t="s">
        <v>317</v>
      </c>
      <c r="R695" s="302" t="s">
        <v>315</v>
      </c>
      <c r="S695" s="298" t="s">
        <v>316</v>
      </c>
      <c r="T695" s="235" t="s">
        <v>317</v>
      </c>
      <c r="U695" s="302" t="s">
        <v>315</v>
      </c>
      <c r="V695" s="298" t="s">
        <v>316</v>
      </c>
      <c r="W695" s="235" t="s">
        <v>317</v>
      </c>
      <c r="X695" s="390" t="s">
        <v>307</v>
      </c>
      <c r="Y695" s="302" t="s">
        <v>315</v>
      </c>
      <c r="Z695" s="298" t="s">
        <v>316</v>
      </c>
      <c r="AA695" s="235" t="s">
        <v>317</v>
      </c>
      <c r="AB695" s="181"/>
      <c r="AC695" s="319"/>
      <c r="AD695" s="319"/>
      <c r="AE695" s="319"/>
      <c r="AF695" s="319"/>
      <c r="AG695" s="319"/>
      <c r="AH695" s="319"/>
      <c r="AI695" s="319"/>
      <c r="AJ695" s="319"/>
      <c r="AK695" s="319"/>
      <c r="AL695" s="319"/>
      <c r="AM695" s="319"/>
      <c r="AN695" s="319"/>
    </row>
    <row r="696" spans="2:59" ht="81.599999999999994" customHeight="1" thickBot="1" x14ac:dyDescent="0.3">
      <c r="C696" s="303" t="str">
        <f>'[3]Do not use or change'!I88</f>
        <v>Pant growth chambers, laboratory equipment (precision scales, autoclave, bioreactor, LAI equipment, microscopes, meters)</v>
      </c>
      <c r="D696" s="392" t="s">
        <v>431</v>
      </c>
      <c r="E696" s="392" t="s">
        <v>320</v>
      </c>
      <c r="F696" s="352">
        <v>8362.5095547556612</v>
      </c>
      <c r="G696" s="197">
        <v>15.163411117404127</v>
      </c>
      <c r="H696" s="198">
        <v>126804.17035198022</v>
      </c>
      <c r="I696" s="352">
        <v>8362.5095547556612</v>
      </c>
      <c r="J696" s="197">
        <v>24.097930003915348</v>
      </c>
      <c r="K696" s="198">
        <v>201519.16990757521</v>
      </c>
      <c r="L696" s="352">
        <v>8362.5095547556612</v>
      </c>
      <c r="M696" s="197">
        <v>19.052758051855584</v>
      </c>
      <c r="N696" s="198">
        <v>159328.87125309018</v>
      </c>
      <c r="O696" s="352">
        <v>8362.5095547556612</v>
      </c>
      <c r="P696" s="197">
        <v>20.836374266145562</v>
      </c>
      <c r="Q696" s="198">
        <v>174244.37888710725</v>
      </c>
      <c r="R696" s="352">
        <v>8362.5095547556612</v>
      </c>
      <c r="S696" s="197">
        <v>21.031390502074458</v>
      </c>
      <c r="T696" s="198">
        <v>175875.20402339511</v>
      </c>
      <c r="U696" s="352">
        <v>8362.5095547556612</v>
      </c>
      <c r="V696" s="197">
        <v>10.307265494521731</v>
      </c>
      <c r="W696" s="198">
        <v>86194.606181341311</v>
      </c>
      <c r="X696" s="433" t="str">
        <f>E696</f>
        <v>Lump sum</v>
      </c>
      <c r="Y696" s="433">
        <f>U696</f>
        <v>8362.5095547556612</v>
      </c>
      <c r="Z696" s="284">
        <f>SUM(G696+J696+M696+P696+S696+V696)</f>
        <v>110.48912943591681</v>
      </c>
      <c r="AA696" s="285">
        <f>SUM(H696+K696+N696+Q696+T696+W696)</f>
        <v>923966.40060448926</v>
      </c>
      <c r="AB696" s="205"/>
      <c r="AC696" s="206"/>
      <c r="AD696" s="206"/>
      <c r="AE696" s="207">
        <f>H696-(F696*G696)</f>
        <v>0</v>
      </c>
      <c r="AF696" s="206"/>
      <c r="AG696" s="206"/>
      <c r="AH696" s="207">
        <f>K696-(J696*I696)</f>
        <v>0</v>
      </c>
      <c r="AI696" s="206"/>
      <c r="AJ696" s="206"/>
      <c r="AK696" s="207">
        <f>+N696-(L696*M696)</f>
        <v>0</v>
      </c>
      <c r="AL696" s="206"/>
      <c r="AM696" s="206"/>
      <c r="AN696" s="207">
        <f>Q696-(O696*P696)</f>
        <v>0</v>
      </c>
      <c r="AO696" s="206"/>
      <c r="AP696" s="206"/>
      <c r="AQ696" s="207">
        <f>+T696-(R696*S696)</f>
        <v>0</v>
      </c>
      <c r="AR696" s="206"/>
      <c r="AS696" s="206"/>
      <c r="AT696" s="207">
        <f>+W696-(U696*V696)</f>
        <v>0</v>
      </c>
      <c r="AU696" s="206"/>
      <c r="AV696" s="206"/>
      <c r="AW696" s="206"/>
      <c r="AX696" s="208">
        <f>+AA696-W696-T696-Q696-N696-K696-H696</f>
        <v>0</v>
      </c>
      <c r="BA696" s="208">
        <f>+H696-'[3]4.4. Detailed Budget Plan'!J89</f>
        <v>0</v>
      </c>
      <c r="BB696" s="208">
        <f>+K696-'[3]4.4. Detailed Budget Plan'!K89</f>
        <v>0</v>
      </c>
      <c r="BC696" s="208">
        <f>+N696-'[3]4.4. Detailed Budget Plan'!L89</f>
        <v>0</v>
      </c>
      <c r="BD696" s="208">
        <f>+Q696-'[3]4.4. Detailed Budget Plan'!M89</f>
        <v>0</v>
      </c>
      <c r="BE696" s="208">
        <f>+T696-'[3]4.4. Detailed Budget Plan'!N89</f>
        <v>0</v>
      </c>
      <c r="BF696" s="208">
        <f>+W696-'[3]4.4. Detailed Budget Plan'!O89</f>
        <v>0</v>
      </c>
      <c r="BG696" s="208">
        <f>+AA696-'[3]4.4. Detailed Budget Plan'!P89</f>
        <v>0</v>
      </c>
    </row>
    <row r="697" spans="2:59" ht="22.35" customHeight="1" x14ac:dyDescent="0.25">
      <c r="C697" s="484"/>
      <c r="D697" s="485"/>
      <c r="E697" s="485"/>
      <c r="F697" s="485"/>
      <c r="G697" s="485"/>
      <c r="H697" s="485"/>
      <c r="I697" s="485"/>
      <c r="J697" s="485"/>
      <c r="K697" s="485"/>
      <c r="L697" s="485"/>
      <c r="M697" s="485"/>
      <c r="N697" s="485"/>
      <c r="O697" s="485"/>
      <c r="P697" s="485"/>
      <c r="Q697" s="486"/>
      <c r="R697" s="241" t="s">
        <v>404</v>
      </c>
      <c r="S697" s="242"/>
      <c r="T697" s="242"/>
      <c r="U697" s="242"/>
      <c r="V697" s="242"/>
      <c r="W697" s="330"/>
      <c r="X697" s="289" t="s">
        <v>320</v>
      </c>
      <c r="Y697" s="289">
        <v>21584.016653226645</v>
      </c>
      <c r="Z697" s="458">
        <v>0.46817427727083427</v>
      </c>
      <c r="AA697" s="361">
        <v>10105.081397226035</v>
      </c>
      <c r="AB697" s="293"/>
      <c r="AC697" s="206"/>
      <c r="AD697" s="206"/>
      <c r="AE697" s="206"/>
      <c r="AF697" s="206"/>
      <c r="AG697" s="206"/>
      <c r="AH697" s="206"/>
      <c r="AI697" s="206"/>
      <c r="AJ697" s="206"/>
      <c r="AK697" s="206"/>
      <c r="AL697" s="206"/>
      <c r="AM697" s="206"/>
      <c r="AN697" s="206"/>
      <c r="AO697" s="206"/>
      <c r="AP697" s="206"/>
      <c r="AQ697" s="206"/>
      <c r="AR697" s="206"/>
      <c r="AS697" s="206"/>
      <c r="AT697" s="206"/>
      <c r="AU697" s="206"/>
      <c r="AV697" s="206"/>
      <c r="AW697" s="206"/>
      <c r="AX697" s="207">
        <f>+AA697-(Y697*Z697)</f>
        <v>0</v>
      </c>
      <c r="AY697" s="156">
        <v>1</v>
      </c>
      <c r="BA697" s="518"/>
    </row>
    <row r="698" spans="2:59" ht="22.35" customHeight="1" x14ac:dyDescent="0.25">
      <c r="C698" s="442"/>
      <c r="D698" s="443"/>
      <c r="E698" s="443"/>
      <c r="F698" s="443"/>
      <c r="G698" s="443"/>
      <c r="H698" s="443"/>
      <c r="I698" s="443"/>
      <c r="J698" s="443"/>
      <c r="K698" s="443"/>
      <c r="L698" s="443"/>
      <c r="M698" s="443"/>
      <c r="N698" s="443"/>
      <c r="O698" s="443"/>
      <c r="P698" s="443"/>
      <c r="Q698" s="444"/>
      <c r="R698" s="212" t="s">
        <v>332</v>
      </c>
      <c r="S698" s="213"/>
      <c r="T698" s="213"/>
      <c r="U698" s="213"/>
      <c r="V698" s="213"/>
      <c r="W698" s="214"/>
      <c r="X698" s="459" t="s">
        <v>320</v>
      </c>
      <c r="Y698" s="459">
        <v>7404.6106330463099</v>
      </c>
      <c r="Z698" s="460">
        <v>65.076224540645967</v>
      </c>
      <c r="AA698" s="527">
        <v>481864.10419217579</v>
      </c>
      <c r="AB698" s="293"/>
      <c r="AC698" s="206"/>
      <c r="AD698" s="206"/>
      <c r="AE698" s="206"/>
      <c r="AF698" s="206"/>
      <c r="AG698" s="206"/>
      <c r="AH698" s="206"/>
      <c r="AI698" s="206"/>
      <c r="AJ698" s="206"/>
      <c r="AK698" s="206"/>
      <c r="AL698" s="206"/>
      <c r="AM698" s="206"/>
      <c r="AN698" s="206"/>
      <c r="AO698" s="206"/>
      <c r="AP698" s="206"/>
      <c r="AQ698" s="206"/>
      <c r="AR698" s="206"/>
      <c r="AS698" s="206"/>
      <c r="AT698" s="206"/>
      <c r="AU698" s="206"/>
      <c r="AV698" s="206"/>
      <c r="AW698" s="206"/>
      <c r="AX698" s="207">
        <f>+AA698-(Y698*Z698)</f>
        <v>-5.8207660913467407E-10</v>
      </c>
      <c r="AY698" s="156">
        <v>2</v>
      </c>
    </row>
    <row r="699" spans="2:59" ht="22.35" customHeight="1" x14ac:dyDescent="0.25">
      <c r="C699" s="442"/>
      <c r="D699" s="443"/>
      <c r="E699" s="443"/>
      <c r="F699" s="443"/>
      <c r="G699" s="443"/>
      <c r="H699" s="443"/>
      <c r="I699" s="443"/>
      <c r="J699" s="443"/>
      <c r="K699" s="443"/>
      <c r="L699" s="443"/>
      <c r="M699" s="443"/>
      <c r="N699" s="443"/>
      <c r="O699" s="443"/>
      <c r="P699" s="443"/>
      <c r="Q699" s="444"/>
      <c r="R699" s="212" t="s">
        <v>417</v>
      </c>
      <c r="S699" s="213"/>
      <c r="T699" s="213"/>
      <c r="U699" s="213"/>
      <c r="V699" s="213"/>
      <c r="W699" s="214"/>
      <c r="X699" s="459" t="s">
        <v>320</v>
      </c>
      <c r="Y699" s="459">
        <v>92931.182812503568</v>
      </c>
      <c r="Z699" s="460">
        <v>0.46817427727083427</v>
      </c>
      <c r="AA699" s="527">
        <v>43507.989349167634</v>
      </c>
      <c r="AB699" s="293"/>
      <c r="AC699" s="206"/>
      <c r="AD699" s="206"/>
      <c r="AE699" s="206"/>
      <c r="AF699" s="206"/>
      <c r="AG699" s="206"/>
      <c r="AH699" s="206"/>
      <c r="AI699" s="206"/>
      <c r="AJ699" s="206"/>
      <c r="AK699" s="206"/>
      <c r="AL699" s="206"/>
      <c r="AM699" s="206"/>
      <c r="AN699" s="206"/>
      <c r="AO699" s="206"/>
      <c r="AP699" s="206"/>
      <c r="AQ699" s="206"/>
      <c r="AR699" s="206"/>
      <c r="AS699" s="206"/>
      <c r="AT699" s="206"/>
      <c r="AU699" s="206"/>
      <c r="AV699" s="206"/>
      <c r="AW699" s="206"/>
      <c r="AX699" s="207">
        <f>+AA699-(Y699*Z699)</f>
        <v>0</v>
      </c>
      <c r="AY699" s="156">
        <v>3</v>
      </c>
    </row>
    <row r="700" spans="2:59" ht="22.35" customHeight="1" x14ac:dyDescent="0.25">
      <c r="C700" s="442"/>
      <c r="D700" s="443"/>
      <c r="E700" s="443"/>
      <c r="F700" s="443"/>
      <c r="G700" s="443"/>
      <c r="H700" s="443"/>
      <c r="I700" s="443"/>
      <c r="J700" s="443"/>
      <c r="K700" s="443"/>
      <c r="L700" s="443"/>
      <c r="M700" s="443"/>
      <c r="N700" s="443"/>
      <c r="O700" s="443"/>
      <c r="P700" s="443"/>
      <c r="Q700" s="444"/>
      <c r="R700" s="212" t="s">
        <v>334</v>
      </c>
      <c r="S700" s="213"/>
      <c r="T700" s="213"/>
      <c r="U700" s="213"/>
      <c r="V700" s="213"/>
      <c r="W700" s="214"/>
      <c r="X700" s="459" t="s">
        <v>320</v>
      </c>
      <c r="Y700" s="459">
        <v>32675.802988912557</v>
      </c>
      <c r="Z700" s="460">
        <v>0.93634855454166854</v>
      </c>
      <c r="AA700" s="527">
        <v>30595.940897156604</v>
      </c>
      <c r="AB700" s="293"/>
      <c r="AC700" s="206"/>
      <c r="AD700" s="206"/>
      <c r="AE700" s="206"/>
      <c r="AF700" s="206"/>
      <c r="AG700" s="206"/>
      <c r="AH700" s="206"/>
      <c r="AI700" s="206"/>
      <c r="AJ700" s="206"/>
      <c r="AK700" s="206"/>
      <c r="AL700" s="206"/>
      <c r="AM700" s="206"/>
      <c r="AN700" s="206"/>
      <c r="AO700" s="206"/>
      <c r="AP700" s="206"/>
      <c r="AQ700" s="206"/>
      <c r="AR700" s="206"/>
      <c r="AS700" s="206"/>
      <c r="AT700" s="206"/>
      <c r="AU700" s="206"/>
      <c r="AV700" s="206"/>
      <c r="AW700" s="206"/>
      <c r="AX700" s="207">
        <f t="shared" ref="AX700:AX705" si="40">+AA700-(Y700*Z700)</f>
        <v>0</v>
      </c>
      <c r="AY700" s="156">
        <v>4</v>
      </c>
    </row>
    <row r="701" spans="2:59" ht="22.35" customHeight="1" x14ac:dyDescent="0.25">
      <c r="C701" s="442"/>
      <c r="D701" s="443"/>
      <c r="E701" s="443"/>
      <c r="F701" s="443"/>
      <c r="G701" s="443"/>
      <c r="H701" s="443"/>
      <c r="I701" s="443"/>
      <c r="J701" s="443"/>
      <c r="K701" s="443"/>
      <c r="L701" s="443"/>
      <c r="M701" s="443"/>
      <c r="N701" s="443"/>
      <c r="O701" s="443"/>
      <c r="P701" s="443"/>
      <c r="Q701" s="444"/>
      <c r="R701" s="212" t="s">
        <v>386</v>
      </c>
      <c r="S701" s="213"/>
      <c r="T701" s="213"/>
      <c r="U701" s="213"/>
      <c r="V701" s="213"/>
      <c r="W701" s="214"/>
      <c r="X701" s="459" t="s">
        <v>320</v>
      </c>
      <c r="Y701" s="459">
        <v>10478.097925684448</v>
      </c>
      <c r="Z701" s="460">
        <v>3.2772199408958396</v>
      </c>
      <c r="AA701" s="527">
        <v>34339.031464712418</v>
      </c>
      <c r="AB701" s="293"/>
      <c r="AC701" s="206"/>
      <c r="AD701" s="206"/>
      <c r="AE701" s="206"/>
      <c r="AF701" s="206"/>
      <c r="AG701" s="206"/>
      <c r="AH701" s="206"/>
      <c r="AI701" s="206"/>
      <c r="AJ701" s="206"/>
      <c r="AK701" s="206"/>
      <c r="AL701" s="206"/>
      <c r="AM701" s="206"/>
      <c r="AN701" s="206"/>
      <c r="AO701" s="206"/>
      <c r="AP701" s="206"/>
      <c r="AQ701" s="206"/>
      <c r="AR701" s="206"/>
      <c r="AS701" s="206"/>
      <c r="AT701" s="206"/>
      <c r="AU701" s="206"/>
      <c r="AV701" s="206"/>
      <c r="AW701" s="206"/>
      <c r="AX701" s="207">
        <f t="shared" si="40"/>
        <v>0</v>
      </c>
      <c r="AY701" s="156">
        <v>5</v>
      </c>
    </row>
    <row r="702" spans="2:59" ht="22.35" customHeight="1" x14ac:dyDescent="0.25">
      <c r="C702" s="442"/>
      <c r="D702" s="443"/>
      <c r="E702" s="443"/>
      <c r="F702" s="443"/>
      <c r="G702" s="443"/>
      <c r="H702" s="443"/>
      <c r="I702" s="443"/>
      <c r="J702" s="443"/>
      <c r="K702" s="443"/>
      <c r="L702" s="443"/>
      <c r="M702" s="443"/>
      <c r="N702" s="443"/>
      <c r="O702" s="443"/>
      <c r="P702" s="443"/>
      <c r="Q702" s="444"/>
      <c r="R702" s="212" t="s">
        <v>336</v>
      </c>
      <c r="S702" s="213"/>
      <c r="T702" s="213"/>
      <c r="U702" s="213"/>
      <c r="V702" s="213"/>
      <c r="W702" s="214"/>
      <c r="X702" s="459" t="s">
        <v>320</v>
      </c>
      <c r="Y702" s="459">
        <v>2226.7546943515345</v>
      </c>
      <c r="Z702" s="460">
        <v>9.3634855454166868</v>
      </c>
      <c r="AA702" s="527">
        <v>20850.185393749343</v>
      </c>
      <c r="AB702" s="293"/>
      <c r="AC702" s="206"/>
      <c r="AD702" s="206"/>
      <c r="AE702" s="206"/>
      <c r="AF702" s="206"/>
      <c r="AG702" s="206"/>
      <c r="AH702" s="206"/>
      <c r="AI702" s="206"/>
      <c r="AJ702" s="206"/>
      <c r="AK702" s="206"/>
      <c r="AL702" s="206"/>
      <c r="AM702" s="206"/>
      <c r="AN702" s="206"/>
      <c r="AO702" s="206"/>
      <c r="AP702" s="206"/>
      <c r="AQ702" s="206"/>
      <c r="AR702" s="206"/>
      <c r="AS702" s="206"/>
      <c r="AT702" s="206"/>
      <c r="AU702" s="206"/>
      <c r="AV702" s="206"/>
      <c r="AW702" s="206"/>
      <c r="AX702" s="207">
        <f t="shared" si="40"/>
        <v>0</v>
      </c>
      <c r="AY702" s="156">
        <v>6</v>
      </c>
    </row>
    <row r="703" spans="2:59" ht="22.35" customHeight="1" x14ac:dyDescent="0.25">
      <c r="C703" s="442"/>
      <c r="D703" s="443"/>
      <c r="E703" s="443"/>
      <c r="F703" s="443"/>
      <c r="G703" s="443"/>
      <c r="H703" s="443"/>
      <c r="I703" s="443"/>
      <c r="J703" s="443"/>
      <c r="K703" s="443"/>
      <c r="L703" s="443"/>
      <c r="M703" s="443"/>
      <c r="N703" s="443"/>
      <c r="O703" s="443"/>
      <c r="P703" s="443"/>
      <c r="Q703" s="444"/>
      <c r="R703" s="212" t="s">
        <v>337</v>
      </c>
      <c r="S703" s="213"/>
      <c r="T703" s="213"/>
      <c r="U703" s="213"/>
      <c r="V703" s="213"/>
      <c r="W703" s="214"/>
      <c r="X703" s="459" t="s">
        <v>320</v>
      </c>
      <c r="Y703" s="459">
        <v>1019.2452308468137</v>
      </c>
      <c r="Z703" s="460">
        <v>0.46817427727083427</v>
      </c>
      <c r="AA703" s="527">
        <v>477.18439931345165</v>
      </c>
      <c r="AB703" s="293"/>
      <c r="AC703" s="206"/>
      <c r="AD703" s="206"/>
      <c r="AE703" s="206"/>
      <c r="AF703" s="206"/>
      <c r="AG703" s="206"/>
      <c r="AH703" s="206"/>
      <c r="AI703" s="206"/>
      <c r="AJ703" s="206"/>
      <c r="AK703" s="206"/>
      <c r="AL703" s="206"/>
      <c r="AM703" s="206"/>
      <c r="AN703" s="206"/>
      <c r="AO703" s="206"/>
      <c r="AP703" s="206"/>
      <c r="AQ703" s="206"/>
      <c r="AR703" s="206"/>
      <c r="AS703" s="206"/>
      <c r="AT703" s="206"/>
      <c r="AU703" s="206"/>
      <c r="AV703" s="206"/>
      <c r="AW703" s="206"/>
      <c r="AX703" s="207">
        <f t="shared" si="40"/>
        <v>0</v>
      </c>
      <c r="AY703" s="156">
        <v>7</v>
      </c>
    </row>
    <row r="704" spans="2:59" ht="22.35" customHeight="1" x14ac:dyDescent="0.25">
      <c r="C704" s="442"/>
      <c r="D704" s="443"/>
      <c r="E704" s="443"/>
      <c r="F704" s="443"/>
      <c r="G704" s="443"/>
      <c r="H704" s="443"/>
      <c r="I704" s="443"/>
      <c r="J704" s="443"/>
      <c r="K704" s="443"/>
      <c r="L704" s="443"/>
      <c r="M704" s="443"/>
      <c r="N704" s="443"/>
      <c r="O704" s="443"/>
      <c r="P704" s="443"/>
      <c r="Q704" s="444"/>
      <c r="R704" s="212" t="s">
        <v>418</v>
      </c>
      <c r="S704" s="213"/>
      <c r="T704" s="213"/>
      <c r="U704" s="213"/>
      <c r="V704" s="213"/>
      <c r="W704" s="214"/>
      <c r="X704" s="459" t="s">
        <v>320</v>
      </c>
      <c r="Y704" s="459">
        <v>10223.83008590709</v>
      </c>
      <c r="Z704" s="460">
        <v>20.131493922645866</v>
      </c>
      <c r="AA704" s="527">
        <v>205820.97324060259</v>
      </c>
      <c r="AB704" s="293"/>
      <c r="AC704" s="206"/>
      <c r="AD704" s="206"/>
      <c r="AE704" s="206"/>
      <c r="AF704" s="206"/>
      <c r="AG704" s="206"/>
      <c r="AH704" s="206"/>
      <c r="AI704" s="206"/>
      <c r="AJ704" s="206"/>
      <c r="AK704" s="206"/>
      <c r="AL704" s="206"/>
      <c r="AM704" s="206"/>
      <c r="AN704" s="206"/>
      <c r="AO704" s="206"/>
      <c r="AP704" s="206"/>
      <c r="AQ704" s="206"/>
      <c r="AR704" s="206"/>
      <c r="AS704" s="206"/>
      <c r="AT704" s="206"/>
      <c r="AU704" s="206"/>
      <c r="AV704" s="206"/>
      <c r="AW704" s="206"/>
      <c r="AX704" s="207">
        <f t="shared" si="40"/>
        <v>0</v>
      </c>
      <c r="AY704" s="156">
        <v>8</v>
      </c>
    </row>
    <row r="705" spans="2:59" ht="22.35" customHeight="1" x14ac:dyDescent="0.25">
      <c r="C705" s="462"/>
      <c r="D705" s="463"/>
      <c r="E705" s="463"/>
      <c r="F705" s="463"/>
      <c r="G705" s="463"/>
      <c r="H705" s="463"/>
      <c r="I705" s="463"/>
      <c r="J705" s="463"/>
      <c r="K705" s="463"/>
      <c r="L705" s="463"/>
      <c r="M705" s="463"/>
      <c r="N705" s="463"/>
      <c r="O705" s="463"/>
      <c r="P705" s="463"/>
      <c r="Q705" s="464"/>
      <c r="R705" s="212" t="s">
        <v>419</v>
      </c>
      <c r="S705" s="213"/>
      <c r="T705" s="213"/>
      <c r="U705" s="213"/>
      <c r="V705" s="213"/>
      <c r="W705" s="214"/>
      <c r="X705" s="459" t="s">
        <v>320</v>
      </c>
      <c r="Y705" s="459">
        <v>9359.9478724395576</v>
      </c>
      <c r="Z705" s="460">
        <v>10.299834099958357</v>
      </c>
      <c r="AA705" s="527">
        <v>96405.910270385619</v>
      </c>
      <c r="AB705" s="293"/>
      <c r="AC705" s="206"/>
      <c r="AD705" s="206"/>
      <c r="AE705" s="206"/>
      <c r="AF705" s="206"/>
      <c r="AG705" s="206"/>
      <c r="AH705" s="206"/>
      <c r="AI705" s="206"/>
      <c r="AJ705" s="206"/>
      <c r="AK705" s="206"/>
      <c r="AL705" s="206"/>
      <c r="AM705" s="206"/>
      <c r="AN705" s="206"/>
      <c r="AO705" s="206"/>
      <c r="AP705" s="206"/>
      <c r="AQ705" s="206"/>
      <c r="AR705" s="206"/>
      <c r="AS705" s="206"/>
      <c r="AT705" s="206"/>
      <c r="AU705" s="206"/>
      <c r="AV705" s="206"/>
      <c r="AW705" s="206"/>
      <c r="AX705" s="207">
        <f t="shared" si="40"/>
        <v>0</v>
      </c>
      <c r="AY705" s="156">
        <v>9</v>
      </c>
    </row>
    <row r="706" spans="2:59" x14ac:dyDescent="0.25">
      <c r="C706" s="256" t="s">
        <v>327</v>
      </c>
      <c r="D706" s="256"/>
      <c r="E706" s="314"/>
      <c r="F706" s="315"/>
      <c r="G706" s="316"/>
      <c r="H706" s="316"/>
      <c r="I706" s="316"/>
      <c r="J706" s="316"/>
      <c r="K706" s="316"/>
      <c r="L706" s="316"/>
      <c r="M706" s="316"/>
      <c r="N706" s="316"/>
      <c r="O706" s="316"/>
      <c r="P706" s="317"/>
      <c r="Q706" s="206"/>
      <c r="R706" s="206"/>
      <c r="S706" s="317"/>
      <c r="T706" s="206"/>
      <c r="U706" s="206"/>
      <c r="V706" s="317"/>
      <c r="W706" s="206"/>
      <c r="X706" s="265"/>
      <c r="Y706" s="265"/>
      <c r="Z706" s="318"/>
      <c r="AA706" s="265"/>
    </row>
    <row r="707" spans="2:59" x14ac:dyDescent="0.25">
      <c r="C707" s="261" t="s">
        <v>328</v>
      </c>
      <c r="D707" s="261"/>
      <c r="E707" s="314"/>
      <c r="F707" s="315"/>
      <c r="G707" s="316"/>
      <c r="H707" s="316"/>
      <c r="I707" s="316"/>
      <c r="J707" s="316"/>
      <c r="K707" s="316"/>
      <c r="L707" s="316"/>
      <c r="M707" s="316"/>
      <c r="N707" s="316"/>
      <c r="O707" s="316"/>
      <c r="P707" s="317"/>
      <c r="Q707" s="206"/>
      <c r="R707" s="206"/>
      <c r="S707" s="317"/>
      <c r="T707" s="206"/>
      <c r="U707" s="206"/>
      <c r="V707" s="317"/>
      <c r="W707" s="206"/>
      <c r="X707" s="265"/>
      <c r="Y707" s="265"/>
      <c r="Z707" s="318"/>
      <c r="AA707" s="265"/>
    </row>
    <row r="708" spans="2:59" ht="15.75" thickBot="1" x14ac:dyDescent="0.3">
      <c r="E708" s="266"/>
      <c r="F708" s="267"/>
      <c r="G708" s="268"/>
      <c r="H708" s="199"/>
      <c r="I708" s="291"/>
      <c r="J708" s="292"/>
      <c r="K708" s="293"/>
      <c r="L708" s="267"/>
      <c r="M708" s="268"/>
      <c r="N708" s="199"/>
      <c r="O708" s="267"/>
      <c r="P708" s="268"/>
      <c r="Q708" s="199"/>
      <c r="R708" s="267"/>
      <c r="S708" s="268"/>
      <c r="T708" s="199"/>
      <c r="U708" s="267"/>
      <c r="V708" s="268"/>
      <c r="W708" s="199"/>
      <c r="X708" s="269"/>
      <c r="Y708" s="269"/>
      <c r="Z708" s="270"/>
      <c r="AA708" s="269"/>
      <c r="AB708" s="205"/>
    </row>
    <row r="709" spans="2:59" ht="15.75" thickBot="1" x14ac:dyDescent="0.3">
      <c r="F709" s="387" t="s">
        <v>308</v>
      </c>
      <c r="G709" s="388"/>
      <c r="H709" s="389"/>
      <c r="I709" s="387" t="s">
        <v>309</v>
      </c>
      <c r="J709" s="388"/>
      <c r="K709" s="389"/>
      <c r="L709" s="387" t="s">
        <v>310</v>
      </c>
      <c r="M709" s="388"/>
      <c r="N709" s="389"/>
      <c r="O709" s="387" t="s">
        <v>311</v>
      </c>
      <c r="P709" s="388"/>
      <c r="Q709" s="389"/>
      <c r="R709" s="387" t="s">
        <v>312</v>
      </c>
      <c r="S709" s="388"/>
      <c r="T709" s="389"/>
      <c r="U709" s="387" t="s">
        <v>313</v>
      </c>
      <c r="V709" s="388"/>
      <c r="W709" s="389"/>
      <c r="X709" s="387" t="s">
        <v>314</v>
      </c>
      <c r="Y709" s="388"/>
      <c r="Z709" s="388"/>
      <c r="AA709" s="389"/>
      <c r="AB709" s="158"/>
    </row>
    <row r="710" spans="2:59" ht="30" x14ac:dyDescent="0.25">
      <c r="B710" s="276" t="str">
        <f>'[3]Do not use or change'!H89</f>
        <v>B26</v>
      </c>
      <c r="C710" s="322" t="str">
        <f>'[3]Do not use or change'!F89</f>
        <v>International consultant</v>
      </c>
      <c r="D710" s="390" t="s">
        <v>329</v>
      </c>
      <c r="E710" s="390" t="s">
        <v>307</v>
      </c>
      <c r="F710" s="302" t="s">
        <v>315</v>
      </c>
      <c r="G710" s="298" t="s">
        <v>316</v>
      </c>
      <c r="H710" s="235" t="s">
        <v>317</v>
      </c>
      <c r="I710" s="299" t="s">
        <v>315</v>
      </c>
      <c r="J710" s="300" t="s">
        <v>316</v>
      </c>
      <c r="K710" s="301" t="s">
        <v>317</v>
      </c>
      <c r="L710" s="302" t="s">
        <v>315</v>
      </c>
      <c r="M710" s="298" t="s">
        <v>316</v>
      </c>
      <c r="N710" s="235" t="s">
        <v>317</v>
      </c>
      <c r="O710" s="302" t="s">
        <v>315</v>
      </c>
      <c r="P710" s="298" t="s">
        <v>316</v>
      </c>
      <c r="Q710" s="235" t="s">
        <v>317</v>
      </c>
      <c r="R710" s="302" t="s">
        <v>315</v>
      </c>
      <c r="S710" s="298" t="s">
        <v>316</v>
      </c>
      <c r="T710" s="235" t="s">
        <v>317</v>
      </c>
      <c r="U710" s="302" t="s">
        <v>315</v>
      </c>
      <c r="V710" s="298" t="s">
        <v>316</v>
      </c>
      <c r="W710" s="235" t="s">
        <v>317</v>
      </c>
      <c r="X710" s="390" t="s">
        <v>307</v>
      </c>
      <c r="Y710" s="302" t="s">
        <v>315</v>
      </c>
      <c r="Z710" s="298" t="s">
        <v>316</v>
      </c>
      <c r="AA710" s="235" t="s">
        <v>317</v>
      </c>
      <c r="AB710" s="181"/>
      <c r="AC710" s="319"/>
      <c r="AD710" s="319"/>
      <c r="AE710" s="319"/>
      <c r="AF710" s="319"/>
      <c r="AG710" s="319"/>
      <c r="AH710" s="319"/>
      <c r="AI710" s="319"/>
      <c r="AJ710" s="319"/>
      <c r="AK710" s="319"/>
      <c r="AL710" s="319"/>
      <c r="AM710" s="319"/>
      <c r="AN710" s="319"/>
    </row>
    <row r="711" spans="2:59" ht="59.1" customHeight="1" thickBot="1" x14ac:dyDescent="0.3">
      <c r="C711" s="303" t="str">
        <f>'[3]Do not use or change'!I89</f>
        <v>International scientists or professors with recognized expertise in genomics.</v>
      </c>
      <c r="D711" s="392" t="str">
        <f>D521</f>
        <v>International consultants under the modality of short-term contracts or very low dedication of time to the project. 15 international experts, with an average monthly value of US $ 3,687</v>
      </c>
      <c r="E711" s="392" t="s">
        <v>340</v>
      </c>
      <c r="F711" s="282">
        <v>3687</v>
      </c>
      <c r="G711" s="197">
        <v>8.8876852337396502E-3</v>
      </c>
      <c r="H711" s="198">
        <v>32.768895456798091</v>
      </c>
      <c r="I711" s="282">
        <v>3687</v>
      </c>
      <c r="J711" s="197">
        <v>1.7529826019062375E-2</v>
      </c>
      <c r="K711" s="198">
        <v>64.632468532282971</v>
      </c>
      <c r="L711" s="282">
        <v>3687</v>
      </c>
      <c r="M711" s="197">
        <v>2.3048789933661842E-2</v>
      </c>
      <c r="N711" s="198">
        <v>84.980888485411214</v>
      </c>
      <c r="O711" s="282">
        <v>3687</v>
      </c>
      <c r="P711" s="197">
        <v>3.0410708753858651E-2</v>
      </c>
      <c r="Q711" s="198">
        <v>112.12428317547685</v>
      </c>
      <c r="R711" s="282">
        <v>3687</v>
      </c>
      <c r="S711" s="197">
        <v>3.2380955793742235E-2</v>
      </c>
      <c r="T711" s="198">
        <v>119.38858401152761</v>
      </c>
      <c r="U711" s="282">
        <v>3687</v>
      </c>
      <c r="V711" s="197">
        <v>1.631698109797531E-2</v>
      </c>
      <c r="W711" s="198">
        <v>60.160709308234964</v>
      </c>
      <c r="X711" s="433" t="str">
        <f>E711</f>
        <v>Months</v>
      </c>
      <c r="Y711" s="433">
        <f>U711</f>
        <v>3687</v>
      </c>
      <c r="Z711" s="284">
        <f>SUM(G711+J711+M711+P711+S711+V711)</f>
        <v>0.12857494683204004</v>
      </c>
      <c r="AA711" s="285">
        <f>SUM(H711+K711+N711+Q711+T711+W711)</f>
        <v>474.05582896973169</v>
      </c>
      <c r="AB711" s="205"/>
      <c r="AC711" s="206"/>
      <c r="AD711" s="206"/>
      <c r="AE711" s="207">
        <f>H711-(F711*G711)</f>
        <v>0</v>
      </c>
      <c r="AF711" s="206"/>
      <c r="AG711" s="206"/>
      <c r="AH711" s="207">
        <f>K711-(J711*I711)</f>
        <v>0</v>
      </c>
      <c r="AI711" s="206"/>
      <c r="AJ711" s="206"/>
      <c r="AK711" s="207">
        <f>+N711-(L711*M711)</f>
        <v>0</v>
      </c>
      <c r="AL711" s="206"/>
      <c r="AM711" s="206"/>
      <c r="AN711" s="207">
        <f>Q711-(O711*P711)</f>
        <v>0</v>
      </c>
      <c r="AO711" s="206"/>
      <c r="AP711" s="206"/>
      <c r="AQ711" s="207">
        <f>+T711-(R711*S711)</f>
        <v>0</v>
      </c>
      <c r="AR711" s="206"/>
      <c r="AS711" s="206"/>
      <c r="AT711" s="207">
        <f>+W711-(U711*V711)</f>
        <v>0</v>
      </c>
      <c r="AU711" s="206"/>
      <c r="AV711" s="206"/>
      <c r="AW711" s="206"/>
      <c r="AX711" s="208">
        <f>+AA711-W711-T711-Q711-N711-K711-H711</f>
        <v>0</v>
      </c>
      <c r="BA711" s="208">
        <f>+H711-'[3]4.4. Detailed Budget Plan'!J90</f>
        <v>0</v>
      </c>
      <c r="BB711" s="208">
        <f>+K711-'[3]4.4. Detailed Budget Plan'!K90</f>
        <v>0</v>
      </c>
      <c r="BC711" s="208">
        <f>+N711-'[3]4.4. Detailed Budget Plan'!L90</f>
        <v>0</v>
      </c>
      <c r="BD711" s="208">
        <f>+Q711-'[3]4.4. Detailed Budget Plan'!M90</f>
        <v>0</v>
      </c>
      <c r="BE711" s="208">
        <f>+T711-'[3]4.4. Detailed Budget Plan'!N90</f>
        <v>0</v>
      </c>
      <c r="BF711" s="208">
        <f>+W711-'[3]4.4. Detailed Budget Plan'!O90</f>
        <v>0</v>
      </c>
      <c r="BG711" s="208">
        <f>+AA711-'[3]4.4. Detailed Budget Plan'!P90</f>
        <v>0</v>
      </c>
    </row>
    <row r="712" spans="2:59" x14ac:dyDescent="0.25">
      <c r="C712" s="286" t="s">
        <v>327</v>
      </c>
      <c r="D712" s="286"/>
      <c r="E712" s="306"/>
      <c r="F712" s="307"/>
      <c r="G712" s="308"/>
      <c r="I712" s="309"/>
      <c r="J712" s="310"/>
      <c r="K712" s="309"/>
      <c r="L712" s="309"/>
      <c r="M712" s="310"/>
      <c r="N712" s="309"/>
      <c r="O712" s="309"/>
      <c r="P712" s="310"/>
      <c r="Q712" s="309"/>
      <c r="R712" s="309"/>
      <c r="S712" s="310"/>
      <c r="T712" s="309"/>
      <c r="U712" s="309"/>
      <c r="V712" s="310"/>
      <c r="W712" s="309"/>
      <c r="X712" s="311"/>
      <c r="Y712" s="311"/>
      <c r="Z712" s="312"/>
      <c r="AA712" s="311"/>
    </row>
    <row r="713" spans="2:59" x14ac:dyDescent="0.25">
      <c r="C713" s="261" t="s">
        <v>328</v>
      </c>
      <c r="D713" s="261"/>
      <c r="E713" s="314"/>
      <c r="F713" s="315"/>
      <c r="G713" s="316"/>
      <c r="H713" s="206"/>
      <c r="I713" s="206"/>
      <c r="J713" s="317"/>
      <c r="K713" s="206"/>
      <c r="L713" s="206"/>
      <c r="M713" s="317"/>
      <c r="N713" s="206"/>
      <c r="O713" s="206"/>
      <c r="P713" s="317"/>
      <c r="Q713" s="206"/>
      <c r="R713" s="206"/>
      <c r="S713" s="317"/>
      <c r="T713" s="206"/>
      <c r="U713" s="206"/>
      <c r="V713" s="317"/>
      <c r="W713" s="206"/>
      <c r="X713" s="265"/>
      <c r="Y713" s="265"/>
      <c r="Z713" s="318"/>
      <c r="AA713" s="265"/>
    </row>
    <row r="714" spans="2:59" ht="15.75" thickBot="1" x14ac:dyDescent="0.3">
      <c r="E714" s="266"/>
      <c r="F714" s="267"/>
      <c r="G714" s="268"/>
      <c r="H714" s="199"/>
      <c r="I714" s="291"/>
      <c r="J714" s="292"/>
      <c r="K714" s="293"/>
      <c r="L714" s="267"/>
      <c r="M714" s="268"/>
      <c r="N714" s="199"/>
      <c r="O714" s="267"/>
      <c r="P714" s="268"/>
      <c r="Q714" s="199"/>
      <c r="R714" s="267"/>
      <c r="S714" s="268"/>
      <c r="T714" s="199"/>
      <c r="U714" s="267"/>
      <c r="V714" s="268"/>
      <c r="W714" s="199"/>
      <c r="X714" s="269"/>
      <c r="Y714" s="269"/>
      <c r="Z714" s="270"/>
      <c r="AA714" s="269"/>
      <c r="AB714" s="205"/>
    </row>
    <row r="715" spans="2:59" ht="15.75" thickBot="1" x14ac:dyDescent="0.3">
      <c r="F715" s="387" t="s">
        <v>308</v>
      </c>
      <c r="G715" s="388"/>
      <c r="H715" s="389"/>
      <c r="I715" s="387" t="s">
        <v>309</v>
      </c>
      <c r="J715" s="388"/>
      <c r="K715" s="389"/>
      <c r="L715" s="387" t="s">
        <v>310</v>
      </c>
      <c r="M715" s="388"/>
      <c r="N715" s="389"/>
      <c r="O715" s="387" t="s">
        <v>311</v>
      </c>
      <c r="P715" s="388"/>
      <c r="Q715" s="389"/>
      <c r="R715" s="387" t="s">
        <v>312</v>
      </c>
      <c r="S715" s="388"/>
      <c r="T715" s="389"/>
      <c r="U715" s="387" t="s">
        <v>313</v>
      </c>
      <c r="V715" s="388"/>
      <c r="W715" s="389"/>
      <c r="X715" s="387" t="s">
        <v>314</v>
      </c>
      <c r="Y715" s="388"/>
      <c r="Z715" s="388"/>
      <c r="AA715" s="389"/>
      <c r="AB715" s="158"/>
    </row>
    <row r="716" spans="2:59" ht="30" x14ac:dyDescent="0.25">
      <c r="B716" s="276" t="str">
        <f>'[3]Do not use or change'!H90</f>
        <v>B27</v>
      </c>
      <c r="C716" s="322" t="str">
        <f>'[3]Do not use or change'!F90</f>
        <v>Local Consultants</v>
      </c>
      <c r="D716" s="390" t="s">
        <v>329</v>
      </c>
      <c r="E716" s="390" t="s">
        <v>307</v>
      </c>
      <c r="F716" s="302" t="s">
        <v>315</v>
      </c>
      <c r="G716" s="298" t="s">
        <v>316</v>
      </c>
      <c r="H716" s="235" t="s">
        <v>317</v>
      </c>
      <c r="I716" s="299" t="s">
        <v>315</v>
      </c>
      <c r="J716" s="300" t="s">
        <v>316</v>
      </c>
      <c r="K716" s="301" t="s">
        <v>317</v>
      </c>
      <c r="L716" s="302" t="s">
        <v>315</v>
      </c>
      <c r="M716" s="298" t="s">
        <v>316</v>
      </c>
      <c r="N716" s="235" t="s">
        <v>317</v>
      </c>
      <c r="O716" s="302" t="s">
        <v>315</v>
      </c>
      <c r="P716" s="298" t="s">
        <v>316</v>
      </c>
      <c r="Q716" s="235" t="s">
        <v>317</v>
      </c>
      <c r="R716" s="302" t="s">
        <v>315</v>
      </c>
      <c r="S716" s="298" t="s">
        <v>316</v>
      </c>
      <c r="T716" s="235" t="s">
        <v>317</v>
      </c>
      <c r="U716" s="302" t="s">
        <v>315</v>
      </c>
      <c r="V716" s="298" t="s">
        <v>316</v>
      </c>
      <c r="W716" s="235" t="s">
        <v>317</v>
      </c>
      <c r="X716" s="390" t="s">
        <v>307</v>
      </c>
      <c r="Y716" s="302" t="s">
        <v>315</v>
      </c>
      <c r="Z716" s="298" t="s">
        <v>316</v>
      </c>
      <c r="AA716" s="235" t="s">
        <v>317</v>
      </c>
      <c r="AB716" s="181"/>
      <c r="AC716" s="319"/>
      <c r="AD716" s="319"/>
      <c r="AE716" s="319"/>
      <c r="AF716" s="319"/>
      <c r="AG716" s="319"/>
      <c r="AH716" s="319"/>
      <c r="AI716" s="319"/>
      <c r="AJ716" s="319"/>
      <c r="AK716" s="319"/>
      <c r="AL716" s="319"/>
      <c r="AM716" s="319"/>
      <c r="AN716" s="319"/>
    </row>
    <row r="717" spans="2:59" ht="105.75" thickBot="1" x14ac:dyDescent="0.3">
      <c r="C717" s="303" t="str">
        <f>'[3]Do not use or change'!I90</f>
        <v>(i) Professional in field for activities related with testing, validation and implementation the new varieties with farmers. (ii) National researchers developing new varieties in ecach research center.  This includes all the costs associated with each position including the cost associates with the colombian law.</v>
      </c>
      <c r="D717" s="392" t="str">
        <f>D529</f>
        <v>It corresponds to the monthly time of 101 people who will be involved in the project as local consultants. Average value month per person / year is the unit cost with a value of US $ 2,333</v>
      </c>
      <c r="E717" s="392" t="s">
        <v>340</v>
      </c>
      <c r="F717" s="198">
        <v>2333</v>
      </c>
      <c r="G717" s="355">
        <v>2.580539372690676E-2</v>
      </c>
      <c r="H717" s="198">
        <v>60.203983564873468</v>
      </c>
      <c r="I717" s="198">
        <v>2333</v>
      </c>
      <c r="J717" s="355">
        <v>6.1146193447409382E-2</v>
      </c>
      <c r="K717" s="198">
        <v>142.65406931280609</v>
      </c>
      <c r="L717" s="198">
        <v>2333</v>
      </c>
      <c r="M717" s="355">
        <v>6.9976527068267222E-2</v>
      </c>
      <c r="N717" s="198">
        <v>163.25523765026742</v>
      </c>
      <c r="O717" s="198">
        <v>2333</v>
      </c>
      <c r="P717" s="355">
        <v>6.9283225645073235E-2</v>
      </c>
      <c r="Q717" s="198">
        <v>161.63776542995586</v>
      </c>
      <c r="R717" s="198">
        <v>2333</v>
      </c>
      <c r="S717" s="355">
        <v>6.860909665160865E-2</v>
      </c>
      <c r="T717" s="198">
        <v>160.06502248820297</v>
      </c>
      <c r="U717" s="198">
        <v>2333</v>
      </c>
      <c r="V717" s="355">
        <v>3.3972419175215256E-2</v>
      </c>
      <c r="W717" s="198">
        <v>79.257653935777199</v>
      </c>
      <c r="X717" s="433" t="str">
        <f>E717</f>
        <v>Months</v>
      </c>
      <c r="Y717" s="433">
        <f>U717</f>
        <v>2333</v>
      </c>
      <c r="Z717" s="284">
        <f>SUM(G717+J717+M717+P717+S717+V717)</f>
        <v>0.32879285571448047</v>
      </c>
      <c r="AA717" s="285">
        <f>SUM(H717+K717+N717+Q717+T717+W717)</f>
        <v>767.07373238188302</v>
      </c>
      <c r="AB717" s="205"/>
      <c r="AC717" s="206"/>
      <c r="AD717" s="206"/>
      <c r="AE717" s="207">
        <f>H717-(F717*G717)</f>
        <v>0</v>
      </c>
      <c r="AF717" s="206"/>
      <c r="AG717" s="206"/>
      <c r="AH717" s="207">
        <f>K717-(J717*I717)</f>
        <v>0</v>
      </c>
      <c r="AI717" s="206"/>
      <c r="AJ717" s="206"/>
      <c r="AK717" s="207">
        <f>+N717-(L717*M717)</f>
        <v>0</v>
      </c>
      <c r="AL717" s="206"/>
      <c r="AM717" s="206"/>
      <c r="AN717" s="207">
        <f>Q717-(O717*P717)</f>
        <v>0</v>
      </c>
      <c r="AO717" s="206"/>
      <c r="AP717" s="206"/>
      <c r="AQ717" s="207">
        <f>+T717-(R717*S717)</f>
        <v>0</v>
      </c>
      <c r="AR717" s="206"/>
      <c r="AS717" s="206"/>
      <c r="AT717" s="207">
        <f>+W717-(U717*V717)</f>
        <v>0</v>
      </c>
      <c r="AU717" s="206"/>
      <c r="AV717" s="206"/>
      <c r="AW717" s="206"/>
      <c r="AX717" s="208">
        <f>+AA717-W717-T717-Q717-N717-K717-H717</f>
        <v>0</v>
      </c>
      <c r="BA717" s="208">
        <f>+H717-'[3]4.4. Detailed Budget Plan'!J91</f>
        <v>0</v>
      </c>
      <c r="BB717" s="208">
        <f>+K717-'[3]4.4. Detailed Budget Plan'!K91</f>
        <v>0</v>
      </c>
      <c r="BC717" s="208">
        <f>+N717-'[3]4.4. Detailed Budget Plan'!L91</f>
        <v>0</v>
      </c>
      <c r="BD717" s="208">
        <f>+Q717-'[3]4.4. Detailed Budget Plan'!M91</f>
        <v>0</v>
      </c>
      <c r="BE717" s="208">
        <f>+T717-'[3]4.4. Detailed Budget Plan'!N91</f>
        <v>0</v>
      </c>
      <c r="BF717" s="208">
        <f>+W717-'[3]4.4. Detailed Budget Plan'!O91</f>
        <v>0</v>
      </c>
      <c r="BG717" s="208">
        <f>+AA717-'[3]4.4. Detailed Budget Plan'!P91</f>
        <v>0</v>
      </c>
    </row>
    <row r="718" spans="2:59" x14ac:dyDescent="0.25">
      <c r="C718" s="286" t="s">
        <v>327</v>
      </c>
      <c r="D718" s="286"/>
      <c r="E718" s="306"/>
      <c r="F718" s="307"/>
      <c r="G718" s="308"/>
      <c r="H718" s="308"/>
      <c r="I718" s="309"/>
      <c r="J718" s="310"/>
      <c r="K718" s="309"/>
      <c r="L718" s="309"/>
      <c r="M718" s="310"/>
      <c r="N718" s="309"/>
      <c r="O718" s="309"/>
      <c r="P718" s="310"/>
      <c r="Q718" s="309"/>
      <c r="R718" s="309"/>
      <c r="S718" s="310"/>
      <c r="T718" s="309"/>
      <c r="U718" s="309"/>
      <c r="V718" s="310"/>
      <c r="W718" s="309"/>
      <c r="X718" s="311"/>
      <c r="Y718" s="311"/>
      <c r="Z718" s="312"/>
      <c r="AA718" s="311"/>
    </row>
    <row r="719" spans="2:59" x14ac:dyDescent="0.25">
      <c r="C719" s="261" t="s">
        <v>328</v>
      </c>
      <c r="D719" s="261"/>
      <c r="E719" s="314"/>
      <c r="F719" s="315"/>
      <c r="G719" s="316"/>
      <c r="H719" s="316"/>
      <c r="I719" s="206"/>
      <c r="J719" s="317"/>
      <c r="K719" s="206"/>
      <c r="L719" s="206"/>
      <c r="M719" s="317"/>
      <c r="N719" s="206"/>
      <c r="O719" s="206"/>
      <c r="P719" s="317"/>
      <c r="Q719" s="206"/>
      <c r="R719" s="206"/>
      <c r="S719" s="317"/>
      <c r="T719" s="206"/>
      <c r="U719" s="206"/>
      <c r="V719" s="317"/>
      <c r="W719" s="206"/>
      <c r="X719" s="265"/>
      <c r="Y719" s="265"/>
      <c r="Z719" s="318"/>
      <c r="AA719" s="265"/>
    </row>
    <row r="720" spans="2:59" ht="15.75" thickBot="1" x14ac:dyDescent="0.3">
      <c r="C720" s="425"/>
      <c r="D720" s="425"/>
      <c r="E720" s="266"/>
      <c r="F720" s="267"/>
      <c r="G720" s="268"/>
      <c r="H720" s="199"/>
      <c r="I720" s="267"/>
      <c r="J720" s="292"/>
      <c r="K720" s="293"/>
      <c r="L720" s="291"/>
      <c r="M720" s="292"/>
      <c r="N720" s="293"/>
      <c r="O720" s="291"/>
      <c r="P720" s="292"/>
      <c r="Q720" s="293"/>
      <c r="R720" s="291"/>
      <c r="S720" s="292"/>
      <c r="T720" s="293"/>
      <c r="U720" s="291"/>
      <c r="V720" s="292"/>
      <c r="W720" s="293"/>
      <c r="X720" s="205"/>
      <c r="Y720" s="205"/>
      <c r="Z720" s="350"/>
      <c r="AA720" s="205"/>
      <c r="AB720" s="205"/>
    </row>
    <row r="721" spans="2:59" ht="15.75" thickBot="1" x14ac:dyDescent="0.3">
      <c r="F721" s="387" t="s">
        <v>308</v>
      </c>
      <c r="G721" s="388"/>
      <c r="H721" s="389"/>
      <c r="I721" s="387" t="s">
        <v>309</v>
      </c>
      <c r="J721" s="388"/>
      <c r="K721" s="389"/>
      <c r="L721" s="387" t="s">
        <v>310</v>
      </c>
      <c r="M721" s="388"/>
      <c r="N721" s="389"/>
      <c r="O721" s="387" t="s">
        <v>311</v>
      </c>
      <c r="P721" s="388"/>
      <c r="Q721" s="389"/>
      <c r="R721" s="387" t="s">
        <v>312</v>
      </c>
      <c r="S721" s="388"/>
      <c r="T721" s="389"/>
      <c r="U721" s="387" t="s">
        <v>313</v>
      </c>
      <c r="V721" s="388"/>
      <c r="W721" s="389"/>
      <c r="X721" s="387" t="s">
        <v>314</v>
      </c>
      <c r="Y721" s="388"/>
      <c r="Z721" s="388"/>
      <c r="AA721" s="389"/>
      <c r="AB721" s="158"/>
    </row>
    <row r="722" spans="2:59" ht="30" x14ac:dyDescent="0.25">
      <c r="B722" s="276" t="str">
        <f>'[3]Do not use or change'!H91</f>
        <v>B28</v>
      </c>
      <c r="C722" s="322" t="str">
        <f>'[3]Do not use or change'!F91</f>
        <v xml:space="preserve">Professional/ Contractual Services </v>
      </c>
      <c r="D722" s="390" t="s">
        <v>329</v>
      </c>
      <c r="E722" s="390" t="s">
        <v>307</v>
      </c>
      <c r="F722" s="302" t="s">
        <v>315</v>
      </c>
      <c r="G722" s="298" t="s">
        <v>316</v>
      </c>
      <c r="H722" s="235" t="s">
        <v>317</v>
      </c>
      <c r="I722" s="299" t="s">
        <v>315</v>
      </c>
      <c r="J722" s="300" t="s">
        <v>316</v>
      </c>
      <c r="K722" s="301" t="s">
        <v>317</v>
      </c>
      <c r="L722" s="302" t="s">
        <v>315</v>
      </c>
      <c r="M722" s="298" t="s">
        <v>316</v>
      </c>
      <c r="N722" s="235" t="s">
        <v>317</v>
      </c>
      <c r="O722" s="302" t="s">
        <v>315</v>
      </c>
      <c r="P722" s="298" t="s">
        <v>316</v>
      </c>
      <c r="Q722" s="235" t="s">
        <v>317</v>
      </c>
      <c r="R722" s="302" t="s">
        <v>315</v>
      </c>
      <c r="S722" s="298" t="s">
        <v>316</v>
      </c>
      <c r="T722" s="235" t="s">
        <v>317</v>
      </c>
      <c r="U722" s="302" t="s">
        <v>315</v>
      </c>
      <c r="V722" s="298" t="s">
        <v>316</v>
      </c>
      <c r="W722" s="235" t="s">
        <v>317</v>
      </c>
      <c r="X722" s="390" t="s">
        <v>307</v>
      </c>
      <c r="Y722" s="302" t="s">
        <v>315</v>
      </c>
      <c r="Z722" s="298" t="s">
        <v>316</v>
      </c>
      <c r="AA722" s="235" t="s">
        <v>317</v>
      </c>
      <c r="AB722" s="181"/>
      <c r="AC722" s="319"/>
      <c r="AD722" s="319"/>
      <c r="AE722" s="319"/>
      <c r="AF722" s="319"/>
      <c r="AG722" s="319"/>
      <c r="AH722" s="319"/>
      <c r="AI722" s="319"/>
      <c r="AJ722" s="319"/>
      <c r="AK722" s="319"/>
      <c r="AL722" s="319"/>
      <c r="AM722" s="319"/>
      <c r="AN722" s="319"/>
    </row>
    <row r="723" spans="2:59" ht="86.1" customHeight="1" thickBot="1" x14ac:dyDescent="0.3">
      <c r="C723" s="303" t="str">
        <f>'[3]Do not use or change'!I91</f>
        <v>Physical and chemical analysis (soil, biomass), maintenance of equipment and constructions, insurance, land rental, provision of supplies, laboratory materials and reagents, consumable materials (glasses, gloves)</v>
      </c>
      <c r="D723" s="392" t="s">
        <v>432</v>
      </c>
      <c r="E723" s="392" t="s">
        <v>320</v>
      </c>
      <c r="F723" s="352">
        <v>3359.5771409968229</v>
      </c>
      <c r="G723" s="197">
        <v>6.4282429359751747</v>
      </c>
      <c r="H723" s="198">
        <v>21596.1780244765</v>
      </c>
      <c r="I723" s="352">
        <v>3359.5771409968229</v>
      </c>
      <c r="J723" s="197">
        <v>17.166965031411166</v>
      </c>
      <c r="K723" s="198">
        <v>57673.743299820766</v>
      </c>
      <c r="L723" s="352">
        <v>3359.5771409968229</v>
      </c>
      <c r="M723" s="197">
        <v>21.858153527702683</v>
      </c>
      <c r="N723" s="198">
        <v>73434.152936069004</v>
      </c>
      <c r="O723" s="352">
        <v>3359.5771409968229</v>
      </c>
      <c r="P723" s="197">
        <v>16.865622487228798</v>
      </c>
      <c r="Q723" s="198">
        <v>56661.359776775855</v>
      </c>
      <c r="R723" s="352">
        <v>3359.5771409968229</v>
      </c>
      <c r="S723" s="197">
        <v>10.663102983330679</v>
      </c>
      <c r="T723" s="198">
        <v>35823.517034892779</v>
      </c>
      <c r="U723" s="352">
        <v>3359.5771409968229</v>
      </c>
      <c r="V723" s="197">
        <v>4.9202645326399193</v>
      </c>
      <c r="W723" s="198">
        <v>16530.00825151449</v>
      </c>
      <c r="X723" s="433" t="str">
        <f>E723</f>
        <v>Lump sum</v>
      </c>
      <c r="Y723" s="433">
        <f>U723</f>
        <v>3359.5771409968229</v>
      </c>
      <c r="Z723" s="284">
        <f>SUM(G723+J723+M723+P723+S723+V723)</f>
        <v>77.902351498288425</v>
      </c>
      <c r="AA723" s="285">
        <f>SUM(H723+K723+N723+Q723+T723+W723)</f>
        <v>261718.95932354938</v>
      </c>
      <c r="AB723" s="205"/>
      <c r="AC723" s="206"/>
      <c r="AD723" s="206"/>
      <c r="AE723" s="207">
        <f>H723-(F723*G723)</f>
        <v>0</v>
      </c>
      <c r="AF723" s="206"/>
      <c r="AG723" s="206"/>
      <c r="AH723" s="207">
        <f>K723-(J723*I723)</f>
        <v>0</v>
      </c>
      <c r="AI723" s="206"/>
      <c r="AJ723" s="206"/>
      <c r="AK723" s="207">
        <f>+N723-(L723*M723)</f>
        <v>0</v>
      </c>
      <c r="AL723" s="206"/>
      <c r="AM723" s="206"/>
      <c r="AN723" s="207">
        <f>Q723-(O723*P723)</f>
        <v>0</v>
      </c>
      <c r="AO723" s="206"/>
      <c r="AP723" s="206"/>
      <c r="AQ723" s="207">
        <f>+T723-(R723*S723)</f>
        <v>0</v>
      </c>
      <c r="AR723" s="206"/>
      <c r="AS723" s="206"/>
      <c r="AT723" s="207">
        <f>+W723-(U723*V723)</f>
        <v>0</v>
      </c>
      <c r="AU723" s="206"/>
      <c r="AV723" s="206"/>
      <c r="AW723" s="206"/>
      <c r="AX723" s="208">
        <f>+AA723-W723-T723-Q723-N723-K723-H723</f>
        <v>0</v>
      </c>
      <c r="BA723" s="208">
        <f>+H723-'[3]4.4. Detailed Budget Plan'!J92</f>
        <v>0</v>
      </c>
      <c r="BB723" s="208">
        <f>+K723-'[3]4.4. Detailed Budget Plan'!K92</f>
        <v>0</v>
      </c>
      <c r="BC723" s="208">
        <f>+N723-'[3]4.4. Detailed Budget Plan'!L92</f>
        <v>0</v>
      </c>
      <c r="BD723" s="208">
        <f>+Q723-'[3]4.4. Detailed Budget Plan'!M92</f>
        <v>0</v>
      </c>
      <c r="BE723" s="208">
        <f>+T723-'[3]4.4. Detailed Budget Plan'!N92</f>
        <v>0</v>
      </c>
      <c r="BF723" s="208">
        <f>+W723-'[3]4.4. Detailed Budget Plan'!O92</f>
        <v>0</v>
      </c>
      <c r="BG723" s="208">
        <f>+AA723-'[3]4.4. Detailed Budget Plan'!P92</f>
        <v>0</v>
      </c>
    </row>
    <row r="724" spans="2:59" x14ac:dyDescent="0.25">
      <c r="C724" s="484"/>
      <c r="D724" s="485"/>
      <c r="E724" s="485"/>
      <c r="F724" s="485"/>
      <c r="G724" s="485"/>
      <c r="H724" s="485"/>
      <c r="I724" s="485"/>
      <c r="J724" s="485"/>
      <c r="K724" s="485"/>
      <c r="L724" s="485"/>
      <c r="M724" s="485"/>
      <c r="N724" s="485"/>
      <c r="O724" s="485"/>
      <c r="P724" s="485"/>
      <c r="Q724" s="486"/>
      <c r="R724" s="241" t="s">
        <v>343</v>
      </c>
      <c r="S724" s="242"/>
      <c r="T724" s="242"/>
      <c r="U724" s="242"/>
      <c r="V724" s="242"/>
      <c r="W724" s="330"/>
      <c r="X724" s="536" t="s">
        <v>411</v>
      </c>
      <c r="Y724" s="536">
        <v>4773.261462323313</v>
      </c>
      <c r="Z724" s="483">
        <v>10.591622570933794</v>
      </c>
      <c r="AA724" s="361">
        <v>50556.583841312051</v>
      </c>
      <c r="AB724" s="293"/>
      <c r="AC724" s="206"/>
      <c r="AD724" s="206"/>
      <c r="AE724" s="206"/>
      <c r="AF724" s="206"/>
      <c r="AG724" s="206"/>
      <c r="AH724" s="206"/>
      <c r="AI724" s="206"/>
      <c r="AJ724" s="206"/>
      <c r="AK724" s="206"/>
      <c r="AL724" s="206"/>
      <c r="AM724" s="206"/>
      <c r="AN724" s="206"/>
      <c r="AO724" s="206"/>
      <c r="AP724" s="206"/>
      <c r="AQ724" s="206"/>
      <c r="AR724" s="206"/>
      <c r="AS724" s="206"/>
      <c r="AT724" s="206"/>
      <c r="AU724" s="206"/>
      <c r="AV724" s="206"/>
      <c r="AW724" s="206"/>
      <c r="AX724" s="207">
        <f>+AA724-(Y724*Z724)</f>
        <v>0</v>
      </c>
      <c r="AY724" s="156">
        <v>1</v>
      </c>
      <c r="BA724" s="518"/>
    </row>
    <row r="725" spans="2:59" ht="14.65" customHeight="1" x14ac:dyDescent="0.25">
      <c r="C725" s="442"/>
      <c r="D725" s="443"/>
      <c r="E725" s="443"/>
      <c r="F725" s="443"/>
      <c r="G725" s="443"/>
      <c r="H725" s="443"/>
      <c r="I725" s="443"/>
      <c r="J725" s="443"/>
      <c r="K725" s="443"/>
      <c r="L725" s="443"/>
      <c r="M725" s="443"/>
      <c r="N725" s="443"/>
      <c r="O725" s="443"/>
      <c r="P725" s="443"/>
      <c r="Q725" s="444"/>
      <c r="R725" s="212" t="s">
        <v>344</v>
      </c>
      <c r="S725" s="213"/>
      <c r="T725" s="213"/>
      <c r="U725" s="213"/>
      <c r="V725" s="213"/>
      <c r="W725" s="214"/>
      <c r="X725" s="540" t="s">
        <v>411</v>
      </c>
      <c r="Y725" s="540">
        <v>2883.4182299524568</v>
      </c>
      <c r="Z725" s="526">
        <v>0.6083960745706094</v>
      </c>
      <c r="AA725" s="527">
        <v>1754.2603324484101</v>
      </c>
      <c r="AB725" s="293"/>
      <c r="AC725" s="206"/>
      <c r="AD725" s="206"/>
      <c r="AE725" s="206"/>
      <c r="AF725" s="206"/>
      <c r="AG725" s="206"/>
      <c r="AH725" s="206"/>
      <c r="AI725" s="206"/>
      <c r="AJ725" s="206"/>
      <c r="AK725" s="206"/>
      <c r="AL725" s="206"/>
      <c r="AM725" s="206"/>
      <c r="AN725" s="206"/>
      <c r="AO725" s="206"/>
      <c r="AP725" s="206"/>
      <c r="AQ725" s="206"/>
      <c r="AR725" s="206"/>
      <c r="AS725" s="206"/>
      <c r="AT725" s="206"/>
      <c r="AU725" s="206"/>
      <c r="AV725" s="206"/>
      <c r="AW725" s="206"/>
      <c r="AX725" s="207">
        <f>+AA725-(Y725*Z725)</f>
        <v>0</v>
      </c>
      <c r="AY725" s="156">
        <v>2</v>
      </c>
    </row>
    <row r="726" spans="2:59" ht="14.65" customHeight="1" x14ac:dyDescent="0.25">
      <c r="C726" s="442"/>
      <c r="D726" s="443"/>
      <c r="E726" s="443"/>
      <c r="F726" s="443"/>
      <c r="G726" s="443"/>
      <c r="H726" s="443"/>
      <c r="I726" s="443"/>
      <c r="J726" s="443"/>
      <c r="K726" s="443"/>
      <c r="L726" s="443"/>
      <c r="M726" s="443"/>
      <c r="N726" s="443"/>
      <c r="O726" s="443"/>
      <c r="P726" s="443"/>
      <c r="Q726" s="444"/>
      <c r="R726" s="212" t="s">
        <v>347</v>
      </c>
      <c r="S726" s="213"/>
      <c r="T726" s="213"/>
      <c r="U726" s="213"/>
      <c r="V726" s="213"/>
      <c r="W726" s="214"/>
      <c r="X726" s="540" t="s">
        <v>411</v>
      </c>
      <c r="Y726" s="540">
        <v>15425.358783635847</v>
      </c>
      <c r="Z726" s="526">
        <v>8.8493974482997757</v>
      </c>
      <c r="AA726" s="527">
        <v>136505.13065901553</v>
      </c>
      <c r="AB726" s="293"/>
      <c r="AC726" s="206"/>
      <c r="AD726" s="206"/>
      <c r="AE726" s="206"/>
      <c r="AF726" s="206"/>
      <c r="AG726" s="206"/>
      <c r="AH726" s="206"/>
      <c r="AI726" s="206"/>
      <c r="AJ726" s="206"/>
      <c r="AK726" s="206"/>
      <c r="AL726" s="206"/>
      <c r="AM726" s="206"/>
      <c r="AN726" s="206"/>
      <c r="AO726" s="206"/>
      <c r="AP726" s="206"/>
      <c r="AQ726" s="206"/>
      <c r="AR726" s="206"/>
      <c r="AS726" s="206"/>
      <c r="AT726" s="206"/>
      <c r="AU726" s="206"/>
      <c r="AV726" s="206"/>
      <c r="AW726" s="206"/>
      <c r="AX726" s="207">
        <f>+AA726-(Y726*Z726)</f>
        <v>0</v>
      </c>
      <c r="AY726" s="156">
        <v>3</v>
      </c>
    </row>
    <row r="727" spans="2:59" ht="14.65" customHeight="1" x14ac:dyDescent="0.25">
      <c r="C727" s="462"/>
      <c r="D727" s="463"/>
      <c r="E727" s="463"/>
      <c r="F727" s="463"/>
      <c r="G727" s="463"/>
      <c r="H727" s="463"/>
      <c r="I727" s="463"/>
      <c r="J727" s="463"/>
      <c r="K727" s="463"/>
      <c r="L727" s="463"/>
      <c r="M727" s="463"/>
      <c r="N727" s="463"/>
      <c r="O727" s="463"/>
      <c r="P727" s="463"/>
      <c r="Q727" s="464"/>
      <c r="R727" s="212" t="s">
        <v>348</v>
      </c>
      <c r="S727" s="213"/>
      <c r="T727" s="213"/>
      <c r="U727" s="213"/>
      <c r="V727" s="213"/>
      <c r="W727" s="214"/>
      <c r="X727" s="540" t="s">
        <v>411</v>
      </c>
      <c r="Y727" s="540">
        <v>1260.1432231755439</v>
      </c>
      <c r="Z727" s="526">
        <v>57.852935404484256</v>
      </c>
      <c r="AA727" s="527">
        <v>72902.98449077332</v>
      </c>
      <c r="AB727" s="293"/>
      <c r="AC727" s="206"/>
      <c r="AD727" s="206"/>
      <c r="AE727" s="206"/>
      <c r="AF727" s="206"/>
      <c r="AG727" s="206"/>
      <c r="AH727" s="206"/>
      <c r="AI727" s="206"/>
      <c r="AJ727" s="206"/>
      <c r="AK727" s="206"/>
      <c r="AL727" s="206"/>
      <c r="AM727" s="206"/>
      <c r="AN727" s="206"/>
      <c r="AO727" s="206"/>
      <c r="AP727" s="206"/>
      <c r="AQ727" s="206"/>
      <c r="AR727" s="206"/>
      <c r="AS727" s="206"/>
      <c r="AT727" s="206"/>
      <c r="AU727" s="206"/>
      <c r="AV727" s="206"/>
      <c r="AW727" s="206"/>
      <c r="AX727" s="207">
        <f t="shared" ref="AX727" si="41">+AA727-(Y727*Z727)</f>
        <v>0</v>
      </c>
      <c r="AY727" s="156">
        <v>4</v>
      </c>
    </row>
    <row r="728" spans="2:59" x14ac:dyDescent="0.25">
      <c r="C728" s="256" t="s">
        <v>327</v>
      </c>
      <c r="D728" s="256"/>
      <c r="E728" s="314"/>
      <c r="F728" s="315"/>
      <c r="G728" s="316"/>
      <c r="H728" s="316"/>
      <c r="I728" s="316"/>
      <c r="J728" s="316"/>
      <c r="K728" s="316"/>
      <c r="L728" s="316"/>
      <c r="M728" s="316"/>
      <c r="N728" s="316"/>
      <c r="O728" s="316"/>
      <c r="P728" s="317"/>
      <c r="Q728" s="206"/>
      <c r="R728" s="206"/>
      <c r="S728" s="317"/>
      <c r="T728" s="206"/>
      <c r="U728" s="206"/>
      <c r="V728" s="317"/>
      <c r="W728" s="206"/>
      <c r="X728" s="265"/>
      <c r="Y728" s="265"/>
      <c r="Z728" s="318"/>
      <c r="AA728" s="265"/>
    </row>
    <row r="729" spans="2:59" x14ac:dyDescent="0.25">
      <c r="C729" s="261" t="s">
        <v>328</v>
      </c>
      <c r="D729" s="261"/>
      <c r="E729" s="314"/>
      <c r="F729" s="315"/>
      <c r="G729" s="316"/>
      <c r="H729" s="206"/>
      <c r="I729" s="206"/>
      <c r="J729" s="317"/>
      <c r="K729" s="206"/>
      <c r="L729" s="206"/>
      <c r="M729" s="317"/>
      <c r="N729" s="206"/>
      <c r="O729" s="206"/>
      <c r="P729" s="317"/>
      <c r="Q729" s="206"/>
      <c r="R729" s="206"/>
      <c r="S729" s="317"/>
      <c r="T729" s="206"/>
      <c r="U729" s="206"/>
      <c r="V729" s="317"/>
      <c r="W729" s="206"/>
      <c r="X729" s="265"/>
      <c r="Y729" s="265"/>
      <c r="Z729" s="318"/>
      <c r="AA729" s="265"/>
    </row>
    <row r="730" spans="2:59" ht="15.75" thickBot="1" x14ac:dyDescent="0.3">
      <c r="F730" s="319"/>
      <c r="H730" s="319"/>
      <c r="K730" s="319"/>
      <c r="N730" s="319"/>
      <c r="Q730" s="319"/>
      <c r="T730" s="319"/>
      <c r="W730" s="319"/>
      <c r="X730" s="375"/>
      <c r="Y730" s="375"/>
      <c r="AA730" s="375"/>
      <c r="AB730" s="225"/>
    </row>
    <row r="731" spans="2:59" ht="15.75" thickBot="1" x14ac:dyDescent="0.3">
      <c r="B731" s="166"/>
      <c r="C731" s="166"/>
      <c r="D731" s="166"/>
      <c r="E731" s="166"/>
      <c r="F731" s="387" t="s">
        <v>308</v>
      </c>
      <c r="G731" s="388"/>
      <c r="H731" s="389"/>
      <c r="I731" s="387" t="s">
        <v>309</v>
      </c>
      <c r="J731" s="388"/>
      <c r="K731" s="389"/>
      <c r="L731" s="387" t="s">
        <v>310</v>
      </c>
      <c r="M731" s="388"/>
      <c r="N731" s="389"/>
      <c r="O731" s="387" t="s">
        <v>311</v>
      </c>
      <c r="P731" s="388"/>
      <c r="Q731" s="389"/>
      <c r="R731" s="387" t="s">
        <v>312</v>
      </c>
      <c r="S731" s="388"/>
      <c r="T731" s="389"/>
      <c r="U731" s="387" t="s">
        <v>313</v>
      </c>
      <c r="V731" s="388"/>
      <c r="W731" s="389"/>
      <c r="X731" s="387" t="s">
        <v>314</v>
      </c>
      <c r="Y731" s="388"/>
      <c r="Z731" s="388"/>
      <c r="AA731" s="389"/>
      <c r="AB731" s="158"/>
    </row>
    <row r="732" spans="2:59" ht="30" x14ac:dyDescent="0.25">
      <c r="B732" s="276" t="str">
        <f>'[3]Do not use or change'!H92</f>
        <v>B29</v>
      </c>
      <c r="C732" s="344" t="str">
        <f>'[3]Do not use or change'!F92</f>
        <v>Staff</v>
      </c>
      <c r="D732" s="390" t="s">
        <v>329</v>
      </c>
      <c r="E732" s="390" t="s">
        <v>307</v>
      </c>
      <c r="F732" s="302" t="s">
        <v>315</v>
      </c>
      <c r="G732" s="298" t="s">
        <v>316</v>
      </c>
      <c r="H732" s="235" t="s">
        <v>317</v>
      </c>
      <c r="I732" s="299" t="s">
        <v>315</v>
      </c>
      <c r="J732" s="300" t="s">
        <v>316</v>
      </c>
      <c r="K732" s="301" t="s">
        <v>317</v>
      </c>
      <c r="L732" s="302" t="s">
        <v>315</v>
      </c>
      <c r="M732" s="298" t="s">
        <v>316</v>
      </c>
      <c r="N732" s="235" t="s">
        <v>317</v>
      </c>
      <c r="O732" s="302" t="s">
        <v>315</v>
      </c>
      <c r="P732" s="298" t="s">
        <v>316</v>
      </c>
      <c r="Q732" s="235" t="s">
        <v>317</v>
      </c>
      <c r="R732" s="302" t="s">
        <v>315</v>
      </c>
      <c r="S732" s="298" t="s">
        <v>316</v>
      </c>
      <c r="T732" s="235" t="s">
        <v>317</v>
      </c>
      <c r="U732" s="302" t="s">
        <v>315</v>
      </c>
      <c r="V732" s="298" t="s">
        <v>316</v>
      </c>
      <c r="W732" s="235" t="s">
        <v>317</v>
      </c>
      <c r="X732" s="390" t="s">
        <v>307</v>
      </c>
      <c r="Y732" s="302" t="s">
        <v>315</v>
      </c>
      <c r="Z732" s="298" t="s">
        <v>316</v>
      </c>
      <c r="AA732" s="235" t="s">
        <v>317</v>
      </c>
      <c r="AB732" s="181"/>
      <c r="AC732" s="319"/>
      <c r="AD732" s="319"/>
      <c r="AE732" s="319"/>
      <c r="AF732" s="319"/>
      <c r="AG732" s="319"/>
      <c r="AH732" s="319"/>
      <c r="AI732" s="319"/>
      <c r="AJ732" s="319"/>
      <c r="AK732" s="319"/>
      <c r="AL732" s="319"/>
      <c r="AM732" s="319"/>
      <c r="AN732" s="319"/>
    </row>
    <row r="733" spans="2:59" ht="122.65" customHeight="1" thickBot="1" x14ac:dyDescent="0.3">
      <c r="B733" s="166"/>
      <c r="C733" s="303" t="str">
        <f>'[3]Do not use or change'!I92</f>
        <v>Scientific advisors, and scientists on breeding.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
      <c r="D733" s="392" t="str">
        <f>D545</f>
        <v>It correspond to a position of a leading international scientist who will serve as scientific advisor on breeding and a national senior scientist who will be responsible for leading the result 2.1</v>
      </c>
      <c r="E733" s="392" t="s">
        <v>340</v>
      </c>
      <c r="F733" s="282">
        <v>11054</v>
      </c>
      <c r="G733" s="200">
        <v>22.679266549104256</v>
      </c>
      <c r="H733" s="201">
        <v>250696.61243379844</v>
      </c>
      <c r="I733" s="508">
        <v>11054</v>
      </c>
      <c r="J733" s="197">
        <v>47.843615924293594</v>
      </c>
      <c r="K733" s="198">
        <v>528863.33042714139</v>
      </c>
      <c r="L733" s="282">
        <v>11054</v>
      </c>
      <c r="M733" s="197">
        <v>51.990114553364869</v>
      </c>
      <c r="N733" s="198">
        <v>574698.72627289523</v>
      </c>
      <c r="O733" s="282">
        <v>11054</v>
      </c>
      <c r="P733" s="197">
        <v>53.16876654733764</v>
      </c>
      <c r="Q733" s="198">
        <v>587727.54541427025</v>
      </c>
      <c r="R733" s="282">
        <v>11054</v>
      </c>
      <c r="S733" s="197">
        <v>49.519121629392785</v>
      </c>
      <c r="T733" s="198">
        <v>547384.37049130781</v>
      </c>
      <c r="U733" s="282">
        <v>11054</v>
      </c>
      <c r="V733" s="197">
        <v>23.189834355871938</v>
      </c>
      <c r="W733" s="198">
        <v>256340.42896980839</v>
      </c>
      <c r="X733" s="433" t="str">
        <f>E733</f>
        <v>Months</v>
      </c>
      <c r="Y733" s="433">
        <f>U733</f>
        <v>11054</v>
      </c>
      <c r="Z733" s="284">
        <f>SUM(G733+J733+M733+P733+S733+V733)</f>
        <v>248.3907195593651</v>
      </c>
      <c r="AA733" s="285">
        <f>SUM(H733+K733+N733+Q733+T733+W733)</f>
        <v>2745711.0140092215</v>
      </c>
      <c r="AB733" s="205"/>
      <c r="AC733" s="206"/>
      <c r="AD733" s="206"/>
      <c r="AE733" s="207">
        <f>H733-(F733*G733)</f>
        <v>0</v>
      </c>
      <c r="AF733" s="206"/>
      <c r="AG733" s="206"/>
      <c r="AH733" s="207">
        <f>K733-(J733*I733)</f>
        <v>0</v>
      </c>
      <c r="AI733" s="206"/>
      <c r="AJ733" s="206"/>
      <c r="AK733" s="207">
        <f>+N733-(L733*M733)</f>
        <v>0</v>
      </c>
      <c r="AL733" s="206"/>
      <c r="AM733" s="206"/>
      <c r="AN733" s="207">
        <f>Q733-(O733*P733)</f>
        <v>0</v>
      </c>
      <c r="AO733" s="206"/>
      <c r="AP733" s="206"/>
      <c r="AQ733" s="207">
        <f>+T733-(R733*S733)</f>
        <v>0</v>
      </c>
      <c r="AR733" s="206"/>
      <c r="AS733" s="206"/>
      <c r="AT733" s="207">
        <f>+W733-(U733*V733)</f>
        <v>0</v>
      </c>
      <c r="AU733" s="206"/>
      <c r="AV733" s="206"/>
      <c r="AW733" s="206"/>
      <c r="AX733" s="208">
        <f>+AA733-W733-T733-Q733-N733-K733-H733</f>
        <v>0</v>
      </c>
      <c r="BA733" s="208">
        <f>+H733-'[3]4.4. Detailed Budget Plan'!J93</f>
        <v>0</v>
      </c>
      <c r="BB733" s="208">
        <f>+K733-'[3]4.4. Detailed Budget Plan'!K93</f>
        <v>0</v>
      </c>
      <c r="BC733" s="208">
        <f>+N733-'[3]4.4. Detailed Budget Plan'!L93</f>
        <v>0</v>
      </c>
      <c r="BD733" s="208">
        <f>+Q733-'[3]4.4. Detailed Budget Plan'!M93</f>
        <v>0</v>
      </c>
      <c r="BE733" s="208">
        <f>+T733-'[3]4.4. Detailed Budget Plan'!N93</f>
        <v>0</v>
      </c>
      <c r="BF733" s="208">
        <f>+W733-'[3]4.4. Detailed Budget Plan'!O93</f>
        <v>0</v>
      </c>
      <c r="BG733" s="208">
        <f>+AA733-'[3]4.4. Detailed Budget Plan'!P93</f>
        <v>0</v>
      </c>
    </row>
    <row r="734" spans="2:59" x14ac:dyDescent="0.25">
      <c r="C734" s="286" t="s">
        <v>327</v>
      </c>
      <c r="D734" s="286"/>
      <c r="E734" s="306"/>
      <c r="F734" s="307"/>
      <c r="G734" s="307"/>
      <c r="H734" s="307"/>
      <c r="I734" s="307"/>
      <c r="J734" s="310"/>
      <c r="K734" s="309"/>
      <c r="L734" s="309"/>
      <c r="M734" s="310"/>
      <c r="N734" s="309"/>
      <c r="O734" s="309"/>
      <c r="P734" s="310"/>
      <c r="Q734" s="309"/>
      <c r="R734" s="309"/>
      <c r="S734" s="310"/>
      <c r="T734" s="309"/>
      <c r="U734" s="309"/>
      <c r="V734" s="310"/>
      <c r="W734" s="309"/>
      <c r="X734" s="311"/>
      <c r="Y734" s="311"/>
      <c r="Z734" s="312"/>
      <c r="AA734" s="311"/>
    </row>
    <row r="735" spans="2:59" x14ac:dyDescent="0.25">
      <c r="C735" s="261" t="s">
        <v>328</v>
      </c>
      <c r="D735" s="261"/>
      <c r="E735" s="314"/>
      <c r="F735" s="315"/>
      <c r="G735" s="316"/>
      <c r="H735" s="206"/>
      <c r="I735" s="206"/>
      <c r="J735" s="317"/>
      <c r="K735" s="206"/>
      <c r="L735" s="206"/>
      <c r="M735" s="317"/>
      <c r="N735" s="206"/>
      <c r="O735" s="206"/>
      <c r="P735" s="317"/>
      <c r="Q735" s="206"/>
      <c r="R735" s="206"/>
      <c r="S735" s="317"/>
      <c r="T735" s="206"/>
      <c r="U735" s="206"/>
      <c r="V735" s="317"/>
      <c r="W735" s="206"/>
      <c r="X735" s="265"/>
      <c r="Y735" s="265"/>
      <c r="Z735" s="318"/>
      <c r="AA735" s="265"/>
    </row>
    <row r="736" spans="2:59" ht="15.75" customHeight="1" thickBot="1" x14ac:dyDescent="0.3">
      <c r="I736" s="320"/>
      <c r="J736" s="321"/>
      <c r="K736" s="320"/>
    </row>
    <row r="737" spans="2:59" ht="15.75" thickBot="1" x14ac:dyDescent="0.3">
      <c r="B737" s="166"/>
      <c r="C737" s="376"/>
      <c r="D737" s="166"/>
      <c r="E737" s="166"/>
      <c r="F737" s="387" t="s">
        <v>308</v>
      </c>
      <c r="G737" s="388"/>
      <c r="H737" s="389"/>
      <c r="I737" s="387" t="s">
        <v>309</v>
      </c>
      <c r="J737" s="388"/>
      <c r="K737" s="389"/>
      <c r="L737" s="387" t="s">
        <v>310</v>
      </c>
      <c r="M737" s="388"/>
      <c r="N737" s="389"/>
      <c r="O737" s="387" t="s">
        <v>311</v>
      </c>
      <c r="P737" s="388"/>
      <c r="Q737" s="389"/>
      <c r="R737" s="387" t="s">
        <v>312</v>
      </c>
      <c r="S737" s="388"/>
      <c r="T737" s="389"/>
      <c r="U737" s="387" t="s">
        <v>313</v>
      </c>
      <c r="V737" s="388"/>
      <c r="W737" s="389"/>
      <c r="X737" s="387" t="s">
        <v>314</v>
      </c>
      <c r="Y737" s="388"/>
      <c r="Z737" s="388"/>
      <c r="AA737" s="389"/>
      <c r="AB737" s="158"/>
    </row>
    <row r="738" spans="2:59" ht="30" x14ac:dyDescent="0.25">
      <c r="B738" s="276" t="str">
        <f>'[3]Do not use or change'!H93</f>
        <v>B30</v>
      </c>
      <c r="C738" s="322" t="str">
        <f>'[3]Do not use or change'!F93</f>
        <v>Training, workshops, and conference</v>
      </c>
      <c r="D738" s="390" t="s">
        <v>329</v>
      </c>
      <c r="E738" s="390" t="s">
        <v>307</v>
      </c>
      <c r="F738" s="302" t="s">
        <v>315</v>
      </c>
      <c r="G738" s="298" t="s">
        <v>316</v>
      </c>
      <c r="H738" s="235" t="s">
        <v>317</v>
      </c>
      <c r="I738" s="299" t="s">
        <v>315</v>
      </c>
      <c r="J738" s="300" t="s">
        <v>316</v>
      </c>
      <c r="K738" s="301" t="s">
        <v>317</v>
      </c>
      <c r="L738" s="302" t="s">
        <v>315</v>
      </c>
      <c r="M738" s="298" t="s">
        <v>316</v>
      </c>
      <c r="N738" s="235" t="s">
        <v>317</v>
      </c>
      <c r="O738" s="302" t="s">
        <v>315</v>
      </c>
      <c r="P738" s="298" t="s">
        <v>316</v>
      </c>
      <c r="Q738" s="235" t="s">
        <v>317</v>
      </c>
      <c r="R738" s="302" t="s">
        <v>315</v>
      </c>
      <c r="S738" s="298" t="s">
        <v>316</v>
      </c>
      <c r="T738" s="235" t="s">
        <v>317</v>
      </c>
      <c r="U738" s="302" t="s">
        <v>315</v>
      </c>
      <c r="V738" s="298" t="s">
        <v>316</v>
      </c>
      <c r="W738" s="235" t="s">
        <v>317</v>
      </c>
      <c r="X738" s="390" t="s">
        <v>307</v>
      </c>
      <c r="Y738" s="302" t="s">
        <v>315</v>
      </c>
      <c r="Z738" s="298" t="s">
        <v>316</v>
      </c>
      <c r="AA738" s="235" t="s">
        <v>317</v>
      </c>
      <c r="AB738" s="181"/>
    </row>
    <row r="739" spans="2:59" ht="60.75" thickBot="1" x14ac:dyDescent="0.3">
      <c r="C739" s="303" t="str">
        <f>'[3]Do not use or change'!I93</f>
        <v xml:space="preserve">Includes all costs associated with event logistics and supplies requiered (snacks, lunches, locations, equipment, materials, communication material) </v>
      </c>
      <c r="D739" s="392"/>
      <c r="E739" s="392" t="s">
        <v>351</v>
      </c>
      <c r="F739" s="352">
        <v>2300</v>
      </c>
      <c r="G739" s="197">
        <v>0</v>
      </c>
      <c r="H739" s="198">
        <v>0</v>
      </c>
      <c r="I739" s="352">
        <v>2300</v>
      </c>
      <c r="J739" s="197">
        <v>0</v>
      </c>
      <c r="K739" s="198">
        <v>0</v>
      </c>
      <c r="L739" s="352">
        <v>2300</v>
      </c>
      <c r="M739" s="197">
        <v>0.12856886270426859</v>
      </c>
      <c r="N739" s="198">
        <v>295.70838421981779</v>
      </c>
      <c r="O739" s="352">
        <v>2300</v>
      </c>
      <c r="P739" s="197">
        <v>0.12729505019562068</v>
      </c>
      <c r="Q739" s="198">
        <v>292.77861544992754</v>
      </c>
      <c r="R739" s="352">
        <v>2300</v>
      </c>
      <c r="S739" s="197">
        <v>0</v>
      </c>
      <c r="T739" s="198">
        <v>0</v>
      </c>
      <c r="U739" s="352">
        <v>2300</v>
      </c>
      <c r="V739" s="197">
        <v>0</v>
      </c>
      <c r="W739" s="198">
        <v>0</v>
      </c>
      <c r="X739" s="433" t="str">
        <f>E739</f>
        <v>Event</v>
      </c>
      <c r="Y739" s="433">
        <f>U739</f>
        <v>2300</v>
      </c>
      <c r="Z739" s="284">
        <f>SUM(G739+J739+M739+P739+S739+V739)</f>
        <v>0.2558639128998893</v>
      </c>
      <c r="AA739" s="285">
        <f>SUM(H739+K739+N739+Q739+T739+W739)</f>
        <v>588.48699966974527</v>
      </c>
      <c r="AB739" s="205"/>
      <c r="AC739" s="206"/>
      <c r="AD739" s="206"/>
      <c r="AE739" s="207">
        <f>H739-(F739*G739)</f>
        <v>0</v>
      </c>
      <c r="AF739" s="206"/>
      <c r="AG739" s="206"/>
      <c r="AH739" s="207">
        <f>K739-(J739*I739)</f>
        <v>0</v>
      </c>
      <c r="AI739" s="206"/>
      <c r="AJ739" s="206"/>
      <c r="AK739" s="207">
        <f>+N739-(L739*M739)</f>
        <v>0</v>
      </c>
      <c r="AL739" s="206"/>
      <c r="AM739" s="206"/>
      <c r="AN739" s="207">
        <f>Q739-(O739*P739)</f>
        <v>0</v>
      </c>
      <c r="AO739" s="206"/>
      <c r="AP739" s="206"/>
      <c r="AQ739" s="207">
        <f>+T739-(R739*S739)</f>
        <v>0</v>
      </c>
      <c r="AR739" s="206"/>
      <c r="AS739" s="206"/>
      <c r="AT739" s="207">
        <f>+W739-(U739*V739)</f>
        <v>0</v>
      </c>
      <c r="AU739" s="206"/>
      <c r="AV739" s="206"/>
      <c r="AW739" s="206"/>
      <c r="AX739" s="208">
        <f>+AA739-W739-T739-Q739-N739-K739-H739</f>
        <v>-5.6843418860808015E-14</v>
      </c>
      <c r="BA739" s="208">
        <f>+H739-'[3]4.4. Detailed Budget Plan'!J94</f>
        <v>0</v>
      </c>
      <c r="BB739" s="208">
        <f>+K739-'[3]4.4. Detailed Budget Plan'!K94</f>
        <v>0</v>
      </c>
      <c r="BC739" s="208">
        <f>+N739-'[3]4.4. Detailed Budget Plan'!L94</f>
        <v>0</v>
      </c>
      <c r="BD739" s="208">
        <f>+Q739-'[3]4.4. Detailed Budget Plan'!M94</f>
        <v>0</v>
      </c>
      <c r="BE739" s="208">
        <f>+T739-'[3]4.4. Detailed Budget Plan'!N94</f>
        <v>0</v>
      </c>
      <c r="BF739" s="208">
        <f>+W739-'[3]4.4. Detailed Budget Plan'!O94</f>
        <v>0</v>
      </c>
      <c r="BG739" s="208">
        <f>+AA739-'[3]4.4. Detailed Budget Plan'!P94</f>
        <v>0</v>
      </c>
    </row>
    <row r="740" spans="2:59" x14ac:dyDescent="0.25">
      <c r="C740" s="286" t="s">
        <v>327</v>
      </c>
      <c r="D740" s="286"/>
      <c r="E740" s="306"/>
      <c r="F740" s="307"/>
      <c r="G740" s="308"/>
      <c r="I740" s="309"/>
      <c r="J740" s="310"/>
      <c r="K740" s="309"/>
      <c r="L740" s="309"/>
      <c r="M740" s="310"/>
      <c r="N740" s="309"/>
      <c r="O740" s="309"/>
      <c r="P740" s="310"/>
      <c r="Q740" s="309"/>
      <c r="R740" s="309"/>
      <c r="S740" s="310"/>
      <c r="T740" s="309"/>
      <c r="U740" s="309"/>
      <c r="V740" s="310"/>
      <c r="W740" s="309"/>
      <c r="X740" s="311"/>
      <c r="Y740" s="311"/>
      <c r="Z740" s="312"/>
      <c r="AA740" s="311"/>
    </row>
    <row r="741" spans="2:59" x14ac:dyDescent="0.25">
      <c r="C741" s="261" t="s">
        <v>328</v>
      </c>
      <c r="D741" s="261"/>
      <c r="E741" s="314"/>
      <c r="F741" s="315"/>
      <c r="G741" s="316"/>
      <c r="H741" s="206"/>
      <c r="I741" s="206"/>
      <c r="J741" s="317"/>
      <c r="K741" s="206"/>
      <c r="L741" s="206"/>
      <c r="M741" s="317"/>
      <c r="N741" s="206"/>
      <c r="O741" s="206"/>
      <c r="P741" s="317"/>
      <c r="Q741" s="206"/>
      <c r="R741" s="206"/>
      <c r="S741" s="317"/>
      <c r="T741" s="206"/>
      <c r="U741" s="206"/>
      <c r="V741" s="317"/>
      <c r="W741" s="206"/>
      <c r="X741" s="265"/>
      <c r="Y741" s="265"/>
      <c r="Z741" s="318"/>
      <c r="AA741" s="265"/>
    </row>
    <row r="742" spans="2:59" ht="15.75" thickBot="1" x14ac:dyDescent="0.3">
      <c r="I742" s="320"/>
      <c r="J742" s="321"/>
      <c r="K742" s="320"/>
    </row>
    <row r="743" spans="2:59" ht="15.75" thickBot="1" x14ac:dyDescent="0.3">
      <c r="B743" s="166"/>
      <c r="C743" s="166"/>
      <c r="D743" s="166"/>
      <c r="E743" s="166"/>
      <c r="F743" s="387" t="s">
        <v>308</v>
      </c>
      <c r="G743" s="388"/>
      <c r="H743" s="389"/>
      <c r="I743" s="387" t="s">
        <v>309</v>
      </c>
      <c r="J743" s="388"/>
      <c r="K743" s="389"/>
      <c r="L743" s="387" t="s">
        <v>310</v>
      </c>
      <c r="M743" s="388"/>
      <c r="N743" s="389"/>
      <c r="O743" s="387" t="s">
        <v>311</v>
      </c>
      <c r="P743" s="388"/>
      <c r="Q743" s="389"/>
      <c r="R743" s="387" t="s">
        <v>312</v>
      </c>
      <c r="S743" s="388"/>
      <c r="T743" s="389"/>
      <c r="U743" s="387" t="s">
        <v>313</v>
      </c>
      <c r="V743" s="388"/>
      <c r="W743" s="389"/>
      <c r="X743" s="387" t="s">
        <v>314</v>
      </c>
      <c r="Y743" s="388"/>
      <c r="Z743" s="388"/>
      <c r="AA743" s="389"/>
      <c r="AB743" s="158"/>
    </row>
    <row r="744" spans="2:59" ht="30" x14ac:dyDescent="0.25">
      <c r="B744" s="276" t="str">
        <f>'[3]Do not use or change'!H94</f>
        <v>B31</v>
      </c>
      <c r="C744" s="344" t="str">
        <f>'[3]Do not use or change'!F94</f>
        <v>Travel</v>
      </c>
      <c r="D744" s="390" t="s">
        <v>329</v>
      </c>
      <c r="E744" s="390" t="s">
        <v>307</v>
      </c>
      <c r="F744" s="302" t="s">
        <v>315</v>
      </c>
      <c r="G744" s="298" t="s">
        <v>316</v>
      </c>
      <c r="H744" s="235" t="s">
        <v>317</v>
      </c>
      <c r="I744" s="299" t="s">
        <v>315</v>
      </c>
      <c r="J744" s="300" t="s">
        <v>316</v>
      </c>
      <c r="K744" s="301" t="s">
        <v>317</v>
      </c>
      <c r="L744" s="302" t="s">
        <v>315</v>
      </c>
      <c r="M744" s="298" t="s">
        <v>316</v>
      </c>
      <c r="N744" s="235" t="s">
        <v>317</v>
      </c>
      <c r="O744" s="302" t="s">
        <v>315</v>
      </c>
      <c r="P744" s="298" t="s">
        <v>316</v>
      </c>
      <c r="Q744" s="235" t="s">
        <v>317</v>
      </c>
      <c r="R744" s="302" t="s">
        <v>315</v>
      </c>
      <c r="S744" s="298" t="s">
        <v>316</v>
      </c>
      <c r="T744" s="235" t="s">
        <v>317</v>
      </c>
      <c r="U744" s="302" t="s">
        <v>315</v>
      </c>
      <c r="V744" s="298" t="s">
        <v>316</v>
      </c>
      <c r="W744" s="235" t="s">
        <v>317</v>
      </c>
      <c r="X744" s="390" t="s">
        <v>307</v>
      </c>
      <c r="Y744" s="302" t="s">
        <v>315</v>
      </c>
      <c r="Z744" s="298" t="s">
        <v>316</v>
      </c>
      <c r="AA744" s="235" t="s">
        <v>317</v>
      </c>
      <c r="AB744" s="181"/>
    </row>
    <row r="745" spans="2:59" ht="30.75" thickBot="1" x14ac:dyDescent="0.3">
      <c r="B745" s="166"/>
      <c r="C745" s="303" t="str">
        <f>'[3]Do not use or change'!I94</f>
        <v>Includes travel costs (air tickects, taxi, car rental hotels and perdiem)</v>
      </c>
      <c r="D745" s="392" t="s">
        <v>433</v>
      </c>
      <c r="E745" s="392" t="s">
        <v>353</v>
      </c>
      <c r="F745" s="354">
        <v>626</v>
      </c>
      <c r="G745" s="355">
        <v>13.520202272527104</v>
      </c>
      <c r="H745" s="198">
        <v>8463.6466226019675</v>
      </c>
      <c r="I745" s="354">
        <v>626</v>
      </c>
      <c r="J745" s="355">
        <v>25.449997214572939</v>
      </c>
      <c r="K745" s="198">
        <v>15931.698256322659</v>
      </c>
      <c r="L745" s="354">
        <v>626</v>
      </c>
      <c r="M745" s="355">
        <v>23.618880528739439</v>
      </c>
      <c r="N745" s="198">
        <v>14785.419210990889</v>
      </c>
      <c r="O745" s="354">
        <v>626</v>
      </c>
      <c r="P745" s="355">
        <v>23.384873438492615</v>
      </c>
      <c r="Q745" s="198">
        <v>14638.930772496376</v>
      </c>
      <c r="R745" s="354">
        <v>626</v>
      </c>
      <c r="S745" s="355">
        <v>23.157337537174357</v>
      </c>
      <c r="T745" s="198">
        <v>14496.493298271147</v>
      </c>
      <c r="U745" s="354">
        <v>626</v>
      </c>
      <c r="V745" s="355">
        <v>11.466566624389284</v>
      </c>
      <c r="W745" s="198">
        <v>7178.0707068676911</v>
      </c>
      <c r="X745" s="433" t="str">
        <f>E745</f>
        <v>Trip</v>
      </c>
      <c r="Y745" s="433">
        <f>U745</f>
        <v>626</v>
      </c>
      <c r="Z745" s="284">
        <f>SUM(G745+J745+M745+P745+S745+V745)</f>
        <v>120.59785761589575</v>
      </c>
      <c r="AA745" s="285">
        <f>SUM(H745+K745+N745+Q745+T745+W745)</f>
        <v>75494.258867550729</v>
      </c>
      <c r="AB745" s="205"/>
      <c r="AC745" s="206"/>
      <c r="AD745" s="206"/>
      <c r="AE745" s="207">
        <f>H745-(F745*G745)</f>
        <v>0</v>
      </c>
      <c r="AF745" s="206"/>
      <c r="AG745" s="206"/>
      <c r="AH745" s="207">
        <f>K745-(J745*I745)</f>
        <v>0</v>
      </c>
      <c r="AI745" s="206"/>
      <c r="AJ745" s="206"/>
      <c r="AK745" s="207">
        <f>+N745-(L745*M745)</f>
        <v>0</v>
      </c>
      <c r="AL745" s="206"/>
      <c r="AM745" s="206"/>
      <c r="AN745" s="207">
        <f>Q745-(O745*P745)</f>
        <v>0</v>
      </c>
      <c r="AO745" s="206"/>
      <c r="AP745" s="206"/>
      <c r="AQ745" s="207">
        <f>+T745-(R745*S745)</f>
        <v>0</v>
      </c>
      <c r="AR745" s="206"/>
      <c r="AS745" s="206"/>
      <c r="AT745" s="207">
        <f>+W745-(U745*V745)</f>
        <v>0</v>
      </c>
      <c r="AU745" s="206"/>
      <c r="AV745" s="206"/>
      <c r="AW745" s="206"/>
      <c r="AX745" s="208">
        <f>+AA745-W745-T745-Q745-N745-K745-H745</f>
        <v>0</v>
      </c>
      <c r="BA745" s="208">
        <f>+H745-'[3]4.4. Detailed Budget Plan'!J95</f>
        <v>0</v>
      </c>
      <c r="BB745" s="208">
        <f>+K745-'[3]4.4. Detailed Budget Plan'!K95</f>
        <v>0</v>
      </c>
      <c r="BC745" s="208">
        <f>+N745-'[3]4.4. Detailed Budget Plan'!L95</f>
        <v>0</v>
      </c>
      <c r="BD745" s="208">
        <f>+Q745-'[3]4.4. Detailed Budget Plan'!M95</f>
        <v>0</v>
      </c>
      <c r="BE745" s="208">
        <f>+T745-'[3]4.4. Detailed Budget Plan'!N95</f>
        <v>0</v>
      </c>
      <c r="BF745" s="208">
        <f>+W745-'[3]4.4. Detailed Budget Plan'!O95</f>
        <v>0</v>
      </c>
      <c r="BG745" s="208">
        <f>+AA745-'[3]4.4. Detailed Budget Plan'!P95</f>
        <v>0</v>
      </c>
    </row>
    <row r="746" spans="2:59" x14ac:dyDescent="0.25">
      <c r="C746" s="286" t="s">
        <v>327</v>
      </c>
      <c r="D746" s="286"/>
      <c r="E746" s="306"/>
      <c r="F746" s="307"/>
      <c r="G746" s="308"/>
      <c r="I746" s="309"/>
      <c r="J746" s="310"/>
      <c r="K746" s="309"/>
      <c r="L746" s="309"/>
      <c r="M746" s="310"/>
      <c r="N746" s="309"/>
      <c r="O746" s="309"/>
      <c r="P746" s="310"/>
      <c r="Q746" s="309"/>
      <c r="R746" s="309"/>
      <c r="S746" s="310"/>
      <c r="T746" s="309"/>
      <c r="U746" s="309"/>
      <c r="V746" s="310"/>
      <c r="W746" s="309"/>
      <c r="X746" s="311"/>
      <c r="Y746" s="311"/>
      <c r="Z746" s="312"/>
      <c r="AA746" s="311"/>
    </row>
    <row r="747" spans="2:59" x14ac:dyDescent="0.25">
      <c r="C747" s="261" t="s">
        <v>328</v>
      </c>
      <c r="D747" s="261"/>
      <c r="E747" s="314"/>
      <c r="F747" s="315"/>
      <c r="G747" s="316"/>
      <c r="H747" s="206"/>
      <c r="I747" s="206"/>
      <c r="J747" s="317"/>
      <c r="K747" s="206"/>
      <c r="L747" s="206"/>
      <c r="M747" s="317"/>
      <c r="N747" s="206"/>
      <c r="O747" s="206"/>
      <c r="P747" s="317"/>
      <c r="Q747" s="206"/>
      <c r="R747" s="206"/>
      <c r="S747" s="317"/>
      <c r="T747" s="206"/>
      <c r="U747" s="206"/>
      <c r="V747" s="317"/>
      <c r="W747" s="206"/>
      <c r="X747" s="265"/>
      <c r="Y747" s="265"/>
      <c r="Z747" s="318"/>
      <c r="AA747" s="265"/>
    </row>
    <row r="748" spans="2:59" ht="15.75" thickBot="1" x14ac:dyDescent="0.3">
      <c r="G748" s="573"/>
      <c r="J748" s="573"/>
      <c r="M748" s="573"/>
      <c r="P748" s="573"/>
      <c r="S748" s="573"/>
      <c r="V748" s="573"/>
      <c r="Z748" s="574"/>
    </row>
    <row r="749" spans="2:59" ht="15.75" thickBot="1" x14ac:dyDescent="0.3">
      <c r="F749" s="387" t="s">
        <v>308</v>
      </c>
      <c r="G749" s="388"/>
      <c r="H749" s="389"/>
      <c r="I749" s="387" t="s">
        <v>309</v>
      </c>
      <c r="J749" s="388"/>
      <c r="K749" s="389"/>
      <c r="L749" s="387" t="s">
        <v>310</v>
      </c>
      <c r="M749" s="388"/>
      <c r="N749" s="389"/>
      <c r="O749" s="387" t="s">
        <v>311</v>
      </c>
      <c r="P749" s="388"/>
      <c r="Q749" s="389"/>
      <c r="R749" s="387" t="s">
        <v>312</v>
      </c>
      <c r="S749" s="388"/>
      <c r="T749" s="389"/>
      <c r="U749" s="387" t="s">
        <v>313</v>
      </c>
      <c r="V749" s="388"/>
      <c r="W749" s="389"/>
      <c r="X749" s="387" t="s">
        <v>314</v>
      </c>
      <c r="Y749" s="388"/>
      <c r="Z749" s="388"/>
      <c r="AA749" s="389"/>
      <c r="AB749" s="158"/>
    </row>
    <row r="750" spans="2:59" ht="30" x14ac:dyDescent="0.25">
      <c r="B750" s="276" t="str">
        <f>'[3]Do not use or change'!H95</f>
        <v>B32</v>
      </c>
      <c r="C750" s="322" t="str">
        <f>'[3]Do not use or change'!F95</f>
        <v>Construction</v>
      </c>
      <c r="D750" s="390" t="s">
        <v>329</v>
      </c>
      <c r="E750" s="390" t="s">
        <v>307</v>
      </c>
      <c r="F750" s="302" t="s">
        <v>315</v>
      </c>
      <c r="G750" s="298" t="s">
        <v>316</v>
      </c>
      <c r="H750" s="235" t="s">
        <v>317</v>
      </c>
      <c r="I750" s="299" t="s">
        <v>315</v>
      </c>
      <c r="J750" s="300" t="s">
        <v>316</v>
      </c>
      <c r="K750" s="301" t="s">
        <v>317</v>
      </c>
      <c r="L750" s="302" t="s">
        <v>315</v>
      </c>
      <c r="M750" s="298" t="s">
        <v>316</v>
      </c>
      <c r="N750" s="235" t="s">
        <v>317</v>
      </c>
      <c r="O750" s="302" t="s">
        <v>315</v>
      </c>
      <c r="P750" s="298" t="s">
        <v>316</v>
      </c>
      <c r="Q750" s="235" t="s">
        <v>317</v>
      </c>
      <c r="R750" s="302" t="s">
        <v>315</v>
      </c>
      <c r="S750" s="298" t="s">
        <v>316</v>
      </c>
      <c r="T750" s="235" t="s">
        <v>317</v>
      </c>
      <c r="U750" s="302" t="s">
        <v>315</v>
      </c>
      <c r="V750" s="298" t="s">
        <v>316</v>
      </c>
      <c r="W750" s="235" t="s">
        <v>317</v>
      </c>
      <c r="X750" s="390" t="s">
        <v>307</v>
      </c>
      <c r="Y750" s="302" t="s">
        <v>315</v>
      </c>
      <c r="Z750" s="298" t="s">
        <v>316</v>
      </c>
      <c r="AA750" s="235" t="s">
        <v>317</v>
      </c>
      <c r="AB750" s="181"/>
    </row>
    <row r="751" spans="2:59" ht="109.15" customHeight="1" thickBot="1" x14ac:dyDescent="0.3">
      <c r="C751" s="303" t="str">
        <f>'[3]Do not use or change'!I95</f>
        <v>Land adaptation, installation of hornillas paneleras, construction of cow stall, installation of geomembranes, installation of pipes and tanks for water management, adaptation of sites for water harvesting</v>
      </c>
      <c r="D751" s="392" t="s">
        <v>434</v>
      </c>
      <c r="E751" s="392" t="s">
        <v>320</v>
      </c>
      <c r="F751" s="352">
        <v>1071.2219370687703</v>
      </c>
      <c r="G751" s="197">
        <v>35.467779683948429</v>
      </c>
      <c r="H751" s="198">
        <v>37993.863656567613</v>
      </c>
      <c r="I751" s="352">
        <v>1071.2219370687703</v>
      </c>
      <c r="J751" s="197">
        <v>67.371282032582869</v>
      </c>
      <c r="K751" s="198">
        <v>72169.595241749863</v>
      </c>
      <c r="L751" s="352">
        <v>1071.2219370687703</v>
      </c>
      <c r="M751" s="197">
        <v>260.59325375959077</v>
      </c>
      <c r="N751" s="198">
        <v>279153.21007940243</v>
      </c>
      <c r="O751" s="352">
        <v>1071.2219370687703</v>
      </c>
      <c r="P751" s="197">
        <v>442.46409863320281</v>
      </c>
      <c r="Q751" s="198">
        <v>473977.24882124696</v>
      </c>
      <c r="R751" s="352">
        <v>1071.2219370687703</v>
      </c>
      <c r="S751" s="197">
        <v>445.33212824576333</v>
      </c>
      <c r="T751" s="198">
        <v>477049.54505838465</v>
      </c>
      <c r="U751" s="352">
        <v>1071.2219370687703</v>
      </c>
      <c r="V751" s="197">
        <v>215.25749241654563</v>
      </c>
      <c r="W751" s="198">
        <v>230588.54799501816</v>
      </c>
      <c r="X751" s="433" t="str">
        <f>E751</f>
        <v>Lump sum</v>
      </c>
      <c r="Y751" s="433">
        <f>U751</f>
        <v>1071.2219370687703</v>
      </c>
      <c r="Z751" s="284">
        <f>SUM(G751+J751+M751+P751+S751+V751)</f>
        <v>1466.486034771634</v>
      </c>
      <c r="AA751" s="285">
        <f>SUM(H751+K751+N751+Q751+T751+W751)</f>
        <v>1570932.0108523697</v>
      </c>
      <c r="AB751" s="205"/>
      <c r="AC751" s="206"/>
      <c r="AD751" s="206"/>
      <c r="AE751" s="207">
        <f>H751-(F751*G751)</f>
        <v>0</v>
      </c>
      <c r="AF751" s="206"/>
      <c r="AG751" s="206"/>
      <c r="AH751" s="207">
        <f>K751-(J751*I751)</f>
        <v>0</v>
      </c>
      <c r="AI751" s="206"/>
      <c r="AJ751" s="206"/>
      <c r="AK751" s="207">
        <f>+N751-(L751*M751)</f>
        <v>0</v>
      </c>
      <c r="AL751" s="206"/>
      <c r="AM751" s="206"/>
      <c r="AN751" s="207">
        <f>Q751-(O751*P751)</f>
        <v>0</v>
      </c>
      <c r="AO751" s="206"/>
      <c r="AP751" s="206"/>
      <c r="AQ751" s="207">
        <f>+T751-(R751*S751)</f>
        <v>0</v>
      </c>
      <c r="AR751" s="206"/>
      <c r="AS751" s="206"/>
      <c r="AT751" s="207">
        <f>+W751-(U751*V751)</f>
        <v>0</v>
      </c>
      <c r="AU751" s="206"/>
      <c r="AV751" s="206"/>
      <c r="AW751" s="206"/>
      <c r="AX751" s="208">
        <f>+AA751-W751-T751-Q751-N751-K751-H751</f>
        <v>1.1641532182693481E-10</v>
      </c>
      <c r="BA751" s="208">
        <f>+H751-'[3]4.4. Detailed Budget Plan'!J96</f>
        <v>0</v>
      </c>
      <c r="BB751" s="208">
        <f>+K751-'[3]4.4. Detailed Budget Plan'!K96</f>
        <v>0</v>
      </c>
      <c r="BC751" s="208">
        <f>+N751-'[3]4.4. Detailed Budget Plan'!L96</f>
        <v>0</v>
      </c>
      <c r="BD751" s="208">
        <f>+Q751-'[3]4.4. Detailed Budget Plan'!M96</f>
        <v>0</v>
      </c>
      <c r="BE751" s="208">
        <f>+T751-'[3]4.4. Detailed Budget Plan'!N96</f>
        <v>0</v>
      </c>
      <c r="BF751" s="208">
        <f>+W751-'[3]4.4. Detailed Budget Plan'!O96</f>
        <v>0</v>
      </c>
      <c r="BG751" s="208">
        <f>+AA751-'[3]4.4. Detailed Budget Plan'!P96</f>
        <v>0</v>
      </c>
    </row>
    <row r="752" spans="2:59" ht="29.65" customHeight="1" x14ac:dyDescent="0.25">
      <c r="C752" s="442"/>
      <c r="D752" s="443"/>
      <c r="E752" s="443"/>
      <c r="F752" s="443"/>
      <c r="G752" s="443"/>
      <c r="H752" s="443"/>
      <c r="I752" s="443"/>
      <c r="J752" s="443"/>
      <c r="K752" s="443"/>
      <c r="L752" s="443"/>
      <c r="M752" s="443"/>
      <c r="N752" s="443"/>
      <c r="O752" s="443"/>
      <c r="P752" s="443"/>
      <c r="Q752" s="444"/>
      <c r="R752" s="241" t="s">
        <v>435</v>
      </c>
      <c r="S752" s="242"/>
      <c r="T752" s="242"/>
      <c r="U752" s="242"/>
      <c r="V752" s="242"/>
      <c r="W752" s="330"/>
      <c r="X752" s="439" t="s">
        <v>320</v>
      </c>
      <c r="Y752" s="439">
        <v>443.13071075131819</v>
      </c>
      <c r="Z752" s="440">
        <v>0.51485584707086107</v>
      </c>
      <c r="AA752" s="550">
        <v>228.14843744698265</v>
      </c>
      <c r="AB752" s="293"/>
      <c r="AC752" s="206"/>
      <c r="AD752" s="206"/>
      <c r="AE752" s="206"/>
      <c r="AF752" s="206"/>
      <c r="AG752" s="206"/>
      <c r="AH752" s="206"/>
      <c r="AI752" s="206"/>
      <c r="AJ752" s="206"/>
      <c r="AK752" s="206"/>
      <c r="AL752" s="206"/>
      <c r="AM752" s="206"/>
      <c r="AN752" s="206"/>
      <c r="AO752" s="206"/>
      <c r="AP752" s="206"/>
      <c r="AQ752" s="206"/>
      <c r="AR752" s="206"/>
      <c r="AS752" s="206"/>
      <c r="AT752" s="206"/>
      <c r="AU752" s="206"/>
      <c r="AV752" s="206"/>
      <c r="AW752" s="206"/>
      <c r="AX752" s="207">
        <f>+AA752-(Y752*Z752)</f>
        <v>0</v>
      </c>
      <c r="AY752" s="156">
        <v>1</v>
      </c>
      <c r="BA752" s="518"/>
    </row>
    <row r="753" spans="2:59" ht="29.65" customHeight="1" x14ac:dyDescent="0.25">
      <c r="C753" s="442"/>
      <c r="D753" s="443"/>
      <c r="E753" s="443"/>
      <c r="F753" s="443"/>
      <c r="G753" s="443"/>
      <c r="H753" s="443"/>
      <c r="I753" s="443"/>
      <c r="J753" s="443"/>
      <c r="K753" s="443"/>
      <c r="L753" s="443"/>
      <c r="M753" s="443"/>
      <c r="N753" s="443"/>
      <c r="O753" s="443"/>
      <c r="P753" s="443"/>
      <c r="Q753" s="444"/>
      <c r="R753" s="212" t="s">
        <v>436</v>
      </c>
      <c r="S753" s="213"/>
      <c r="T753" s="213"/>
      <c r="U753" s="213"/>
      <c r="V753" s="213"/>
      <c r="W753" s="214"/>
      <c r="X753" s="446" t="s">
        <v>320</v>
      </c>
      <c r="Y753" s="446">
        <v>5116.401034847775</v>
      </c>
      <c r="Z753" s="190">
        <v>12.099112406165236</v>
      </c>
      <c r="AA753" s="551">
        <v>61903.911235643369</v>
      </c>
      <c r="AB753" s="293"/>
      <c r="AC753" s="206"/>
      <c r="AD753" s="206"/>
      <c r="AE753" s="206"/>
      <c r="AF753" s="206"/>
      <c r="AG753" s="206"/>
      <c r="AH753" s="206"/>
      <c r="AI753" s="206"/>
      <c r="AJ753" s="206"/>
      <c r="AK753" s="206"/>
      <c r="AL753" s="206"/>
      <c r="AM753" s="206"/>
      <c r="AN753" s="206"/>
      <c r="AO753" s="206"/>
      <c r="AP753" s="206"/>
      <c r="AQ753" s="206"/>
      <c r="AR753" s="206"/>
      <c r="AS753" s="206"/>
      <c r="AT753" s="206"/>
      <c r="AU753" s="206"/>
      <c r="AV753" s="206"/>
      <c r="AW753" s="206"/>
      <c r="AX753" s="207">
        <f>+AA753-(Y753*Z753)</f>
        <v>0</v>
      </c>
      <c r="AY753" s="156">
        <v>2</v>
      </c>
    </row>
    <row r="754" spans="2:59" ht="33.6" customHeight="1" x14ac:dyDescent="0.25">
      <c r="C754" s="442"/>
      <c r="D754" s="443"/>
      <c r="E754" s="443"/>
      <c r="F754" s="443"/>
      <c r="G754" s="443"/>
      <c r="H754" s="443"/>
      <c r="I754" s="443"/>
      <c r="J754" s="443"/>
      <c r="K754" s="443"/>
      <c r="L754" s="443"/>
      <c r="M754" s="443"/>
      <c r="N754" s="443"/>
      <c r="O754" s="443"/>
      <c r="P754" s="443"/>
      <c r="Q754" s="444"/>
      <c r="R754" s="212" t="s">
        <v>437</v>
      </c>
      <c r="S754" s="213"/>
      <c r="T754" s="213"/>
      <c r="U754" s="213"/>
      <c r="V754" s="213"/>
      <c r="W754" s="214"/>
      <c r="X754" s="446" t="s">
        <v>438</v>
      </c>
      <c r="Y754" s="446">
        <v>1025.0732931526466</v>
      </c>
      <c r="Z754" s="190">
        <v>1451.8126431301141</v>
      </c>
      <c r="AA754" s="551">
        <v>1488214.3671340339</v>
      </c>
      <c r="AB754" s="293"/>
      <c r="AC754" s="206"/>
      <c r="AD754" s="206"/>
      <c r="AE754" s="206"/>
      <c r="AF754" s="206"/>
      <c r="AG754" s="206"/>
      <c r="AH754" s="206"/>
      <c r="AI754" s="206"/>
      <c r="AJ754" s="206"/>
      <c r="AK754" s="206"/>
      <c r="AL754" s="206"/>
      <c r="AM754" s="206"/>
      <c r="AN754" s="206"/>
      <c r="AO754" s="206"/>
      <c r="AP754" s="206"/>
      <c r="AQ754" s="206"/>
      <c r="AR754" s="206"/>
      <c r="AS754" s="206"/>
      <c r="AT754" s="206"/>
      <c r="AU754" s="206"/>
      <c r="AV754" s="206"/>
      <c r="AW754" s="206"/>
      <c r="AX754" s="207">
        <f>+AA754-(Y754*Z754)</f>
        <v>0</v>
      </c>
      <c r="AY754" s="156">
        <v>3</v>
      </c>
    </row>
    <row r="755" spans="2:59" ht="35.65" customHeight="1" x14ac:dyDescent="0.25">
      <c r="C755" s="462"/>
      <c r="D755" s="463"/>
      <c r="E755" s="463"/>
      <c r="F755" s="463"/>
      <c r="G755" s="463"/>
      <c r="H755" s="463"/>
      <c r="I755" s="463"/>
      <c r="J755" s="463"/>
      <c r="K755" s="463"/>
      <c r="L755" s="463"/>
      <c r="M755" s="463"/>
      <c r="N755" s="463"/>
      <c r="O755" s="463"/>
      <c r="P755" s="463"/>
      <c r="Q755" s="464"/>
      <c r="R755" s="212" t="s">
        <v>439</v>
      </c>
      <c r="S755" s="213"/>
      <c r="T755" s="213"/>
      <c r="U755" s="213"/>
      <c r="V755" s="213"/>
      <c r="W755" s="214"/>
      <c r="X755" s="446" t="s">
        <v>320</v>
      </c>
      <c r="Y755" s="446">
        <v>9995.7998740628409</v>
      </c>
      <c r="Z755" s="190">
        <v>2.0594233882834443</v>
      </c>
      <c r="AA755" s="551">
        <v>20585.584045245723</v>
      </c>
      <c r="AB755" s="293"/>
      <c r="AC755" s="206"/>
      <c r="AD755" s="206"/>
      <c r="AE755" s="206"/>
      <c r="AF755" s="206"/>
      <c r="AG755" s="206"/>
      <c r="AH755" s="206"/>
      <c r="AI755" s="206"/>
      <c r="AJ755" s="206"/>
      <c r="AK755" s="206"/>
      <c r="AL755" s="206"/>
      <c r="AM755" s="206"/>
      <c r="AN755" s="206"/>
      <c r="AO755" s="206"/>
      <c r="AP755" s="206"/>
      <c r="AQ755" s="206"/>
      <c r="AR755" s="206"/>
      <c r="AS755" s="206"/>
      <c r="AT755" s="206"/>
      <c r="AU755" s="206"/>
      <c r="AV755" s="206"/>
      <c r="AW755" s="206"/>
      <c r="AX755" s="207">
        <f t="shared" ref="AX755" si="42">+AA755-(Y755*Z755)</f>
        <v>0</v>
      </c>
      <c r="AY755" s="156">
        <v>4</v>
      </c>
    </row>
    <row r="756" spans="2:59" x14ac:dyDescent="0.25">
      <c r="C756" s="256" t="s">
        <v>327</v>
      </c>
      <c r="D756" s="256"/>
      <c r="E756" s="314"/>
      <c r="F756" s="315"/>
      <c r="G756" s="316"/>
      <c r="H756" s="206"/>
      <c r="I756" s="206"/>
      <c r="J756" s="317"/>
      <c r="K756" s="206"/>
      <c r="L756" s="206"/>
      <c r="M756" s="317"/>
      <c r="N756" s="206"/>
      <c r="O756" s="206"/>
      <c r="P756" s="317"/>
      <c r="Q756" s="206"/>
      <c r="R756" s="206"/>
      <c r="S756" s="317"/>
      <c r="T756" s="206"/>
      <c r="U756" s="206"/>
      <c r="V756" s="317"/>
      <c r="W756" s="206"/>
      <c r="X756" s="265"/>
      <c r="Y756" s="265"/>
      <c r="Z756" s="318"/>
      <c r="AA756" s="265"/>
    </row>
    <row r="757" spans="2:59" x14ac:dyDescent="0.25">
      <c r="C757" s="261" t="s">
        <v>328</v>
      </c>
      <c r="D757" s="261"/>
      <c r="E757" s="314"/>
      <c r="F757" s="315"/>
      <c r="G757" s="316"/>
      <c r="H757" s="206"/>
      <c r="I757" s="206"/>
      <c r="J757" s="317"/>
      <c r="K757" s="206"/>
      <c r="L757" s="206"/>
      <c r="M757" s="317"/>
      <c r="N757" s="206"/>
      <c r="O757" s="206"/>
      <c r="P757" s="317"/>
      <c r="Q757" s="206"/>
      <c r="R757" s="206"/>
      <c r="S757" s="317"/>
      <c r="T757" s="206"/>
      <c r="U757" s="206"/>
      <c r="V757" s="317"/>
      <c r="W757" s="206"/>
      <c r="X757" s="265"/>
      <c r="Y757" s="265"/>
      <c r="Z757" s="318"/>
      <c r="AA757" s="265"/>
    </row>
    <row r="758" spans="2:59" ht="33" customHeight="1" thickBot="1" x14ac:dyDescent="0.3">
      <c r="E758" s="266"/>
      <c r="F758" s="267"/>
      <c r="G758" s="268"/>
      <c r="H758" s="199"/>
      <c r="I758" s="291"/>
      <c r="J758" s="292"/>
      <c r="K758" s="293"/>
      <c r="L758" s="267"/>
      <c r="M758" s="268"/>
      <c r="N758" s="199"/>
      <c r="O758" s="267"/>
      <c r="P758" s="268"/>
      <c r="Q758" s="199"/>
      <c r="R758" s="267"/>
      <c r="S758" s="268"/>
      <c r="T758" s="199"/>
      <c r="U758" s="267"/>
      <c r="V758" s="268"/>
      <c r="W758" s="199"/>
      <c r="X758" s="269"/>
      <c r="Y758" s="269"/>
      <c r="Z758" s="270"/>
      <c r="AA758" s="269"/>
      <c r="AB758" s="205"/>
    </row>
    <row r="759" spans="2:59" ht="15.75" thickBot="1" x14ac:dyDescent="0.3">
      <c r="F759" s="387" t="s">
        <v>308</v>
      </c>
      <c r="G759" s="388"/>
      <c r="H759" s="389"/>
      <c r="I759" s="387" t="s">
        <v>309</v>
      </c>
      <c r="J759" s="388"/>
      <c r="K759" s="389"/>
      <c r="L759" s="387" t="s">
        <v>310</v>
      </c>
      <c r="M759" s="388"/>
      <c r="N759" s="389"/>
      <c r="O759" s="387" t="s">
        <v>311</v>
      </c>
      <c r="P759" s="388"/>
      <c r="Q759" s="389"/>
      <c r="R759" s="387" t="s">
        <v>312</v>
      </c>
      <c r="S759" s="388"/>
      <c r="T759" s="389"/>
      <c r="U759" s="387" t="s">
        <v>313</v>
      </c>
      <c r="V759" s="388"/>
      <c r="W759" s="389"/>
      <c r="X759" s="387" t="s">
        <v>314</v>
      </c>
      <c r="Y759" s="388"/>
      <c r="Z759" s="388"/>
      <c r="AA759" s="389"/>
      <c r="AB759" s="534"/>
      <c r="AC759" s="319"/>
      <c r="AD759" s="319"/>
      <c r="AE759" s="319"/>
      <c r="AF759" s="319"/>
      <c r="AG759" s="319"/>
      <c r="AH759" s="319"/>
      <c r="AI759" s="319"/>
      <c r="AJ759" s="319"/>
      <c r="AK759" s="319"/>
      <c r="AL759" s="319"/>
      <c r="AM759" s="319"/>
      <c r="AN759" s="319"/>
    </row>
    <row r="760" spans="2:59" ht="30" x14ac:dyDescent="0.25">
      <c r="B760" s="276" t="str">
        <f>'[3]Do not use or change'!H96</f>
        <v>B33</v>
      </c>
      <c r="C760" s="322" t="str">
        <f>'[3]Do not use or change'!F96</f>
        <v>Equipment</v>
      </c>
      <c r="D760" s="390" t="s">
        <v>329</v>
      </c>
      <c r="E760" s="390" t="s">
        <v>307</v>
      </c>
      <c r="F760" s="302" t="s">
        <v>315</v>
      </c>
      <c r="G760" s="298" t="s">
        <v>316</v>
      </c>
      <c r="H760" s="235" t="s">
        <v>317</v>
      </c>
      <c r="I760" s="299" t="s">
        <v>315</v>
      </c>
      <c r="J760" s="300" t="s">
        <v>316</v>
      </c>
      <c r="K760" s="301" t="s">
        <v>317</v>
      </c>
      <c r="L760" s="302" t="s">
        <v>315</v>
      </c>
      <c r="M760" s="298" t="s">
        <v>316</v>
      </c>
      <c r="N760" s="235" t="s">
        <v>317</v>
      </c>
      <c r="O760" s="302" t="s">
        <v>315</v>
      </c>
      <c r="P760" s="298" t="s">
        <v>316</v>
      </c>
      <c r="Q760" s="235" t="s">
        <v>317</v>
      </c>
      <c r="R760" s="302" t="s">
        <v>315</v>
      </c>
      <c r="S760" s="298" t="s">
        <v>316</v>
      </c>
      <c r="T760" s="235" t="s">
        <v>317</v>
      </c>
      <c r="U760" s="302" t="s">
        <v>315</v>
      </c>
      <c r="V760" s="298" t="s">
        <v>316</v>
      </c>
      <c r="W760" s="235" t="s">
        <v>317</v>
      </c>
      <c r="X760" s="390" t="s">
        <v>307</v>
      </c>
      <c r="Y760" s="302" t="s">
        <v>315</v>
      </c>
      <c r="Z760" s="298" t="s">
        <v>316</v>
      </c>
      <c r="AA760" s="235" t="s">
        <v>317</v>
      </c>
      <c r="AB760" s="181"/>
    </row>
    <row r="761" spans="2:59" ht="102.6" customHeight="1" thickBot="1" x14ac:dyDescent="0.3">
      <c r="C761" s="303" t="str">
        <f>'[3]Do not use or change'!I96</f>
        <v>Flow water meters, soil moisture sensors, pumping systems, GHG measurement chambers, laboratory equipment (agitators, spectrophotometers, precision scale)</v>
      </c>
      <c r="D761" s="392" t="s">
        <v>440</v>
      </c>
      <c r="E761" s="392" t="s">
        <v>320</v>
      </c>
      <c r="F761" s="575">
        <v>2673.691437866818</v>
      </c>
      <c r="G761" s="197">
        <v>45.817902367211282</v>
      </c>
      <c r="H761" s="198">
        <v>122502.93326023061</v>
      </c>
      <c r="I761" s="575">
        <v>2673.691437866818</v>
      </c>
      <c r="J761" s="197">
        <v>48.924370944399989</v>
      </c>
      <c r="K761" s="198">
        <v>130808.67169706238</v>
      </c>
      <c r="L761" s="575">
        <v>2673.691437866818</v>
      </c>
      <c r="M761" s="197">
        <v>7.9175838771982967</v>
      </c>
      <c r="N761" s="198">
        <v>21169.176221057449</v>
      </c>
      <c r="O761" s="575">
        <v>2673.691437866818</v>
      </c>
      <c r="P761" s="197">
        <v>1.8858793475253628</v>
      </c>
      <c r="Q761" s="198">
        <v>5042.2594643284237</v>
      </c>
      <c r="R761" s="575">
        <v>2673.691437866818</v>
      </c>
      <c r="S761" s="197">
        <v>0</v>
      </c>
      <c r="T761" s="198">
        <v>0</v>
      </c>
      <c r="U761" s="575">
        <v>2673.691437866818</v>
      </c>
      <c r="V761" s="197">
        <v>0</v>
      </c>
      <c r="W761" s="198">
        <v>0</v>
      </c>
      <c r="X761" s="433" t="str">
        <f>E761</f>
        <v>Lump sum</v>
      </c>
      <c r="Y761" s="433">
        <f>U761</f>
        <v>2673.691437866818</v>
      </c>
      <c r="Z761" s="284">
        <f>SUM(G761+J761+M761+P761+S761+V761)</f>
        <v>104.54573653633493</v>
      </c>
      <c r="AA761" s="285">
        <f>SUM(H761+K761+N761+Q761+T761+W761)</f>
        <v>279523.04064267885</v>
      </c>
      <c r="AB761" s="205"/>
      <c r="AC761" s="206"/>
      <c r="AD761" s="206"/>
      <c r="AE761" s="207">
        <f>H761-(F761*G761)</f>
        <v>0</v>
      </c>
      <c r="AF761" s="206"/>
      <c r="AG761" s="206"/>
      <c r="AH761" s="207">
        <f>K761-(J761*I761)</f>
        <v>0</v>
      </c>
      <c r="AI761" s="206"/>
      <c r="AJ761" s="206"/>
      <c r="AK761" s="207">
        <f>+N761-(L761*M761)</f>
        <v>0</v>
      </c>
      <c r="AL761" s="206"/>
      <c r="AM761" s="206"/>
      <c r="AN761" s="207">
        <f>Q761-(O761*P761)</f>
        <v>0</v>
      </c>
      <c r="AO761" s="206"/>
      <c r="AP761" s="206"/>
      <c r="AQ761" s="207">
        <f>+T761-(R761*S761)</f>
        <v>0</v>
      </c>
      <c r="AR761" s="206"/>
      <c r="AS761" s="206"/>
      <c r="AT761" s="207">
        <f>+W761-(U761*V761)</f>
        <v>0</v>
      </c>
      <c r="AU761" s="206"/>
      <c r="AV761" s="206"/>
      <c r="AW761" s="206"/>
      <c r="AX761" s="208">
        <f>+AA761-W761-T761-Q761-N761-K761-H761</f>
        <v>0</v>
      </c>
      <c r="BA761" s="208">
        <f>+H761-'[3]4.4. Detailed Budget Plan'!J97</f>
        <v>0</v>
      </c>
      <c r="BB761" s="208">
        <f>+K761-'[3]4.4. Detailed Budget Plan'!K97</f>
        <v>0</v>
      </c>
      <c r="BC761" s="208">
        <f>+N761-'[3]4.4. Detailed Budget Plan'!L97</f>
        <v>0</v>
      </c>
      <c r="BD761" s="208">
        <f>+Q761-'[3]4.4. Detailed Budget Plan'!M97</f>
        <v>0</v>
      </c>
      <c r="BE761" s="208">
        <f>+T761-'[3]4.4. Detailed Budget Plan'!N97</f>
        <v>0</v>
      </c>
      <c r="BF761" s="208">
        <f>+W761-'[3]4.4. Detailed Budget Plan'!O97</f>
        <v>0</v>
      </c>
      <c r="BG761" s="208">
        <f>+AA761-'[3]4.4. Detailed Budget Plan'!P97</f>
        <v>0</v>
      </c>
    </row>
    <row r="762" spans="2:59" ht="29.65" customHeight="1" x14ac:dyDescent="0.25">
      <c r="C762" s="442"/>
      <c r="D762" s="443"/>
      <c r="E762" s="443"/>
      <c r="F762" s="443"/>
      <c r="G762" s="443"/>
      <c r="H762" s="443"/>
      <c r="I762" s="443"/>
      <c r="J762" s="443"/>
      <c r="K762" s="443"/>
      <c r="L762" s="443"/>
      <c r="M762" s="443"/>
      <c r="N762" s="443"/>
      <c r="O762" s="443"/>
      <c r="P762" s="443"/>
      <c r="Q762" s="444"/>
      <c r="R762" s="241" t="s">
        <v>441</v>
      </c>
      <c r="S762" s="242"/>
      <c r="T762" s="242"/>
      <c r="U762" s="242"/>
      <c r="V762" s="242"/>
      <c r="W762" s="330"/>
      <c r="X762" s="205" t="s">
        <v>320</v>
      </c>
      <c r="Y762" s="205">
        <v>2082.7430279831779</v>
      </c>
      <c r="Z762" s="483">
        <v>27.654033535417639</v>
      </c>
      <c r="AA762" s="361">
        <v>57596.245541504082</v>
      </c>
      <c r="AB762" s="293"/>
      <c r="AC762" s="206"/>
      <c r="AD762" s="206"/>
      <c r="AE762" s="206"/>
      <c r="AF762" s="206"/>
      <c r="AG762" s="206"/>
      <c r="AH762" s="206"/>
      <c r="AI762" s="206"/>
      <c r="AJ762" s="206"/>
      <c r="AK762" s="206"/>
      <c r="AL762" s="206"/>
      <c r="AM762" s="206"/>
      <c r="AN762" s="206"/>
      <c r="AO762" s="206"/>
      <c r="AP762" s="206"/>
      <c r="AQ762" s="206"/>
      <c r="AR762" s="206"/>
      <c r="AS762" s="206"/>
      <c r="AT762" s="206"/>
      <c r="AU762" s="206"/>
      <c r="AV762" s="206"/>
      <c r="AW762" s="206"/>
      <c r="AX762" s="207">
        <f>+AA762-(Y762*Z762)</f>
        <v>0</v>
      </c>
      <c r="AY762" s="156">
        <v>1</v>
      </c>
      <c r="BA762" s="518"/>
    </row>
    <row r="763" spans="2:59" ht="29.65" customHeight="1" x14ac:dyDescent="0.25">
      <c r="C763" s="442"/>
      <c r="D763" s="443"/>
      <c r="E763" s="443"/>
      <c r="F763" s="443"/>
      <c r="G763" s="443"/>
      <c r="H763" s="443"/>
      <c r="I763" s="443"/>
      <c r="J763" s="443"/>
      <c r="K763" s="443"/>
      <c r="L763" s="443"/>
      <c r="M763" s="443"/>
      <c r="N763" s="443"/>
      <c r="O763" s="443"/>
      <c r="P763" s="443"/>
      <c r="Q763" s="444"/>
      <c r="R763" s="212" t="s">
        <v>442</v>
      </c>
      <c r="S763" s="213"/>
      <c r="T763" s="213"/>
      <c r="U763" s="213"/>
      <c r="V763" s="213"/>
      <c r="W763" s="214"/>
      <c r="X763" s="525" t="s">
        <v>320</v>
      </c>
      <c r="Y763" s="525">
        <v>14448.392078179897</v>
      </c>
      <c r="Z763" s="526">
        <v>2.6979544912602575</v>
      </c>
      <c r="AA763" s="527">
        <v>38981.104298814578</v>
      </c>
      <c r="AB763" s="293"/>
      <c r="AC763" s="206"/>
      <c r="AD763" s="206"/>
      <c r="AE763" s="206"/>
      <c r="AF763" s="206"/>
      <c r="AG763" s="206"/>
      <c r="AH763" s="206"/>
      <c r="AI763" s="206"/>
      <c r="AJ763" s="206"/>
      <c r="AK763" s="206"/>
      <c r="AL763" s="206"/>
      <c r="AM763" s="206"/>
      <c r="AN763" s="206"/>
      <c r="AO763" s="206"/>
      <c r="AP763" s="206"/>
      <c r="AQ763" s="206"/>
      <c r="AR763" s="206"/>
      <c r="AS763" s="206"/>
      <c r="AT763" s="206"/>
      <c r="AU763" s="206"/>
      <c r="AV763" s="206"/>
      <c r="AW763" s="206"/>
      <c r="AX763" s="207">
        <f>+AA763-(Y763*Z763)</f>
        <v>0</v>
      </c>
      <c r="AY763" s="156">
        <v>2</v>
      </c>
    </row>
    <row r="764" spans="2:59" ht="29.65" customHeight="1" x14ac:dyDescent="0.25">
      <c r="C764" s="442"/>
      <c r="D764" s="443"/>
      <c r="E764" s="443"/>
      <c r="F764" s="443"/>
      <c r="G764" s="443"/>
      <c r="H764" s="443"/>
      <c r="I764" s="443"/>
      <c r="J764" s="443"/>
      <c r="K764" s="443"/>
      <c r="L764" s="443"/>
      <c r="M764" s="443"/>
      <c r="N764" s="443"/>
      <c r="O764" s="443"/>
      <c r="P764" s="443"/>
      <c r="Q764" s="444"/>
      <c r="R764" s="212" t="s">
        <v>334</v>
      </c>
      <c r="S764" s="213"/>
      <c r="T764" s="213"/>
      <c r="U764" s="213"/>
      <c r="V764" s="213"/>
      <c r="W764" s="214"/>
      <c r="X764" s="525" t="s">
        <v>320</v>
      </c>
      <c r="Y764" s="525">
        <v>2379.9030040433299</v>
      </c>
      <c r="Z764" s="526">
        <v>26.305056289787508</v>
      </c>
      <c r="AA764" s="527">
        <v>62603.482485594177</v>
      </c>
      <c r="AB764" s="293"/>
      <c r="AC764" s="206"/>
      <c r="AD764" s="206"/>
      <c r="AE764" s="206"/>
      <c r="AF764" s="206"/>
      <c r="AG764" s="206"/>
      <c r="AH764" s="206"/>
      <c r="AI764" s="206"/>
      <c r="AJ764" s="206"/>
      <c r="AK764" s="206"/>
      <c r="AL764" s="206"/>
      <c r="AM764" s="206"/>
      <c r="AN764" s="206"/>
      <c r="AO764" s="206"/>
      <c r="AP764" s="206"/>
      <c r="AQ764" s="206"/>
      <c r="AR764" s="206"/>
      <c r="AS764" s="206"/>
      <c r="AT764" s="206"/>
      <c r="AU764" s="206"/>
      <c r="AV764" s="206"/>
      <c r="AW764" s="206"/>
      <c r="AX764" s="207">
        <f>+AA764-(Y764*Z764)</f>
        <v>0</v>
      </c>
      <c r="AY764" s="156">
        <v>3</v>
      </c>
    </row>
    <row r="765" spans="2:59" ht="29.65" customHeight="1" x14ac:dyDescent="0.25">
      <c r="C765" s="442"/>
      <c r="D765" s="443"/>
      <c r="E765" s="443"/>
      <c r="F765" s="443"/>
      <c r="G765" s="443"/>
      <c r="H765" s="443"/>
      <c r="I765" s="443"/>
      <c r="J765" s="443"/>
      <c r="K765" s="443"/>
      <c r="L765" s="443"/>
      <c r="M765" s="443"/>
      <c r="N765" s="443"/>
      <c r="O765" s="443"/>
      <c r="P765" s="443"/>
      <c r="Q765" s="444"/>
      <c r="R765" s="212" t="s">
        <v>335</v>
      </c>
      <c r="S765" s="213"/>
      <c r="T765" s="213"/>
      <c r="U765" s="213"/>
      <c r="V765" s="213"/>
      <c r="W765" s="214"/>
      <c r="X765" s="525" t="s">
        <v>320</v>
      </c>
      <c r="Y765" s="525">
        <v>1313.027679737954</v>
      </c>
      <c r="Z765" s="526">
        <v>3.3724431140753222</v>
      </c>
      <c r="AA765" s="527">
        <v>4428.1111571225601</v>
      </c>
      <c r="AB765" s="293"/>
      <c r="AC765" s="206"/>
      <c r="AD765" s="206"/>
      <c r="AE765" s="206"/>
      <c r="AF765" s="206"/>
      <c r="AG765" s="206"/>
      <c r="AH765" s="206"/>
      <c r="AI765" s="206"/>
      <c r="AJ765" s="206"/>
      <c r="AK765" s="206"/>
      <c r="AL765" s="206"/>
      <c r="AM765" s="206"/>
      <c r="AN765" s="206"/>
      <c r="AO765" s="206"/>
      <c r="AP765" s="206"/>
      <c r="AQ765" s="206"/>
      <c r="AR765" s="206"/>
      <c r="AS765" s="206"/>
      <c r="AT765" s="206"/>
      <c r="AU765" s="206"/>
      <c r="AV765" s="206"/>
      <c r="AW765" s="206"/>
      <c r="AX765" s="207">
        <f t="shared" ref="AX765:AX769" si="43">+AA765-(Y765*Z765)</f>
        <v>0</v>
      </c>
      <c r="AY765" s="156">
        <v>4</v>
      </c>
    </row>
    <row r="766" spans="2:59" ht="29.65" customHeight="1" x14ac:dyDescent="0.25">
      <c r="C766" s="442"/>
      <c r="D766" s="443"/>
      <c r="E766" s="443"/>
      <c r="F766" s="443"/>
      <c r="G766" s="443"/>
      <c r="H766" s="443"/>
      <c r="I766" s="443"/>
      <c r="J766" s="443"/>
      <c r="K766" s="443"/>
      <c r="L766" s="443"/>
      <c r="M766" s="443"/>
      <c r="N766" s="443"/>
      <c r="O766" s="443"/>
      <c r="P766" s="443"/>
      <c r="Q766" s="444"/>
      <c r="R766" s="212" t="s">
        <v>443</v>
      </c>
      <c r="S766" s="213"/>
      <c r="T766" s="213"/>
      <c r="U766" s="213"/>
      <c r="V766" s="213"/>
      <c r="W766" s="214"/>
      <c r="X766" s="525" t="s">
        <v>320</v>
      </c>
      <c r="Y766" s="525">
        <v>2848.5454091875458</v>
      </c>
      <c r="Z766" s="526">
        <v>37.096874254828528</v>
      </c>
      <c r="AA766" s="527">
        <v>105672.13085379946</v>
      </c>
      <c r="AB766" s="293"/>
      <c r="AC766" s="206"/>
      <c r="AD766" s="206"/>
      <c r="AE766" s="206"/>
      <c r="AF766" s="206"/>
      <c r="AG766" s="206"/>
      <c r="AH766" s="206"/>
      <c r="AI766" s="206"/>
      <c r="AJ766" s="206"/>
      <c r="AK766" s="206"/>
      <c r="AL766" s="206"/>
      <c r="AM766" s="206"/>
      <c r="AN766" s="206"/>
      <c r="AO766" s="206"/>
      <c r="AP766" s="206"/>
      <c r="AQ766" s="206"/>
      <c r="AR766" s="206"/>
      <c r="AS766" s="206"/>
      <c r="AT766" s="206"/>
      <c r="AU766" s="206"/>
      <c r="AV766" s="206"/>
      <c r="AW766" s="206"/>
      <c r="AX766" s="207">
        <f t="shared" si="43"/>
        <v>0</v>
      </c>
      <c r="AY766" s="156">
        <v>5</v>
      </c>
    </row>
    <row r="767" spans="2:59" ht="29.65" customHeight="1" x14ac:dyDescent="0.25">
      <c r="C767" s="442"/>
      <c r="D767" s="443"/>
      <c r="E767" s="443"/>
      <c r="F767" s="443"/>
      <c r="G767" s="443"/>
      <c r="H767" s="443"/>
      <c r="I767" s="443"/>
      <c r="J767" s="443"/>
      <c r="K767" s="443"/>
      <c r="L767" s="443"/>
      <c r="M767" s="443"/>
      <c r="N767" s="443"/>
      <c r="O767" s="443"/>
      <c r="P767" s="443"/>
      <c r="Q767" s="444"/>
      <c r="R767" s="212" t="s">
        <v>337</v>
      </c>
      <c r="S767" s="213"/>
      <c r="T767" s="213"/>
      <c r="U767" s="213"/>
      <c r="V767" s="213"/>
      <c r="W767" s="214"/>
      <c r="X767" s="525" t="s">
        <v>320</v>
      </c>
      <c r="Y767" s="525">
        <v>509.62261542340678</v>
      </c>
      <c r="Z767" s="526">
        <v>1.3489772456301286</v>
      </c>
      <c r="AA767" s="527">
        <v>687.46931206468957</v>
      </c>
      <c r="AB767" s="293"/>
      <c r="AC767" s="206"/>
      <c r="AD767" s="206"/>
      <c r="AE767" s="206"/>
      <c r="AF767" s="206"/>
      <c r="AG767" s="206"/>
      <c r="AH767" s="206"/>
      <c r="AI767" s="206"/>
      <c r="AJ767" s="206"/>
      <c r="AK767" s="206"/>
      <c r="AL767" s="206"/>
      <c r="AM767" s="206"/>
      <c r="AN767" s="206"/>
      <c r="AO767" s="206"/>
      <c r="AP767" s="206"/>
      <c r="AQ767" s="206"/>
      <c r="AR767" s="206"/>
      <c r="AS767" s="206"/>
      <c r="AT767" s="206"/>
      <c r="AU767" s="206"/>
      <c r="AV767" s="206"/>
      <c r="AW767" s="206"/>
      <c r="AX767" s="207">
        <f t="shared" si="43"/>
        <v>0</v>
      </c>
      <c r="AY767" s="156">
        <v>6</v>
      </c>
    </row>
    <row r="768" spans="2:59" ht="29.65" customHeight="1" x14ac:dyDescent="0.25">
      <c r="C768" s="442"/>
      <c r="D768" s="443"/>
      <c r="E768" s="443"/>
      <c r="F768" s="443"/>
      <c r="G768" s="443"/>
      <c r="H768" s="443"/>
      <c r="I768" s="443"/>
      <c r="J768" s="443"/>
      <c r="K768" s="443"/>
      <c r="L768" s="443"/>
      <c r="M768" s="443"/>
      <c r="N768" s="443"/>
      <c r="O768" s="443"/>
      <c r="P768" s="443"/>
      <c r="Q768" s="444"/>
      <c r="R768" s="212" t="s">
        <v>444</v>
      </c>
      <c r="S768" s="213"/>
      <c r="T768" s="213"/>
      <c r="U768" s="213"/>
      <c r="V768" s="213"/>
      <c r="W768" s="214"/>
      <c r="X768" s="525" t="s">
        <v>320</v>
      </c>
      <c r="Y768" s="525">
        <v>1491.3589556017034</v>
      </c>
      <c r="Z768" s="526">
        <v>5.0586646711129823</v>
      </c>
      <c r="AA768" s="527">
        <v>7544.2848606502921</v>
      </c>
      <c r="AB768" s="293"/>
      <c r="AC768" s="206"/>
      <c r="AD768" s="206"/>
      <c r="AE768" s="206"/>
      <c r="AF768" s="206"/>
      <c r="AG768" s="206"/>
      <c r="AH768" s="206"/>
      <c r="AI768" s="206"/>
      <c r="AJ768" s="206"/>
      <c r="AK768" s="206"/>
      <c r="AL768" s="206"/>
      <c r="AM768" s="206"/>
      <c r="AN768" s="206"/>
      <c r="AO768" s="206"/>
      <c r="AP768" s="206"/>
      <c r="AQ768" s="206"/>
      <c r="AR768" s="206"/>
      <c r="AS768" s="206"/>
      <c r="AT768" s="206"/>
      <c r="AU768" s="206"/>
      <c r="AV768" s="206"/>
      <c r="AW768" s="206"/>
      <c r="AX768" s="207">
        <f t="shared" si="43"/>
        <v>0</v>
      </c>
      <c r="AY768" s="156">
        <v>7</v>
      </c>
    </row>
    <row r="769" spans="2:59" ht="29.65" customHeight="1" x14ac:dyDescent="0.25">
      <c r="C769" s="462"/>
      <c r="D769" s="463"/>
      <c r="E769" s="463"/>
      <c r="F769" s="463"/>
      <c r="G769" s="463"/>
      <c r="H769" s="463"/>
      <c r="I769" s="463"/>
      <c r="J769" s="463"/>
      <c r="K769" s="463"/>
      <c r="L769" s="463"/>
      <c r="M769" s="463"/>
      <c r="N769" s="463"/>
      <c r="O769" s="463"/>
      <c r="P769" s="463"/>
      <c r="Q769" s="464"/>
      <c r="R769" s="212" t="s">
        <v>445</v>
      </c>
      <c r="S769" s="213"/>
      <c r="T769" s="213"/>
      <c r="U769" s="213"/>
      <c r="V769" s="213"/>
      <c r="W769" s="214"/>
      <c r="X769" s="525" t="s">
        <v>320</v>
      </c>
      <c r="Y769" s="525">
        <v>1986.8999665149347</v>
      </c>
      <c r="Z769" s="526">
        <v>1.0117329342225965</v>
      </c>
      <c r="AA769" s="527">
        <v>2010.2121331289336</v>
      </c>
      <c r="AB769" s="293"/>
      <c r="AC769" s="206"/>
      <c r="AD769" s="206"/>
      <c r="AE769" s="206"/>
      <c r="AF769" s="206"/>
      <c r="AG769" s="206"/>
      <c r="AH769" s="206"/>
      <c r="AI769" s="206"/>
      <c r="AJ769" s="206"/>
      <c r="AK769" s="206"/>
      <c r="AL769" s="206"/>
      <c r="AM769" s="206"/>
      <c r="AN769" s="206"/>
      <c r="AO769" s="206"/>
      <c r="AP769" s="206"/>
      <c r="AQ769" s="206"/>
      <c r="AR769" s="206"/>
      <c r="AS769" s="206"/>
      <c r="AT769" s="206"/>
      <c r="AU769" s="206"/>
      <c r="AV769" s="206"/>
      <c r="AW769" s="206"/>
      <c r="AX769" s="207">
        <f t="shared" si="43"/>
        <v>0</v>
      </c>
      <c r="AY769" s="156">
        <v>8</v>
      </c>
    </row>
    <row r="770" spans="2:59" x14ac:dyDescent="0.25">
      <c r="C770" s="256" t="s">
        <v>327</v>
      </c>
      <c r="D770" s="256"/>
      <c r="E770" s="314"/>
      <c r="F770" s="315"/>
      <c r="G770" s="316"/>
      <c r="H770" s="316"/>
      <c r="I770" s="316"/>
      <c r="J770" s="316"/>
      <c r="K770" s="316"/>
      <c r="L770" s="316"/>
      <c r="M770" s="316"/>
      <c r="N770" s="206"/>
      <c r="O770" s="206"/>
      <c r="P770" s="317"/>
      <c r="Q770" s="206"/>
      <c r="R770" s="206"/>
      <c r="S770" s="317"/>
      <c r="T770" s="206"/>
      <c r="U770" s="206"/>
      <c r="V770" s="317"/>
      <c r="W770" s="206"/>
      <c r="X770" s="265"/>
      <c r="Y770" s="265"/>
      <c r="Z770" s="318"/>
      <c r="AA770" s="265"/>
    </row>
    <row r="771" spans="2:59" ht="15.75" thickBot="1" x14ac:dyDescent="0.3">
      <c r="C771" s="261" t="s">
        <v>328</v>
      </c>
      <c r="D771" s="261"/>
      <c r="E771" s="314"/>
      <c r="F771" s="315"/>
      <c r="G771" s="316"/>
      <c r="H771" s="206"/>
      <c r="I771" s="206"/>
      <c r="J771" s="317"/>
      <c r="K771" s="206"/>
      <c r="L771" s="206"/>
      <c r="M771" s="317"/>
      <c r="N771" s="206"/>
      <c r="O771" s="206"/>
      <c r="P771" s="317"/>
      <c r="Q771" s="206"/>
      <c r="R771" s="206"/>
      <c r="S771" s="317"/>
      <c r="T771" s="206"/>
      <c r="U771" s="206"/>
      <c r="V771" s="317"/>
      <c r="W771" s="206"/>
      <c r="X771" s="265"/>
      <c r="Y771" s="265"/>
      <c r="Z771" s="318"/>
      <c r="AA771" s="265"/>
    </row>
    <row r="772" spans="2:59" ht="15.75" thickBot="1" x14ac:dyDescent="0.3">
      <c r="F772" s="387" t="s">
        <v>308</v>
      </c>
      <c r="G772" s="388"/>
      <c r="H772" s="389"/>
      <c r="I772" s="387" t="s">
        <v>309</v>
      </c>
      <c r="J772" s="388"/>
      <c r="K772" s="389"/>
      <c r="L772" s="387" t="s">
        <v>310</v>
      </c>
      <c r="M772" s="388"/>
      <c r="N772" s="389"/>
      <c r="O772" s="387" t="s">
        <v>311</v>
      </c>
      <c r="P772" s="388"/>
      <c r="Q772" s="389"/>
      <c r="R772" s="387" t="s">
        <v>312</v>
      </c>
      <c r="S772" s="388"/>
      <c r="T772" s="389"/>
      <c r="U772" s="387" t="s">
        <v>313</v>
      </c>
      <c r="V772" s="388"/>
      <c r="W772" s="389"/>
      <c r="X772" s="576"/>
      <c r="Y772" s="294" t="s">
        <v>314</v>
      </c>
      <c r="Z772" s="295"/>
      <c r="AA772" s="296"/>
      <c r="AB772" s="158"/>
    </row>
    <row r="773" spans="2:59" ht="30" x14ac:dyDescent="0.25">
      <c r="B773" s="182" t="str">
        <f>'[3]Do not use or change'!H97</f>
        <v>B34</v>
      </c>
      <c r="C773" s="322" t="str">
        <f>'[3]Do not use or change'!F97</f>
        <v>International consultant</v>
      </c>
      <c r="D773" s="390" t="s">
        <v>329</v>
      </c>
      <c r="E773" s="390" t="s">
        <v>307</v>
      </c>
      <c r="F773" s="302" t="s">
        <v>315</v>
      </c>
      <c r="G773" s="298" t="s">
        <v>316</v>
      </c>
      <c r="H773" s="235" t="s">
        <v>317</v>
      </c>
      <c r="I773" s="299" t="s">
        <v>315</v>
      </c>
      <c r="J773" s="300" t="s">
        <v>316</v>
      </c>
      <c r="K773" s="301" t="s">
        <v>317</v>
      </c>
      <c r="L773" s="302" t="s">
        <v>315</v>
      </c>
      <c r="M773" s="298" t="s">
        <v>316</v>
      </c>
      <c r="N773" s="235" t="s">
        <v>317</v>
      </c>
      <c r="O773" s="302" t="s">
        <v>315</v>
      </c>
      <c r="P773" s="298" t="s">
        <v>316</v>
      </c>
      <c r="Q773" s="235" t="s">
        <v>317</v>
      </c>
      <c r="R773" s="302" t="s">
        <v>315</v>
      </c>
      <c r="S773" s="298" t="s">
        <v>316</v>
      </c>
      <c r="T773" s="235" t="s">
        <v>317</v>
      </c>
      <c r="U773" s="302" t="s">
        <v>315</v>
      </c>
      <c r="V773" s="298" t="s">
        <v>316</v>
      </c>
      <c r="W773" s="235" t="s">
        <v>317</v>
      </c>
      <c r="X773" s="390" t="s">
        <v>307</v>
      </c>
      <c r="Y773" s="302" t="s">
        <v>315</v>
      </c>
      <c r="Z773" s="298" t="s">
        <v>316</v>
      </c>
      <c r="AA773" s="235" t="s">
        <v>317</v>
      </c>
      <c r="AB773" s="181"/>
      <c r="AC773" s="319"/>
      <c r="AD773" s="319"/>
      <c r="AE773" s="319"/>
      <c r="AF773" s="319"/>
      <c r="AG773" s="319"/>
      <c r="AH773" s="319"/>
      <c r="AI773" s="319"/>
      <c r="AJ773" s="319"/>
      <c r="AK773" s="319"/>
      <c r="AL773" s="319"/>
      <c r="AM773" s="319"/>
      <c r="AN773" s="319"/>
    </row>
    <row r="774" spans="2:59" ht="60.75" thickBot="1" x14ac:dyDescent="0.3">
      <c r="C774" s="303" t="str">
        <f>'[3]Do not use or change'!I97</f>
        <v>International scientists or professors with recognized expertise in genomics.</v>
      </c>
      <c r="D774" s="392" t="s">
        <v>446</v>
      </c>
      <c r="E774" s="392" t="s">
        <v>340</v>
      </c>
      <c r="F774" s="282">
        <v>3687</v>
      </c>
      <c r="G774" s="197">
        <v>0.7164256411144595</v>
      </c>
      <c r="H774" s="198">
        <v>2641.4613387890122</v>
      </c>
      <c r="I774" s="282">
        <v>3687</v>
      </c>
      <c r="J774" s="197">
        <v>1.2077328533697123</v>
      </c>
      <c r="K774" s="198">
        <v>4452.911030374129</v>
      </c>
      <c r="L774" s="282">
        <v>3687</v>
      </c>
      <c r="M774" s="197">
        <v>1.7298565390669329</v>
      </c>
      <c r="N774" s="198">
        <v>6377.9810595397821</v>
      </c>
      <c r="O774" s="282">
        <v>3687</v>
      </c>
      <c r="P774" s="197">
        <v>2.4308538327057279</v>
      </c>
      <c r="Q774" s="198">
        <v>8962.5580811860182</v>
      </c>
      <c r="R774" s="282">
        <v>3687</v>
      </c>
      <c r="S774" s="197">
        <v>1.9755328620388688</v>
      </c>
      <c r="T774" s="198">
        <v>7283.789662337309</v>
      </c>
      <c r="U774" s="282">
        <v>3687</v>
      </c>
      <c r="V774" s="197">
        <v>0.73913643217607694</v>
      </c>
      <c r="W774" s="198">
        <v>2725.1960254331957</v>
      </c>
      <c r="X774" s="433" t="str">
        <f>E774</f>
        <v>Months</v>
      </c>
      <c r="Y774" s="433">
        <f>U774</f>
        <v>3687</v>
      </c>
      <c r="Z774" s="284">
        <f>SUM(G774+J774+M774+P774+S774+V774)</f>
        <v>8.7995381604717764</v>
      </c>
      <c r="AA774" s="285">
        <f>SUM(H774+K774+N774+Q774+T774+W774)</f>
        <v>32443.897197659448</v>
      </c>
      <c r="AB774" s="205"/>
      <c r="AC774" s="206"/>
      <c r="AD774" s="206"/>
      <c r="AE774" s="207">
        <f>H774-(F774*G774)</f>
        <v>0</v>
      </c>
      <c r="AF774" s="206"/>
      <c r="AG774" s="206"/>
      <c r="AH774" s="207">
        <f>K774-(J774*I774)</f>
        <v>0</v>
      </c>
      <c r="AI774" s="206"/>
      <c r="AJ774" s="206"/>
      <c r="AK774" s="207">
        <f>+N774-(L774*M774)</f>
        <v>0</v>
      </c>
      <c r="AL774" s="206"/>
      <c r="AM774" s="206"/>
      <c r="AN774" s="207">
        <f>Q774-(O774*P774)</f>
        <v>0</v>
      </c>
      <c r="AO774" s="206"/>
      <c r="AP774" s="206"/>
      <c r="AQ774" s="207">
        <f>+T774-(R774*S774)</f>
        <v>0</v>
      </c>
      <c r="AR774" s="206"/>
      <c r="AS774" s="206"/>
      <c r="AT774" s="207">
        <f>+W774-(U774*V774)</f>
        <v>0</v>
      </c>
      <c r="AU774" s="206"/>
      <c r="AV774" s="206"/>
      <c r="AW774" s="206"/>
      <c r="AX774" s="208">
        <f>+AA774-W774-T774-Q774-N774-K774-H774</f>
        <v>0</v>
      </c>
      <c r="BA774" s="208">
        <f>+H774-'[3]4.4. Detailed Budget Plan'!J98</f>
        <v>0</v>
      </c>
      <c r="BB774" s="208">
        <f>+K774-'[3]4.4. Detailed Budget Plan'!K98</f>
        <v>0</v>
      </c>
      <c r="BC774" s="208">
        <f>+N774-'[3]4.4. Detailed Budget Plan'!L98</f>
        <v>0</v>
      </c>
      <c r="BD774" s="208">
        <f>+Q774-'[3]4.4. Detailed Budget Plan'!M98</f>
        <v>0</v>
      </c>
      <c r="BE774" s="208">
        <f>+T774-'[3]4.4. Detailed Budget Plan'!N98</f>
        <v>0</v>
      </c>
      <c r="BF774" s="208">
        <f>+W774-'[3]4.4. Detailed Budget Plan'!O98</f>
        <v>0</v>
      </c>
      <c r="BG774" s="208">
        <f>+AA774-'[3]4.4. Detailed Budget Plan'!P98</f>
        <v>0</v>
      </c>
    </row>
    <row r="775" spans="2:59" x14ac:dyDescent="0.25">
      <c r="C775" s="286" t="s">
        <v>327</v>
      </c>
      <c r="D775" s="286"/>
      <c r="E775" s="306"/>
      <c r="F775" s="307"/>
      <c r="G775" s="308"/>
      <c r="H775" s="308"/>
      <c r="I775" s="309"/>
      <c r="J775" s="310"/>
      <c r="K775" s="309"/>
      <c r="L775" s="309"/>
      <c r="M775" s="310"/>
      <c r="N775" s="309"/>
      <c r="O775" s="309"/>
      <c r="P775" s="310"/>
      <c r="Q775" s="309"/>
      <c r="R775" s="309"/>
      <c r="S775" s="310"/>
      <c r="T775" s="309"/>
      <c r="U775" s="309"/>
      <c r="V775" s="310"/>
      <c r="W775" s="309"/>
      <c r="X775" s="311"/>
      <c r="Y775" s="311"/>
      <c r="Z775" s="312"/>
      <c r="AA775" s="311"/>
    </row>
    <row r="776" spans="2:59" x14ac:dyDescent="0.25">
      <c r="C776" s="261" t="s">
        <v>328</v>
      </c>
      <c r="D776" s="261"/>
      <c r="E776" s="314"/>
      <c r="F776" s="315"/>
      <c r="G776" s="316"/>
      <c r="H776" s="316"/>
      <c r="I776" s="206"/>
      <c r="J776" s="317"/>
      <c r="K776" s="206"/>
      <c r="L776" s="206"/>
      <c r="M776" s="317"/>
      <c r="N776" s="206"/>
      <c r="O776" s="206"/>
      <c r="P776" s="317"/>
      <c r="Q776" s="206"/>
      <c r="R776" s="206"/>
      <c r="S776" s="317"/>
      <c r="T776" s="206"/>
      <c r="U776" s="206"/>
      <c r="V776" s="317"/>
      <c r="W776" s="206"/>
      <c r="X776" s="265"/>
      <c r="Y776" s="265"/>
      <c r="Z776" s="318"/>
      <c r="AA776" s="265"/>
    </row>
    <row r="777" spans="2:59" ht="15.75" thickBot="1" x14ac:dyDescent="0.3">
      <c r="E777" s="266"/>
      <c r="F777" s="267"/>
      <c r="G777" s="268"/>
      <c r="H777" s="199"/>
      <c r="I777" s="291"/>
      <c r="J777" s="292"/>
      <c r="K777" s="293"/>
      <c r="L777" s="267"/>
      <c r="M777" s="268"/>
      <c r="N777" s="199"/>
      <c r="O777" s="267"/>
      <c r="P777" s="268"/>
      <c r="Q777" s="199"/>
      <c r="R777" s="267"/>
      <c r="S777" s="268"/>
      <c r="T777" s="199"/>
      <c r="U777" s="267"/>
      <c r="V777" s="268"/>
      <c r="W777" s="199"/>
      <c r="X777" s="269"/>
      <c r="Y777" s="269"/>
      <c r="Z777" s="270"/>
      <c r="AA777" s="269"/>
      <c r="AB777" s="205"/>
    </row>
    <row r="778" spans="2:59" ht="15.75" thickBot="1" x14ac:dyDescent="0.3">
      <c r="F778" s="387" t="s">
        <v>308</v>
      </c>
      <c r="G778" s="388"/>
      <c r="H778" s="389"/>
      <c r="I778" s="387" t="s">
        <v>309</v>
      </c>
      <c r="J778" s="388"/>
      <c r="K778" s="389"/>
      <c r="L778" s="387" t="s">
        <v>310</v>
      </c>
      <c r="M778" s="388"/>
      <c r="N778" s="389"/>
      <c r="O778" s="387" t="s">
        <v>311</v>
      </c>
      <c r="P778" s="388"/>
      <c r="Q778" s="389"/>
      <c r="R778" s="387" t="s">
        <v>312</v>
      </c>
      <c r="S778" s="388"/>
      <c r="T778" s="389"/>
      <c r="U778" s="387" t="s">
        <v>313</v>
      </c>
      <c r="V778" s="388"/>
      <c r="W778" s="389"/>
      <c r="X778" s="387" t="s">
        <v>314</v>
      </c>
      <c r="Y778" s="388"/>
      <c r="Z778" s="388"/>
      <c r="AA778" s="389"/>
      <c r="AB778" s="158"/>
    </row>
    <row r="779" spans="2:59" ht="30" x14ac:dyDescent="0.25">
      <c r="B779" s="182" t="str">
        <f>'[3]Do not use or change'!H98</f>
        <v>B35</v>
      </c>
      <c r="C779" s="322" t="str">
        <f>'[3]Do not use or change'!F98</f>
        <v>Local Consultants</v>
      </c>
      <c r="D779" s="390" t="s">
        <v>329</v>
      </c>
      <c r="E779" s="390" t="s">
        <v>307</v>
      </c>
      <c r="F779" s="302" t="s">
        <v>315</v>
      </c>
      <c r="G779" s="298" t="s">
        <v>316</v>
      </c>
      <c r="H779" s="235" t="s">
        <v>317</v>
      </c>
      <c r="I779" s="299" t="s">
        <v>315</v>
      </c>
      <c r="J779" s="300" t="s">
        <v>316</v>
      </c>
      <c r="K779" s="301" t="s">
        <v>317</v>
      </c>
      <c r="L779" s="302" t="s">
        <v>315</v>
      </c>
      <c r="M779" s="298" t="s">
        <v>316</v>
      </c>
      <c r="N779" s="235" t="s">
        <v>317</v>
      </c>
      <c r="O779" s="302" t="s">
        <v>315</v>
      </c>
      <c r="P779" s="298" t="s">
        <v>316</v>
      </c>
      <c r="Q779" s="235" t="s">
        <v>317</v>
      </c>
      <c r="R779" s="302" t="s">
        <v>315</v>
      </c>
      <c r="S779" s="298" t="s">
        <v>316</v>
      </c>
      <c r="T779" s="235" t="s">
        <v>317</v>
      </c>
      <c r="U779" s="302" t="s">
        <v>315</v>
      </c>
      <c r="V779" s="298" t="s">
        <v>316</v>
      </c>
      <c r="W779" s="235" t="s">
        <v>317</v>
      </c>
      <c r="X779" s="390" t="s">
        <v>307</v>
      </c>
      <c r="Y779" s="302" t="s">
        <v>315</v>
      </c>
      <c r="Z779" s="298" t="s">
        <v>316</v>
      </c>
      <c r="AA779" s="235" t="s">
        <v>317</v>
      </c>
      <c r="AB779" s="181"/>
      <c r="AC779" s="319"/>
      <c r="AD779" s="319"/>
      <c r="AE779" s="319"/>
      <c r="AF779" s="319"/>
      <c r="AG779" s="319"/>
      <c r="AH779" s="319"/>
      <c r="AI779" s="319"/>
      <c r="AJ779" s="319"/>
      <c r="AK779" s="319"/>
      <c r="AL779" s="319"/>
      <c r="AM779" s="319"/>
      <c r="AN779" s="319"/>
    </row>
    <row r="780" spans="2:59" ht="153.6" customHeight="1" thickBot="1" x14ac:dyDescent="0.3">
      <c r="C780" s="468" t="str">
        <f>'[3]Do not use or change'!I98</f>
        <v>(i) Professional in field for activities related with testing, validation and implementation the new technologies for the effient use of water and GHG reductions. (ii) National researchers developing the new technologies for the effient use of water and GHG reductions in each research center.  (iii) proper design of communication pieces.  This includes all the costs associated with each position including the cost associates with the colombian law.</v>
      </c>
      <c r="D780" s="392" t="s">
        <v>447</v>
      </c>
      <c r="E780" s="492" t="s">
        <v>340</v>
      </c>
      <c r="F780" s="198">
        <v>2333</v>
      </c>
      <c r="G780" s="197">
        <v>103.54369619079083</v>
      </c>
      <c r="H780" s="198">
        <v>241567.44321311498</v>
      </c>
      <c r="I780" s="198">
        <v>2333</v>
      </c>
      <c r="J780" s="197">
        <v>205.4180198728227</v>
      </c>
      <c r="K780" s="198">
        <v>479240.24036329536</v>
      </c>
      <c r="L780" s="198">
        <v>2333</v>
      </c>
      <c r="M780" s="197">
        <v>194.49056311227542</v>
      </c>
      <c r="N780" s="198">
        <v>453746.48374093854</v>
      </c>
      <c r="O780" s="198">
        <v>2333</v>
      </c>
      <c r="P780" s="197">
        <v>186.19319699739282</v>
      </c>
      <c r="Q780" s="198">
        <v>434388.72859491745</v>
      </c>
      <c r="R780" s="198">
        <v>2333</v>
      </c>
      <c r="S780" s="197">
        <v>166.7349390963293</v>
      </c>
      <c r="T780" s="198">
        <v>388992.61291173624</v>
      </c>
      <c r="U780" s="198">
        <v>2333</v>
      </c>
      <c r="V780" s="197">
        <v>76.116037409228895</v>
      </c>
      <c r="W780" s="198">
        <v>177578.71527573103</v>
      </c>
      <c r="X780" s="433" t="str">
        <f>E780</f>
        <v>Months</v>
      </c>
      <c r="Y780" s="433">
        <f>U780</f>
        <v>2333</v>
      </c>
      <c r="Z780" s="284">
        <f>SUM(G780+J780+M780+P780+S780+V780)</f>
        <v>932.49645267883989</v>
      </c>
      <c r="AA780" s="285">
        <f>SUM(H780+K780+N780+Q780+T780+W780)</f>
        <v>2175514.2240997334</v>
      </c>
      <c r="AB780" s="205"/>
      <c r="AC780" s="206"/>
      <c r="AD780" s="206"/>
      <c r="AE780" s="207">
        <f>H780-(F780*G780)</f>
        <v>0</v>
      </c>
      <c r="AF780" s="206"/>
      <c r="AG780" s="206"/>
      <c r="AH780" s="207">
        <f>K780-(J780*I780)</f>
        <v>0</v>
      </c>
      <c r="AI780" s="206"/>
      <c r="AJ780" s="206"/>
      <c r="AK780" s="207">
        <f>+N780-(L780*M780)</f>
        <v>0</v>
      </c>
      <c r="AL780" s="206"/>
      <c r="AM780" s="206"/>
      <c r="AN780" s="207">
        <f>Q780-(O780*P780)</f>
        <v>0</v>
      </c>
      <c r="AO780" s="206"/>
      <c r="AP780" s="206"/>
      <c r="AQ780" s="207">
        <f>+T780-(R780*S780)</f>
        <v>0</v>
      </c>
      <c r="AR780" s="206"/>
      <c r="AS780" s="206"/>
      <c r="AT780" s="207">
        <f>+W780-(U780*V780)</f>
        <v>0</v>
      </c>
      <c r="AU780" s="206"/>
      <c r="AV780" s="206"/>
      <c r="AW780" s="206"/>
      <c r="AX780" s="208">
        <f>+AA780-W780-T780-Q780-N780-K780-H780</f>
        <v>0</v>
      </c>
      <c r="BA780" s="208">
        <f>+H780-'[3]4.4. Detailed Budget Plan'!J99</f>
        <v>0</v>
      </c>
      <c r="BB780" s="208">
        <f>+K780-'[3]4.4. Detailed Budget Plan'!K99</f>
        <v>0</v>
      </c>
      <c r="BC780" s="208">
        <f>+N780-'[3]4.4. Detailed Budget Plan'!L99</f>
        <v>0</v>
      </c>
      <c r="BD780" s="208">
        <f>+Q780-'[3]4.4. Detailed Budget Plan'!M99</f>
        <v>0</v>
      </c>
      <c r="BE780" s="208">
        <f>+T780-'[3]4.4. Detailed Budget Plan'!N99</f>
        <v>0</v>
      </c>
      <c r="BF780" s="208">
        <f>+W780-'[3]4.4. Detailed Budget Plan'!O99</f>
        <v>0</v>
      </c>
      <c r="BG780" s="208">
        <f>+AA780-'[3]4.4. Detailed Budget Plan'!P99</f>
        <v>0</v>
      </c>
    </row>
    <row r="781" spans="2:59" x14ac:dyDescent="0.25">
      <c r="C781" s="286" t="s">
        <v>327</v>
      </c>
      <c r="D781" s="286"/>
      <c r="E781" s="306"/>
      <c r="F781" s="307"/>
      <c r="G781" s="308"/>
      <c r="I781" s="309"/>
      <c r="J781" s="310"/>
      <c r="K781" s="309"/>
      <c r="L781" s="309"/>
      <c r="M781" s="310"/>
      <c r="N781" s="309"/>
      <c r="O781" s="309"/>
      <c r="P781" s="310"/>
      <c r="Q781" s="309"/>
      <c r="R781" s="309"/>
      <c r="S781" s="310"/>
      <c r="T781" s="309"/>
      <c r="U781" s="309"/>
      <c r="V781" s="310"/>
      <c r="W781" s="309"/>
      <c r="X781" s="311"/>
      <c r="Y781" s="311"/>
      <c r="Z781" s="312"/>
      <c r="AA781" s="311"/>
    </row>
    <row r="782" spans="2:59" x14ac:dyDescent="0.25">
      <c r="C782" s="261" t="s">
        <v>328</v>
      </c>
      <c r="D782" s="261"/>
      <c r="E782" s="314"/>
      <c r="F782" s="315"/>
      <c r="G782" s="316"/>
      <c r="H782" s="206"/>
      <c r="I782" s="206"/>
      <c r="J782" s="317"/>
      <c r="K782" s="206"/>
      <c r="L782" s="206"/>
      <c r="M782" s="317"/>
      <c r="N782" s="206"/>
      <c r="O782" s="206"/>
      <c r="P782" s="317"/>
      <c r="Q782" s="206"/>
      <c r="R782" s="206"/>
      <c r="S782" s="317"/>
      <c r="T782" s="206"/>
      <c r="U782" s="206"/>
      <c r="V782" s="317"/>
      <c r="W782" s="206"/>
      <c r="X782" s="265"/>
      <c r="Y782" s="265"/>
      <c r="Z782" s="318"/>
      <c r="AA782" s="265"/>
    </row>
    <row r="783" spans="2:59" ht="15.75" thickBot="1" x14ac:dyDescent="0.3">
      <c r="E783" s="266"/>
      <c r="F783" s="267"/>
      <c r="G783" s="268"/>
      <c r="H783" s="199"/>
      <c r="I783" s="291"/>
      <c r="J783" s="292"/>
      <c r="K783" s="293"/>
      <c r="L783" s="267"/>
      <c r="M783" s="268"/>
      <c r="N783" s="199"/>
      <c r="O783" s="267"/>
      <c r="P783" s="268"/>
      <c r="Q783" s="199"/>
      <c r="R783" s="267"/>
      <c r="S783" s="268"/>
      <c r="T783" s="199"/>
      <c r="U783" s="267"/>
      <c r="V783" s="268"/>
      <c r="W783" s="199"/>
      <c r="X783" s="269"/>
      <c r="Y783" s="269"/>
      <c r="Z783" s="270"/>
      <c r="AA783" s="269"/>
      <c r="AB783" s="205"/>
    </row>
    <row r="784" spans="2:59" ht="15.75" thickBot="1" x14ac:dyDescent="0.3">
      <c r="F784" s="387" t="s">
        <v>308</v>
      </c>
      <c r="G784" s="388"/>
      <c r="H784" s="389"/>
      <c r="I784" s="387" t="s">
        <v>309</v>
      </c>
      <c r="J784" s="388"/>
      <c r="K784" s="389"/>
      <c r="L784" s="387" t="s">
        <v>310</v>
      </c>
      <c r="M784" s="388"/>
      <c r="N784" s="389"/>
      <c r="O784" s="387" t="s">
        <v>311</v>
      </c>
      <c r="P784" s="388"/>
      <c r="Q784" s="389"/>
      <c r="R784" s="387" t="s">
        <v>312</v>
      </c>
      <c r="S784" s="388"/>
      <c r="T784" s="389"/>
      <c r="U784" s="387" t="s">
        <v>313</v>
      </c>
      <c r="V784" s="388"/>
      <c r="W784" s="389"/>
      <c r="X784" s="387" t="s">
        <v>314</v>
      </c>
      <c r="Y784" s="388"/>
      <c r="Z784" s="388"/>
      <c r="AA784" s="389"/>
      <c r="AB784" s="158"/>
    </row>
    <row r="785" spans="2:59" ht="30" x14ac:dyDescent="0.25">
      <c r="B785" s="182" t="str">
        <f>'[3]Do not use or change'!H99</f>
        <v>B36</v>
      </c>
      <c r="C785" s="322" t="str">
        <f>'[3]Do not use or change'!F99</f>
        <v xml:space="preserve">Professional/ Contractual Services </v>
      </c>
      <c r="D785" s="390" t="s">
        <v>329</v>
      </c>
      <c r="E785" s="390" t="s">
        <v>307</v>
      </c>
      <c r="F785" s="302" t="s">
        <v>315</v>
      </c>
      <c r="G785" s="298" t="s">
        <v>316</v>
      </c>
      <c r="H785" s="235" t="s">
        <v>317</v>
      </c>
      <c r="I785" s="299" t="s">
        <v>315</v>
      </c>
      <c r="J785" s="300" t="s">
        <v>316</v>
      </c>
      <c r="K785" s="301" t="s">
        <v>317</v>
      </c>
      <c r="L785" s="302" t="s">
        <v>315</v>
      </c>
      <c r="M785" s="298" t="s">
        <v>316</v>
      </c>
      <c r="N785" s="235" t="s">
        <v>317</v>
      </c>
      <c r="O785" s="302" t="s">
        <v>315</v>
      </c>
      <c r="P785" s="298" t="s">
        <v>316</v>
      </c>
      <c r="Q785" s="235" t="s">
        <v>317</v>
      </c>
      <c r="R785" s="302" t="s">
        <v>315</v>
      </c>
      <c r="S785" s="298" t="s">
        <v>316</v>
      </c>
      <c r="T785" s="235" t="s">
        <v>317</v>
      </c>
      <c r="U785" s="302" t="s">
        <v>315</v>
      </c>
      <c r="V785" s="298" t="s">
        <v>316</v>
      </c>
      <c r="W785" s="235" t="s">
        <v>317</v>
      </c>
      <c r="X785" s="390" t="s">
        <v>307</v>
      </c>
      <c r="Y785" s="302" t="s">
        <v>315</v>
      </c>
      <c r="Z785" s="298" t="s">
        <v>316</v>
      </c>
      <c r="AA785" s="235" t="s">
        <v>317</v>
      </c>
      <c r="AB785" s="181"/>
      <c r="AC785" s="319"/>
      <c r="AD785" s="319"/>
      <c r="AE785" s="319"/>
      <c r="AF785" s="319"/>
      <c r="AG785" s="319"/>
      <c r="AH785" s="319"/>
      <c r="AI785" s="319"/>
      <c r="AJ785" s="319"/>
      <c r="AK785" s="319"/>
      <c r="AL785" s="319"/>
      <c r="AM785" s="319"/>
      <c r="AN785" s="319"/>
    </row>
    <row r="786" spans="2:59" ht="115.15" customHeight="1" thickBot="1" x14ac:dyDescent="0.3">
      <c r="C786" s="303" t="str">
        <f>'[3]Do not use or change'!I99</f>
        <v xml:space="preserve">Physical and chemical analysis (water and soil), maintenance of equipment and constructions, insurance, land rental, provision of supplies, laboratory materials and reagents, consumable materials (glasses, gloves), courier and samples delivery. </v>
      </c>
      <c r="D786" s="392" t="s">
        <v>448</v>
      </c>
      <c r="E786" s="470" t="s">
        <v>320</v>
      </c>
      <c r="F786" s="352">
        <v>2873.4123207259167</v>
      </c>
      <c r="G786" s="197">
        <v>74.297190001235222</v>
      </c>
      <c r="H786" s="198">
        <v>213486.46114486369</v>
      </c>
      <c r="I786" s="352">
        <v>2873.4123207259167</v>
      </c>
      <c r="J786" s="197">
        <v>134.30955999097952</v>
      </c>
      <c r="K786" s="198">
        <v>385926.74446935725</v>
      </c>
      <c r="L786" s="352">
        <v>2873.4123207259167</v>
      </c>
      <c r="M786" s="197">
        <v>82.507161783396342</v>
      </c>
      <c r="N786" s="198">
        <v>237077.09521653753</v>
      </c>
      <c r="O786" s="352">
        <v>2873.4123207259167</v>
      </c>
      <c r="P786" s="197">
        <v>46.012471036449931</v>
      </c>
      <c r="Q786" s="198">
        <v>132212.80118317963</v>
      </c>
      <c r="R786" s="352">
        <v>2873.4123207259167</v>
      </c>
      <c r="S786" s="197">
        <v>31.170295571709268</v>
      </c>
      <c r="T786" s="198">
        <v>89565.111336417889</v>
      </c>
      <c r="U786" s="352">
        <v>2873.4123207259167</v>
      </c>
      <c r="V786" s="197">
        <v>11.345241804099285</v>
      </c>
      <c r="W786" s="198">
        <v>32599.557581513614</v>
      </c>
      <c r="X786" s="433" t="str">
        <f>E786</f>
        <v>Lump sum</v>
      </c>
      <c r="Y786" s="433">
        <f>U786</f>
        <v>2873.4123207259167</v>
      </c>
      <c r="Z786" s="284">
        <f>SUM(G786+J786+M786+P786+S786+V786)</f>
        <v>379.64192018786957</v>
      </c>
      <c r="AA786" s="285">
        <f>SUM(H786+K786+N786+Q786+T786+W786)</f>
        <v>1090867.7709318695</v>
      </c>
      <c r="AB786" s="205"/>
      <c r="AC786" s="206"/>
      <c r="AD786" s="206"/>
      <c r="AE786" s="207">
        <f>H786-(F786*G786)</f>
        <v>0</v>
      </c>
      <c r="AF786" s="206"/>
      <c r="AG786" s="206"/>
      <c r="AH786" s="207">
        <f>K786-(J786*I786)</f>
        <v>0</v>
      </c>
      <c r="AI786" s="206"/>
      <c r="AJ786" s="206"/>
      <c r="AK786" s="207">
        <f>+N786-(L786*M786)</f>
        <v>0</v>
      </c>
      <c r="AL786" s="206"/>
      <c r="AM786" s="206"/>
      <c r="AN786" s="207">
        <f>Q786-(O786*P786)</f>
        <v>0</v>
      </c>
      <c r="AO786" s="206"/>
      <c r="AP786" s="206"/>
      <c r="AQ786" s="207">
        <f>+T786-(R786*S786)</f>
        <v>0</v>
      </c>
      <c r="AR786" s="206"/>
      <c r="AS786" s="206"/>
      <c r="AT786" s="207">
        <f>+W786-(U786*V786)</f>
        <v>0</v>
      </c>
      <c r="AU786" s="206"/>
      <c r="AV786" s="206"/>
      <c r="AW786" s="206"/>
      <c r="AX786" s="208">
        <f>+AA786-W786-T786-Q786-N786-K786-H786</f>
        <v>0</v>
      </c>
      <c r="BA786" s="208">
        <f>+H786-'[3]4.4. Detailed Budget Plan'!J100</f>
        <v>0</v>
      </c>
      <c r="BB786" s="208">
        <f>+K786-'[3]4.4. Detailed Budget Plan'!K100</f>
        <v>0</v>
      </c>
      <c r="BC786" s="208">
        <f>+N786-'[3]4.4. Detailed Budget Plan'!L100</f>
        <v>0</v>
      </c>
      <c r="BD786" s="208">
        <f>+Q786-'[3]4.4. Detailed Budget Plan'!M100</f>
        <v>0</v>
      </c>
      <c r="BE786" s="208">
        <f>+T786-'[3]4.4. Detailed Budget Plan'!N100</f>
        <v>0</v>
      </c>
      <c r="BF786" s="208">
        <f>+W786-'[3]4.4. Detailed Budget Plan'!O100</f>
        <v>0</v>
      </c>
      <c r="BG786" s="208">
        <f>+AA786-'[3]4.4. Detailed Budget Plan'!P100</f>
        <v>0</v>
      </c>
    </row>
    <row r="787" spans="2:59" ht="21.6" customHeight="1" x14ac:dyDescent="0.25">
      <c r="C787" s="442"/>
      <c r="D787" s="443"/>
      <c r="E787" s="443"/>
      <c r="F787" s="443"/>
      <c r="G787" s="443"/>
      <c r="H787" s="443"/>
      <c r="I787" s="443"/>
      <c r="J787" s="443"/>
      <c r="K787" s="443"/>
      <c r="L787" s="443"/>
      <c r="M787" s="443"/>
      <c r="N787" s="443"/>
      <c r="O787" s="443"/>
      <c r="P787" s="443"/>
      <c r="Q787" s="444"/>
      <c r="R787" s="241" t="s">
        <v>449</v>
      </c>
      <c r="S787" s="242"/>
      <c r="T787" s="242"/>
      <c r="U787" s="242"/>
      <c r="V787" s="242"/>
      <c r="W787" s="330"/>
      <c r="X787" s="331" t="s">
        <v>320</v>
      </c>
      <c r="Y787" s="205">
        <v>3224.0431275545925</v>
      </c>
      <c r="Z787" s="483">
        <v>182.74740129107806</v>
      </c>
      <c r="AA787" s="361">
        <v>589185.50321096147</v>
      </c>
      <c r="AB787" s="293"/>
      <c r="AC787" s="206"/>
      <c r="AD787" s="206"/>
      <c r="AE787" s="206"/>
      <c r="AF787" s="206"/>
      <c r="AG787" s="206"/>
      <c r="AH787" s="206"/>
      <c r="AI787" s="206"/>
      <c r="AJ787" s="206"/>
      <c r="AK787" s="206"/>
      <c r="AL787" s="206"/>
      <c r="AM787" s="206"/>
      <c r="AN787" s="206"/>
      <c r="AO787" s="206"/>
      <c r="AP787" s="206"/>
      <c r="AQ787" s="206"/>
      <c r="AR787" s="206"/>
      <c r="AS787" s="206"/>
      <c r="AT787" s="206"/>
      <c r="AU787" s="206"/>
      <c r="AV787" s="206"/>
      <c r="AW787" s="206"/>
      <c r="AX787" s="207">
        <f>+AA787-(Y787*Z787)</f>
        <v>0</v>
      </c>
      <c r="AY787" s="156">
        <v>1</v>
      </c>
      <c r="BA787" s="518"/>
    </row>
    <row r="788" spans="2:59" x14ac:dyDescent="0.25">
      <c r="C788" s="442"/>
      <c r="D788" s="443"/>
      <c r="E788" s="443"/>
      <c r="F788" s="443"/>
      <c r="G788" s="443"/>
      <c r="H788" s="443"/>
      <c r="I788" s="443"/>
      <c r="J788" s="443"/>
      <c r="K788" s="443"/>
      <c r="L788" s="443"/>
      <c r="M788" s="443"/>
      <c r="N788" s="443"/>
      <c r="O788" s="443"/>
      <c r="P788" s="443"/>
      <c r="Q788" s="444"/>
      <c r="R788" s="212" t="s">
        <v>344</v>
      </c>
      <c r="S788" s="213"/>
      <c r="T788" s="213"/>
      <c r="U788" s="213"/>
      <c r="V788" s="213"/>
      <c r="W788" s="214"/>
      <c r="X788" s="334" t="s">
        <v>320</v>
      </c>
      <c r="Y788" s="525">
        <v>3890.4475775243359</v>
      </c>
      <c r="Z788" s="526">
        <v>18.666126655760877</v>
      </c>
      <c r="AA788" s="527">
        <v>72619.587229667333</v>
      </c>
      <c r="AB788" s="293"/>
      <c r="AC788" s="206"/>
      <c r="AD788" s="206"/>
      <c r="AE788" s="206"/>
      <c r="AF788" s="206"/>
      <c r="AG788" s="206"/>
      <c r="AH788" s="206"/>
      <c r="AI788" s="206"/>
      <c r="AJ788" s="206"/>
      <c r="AK788" s="206"/>
      <c r="AL788" s="206"/>
      <c r="AM788" s="206"/>
      <c r="AN788" s="206"/>
      <c r="AO788" s="206"/>
      <c r="AP788" s="206"/>
      <c r="AQ788" s="206"/>
      <c r="AR788" s="206"/>
      <c r="AS788" s="206"/>
      <c r="AT788" s="206"/>
      <c r="AU788" s="206"/>
      <c r="AV788" s="206"/>
      <c r="AW788" s="206"/>
      <c r="AX788" s="207">
        <f>+AA788-(Y788*Z788)</f>
        <v>0</v>
      </c>
      <c r="AY788" s="156">
        <v>2</v>
      </c>
    </row>
    <row r="789" spans="2:59" x14ac:dyDescent="0.25">
      <c r="C789" s="442"/>
      <c r="D789" s="443"/>
      <c r="E789" s="443"/>
      <c r="F789" s="443"/>
      <c r="G789" s="443"/>
      <c r="H789" s="443"/>
      <c r="I789" s="443"/>
      <c r="J789" s="443"/>
      <c r="K789" s="443"/>
      <c r="L789" s="443"/>
      <c r="M789" s="443"/>
      <c r="N789" s="443"/>
      <c r="O789" s="443"/>
      <c r="P789" s="443"/>
      <c r="Q789" s="444"/>
      <c r="R789" s="336" t="s">
        <v>345</v>
      </c>
      <c r="S789" s="337"/>
      <c r="T789" s="337"/>
      <c r="U789" s="337"/>
      <c r="V789" s="337"/>
      <c r="W789" s="338"/>
      <c r="X789" s="334" t="s">
        <v>320</v>
      </c>
      <c r="Y789" s="525">
        <v>5618.3715620904522</v>
      </c>
      <c r="Z789" s="526">
        <v>2.4085324717110805</v>
      </c>
      <c r="AA789" s="527">
        <v>13532.030345432962</v>
      </c>
      <c r="AB789" s="293"/>
      <c r="AC789" s="206"/>
      <c r="AD789" s="206"/>
      <c r="AE789" s="206"/>
      <c r="AF789" s="206"/>
      <c r="AG789" s="206"/>
      <c r="AH789" s="206"/>
      <c r="AI789" s="206"/>
      <c r="AJ789" s="206"/>
      <c r="AK789" s="206"/>
      <c r="AL789" s="206"/>
      <c r="AM789" s="206"/>
      <c r="AN789" s="206"/>
      <c r="AO789" s="206"/>
      <c r="AP789" s="206"/>
      <c r="AQ789" s="206"/>
      <c r="AR789" s="206"/>
      <c r="AS789" s="206"/>
      <c r="AT789" s="206"/>
      <c r="AU789" s="206"/>
      <c r="AV789" s="206"/>
      <c r="AW789" s="206"/>
      <c r="AX789" s="207">
        <f>+AA789-(Y789*Z789)</f>
        <v>0</v>
      </c>
      <c r="AY789" s="156">
        <v>3</v>
      </c>
    </row>
    <row r="790" spans="2:59" ht="14.65" customHeight="1" x14ac:dyDescent="0.25">
      <c r="C790" s="442"/>
      <c r="D790" s="443"/>
      <c r="E790" s="443"/>
      <c r="F790" s="443"/>
      <c r="G790" s="443"/>
      <c r="H790" s="443"/>
      <c r="I790" s="443"/>
      <c r="J790" s="443"/>
      <c r="K790" s="443"/>
      <c r="L790" s="443"/>
      <c r="M790" s="443"/>
      <c r="N790" s="443"/>
      <c r="O790" s="443"/>
      <c r="P790" s="443"/>
      <c r="Q790" s="444"/>
      <c r="R790" s="336" t="s">
        <v>347</v>
      </c>
      <c r="S790" s="337"/>
      <c r="T790" s="337"/>
      <c r="U790" s="337"/>
      <c r="V790" s="337"/>
      <c r="W790" s="338"/>
      <c r="X790" s="334" t="s">
        <v>320</v>
      </c>
      <c r="Y790" s="525">
        <v>16978.514505068299</v>
      </c>
      <c r="Z790" s="526">
        <v>5.4191980613499329</v>
      </c>
      <c r="AA790" s="527">
        <v>92009.93289046784</v>
      </c>
      <c r="AB790" s="293"/>
      <c r="AC790" s="206"/>
      <c r="AD790" s="206"/>
      <c r="AE790" s="206"/>
      <c r="AF790" s="206"/>
      <c r="AG790" s="206"/>
      <c r="AH790" s="206"/>
      <c r="AI790" s="206"/>
      <c r="AJ790" s="206"/>
      <c r="AK790" s="206"/>
      <c r="AL790" s="206"/>
      <c r="AM790" s="206"/>
      <c r="AN790" s="206"/>
      <c r="AO790" s="206"/>
      <c r="AP790" s="206"/>
      <c r="AQ790" s="206"/>
      <c r="AR790" s="206"/>
      <c r="AS790" s="206"/>
      <c r="AT790" s="206"/>
      <c r="AU790" s="206"/>
      <c r="AV790" s="206"/>
      <c r="AW790" s="206"/>
      <c r="AX790" s="207">
        <f t="shared" ref="AX790:AX791" si="44">+AA790-(Y790*Z790)</f>
        <v>0</v>
      </c>
      <c r="AY790" s="156">
        <v>4</v>
      </c>
    </row>
    <row r="791" spans="2:59" x14ac:dyDescent="0.25">
      <c r="C791" s="462"/>
      <c r="D791" s="463"/>
      <c r="E791" s="463"/>
      <c r="F791" s="463"/>
      <c r="G791" s="463"/>
      <c r="H791" s="463"/>
      <c r="I791" s="463"/>
      <c r="J791" s="463"/>
      <c r="K791" s="463"/>
      <c r="L791" s="463"/>
      <c r="M791" s="463"/>
      <c r="N791" s="463"/>
      <c r="O791" s="463"/>
      <c r="P791" s="463"/>
      <c r="Q791" s="464"/>
      <c r="R791" s="336" t="s">
        <v>450</v>
      </c>
      <c r="S791" s="337"/>
      <c r="T791" s="337"/>
      <c r="U791" s="337"/>
      <c r="V791" s="337"/>
      <c r="W791" s="338"/>
      <c r="X791" s="334" t="s">
        <v>320</v>
      </c>
      <c r="Y791" s="525">
        <v>1898.5883858232098</v>
      </c>
      <c r="Z791" s="526">
        <v>170.40066170796919</v>
      </c>
      <c r="AA791" s="527">
        <v>323520.71725534007</v>
      </c>
      <c r="AB791" s="293"/>
      <c r="AC791" s="206"/>
      <c r="AD791" s="206"/>
      <c r="AE791" s="206"/>
      <c r="AF791" s="206"/>
      <c r="AG791" s="206"/>
      <c r="AH791" s="206"/>
      <c r="AI791" s="206"/>
      <c r="AJ791" s="206"/>
      <c r="AK791" s="206"/>
      <c r="AL791" s="206"/>
      <c r="AM791" s="206"/>
      <c r="AN791" s="206"/>
      <c r="AO791" s="206"/>
      <c r="AP791" s="206"/>
      <c r="AQ791" s="206"/>
      <c r="AR791" s="206"/>
      <c r="AS791" s="206"/>
      <c r="AT791" s="206"/>
      <c r="AU791" s="206"/>
      <c r="AV791" s="206"/>
      <c r="AW791" s="206"/>
      <c r="AX791" s="207">
        <f t="shared" si="44"/>
        <v>0</v>
      </c>
      <c r="AY791" s="156">
        <v>5</v>
      </c>
    </row>
    <row r="792" spans="2:59" x14ac:dyDescent="0.25">
      <c r="C792" s="256" t="s">
        <v>327</v>
      </c>
      <c r="D792" s="256"/>
      <c r="E792" s="314"/>
      <c r="F792" s="315"/>
      <c r="G792" s="316"/>
      <c r="H792" s="316"/>
      <c r="I792" s="316"/>
      <c r="J792" s="316"/>
      <c r="K792" s="316"/>
      <c r="L792" s="316"/>
      <c r="M792" s="316"/>
      <c r="N792" s="316"/>
      <c r="O792" s="206"/>
      <c r="P792" s="317"/>
      <c r="Q792" s="206"/>
      <c r="X792" s="265"/>
      <c r="Y792" s="265"/>
      <c r="Z792" s="318"/>
      <c r="AA792" s="265"/>
    </row>
    <row r="793" spans="2:59" x14ac:dyDescent="0.25">
      <c r="C793" s="261" t="s">
        <v>328</v>
      </c>
      <c r="D793" s="261"/>
      <c r="E793" s="314"/>
      <c r="F793" s="315"/>
      <c r="G793" s="316"/>
      <c r="H793" s="316"/>
      <c r="I793" s="316"/>
      <c r="J793" s="316"/>
      <c r="K793" s="316"/>
      <c r="L793" s="316"/>
      <c r="M793" s="316"/>
      <c r="N793" s="316"/>
      <c r="O793" s="206"/>
      <c r="P793" s="317"/>
      <c r="Q793" s="206"/>
      <c r="R793" s="206"/>
      <c r="S793" s="317"/>
      <c r="T793" s="206"/>
      <c r="U793" s="206"/>
      <c r="V793" s="317"/>
      <c r="W793" s="206"/>
      <c r="X793" s="265"/>
      <c r="Y793" s="265"/>
      <c r="Z793" s="318"/>
      <c r="AA793" s="265"/>
    </row>
    <row r="794" spans="2:59" ht="15.75" thickBot="1" x14ac:dyDescent="0.3">
      <c r="C794" s="425"/>
      <c r="D794" s="425"/>
      <c r="E794" s="266"/>
      <c r="F794" s="267"/>
      <c r="G794" s="268"/>
      <c r="H794" s="199"/>
      <c r="I794" s="267"/>
      <c r="J794" s="292"/>
      <c r="K794" s="293"/>
      <c r="L794" s="291"/>
      <c r="M794" s="292"/>
      <c r="N794" s="293"/>
      <c r="O794" s="291"/>
      <c r="P794" s="292"/>
      <c r="Q794" s="293"/>
      <c r="R794" s="291"/>
      <c r="S794" s="292"/>
      <c r="T794" s="293"/>
      <c r="U794" s="291"/>
      <c r="V794" s="292"/>
      <c r="W794" s="293"/>
      <c r="X794" s="205"/>
      <c r="Y794" s="205"/>
      <c r="Z794" s="350"/>
      <c r="AA794" s="205"/>
      <c r="AB794" s="205"/>
    </row>
    <row r="795" spans="2:59" ht="33" customHeight="1" thickBot="1" x14ac:dyDescent="0.3">
      <c r="F795" s="387" t="s">
        <v>308</v>
      </c>
      <c r="G795" s="388"/>
      <c r="H795" s="389"/>
      <c r="I795" s="387" t="s">
        <v>309</v>
      </c>
      <c r="J795" s="388"/>
      <c r="K795" s="389"/>
      <c r="L795" s="387" t="s">
        <v>310</v>
      </c>
      <c r="M795" s="388"/>
      <c r="N795" s="389"/>
      <c r="O795" s="387" t="s">
        <v>311</v>
      </c>
      <c r="P795" s="388"/>
      <c r="Q795" s="389"/>
      <c r="R795" s="387" t="s">
        <v>312</v>
      </c>
      <c r="S795" s="388"/>
      <c r="T795" s="389"/>
      <c r="U795" s="387" t="s">
        <v>313</v>
      </c>
      <c r="V795" s="388"/>
      <c r="W795" s="389"/>
      <c r="X795" s="387" t="s">
        <v>314</v>
      </c>
      <c r="Y795" s="388"/>
      <c r="Z795" s="388"/>
      <c r="AA795" s="389"/>
      <c r="AB795" s="158"/>
    </row>
    <row r="796" spans="2:59" ht="30" x14ac:dyDescent="0.25">
      <c r="B796" s="276" t="str">
        <f>'[3]Do not use or change'!H100</f>
        <v>B37</v>
      </c>
      <c r="C796" s="322" t="str">
        <f>'[3]Do not use or change'!F100</f>
        <v>Staff</v>
      </c>
      <c r="D796" s="390" t="s">
        <v>329</v>
      </c>
      <c r="E796" s="390" t="s">
        <v>307</v>
      </c>
      <c r="F796" s="302" t="s">
        <v>315</v>
      </c>
      <c r="G796" s="298" t="s">
        <v>316</v>
      </c>
      <c r="H796" s="235" t="s">
        <v>317</v>
      </c>
      <c r="I796" s="299" t="s">
        <v>315</v>
      </c>
      <c r="J796" s="300" t="s">
        <v>316</v>
      </c>
      <c r="K796" s="301" t="s">
        <v>317</v>
      </c>
      <c r="L796" s="302" t="s">
        <v>315</v>
      </c>
      <c r="M796" s="298" t="s">
        <v>316</v>
      </c>
      <c r="N796" s="235" t="s">
        <v>317</v>
      </c>
      <c r="O796" s="302" t="s">
        <v>315</v>
      </c>
      <c r="P796" s="298" t="s">
        <v>316</v>
      </c>
      <c r="Q796" s="235" t="s">
        <v>317</v>
      </c>
      <c r="R796" s="302" t="s">
        <v>315</v>
      </c>
      <c r="S796" s="298" t="s">
        <v>316</v>
      </c>
      <c r="T796" s="235" t="s">
        <v>317</v>
      </c>
      <c r="U796" s="302" t="s">
        <v>315</v>
      </c>
      <c r="V796" s="298" t="s">
        <v>316</v>
      </c>
      <c r="W796" s="235" t="s">
        <v>317</v>
      </c>
      <c r="X796" s="390" t="s">
        <v>307</v>
      </c>
      <c r="Y796" s="302" t="s">
        <v>315</v>
      </c>
      <c r="Z796" s="298" t="s">
        <v>316</v>
      </c>
      <c r="AA796" s="235" t="s">
        <v>317</v>
      </c>
      <c r="AB796" s="181"/>
      <c r="AC796" s="319"/>
      <c r="AD796" s="319"/>
      <c r="AE796" s="319"/>
      <c r="AF796" s="319"/>
      <c r="AG796" s="319"/>
      <c r="AH796" s="319"/>
      <c r="AI796" s="319"/>
      <c r="AJ796" s="319"/>
      <c r="AK796" s="319"/>
      <c r="AL796" s="319"/>
      <c r="AM796" s="319"/>
      <c r="AN796" s="319"/>
    </row>
    <row r="797" spans="2:59" ht="135.75" thickBot="1" x14ac:dyDescent="0.3">
      <c r="C797" s="468" t="str">
        <f>'[3]Do not use or change'!I100</f>
        <v>Scientific advisors, and scientists on GHG emissions soil and water managment.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
      <c r="D797" s="392" t="s">
        <v>451</v>
      </c>
      <c r="E797" s="471" t="s">
        <v>340</v>
      </c>
      <c r="F797" s="282">
        <v>11054</v>
      </c>
      <c r="G797" s="197">
        <v>2.2485408169102259</v>
      </c>
      <c r="H797" s="198">
        <v>24855.370190125639</v>
      </c>
      <c r="I797" s="282">
        <v>11054</v>
      </c>
      <c r="J797" s="197">
        <v>5.1231594933504807</v>
      </c>
      <c r="K797" s="198">
        <v>56631.405039496218</v>
      </c>
      <c r="L797" s="282">
        <v>11054</v>
      </c>
      <c r="M797" s="197">
        <v>4.1191392622095728</v>
      </c>
      <c r="N797" s="198">
        <v>45532.965404464616</v>
      </c>
      <c r="O797" s="282">
        <v>11054</v>
      </c>
      <c r="P797" s="197">
        <v>2.9649735794481318</v>
      </c>
      <c r="Q797" s="198">
        <v>32774.81794721965</v>
      </c>
      <c r="R797" s="282">
        <v>11054</v>
      </c>
      <c r="S797" s="197">
        <v>2.705125726113041</v>
      </c>
      <c r="T797" s="198">
        <v>29902.459776453557</v>
      </c>
      <c r="U797" s="282">
        <v>11054</v>
      </c>
      <c r="V797" s="197">
        <v>1.2218097716938152</v>
      </c>
      <c r="W797" s="198">
        <v>13505.885216303433</v>
      </c>
      <c r="X797" s="433" t="str">
        <f>E797</f>
        <v>Months</v>
      </c>
      <c r="Y797" s="433">
        <f>U797</f>
        <v>11054</v>
      </c>
      <c r="Z797" s="284">
        <f>SUM(G797+J797+M797+P797+S797+V797)</f>
        <v>18.382748649725269</v>
      </c>
      <c r="AA797" s="285">
        <f>SUM(H797+K797+N797+Q797+T797+W797)</f>
        <v>203202.90357406312</v>
      </c>
      <c r="AB797" s="205"/>
      <c r="AC797" s="206"/>
      <c r="AD797" s="206"/>
      <c r="AE797" s="207">
        <f>H797-(F797*G797)</f>
        <v>0</v>
      </c>
      <c r="AF797" s="206"/>
      <c r="AG797" s="206"/>
      <c r="AH797" s="207">
        <f>K797-(J797*I797)</f>
        <v>0</v>
      </c>
      <c r="AI797" s="206"/>
      <c r="AJ797" s="206"/>
      <c r="AK797" s="207">
        <f>+N797-(L797*M797)</f>
        <v>0</v>
      </c>
      <c r="AL797" s="206"/>
      <c r="AM797" s="206"/>
      <c r="AN797" s="207">
        <f>Q797-(O797*P797)</f>
        <v>0</v>
      </c>
      <c r="AO797" s="206"/>
      <c r="AP797" s="206"/>
      <c r="AQ797" s="207">
        <f>+T797-(R797*S797)</f>
        <v>0</v>
      </c>
      <c r="AR797" s="206"/>
      <c r="AS797" s="206"/>
      <c r="AT797" s="207">
        <f>+W797-(U797*V797)</f>
        <v>0</v>
      </c>
      <c r="AU797" s="206"/>
      <c r="AV797" s="206"/>
      <c r="AW797" s="206"/>
      <c r="AX797" s="208">
        <f>+AA797-W797-T797-Q797-N797-K797-H797</f>
        <v>0</v>
      </c>
      <c r="BA797" s="208">
        <f>+H797-'[3]4.4. Detailed Budget Plan'!J101</f>
        <v>0</v>
      </c>
      <c r="BB797" s="208">
        <f>+K797-'[3]4.4. Detailed Budget Plan'!K101</f>
        <v>0</v>
      </c>
      <c r="BC797" s="208">
        <f>+N797-'[3]4.4. Detailed Budget Plan'!L101</f>
        <v>0</v>
      </c>
      <c r="BD797" s="208">
        <f>+Q797-'[3]4.4. Detailed Budget Plan'!M101</f>
        <v>0</v>
      </c>
      <c r="BE797" s="208">
        <f>+T797-'[3]4.4. Detailed Budget Plan'!N101</f>
        <v>0</v>
      </c>
      <c r="BF797" s="208">
        <f>+W797-'[3]4.4. Detailed Budget Plan'!O101</f>
        <v>0</v>
      </c>
      <c r="BG797" s="208">
        <f>+AA797-'[3]4.4. Detailed Budget Plan'!P101</f>
        <v>0</v>
      </c>
    </row>
    <row r="798" spans="2:59" x14ac:dyDescent="0.25">
      <c r="C798" s="286" t="s">
        <v>327</v>
      </c>
      <c r="D798" s="286"/>
      <c r="E798" s="306"/>
      <c r="F798" s="307"/>
      <c r="G798" s="308"/>
      <c r="I798" s="309"/>
      <c r="J798" s="310"/>
      <c r="K798" s="309"/>
      <c r="L798" s="309"/>
      <c r="M798" s="310"/>
      <c r="N798" s="309"/>
      <c r="O798" s="309"/>
      <c r="P798" s="310"/>
      <c r="Q798" s="309"/>
      <c r="R798" s="309"/>
      <c r="S798" s="310"/>
      <c r="T798" s="309"/>
      <c r="U798" s="309"/>
      <c r="V798" s="310"/>
      <c r="W798" s="309"/>
      <c r="X798" s="311"/>
      <c r="Y798" s="311"/>
      <c r="Z798" s="312"/>
      <c r="AA798" s="311"/>
    </row>
    <row r="799" spans="2:59" x14ac:dyDescent="0.25">
      <c r="C799" s="261" t="s">
        <v>328</v>
      </c>
      <c r="D799" s="261"/>
      <c r="E799" s="314"/>
      <c r="F799" s="315"/>
      <c r="G799" s="316"/>
      <c r="H799" s="206"/>
      <c r="I799" s="206"/>
      <c r="J799" s="317"/>
      <c r="K799" s="206"/>
      <c r="L799" s="206"/>
      <c r="M799" s="317"/>
      <c r="N799" s="206"/>
      <c r="O799" s="206"/>
      <c r="P799" s="317"/>
      <c r="Q799" s="206"/>
      <c r="R799" s="206"/>
      <c r="S799" s="317"/>
      <c r="T799" s="206"/>
      <c r="U799" s="206"/>
      <c r="V799" s="317"/>
      <c r="W799" s="206"/>
      <c r="X799" s="265"/>
      <c r="Y799" s="265"/>
      <c r="Z799" s="318"/>
      <c r="AA799" s="265"/>
    </row>
    <row r="800" spans="2:59" ht="15.75" thickBot="1" x14ac:dyDescent="0.3">
      <c r="F800" s="319"/>
      <c r="H800" s="319"/>
      <c r="K800" s="319"/>
      <c r="N800" s="319"/>
      <c r="Q800" s="319"/>
      <c r="T800" s="319"/>
      <c r="W800" s="319"/>
      <c r="X800" s="375"/>
      <c r="Y800" s="375"/>
      <c r="AA800" s="375"/>
      <c r="AB800" s="225"/>
    </row>
    <row r="801" spans="2:59" ht="15.75" thickBot="1" x14ac:dyDescent="0.3">
      <c r="F801" s="387" t="s">
        <v>308</v>
      </c>
      <c r="G801" s="388"/>
      <c r="H801" s="389"/>
      <c r="I801" s="387" t="s">
        <v>309</v>
      </c>
      <c r="J801" s="388"/>
      <c r="K801" s="389"/>
      <c r="L801" s="387" t="s">
        <v>310</v>
      </c>
      <c r="M801" s="388"/>
      <c r="N801" s="389"/>
      <c r="O801" s="387" t="s">
        <v>311</v>
      </c>
      <c r="P801" s="388"/>
      <c r="Q801" s="389"/>
      <c r="R801" s="387" t="s">
        <v>312</v>
      </c>
      <c r="S801" s="388"/>
      <c r="T801" s="389"/>
      <c r="U801" s="387" t="s">
        <v>313</v>
      </c>
      <c r="V801" s="388"/>
      <c r="W801" s="389"/>
      <c r="X801" s="387" t="s">
        <v>314</v>
      </c>
      <c r="Y801" s="388"/>
      <c r="Z801" s="388"/>
      <c r="AA801" s="389"/>
      <c r="AB801" s="158"/>
    </row>
    <row r="802" spans="2:59" ht="30" x14ac:dyDescent="0.25">
      <c r="B802" s="276" t="str">
        <f>'[3]Do not use or change'!H101</f>
        <v>B38</v>
      </c>
      <c r="C802" s="322" t="str">
        <f>'[3]Do not use or change'!F101</f>
        <v>Training, workshops, and conference</v>
      </c>
      <c r="D802" s="390" t="s">
        <v>329</v>
      </c>
      <c r="E802" s="390" t="s">
        <v>307</v>
      </c>
      <c r="F802" s="302" t="s">
        <v>315</v>
      </c>
      <c r="G802" s="298" t="s">
        <v>316</v>
      </c>
      <c r="H802" s="235" t="s">
        <v>317</v>
      </c>
      <c r="I802" s="299" t="s">
        <v>315</v>
      </c>
      <c r="J802" s="300" t="s">
        <v>316</v>
      </c>
      <c r="K802" s="301" t="s">
        <v>317</v>
      </c>
      <c r="L802" s="302" t="s">
        <v>315</v>
      </c>
      <c r="M802" s="298" t="s">
        <v>316</v>
      </c>
      <c r="N802" s="235" t="s">
        <v>317</v>
      </c>
      <c r="O802" s="302" t="s">
        <v>315</v>
      </c>
      <c r="P802" s="298" t="s">
        <v>316</v>
      </c>
      <c r="Q802" s="235" t="s">
        <v>317</v>
      </c>
      <c r="R802" s="302" t="s">
        <v>315</v>
      </c>
      <c r="S802" s="298" t="s">
        <v>316</v>
      </c>
      <c r="T802" s="235" t="s">
        <v>317</v>
      </c>
      <c r="U802" s="302" t="s">
        <v>315</v>
      </c>
      <c r="V802" s="298" t="s">
        <v>316</v>
      </c>
      <c r="W802" s="235" t="s">
        <v>317</v>
      </c>
      <c r="X802" s="390" t="s">
        <v>307</v>
      </c>
      <c r="Y802" s="302" t="s">
        <v>315</v>
      </c>
      <c r="Z802" s="298" t="s">
        <v>316</v>
      </c>
      <c r="AA802" s="235" t="s">
        <v>317</v>
      </c>
      <c r="AB802" s="181"/>
      <c r="AC802" s="319"/>
      <c r="AD802" s="319"/>
      <c r="AE802" s="319"/>
      <c r="AF802" s="319"/>
      <c r="AG802" s="319"/>
      <c r="AH802" s="319"/>
      <c r="AI802" s="319"/>
      <c r="AJ802" s="319"/>
      <c r="AK802" s="319"/>
      <c r="AL802" s="319"/>
      <c r="AM802" s="319"/>
      <c r="AN802" s="319"/>
    </row>
    <row r="803" spans="2:59" ht="60" customHeight="1" thickBot="1" x14ac:dyDescent="0.3">
      <c r="C803" s="303" t="str">
        <f>'[3]Do not use or change'!I101</f>
        <v xml:space="preserve">Includes all costs associated with event logistics and supplies requiered (snacks, lunches, locations, equipment, materials, communication material) </v>
      </c>
      <c r="D803" s="392" t="s">
        <v>413</v>
      </c>
      <c r="E803" s="392" t="s">
        <v>351</v>
      </c>
      <c r="F803" s="352">
        <v>2300</v>
      </c>
      <c r="G803" s="355">
        <v>2.9228688941599894</v>
      </c>
      <c r="H803" s="201">
        <v>6722.5984565679755</v>
      </c>
      <c r="I803" s="352">
        <v>2300</v>
      </c>
      <c r="J803" s="355">
        <v>16.095775551308638</v>
      </c>
      <c r="K803" s="198">
        <v>37020.283768009867</v>
      </c>
      <c r="L803" s="352">
        <v>2300</v>
      </c>
      <c r="M803" s="355">
        <v>21.976554516293742</v>
      </c>
      <c r="N803" s="198">
        <v>50546.075387475605</v>
      </c>
      <c r="O803" s="352">
        <v>2300</v>
      </c>
      <c r="P803" s="355">
        <v>20.511341126439572</v>
      </c>
      <c r="Q803" s="198">
        <v>47176.084590811013</v>
      </c>
      <c r="R803" s="352">
        <v>2300</v>
      </c>
      <c r="S803" s="355">
        <v>18.859273175184779</v>
      </c>
      <c r="T803" s="198">
        <v>43376.328302924994</v>
      </c>
      <c r="U803" s="352">
        <v>2300</v>
      </c>
      <c r="V803" s="355">
        <v>8.496268756799811</v>
      </c>
      <c r="W803" s="198">
        <v>19541.418140639566</v>
      </c>
      <c r="X803" s="433" t="str">
        <f>E803</f>
        <v>Event</v>
      </c>
      <c r="Y803" s="433">
        <f>U803</f>
        <v>2300</v>
      </c>
      <c r="Z803" s="284">
        <f>SUM(G803+J803+M803+P803+S803+V803)</f>
        <v>88.862082020186534</v>
      </c>
      <c r="AA803" s="285">
        <f>SUM(H803+K803+N803+Q803+T803+W803)</f>
        <v>204382.78864642902</v>
      </c>
      <c r="AB803" s="205"/>
      <c r="AC803" s="206"/>
      <c r="AD803" s="206"/>
      <c r="AE803" s="207">
        <f>H803-(F803*G803)</f>
        <v>0</v>
      </c>
      <c r="AF803" s="206"/>
      <c r="AG803" s="206"/>
      <c r="AH803" s="207">
        <f>K803-(J803*I803)</f>
        <v>0</v>
      </c>
      <c r="AI803" s="206"/>
      <c r="AJ803" s="206"/>
      <c r="AK803" s="207">
        <f>+N803-(L803*M803)</f>
        <v>0</v>
      </c>
      <c r="AL803" s="206"/>
      <c r="AM803" s="206"/>
      <c r="AN803" s="207">
        <f>Q803-(O803*P803)</f>
        <v>0</v>
      </c>
      <c r="AO803" s="206"/>
      <c r="AP803" s="206"/>
      <c r="AQ803" s="207">
        <f>+T803-(R803*S803)</f>
        <v>0</v>
      </c>
      <c r="AR803" s="206"/>
      <c r="AS803" s="206"/>
      <c r="AT803" s="207">
        <f>+W803-(U803*V803)</f>
        <v>0</v>
      </c>
      <c r="AU803" s="206"/>
      <c r="AV803" s="206"/>
      <c r="AW803" s="206"/>
      <c r="AX803" s="208">
        <f>+AA803-W803-T803-Q803-N803-K803-H803</f>
        <v>1.4551915228366852E-11</v>
      </c>
      <c r="BA803" s="208">
        <f>+H803-'[3]4.4. Detailed Budget Plan'!J102</f>
        <v>0</v>
      </c>
      <c r="BB803" s="208">
        <f>+K803-'[3]4.4. Detailed Budget Plan'!K102</f>
        <v>0</v>
      </c>
      <c r="BC803" s="208">
        <f>+N803-'[3]4.4. Detailed Budget Plan'!L102</f>
        <v>0</v>
      </c>
      <c r="BD803" s="208">
        <f>+Q803-'[3]4.4. Detailed Budget Plan'!M102</f>
        <v>0</v>
      </c>
      <c r="BE803" s="208">
        <f>+T803-'[3]4.4. Detailed Budget Plan'!N102</f>
        <v>0</v>
      </c>
      <c r="BF803" s="208">
        <f>+W803-'[3]4.4. Detailed Budget Plan'!O102</f>
        <v>0</v>
      </c>
      <c r="BG803" s="208">
        <f>+AA803-'[3]4.4. Detailed Budget Plan'!P102</f>
        <v>0</v>
      </c>
    </row>
    <row r="804" spans="2:59" x14ac:dyDescent="0.25">
      <c r="C804" s="286" t="s">
        <v>327</v>
      </c>
      <c r="D804" s="286"/>
      <c r="E804" s="306"/>
      <c r="F804" s="307"/>
      <c r="G804" s="308"/>
      <c r="H804" s="308"/>
      <c r="I804" s="309"/>
      <c r="J804" s="310"/>
      <c r="K804" s="309"/>
      <c r="L804" s="309"/>
      <c r="M804" s="310"/>
      <c r="N804" s="309"/>
      <c r="O804" s="309"/>
      <c r="P804" s="310"/>
      <c r="Q804" s="309"/>
      <c r="R804" s="309"/>
      <c r="S804" s="310"/>
      <c r="T804" s="309"/>
      <c r="U804" s="309"/>
      <c r="V804" s="310"/>
      <c r="W804" s="309"/>
      <c r="X804" s="311"/>
      <c r="Y804" s="311"/>
      <c r="Z804" s="312"/>
      <c r="AA804" s="311"/>
    </row>
    <row r="805" spans="2:59" x14ac:dyDescent="0.25">
      <c r="C805" s="261" t="s">
        <v>328</v>
      </c>
      <c r="D805" s="261"/>
      <c r="E805" s="314"/>
      <c r="F805" s="315"/>
      <c r="G805" s="316"/>
      <c r="H805" s="206"/>
      <c r="I805" s="206"/>
      <c r="J805" s="317"/>
      <c r="K805" s="206"/>
      <c r="L805" s="206"/>
      <c r="M805" s="317"/>
      <c r="N805" s="206"/>
      <c r="O805" s="206"/>
      <c r="P805" s="317"/>
      <c r="Q805" s="206"/>
      <c r="R805" s="206"/>
      <c r="S805" s="317"/>
      <c r="T805" s="206"/>
      <c r="U805" s="206"/>
      <c r="V805" s="317"/>
      <c r="W805" s="206"/>
      <c r="X805" s="265"/>
      <c r="Y805" s="265"/>
      <c r="Z805" s="318"/>
      <c r="AA805" s="265"/>
    </row>
    <row r="806" spans="2:59" ht="15" customHeight="1" thickBot="1" x14ac:dyDescent="0.3">
      <c r="C806" s="425"/>
      <c r="D806" s="425"/>
      <c r="E806" s="266"/>
      <c r="F806" s="267"/>
      <c r="G806" s="268"/>
      <c r="H806" s="199"/>
      <c r="I806" s="267"/>
      <c r="J806" s="292"/>
      <c r="K806" s="293"/>
      <c r="L806" s="291"/>
      <c r="M806" s="292"/>
      <c r="N806" s="293"/>
      <c r="O806" s="291"/>
      <c r="P806" s="292"/>
      <c r="Q806" s="293"/>
      <c r="R806" s="291"/>
      <c r="S806" s="292"/>
      <c r="T806" s="293"/>
      <c r="U806" s="291"/>
      <c r="V806" s="292"/>
      <c r="W806" s="293"/>
      <c r="X806" s="205"/>
      <c r="Y806" s="205"/>
      <c r="Z806" s="350"/>
      <c r="AA806" s="205"/>
      <c r="AB806" s="205"/>
    </row>
    <row r="807" spans="2:59" ht="15.75" thickBot="1" x14ac:dyDescent="0.3">
      <c r="F807" s="387" t="s">
        <v>308</v>
      </c>
      <c r="G807" s="388"/>
      <c r="H807" s="389"/>
      <c r="I807" s="387" t="s">
        <v>309</v>
      </c>
      <c r="J807" s="388"/>
      <c r="K807" s="389"/>
      <c r="L807" s="387" t="s">
        <v>310</v>
      </c>
      <c r="M807" s="388"/>
      <c r="N807" s="389"/>
      <c r="O807" s="387" t="s">
        <v>311</v>
      </c>
      <c r="P807" s="388"/>
      <c r="Q807" s="389"/>
      <c r="R807" s="387" t="s">
        <v>312</v>
      </c>
      <c r="S807" s="388"/>
      <c r="T807" s="389"/>
      <c r="U807" s="387" t="s">
        <v>313</v>
      </c>
      <c r="V807" s="388"/>
      <c r="W807" s="389"/>
      <c r="X807" s="387" t="s">
        <v>314</v>
      </c>
      <c r="Y807" s="388"/>
      <c r="Z807" s="388"/>
      <c r="AA807" s="389"/>
      <c r="AB807" s="158"/>
    </row>
    <row r="808" spans="2:59" ht="30" x14ac:dyDescent="0.25">
      <c r="B808" s="276" t="str">
        <f>'[3]Do not use or change'!H102</f>
        <v>B39</v>
      </c>
      <c r="C808" s="322" t="str">
        <f>'[3]Do not use or change'!F102</f>
        <v>Travel</v>
      </c>
      <c r="D808" s="390" t="s">
        <v>329</v>
      </c>
      <c r="E808" s="390" t="s">
        <v>307</v>
      </c>
      <c r="F808" s="302" t="s">
        <v>315</v>
      </c>
      <c r="G808" s="298" t="s">
        <v>316</v>
      </c>
      <c r="H808" s="235" t="s">
        <v>317</v>
      </c>
      <c r="I808" s="299" t="s">
        <v>315</v>
      </c>
      <c r="J808" s="300" t="s">
        <v>316</v>
      </c>
      <c r="K808" s="301" t="s">
        <v>317</v>
      </c>
      <c r="L808" s="302" t="s">
        <v>315</v>
      </c>
      <c r="M808" s="298" t="s">
        <v>316</v>
      </c>
      <c r="N808" s="235" t="s">
        <v>317</v>
      </c>
      <c r="O808" s="302" t="s">
        <v>315</v>
      </c>
      <c r="P808" s="298" t="s">
        <v>316</v>
      </c>
      <c r="Q808" s="235" t="s">
        <v>317</v>
      </c>
      <c r="R808" s="302" t="s">
        <v>315</v>
      </c>
      <c r="S808" s="298" t="s">
        <v>316</v>
      </c>
      <c r="T808" s="235" t="s">
        <v>317</v>
      </c>
      <c r="U808" s="302" t="s">
        <v>315</v>
      </c>
      <c r="V808" s="298" t="s">
        <v>316</v>
      </c>
      <c r="W808" s="235" t="s">
        <v>317</v>
      </c>
      <c r="X808" s="390" t="s">
        <v>307</v>
      </c>
      <c r="Y808" s="302" t="s">
        <v>315</v>
      </c>
      <c r="Z808" s="298" t="s">
        <v>316</v>
      </c>
      <c r="AA808" s="235" t="s">
        <v>317</v>
      </c>
      <c r="AB808" s="181"/>
    </row>
    <row r="809" spans="2:59" ht="30.75" thickBot="1" x14ac:dyDescent="0.3">
      <c r="C809" s="303" t="str">
        <f>'[3]Do not use or change'!I102</f>
        <v>Includes travel costs (air tickects, taxi, car rental hotels and perdiem)</v>
      </c>
      <c r="D809" s="392" t="s">
        <v>452</v>
      </c>
      <c r="E809" s="392" t="s">
        <v>353</v>
      </c>
      <c r="F809" s="354">
        <v>626</v>
      </c>
      <c r="G809" s="197">
        <v>145.55909146295087</v>
      </c>
      <c r="H809" s="198">
        <v>91119.991255807239</v>
      </c>
      <c r="I809" s="354">
        <v>626</v>
      </c>
      <c r="J809" s="197">
        <v>275.94569488337328</v>
      </c>
      <c r="K809" s="198">
        <v>172742.00499699166</v>
      </c>
      <c r="L809" s="354">
        <v>626</v>
      </c>
      <c r="M809" s="197">
        <v>235.40161597870505</v>
      </c>
      <c r="N809" s="198">
        <v>147361.41160266937</v>
      </c>
      <c r="O809" s="354">
        <v>626</v>
      </c>
      <c r="P809" s="197">
        <v>206.07874913997767</v>
      </c>
      <c r="Q809" s="198">
        <v>129005.29696162602</v>
      </c>
      <c r="R809" s="354">
        <v>626</v>
      </c>
      <c r="S809" s="197">
        <v>170.44445362727944</v>
      </c>
      <c r="T809" s="198">
        <v>106698.22797067693</v>
      </c>
      <c r="U809" s="354">
        <v>626</v>
      </c>
      <c r="V809" s="197">
        <v>73.812190523045828</v>
      </c>
      <c r="W809" s="198">
        <v>46206.431267426691</v>
      </c>
      <c r="X809" s="433" t="str">
        <f>E809</f>
        <v>Trip</v>
      </c>
      <c r="Y809" s="433">
        <f>U809</f>
        <v>626</v>
      </c>
      <c r="Z809" s="284">
        <f>SUM(G809+J809+M809+P809+S809+V809)</f>
        <v>1107.2417956153322</v>
      </c>
      <c r="AA809" s="285">
        <f>SUM(H809+K809+N809+Q809+T809+W809)</f>
        <v>693133.36405519792</v>
      </c>
      <c r="AB809" s="205"/>
      <c r="AC809" s="206"/>
      <c r="AD809" s="206"/>
      <c r="AE809" s="207">
        <f>H809-(F809*G809)</f>
        <v>0</v>
      </c>
      <c r="AF809" s="206"/>
      <c r="AG809" s="206"/>
      <c r="AH809" s="207">
        <f>K809-(J809*I809)</f>
        <v>0</v>
      </c>
      <c r="AI809" s="206"/>
      <c r="AJ809" s="206"/>
      <c r="AK809" s="207">
        <f>+N809-(L809*M809)</f>
        <v>0</v>
      </c>
      <c r="AL809" s="206"/>
      <c r="AM809" s="206"/>
      <c r="AN809" s="207">
        <f>Q809-(O809*P809)</f>
        <v>0</v>
      </c>
      <c r="AO809" s="206"/>
      <c r="AP809" s="206"/>
      <c r="AQ809" s="207">
        <f>+T809-(R809*S809)</f>
        <v>0</v>
      </c>
      <c r="AR809" s="206"/>
      <c r="AS809" s="206"/>
      <c r="AT809" s="207">
        <f>+W809-(U809*V809)</f>
        <v>0</v>
      </c>
      <c r="AU809" s="206"/>
      <c r="AV809" s="206"/>
      <c r="AW809" s="206"/>
      <c r="AX809" s="208">
        <f>+AA809-W809-T809-Q809-N809-K809-H809</f>
        <v>0</v>
      </c>
      <c r="BA809" s="208">
        <f>+H809-'[3]4.4. Detailed Budget Plan'!J103</f>
        <v>0</v>
      </c>
      <c r="BB809" s="208">
        <f>+K809-'[3]4.4. Detailed Budget Plan'!K103</f>
        <v>0</v>
      </c>
      <c r="BC809" s="208">
        <f>+N809-'[3]4.4. Detailed Budget Plan'!L103</f>
        <v>0</v>
      </c>
      <c r="BD809" s="208">
        <f>+Q809-'[3]4.4. Detailed Budget Plan'!M103</f>
        <v>0</v>
      </c>
      <c r="BE809" s="208">
        <f>+T809-'[3]4.4. Detailed Budget Plan'!N103</f>
        <v>0</v>
      </c>
      <c r="BF809" s="208">
        <f>+W809-'[3]4.4. Detailed Budget Plan'!O103</f>
        <v>0</v>
      </c>
      <c r="BG809" s="208">
        <f>+AA809-'[3]4.4. Detailed Budget Plan'!P103</f>
        <v>0</v>
      </c>
    </row>
    <row r="810" spans="2:59" x14ac:dyDescent="0.25">
      <c r="C810" s="286" t="s">
        <v>327</v>
      </c>
      <c r="D810" s="286"/>
      <c r="E810" s="306"/>
      <c r="F810" s="307"/>
      <c r="G810" s="308"/>
      <c r="I810" s="309"/>
      <c r="J810" s="310"/>
      <c r="K810" s="309"/>
      <c r="L810" s="309"/>
      <c r="M810" s="310"/>
      <c r="N810" s="309"/>
      <c r="O810" s="309"/>
      <c r="P810" s="310"/>
      <c r="Q810" s="309"/>
      <c r="R810" s="309"/>
      <c r="S810" s="310"/>
      <c r="T810" s="309"/>
      <c r="U810" s="309"/>
      <c r="V810" s="310"/>
      <c r="W810" s="309"/>
      <c r="X810" s="311"/>
      <c r="Y810" s="311"/>
      <c r="Z810" s="312"/>
      <c r="AA810" s="311"/>
    </row>
    <row r="811" spans="2:59" x14ac:dyDescent="0.25">
      <c r="C811" s="261" t="s">
        <v>328</v>
      </c>
      <c r="D811" s="261"/>
      <c r="E811" s="314"/>
      <c r="F811" s="315"/>
      <c r="G811" s="316"/>
      <c r="H811" s="206"/>
      <c r="I811" s="206"/>
      <c r="J811" s="317"/>
      <c r="K811" s="206"/>
      <c r="L811" s="206"/>
      <c r="M811" s="317"/>
      <c r="N811" s="206"/>
      <c r="O811" s="206"/>
      <c r="P811" s="317"/>
      <c r="Q811" s="206"/>
      <c r="R811" s="206"/>
      <c r="S811" s="317"/>
      <c r="T811" s="206"/>
      <c r="U811" s="206"/>
      <c r="V811" s="317"/>
      <c r="W811" s="206"/>
      <c r="X811" s="265"/>
      <c r="Y811" s="265"/>
      <c r="Z811" s="318"/>
      <c r="AA811" s="265"/>
    </row>
    <row r="812" spans="2:59" ht="15.75" thickBot="1" x14ac:dyDescent="0.3">
      <c r="F812" s="319"/>
      <c r="H812" s="319"/>
      <c r="K812" s="319"/>
      <c r="N812" s="319"/>
      <c r="Q812" s="319"/>
      <c r="T812" s="319"/>
      <c r="W812" s="319"/>
      <c r="X812" s="375"/>
      <c r="Y812" s="375"/>
      <c r="AA812" s="375"/>
      <c r="AB812" s="225"/>
    </row>
    <row r="813" spans="2:59" ht="15.75" thickBot="1" x14ac:dyDescent="0.3">
      <c r="B813" s="166"/>
      <c r="C813" s="166"/>
      <c r="D813" s="166"/>
      <c r="E813" s="166"/>
      <c r="F813" s="387" t="s">
        <v>308</v>
      </c>
      <c r="G813" s="388"/>
      <c r="H813" s="389"/>
      <c r="I813" s="387" t="s">
        <v>309</v>
      </c>
      <c r="J813" s="388"/>
      <c r="K813" s="389"/>
      <c r="L813" s="387" t="s">
        <v>310</v>
      </c>
      <c r="M813" s="388"/>
      <c r="N813" s="389"/>
      <c r="O813" s="387" t="s">
        <v>311</v>
      </c>
      <c r="P813" s="388"/>
      <c r="Q813" s="389"/>
      <c r="R813" s="387" t="s">
        <v>312</v>
      </c>
      <c r="S813" s="388"/>
      <c r="T813" s="389"/>
      <c r="U813" s="387" t="s">
        <v>313</v>
      </c>
      <c r="V813" s="388"/>
      <c r="W813" s="389"/>
      <c r="X813" s="387" t="s">
        <v>314</v>
      </c>
      <c r="Y813" s="388"/>
      <c r="Z813" s="388"/>
      <c r="AA813" s="389"/>
      <c r="AB813" s="158"/>
    </row>
    <row r="814" spans="2:59" ht="30" x14ac:dyDescent="0.25">
      <c r="B814" s="276" t="str">
        <f>'[3]Do not use or change'!H103</f>
        <v>B40</v>
      </c>
      <c r="C814" s="344" t="str">
        <f>'[3]Do not use or change'!F103</f>
        <v>Construction</v>
      </c>
      <c r="D814" s="390" t="s">
        <v>329</v>
      </c>
      <c r="E814" s="390" t="s">
        <v>307</v>
      </c>
      <c r="F814" s="302" t="s">
        <v>315</v>
      </c>
      <c r="G814" s="298" t="s">
        <v>316</v>
      </c>
      <c r="H814" s="235" t="s">
        <v>317</v>
      </c>
      <c r="I814" s="299" t="s">
        <v>315</v>
      </c>
      <c r="J814" s="300" t="s">
        <v>316</v>
      </c>
      <c r="K814" s="301" t="s">
        <v>317</v>
      </c>
      <c r="L814" s="302" t="s">
        <v>315</v>
      </c>
      <c r="M814" s="298" t="s">
        <v>316</v>
      </c>
      <c r="N814" s="235" t="s">
        <v>317</v>
      </c>
      <c r="O814" s="302" t="s">
        <v>315</v>
      </c>
      <c r="P814" s="298" t="s">
        <v>316</v>
      </c>
      <c r="Q814" s="235" t="s">
        <v>317</v>
      </c>
      <c r="R814" s="302" t="s">
        <v>315</v>
      </c>
      <c r="S814" s="298" t="s">
        <v>316</v>
      </c>
      <c r="T814" s="235" t="s">
        <v>317</v>
      </c>
      <c r="U814" s="302" t="s">
        <v>315</v>
      </c>
      <c r="V814" s="298" t="s">
        <v>316</v>
      </c>
      <c r="W814" s="235" t="s">
        <v>317</v>
      </c>
      <c r="X814" s="390" t="s">
        <v>307</v>
      </c>
      <c r="Y814" s="302" t="s">
        <v>315</v>
      </c>
      <c r="Z814" s="298" t="s">
        <v>316</v>
      </c>
      <c r="AA814" s="235" t="s">
        <v>317</v>
      </c>
      <c r="AB814" s="181"/>
    </row>
    <row r="815" spans="2:59" ht="109.5" customHeight="1" thickBot="1" x14ac:dyDescent="0.3">
      <c r="B815" s="166"/>
      <c r="C815" s="303" t="str">
        <f>'[3]Do not use or change'!I103</f>
        <v>Land adaptation, installation of hornillas paneleras, construction of cow stall, installation of geomembranes, installation of pipes and tanks for water management, adaptation of sites for water harvesting</v>
      </c>
      <c r="D815" s="392" t="s">
        <v>453</v>
      </c>
      <c r="E815" s="392" t="s">
        <v>320</v>
      </c>
      <c r="F815" s="352">
        <v>1071.2219370687703</v>
      </c>
      <c r="G815" s="197">
        <v>52.524447062188003</v>
      </c>
      <c r="H815" s="198">
        <v>56265.339925423112</v>
      </c>
      <c r="I815" s="352">
        <v>1071.2219370687703</v>
      </c>
      <c r="J815" s="197">
        <v>117.8441289999358</v>
      </c>
      <c r="K815" s="198">
        <v>126237.21613949329</v>
      </c>
      <c r="L815" s="352">
        <v>1071.2219370687703</v>
      </c>
      <c r="M815" s="197">
        <v>621.39576313354621</v>
      </c>
      <c r="N815" s="198">
        <v>665652.77307024412</v>
      </c>
      <c r="O815" s="352">
        <v>1071.2219370687703</v>
      </c>
      <c r="P815" s="197">
        <v>1171.9211106795881</v>
      </c>
      <c r="Q815" s="198">
        <v>1255387.6022739732</v>
      </c>
      <c r="R815" s="352">
        <v>1071.2219370687703</v>
      </c>
      <c r="S815" s="197">
        <v>1248.6620058883343</v>
      </c>
      <c r="T815" s="198">
        <v>1337594.1326918779</v>
      </c>
      <c r="U815" s="352">
        <v>1071.2219370687703</v>
      </c>
      <c r="V815" s="197">
        <v>645.67003428944315</v>
      </c>
      <c r="W815" s="198">
        <v>691655.90483879671</v>
      </c>
      <c r="X815" s="433" t="str">
        <f>E815</f>
        <v>Lump sum</v>
      </c>
      <c r="Y815" s="433">
        <f>U815</f>
        <v>1071.2219370687703</v>
      </c>
      <c r="Z815" s="284">
        <f>SUM(G815+J815+M815+P815+S815+V815)</f>
        <v>3858.017490053036</v>
      </c>
      <c r="AA815" s="285">
        <f>SUM(H815+K815+N815+Q815+T815+W815)</f>
        <v>4132792.9689398082</v>
      </c>
      <c r="AB815" s="205"/>
      <c r="AC815" s="206"/>
      <c r="AD815" s="206"/>
      <c r="AE815" s="207">
        <f>H815-(F815*G815)</f>
        <v>0</v>
      </c>
      <c r="AF815" s="206"/>
      <c r="AG815" s="206"/>
      <c r="AH815" s="207">
        <f>K815-(J815*I815)</f>
        <v>0</v>
      </c>
      <c r="AI815" s="206"/>
      <c r="AJ815" s="206"/>
      <c r="AK815" s="207">
        <f>+N815-(L815*M815)</f>
        <v>0</v>
      </c>
      <c r="AL815" s="206"/>
      <c r="AM815" s="206"/>
      <c r="AN815" s="207">
        <f>Q815-(O815*P815)</f>
        <v>0</v>
      </c>
      <c r="AO815" s="206"/>
      <c r="AP815" s="206"/>
      <c r="AQ815" s="207">
        <f>+T815-(R815*S815)</f>
        <v>0</v>
      </c>
      <c r="AR815" s="206"/>
      <c r="AS815" s="206"/>
      <c r="AT815" s="207">
        <f>+W815-(U815*V815)</f>
        <v>0</v>
      </c>
      <c r="AU815" s="206"/>
      <c r="AV815" s="206"/>
      <c r="AW815" s="206"/>
      <c r="AX815" s="208">
        <f>+AA815-W815-T815-Q815-N815-K815-H815</f>
        <v>-9.4587448984384537E-11</v>
      </c>
      <c r="BA815" s="208">
        <f>+H815-'[3]4.4. Detailed Budget Plan'!J104</f>
        <v>0</v>
      </c>
      <c r="BB815" s="208">
        <f>+K815-'[3]4.4. Detailed Budget Plan'!K104</f>
        <v>0</v>
      </c>
      <c r="BC815" s="208">
        <f>+N815-'[3]4.4. Detailed Budget Plan'!L104</f>
        <v>0</v>
      </c>
      <c r="BD815" s="208">
        <f>+Q815-'[3]4.4. Detailed Budget Plan'!M104</f>
        <v>0</v>
      </c>
      <c r="BE815" s="208">
        <f>+T815-'[3]4.4. Detailed Budget Plan'!N104</f>
        <v>0</v>
      </c>
      <c r="BF815" s="208">
        <f>+W815-'[3]4.4. Detailed Budget Plan'!O104</f>
        <v>0</v>
      </c>
      <c r="BG815" s="208">
        <f>+AA815-'[3]4.4. Detailed Budget Plan'!P104</f>
        <v>0</v>
      </c>
    </row>
    <row r="816" spans="2:59" ht="27.6" customHeight="1" x14ac:dyDescent="0.25">
      <c r="B816" s="166"/>
      <c r="C816" s="484"/>
      <c r="D816" s="485"/>
      <c r="E816" s="485"/>
      <c r="F816" s="485"/>
      <c r="G816" s="485"/>
      <c r="H816" s="485"/>
      <c r="I816" s="485"/>
      <c r="J816" s="485"/>
      <c r="K816" s="485"/>
      <c r="L816" s="485"/>
      <c r="M816" s="485"/>
      <c r="N816" s="485"/>
      <c r="O816" s="485"/>
      <c r="P816" s="485"/>
      <c r="Q816" s="486"/>
      <c r="R816" s="241" t="s">
        <v>435</v>
      </c>
      <c r="S816" s="242"/>
      <c r="T816" s="242"/>
      <c r="U816" s="242"/>
      <c r="V816" s="242"/>
      <c r="W816" s="330"/>
      <c r="X816" s="289" t="s">
        <v>320</v>
      </c>
      <c r="Y816" s="289">
        <v>443.13071075131819</v>
      </c>
      <c r="Z816" s="483">
        <v>1.3544778577893311</v>
      </c>
      <c r="AA816" s="361">
        <v>600.21073581910912</v>
      </c>
      <c r="AB816" s="293"/>
      <c r="AC816" s="206"/>
      <c r="AD816" s="206"/>
      <c r="AE816" s="206"/>
      <c r="AF816" s="206"/>
      <c r="AG816" s="206"/>
      <c r="AH816" s="206"/>
      <c r="AI816" s="206"/>
      <c r="AJ816" s="206"/>
      <c r="AK816" s="206"/>
      <c r="AL816" s="206"/>
      <c r="AM816" s="206"/>
      <c r="AN816" s="206"/>
      <c r="AO816" s="206"/>
      <c r="AP816" s="206"/>
      <c r="AQ816" s="206"/>
      <c r="AR816" s="206"/>
      <c r="AS816" s="206"/>
      <c r="AT816" s="206"/>
      <c r="AU816" s="206"/>
      <c r="AV816" s="206"/>
      <c r="AW816" s="206"/>
      <c r="AX816" s="207">
        <f>+AA816-(Y816*Z816)</f>
        <v>0</v>
      </c>
      <c r="AY816" s="156">
        <v>1</v>
      </c>
      <c r="BA816" s="518"/>
    </row>
    <row r="817" spans="2:59" ht="27.6" customHeight="1" x14ac:dyDescent="0.25">
      <c r="B817" s="166"/>
      <c r="C817" s="442"/>
      <c r="D817" s="443"/>
      <c r="E817" s="443"/>
      <c r="F817" s="443"/>
      <c r="G817" s="443"/>
      <c r="H817" s="443"/>
      <c r="I817" s="443"/>
      <c r="J817" s="443"/>
      <c r="K817" s="443"/>
      <c r="L817" s="443"/>
      <c r="M817" s="443"/>
      <c r="N817" s="443"/>
      <c r="O817" s="443"/>
      <c r="P817" s="443"/>
      <c r="Q817" s="444"/>
      <c r="R817" s="212" t="s">
        <v>436</v>
      </c>
      <c r="S817" s="213"/>
      <c r="T817" s="213"/>
      <c r="U817" s="213"/>
      <c r="V817" s="213"/>
      <c r="W817" s="214"/>
      <c r="X817" s="459" t="s">
        <v>320</v>
      </c>
      <c r="Y817" s="459">
        <v>5116.401034847775</v>
      </c>
      <c r="Z817" s="526">
        <v>31.830229658049301</v>
      </c>
      <c r="AA817" s="527">
        <v>162856.21996188568</v>
      </c>
      <c r="AB817" s="293"/>
      <c r="AC817" s="206"/>
      <c r="AD817" s="206"/>
      <c r="AE817" s="206"/>
      <c r="AF817" s="206"/>
      <c r="AG817" s="206"/>
      <c r="AH817" s="206"/>
      <c r="AI817" s="206"/>
      <c r="AJ817" s="206"/>
      <c r="AK817" s="206"/>
      <c r="AL817" s="206"/>
      <c r="AM817" s="206"/>
      <c r="AN817" s="206"/>
      <c r="AO817" s="206"/>
      <c r="AP817" s="206"/>
      <c r="AQ817" s="206"/>
      <c r="AR817" s="206"/>
      <c r="AS817" s="206"/>
      <c r="AT817" s="206"/>
      <c r="AU817" s="206"/>
      <c r="AV817" s="206"/>
      <c r="AW817" s="206"/>
      <c r="AX817" s="207">
        <f>+AA817-(Y817*Z817)</f>
        <v>0</v>
      </c>
      <c r="AY817" s="156">
        <v>2</v>
      </c>
    </row>
    <row r="818" spans="2:59" ht="43.15" customHeight="1" x14ac:dyDescent="0.25">
      <c r="B818" s="166"/>
      <c r="C818" s="442"/>
      <c r="D818" s="443"/>
      <c r="E818" s="443"/>
      <c r="F818" s="443"/>
      <c r="G818" s="443"/>
      <c r="H818" s="443"/>
      <c r="I818" s="443"/>
      <c r="J818" s="443"/>
      <c r="K818" s="443"/>
      <c r="L818" s="443"/>
      <c r="M818" s="443"/>
      <c r="N818" s="443"/>
      <c r="O818" s="443"/>
      <c r="P818" s="443"/>
      <c r="Q818" s="444"/>
      <c r="R818" s="212" t="s">
        <v>437</v>
      </c>
      <c r="S818" s="213"/>
      <c r="T818" s="213"/>
      <c r="U818" s="213"/>
      <c r="V818" s="213"/>
      <c r="W818" s="214"/>
      <c r="X818" s="459" t="s">
        <v>438</v>
      </c>
      <c r="Y818" s="459">
        <v>1025.0732931526466</v>
      </c>
      <c r="Z818" s="526">
        <v>3819.4148711060393</v>
      </c>
      <c r="AA818" s="527">
        <v>3915180.1798408576</v>
      </c>
      <c r="AB818" s="293"/>
      <c r="AC818" s="206"/>
      <c r="AD818" s="206"/>
      <c r="AE818" s="206"/>
      <c r="AF818" s="206"/>
      <c r="AG818" s="206"/>
      <c r="AH818" s="206"/>
      <c r="AI818" s="206"/>
      <c r="AJ818" s="206"/>
      <c r="AK818" s="206"/>
      <c r="AL818" s="206"/>
      <c r="AM818" s="206"/>
      <c r="AN818" s="206"/>
      <c r="AO818" s="206"/>
      <c r="AP818" s="206"/>
      <c r="AQ818" s="206"/>
      <c r="AR818" s="206"/>
      <c r="AS818" s="206"/>
      <c r="AT818" s="206"/>
      <c r="AU818" s="206"/>
      <c r="AV818" s="206"/>
      <c r="AW818" s="206"/>
      <c r="AX818" s="207">
        <f>+AA818-(Y818*Z818)</f>
        <v>0</v>
      </c>
      <c r="AY818" s="156">
        <v>3</v>
      </c>
    </row>
    <row r="819" spans="2:59" ht="47.1" customHeight="1" x14ac:dyDescent="0.25">
      <c r="B819" s="166"/>
      <c r="C819" s="462"/>
      <c r="D819" s="463"/>
      <c r="E819" s="463"/>
      <c r="F819" s="463"/>
      <c r="G819" s="463"/>
      <c r="H819" s="463"/>
      <c r="I819" s="463"/>
      <c r="J819" s="463"/>
      <c r="K819" s="463"/>
      <c r="L819" s="463"/>
      <c r="M819" s="463"/>
      <c r="N819" s="463"/>
      <c r="O819" s="463"/>
      <c r="P819" s="463"/>
      <c r="Q819" s="464"/>
      <c r="R819" s="212" t="s">
        <v>439</v>
      </c>
      <c r="S819" s="213"/>
      <c r="T819" s="213"/>
      <c r="U819" s="213"/>
      <c r="V819" s="213"/>
      <c r="W819" s="214"/>
      <c r="X819" s="459" t="s">
        <v>320</v>
      </c>
      <c r="Y819" s="459">
        <v>9995.7998740628409</v>
      </c>
      <c r="Z819" s="526">
        <v>5.4179114311573242</v>
      </c>
      <c r="AA819" s="527">
        <v>54156.358401246012</v>
      </c>
      <c r="AB819" s="293"/>
      <c r="AC819" s="206"/>
      <c r="AD819" s="206"/>
      <c r="AE819" s="206"/>
      <c r="AF819" s="206"/>
      <c r="AG819" s="206"/>
      <c r="AH819" s="206"/>
      <c r="AI819" s="206"/>
      <c r="AJ819" s="206"/>
      <c r="AK819" s="206"/>
      <c r="AL819" s="206"/>
      <c r="AM819" s="206"/>
      <c r="AN819" s="206"/>
      <c r="AO819" s="206"/>
      <c r="AP819" s="206"/>
      <c r="AQ819" s="206"/>
      <c r="AR819" s="206"/>
      <c r="AS819" s="206"/>
      <c r="AT819" s="206"/>
      <c r="AU819" s="206"/>
      <c r="AV819" s="206"/>
      <c r="AW819" s="206"/>
      <c r="AX819" s="207">
        <f t="shared" ref="AX819" si="45">+AA819-(Y819*Z819)</f>
        <v>0</v>
      </c>
      <c r="AY819" s="156">
        <v>4</v>
      </c>
    </row>
    <row r="820" spans="2:59" x14ac:dyDescent="0.25">
      <c r="C820" s="256" t="s">
        <v>327</v>
      </c>
      <c r="D820" s="256"/>
      <c r="E820" s="314"/>
      <c r="F820" s="315"/>
      <c r="G820" s="316"/>
      <c r="H820" s="316"/>
      <c r="I820" s="316"/>
      <c r="J820" s="316"/>
      <c r="K820" s="316"/>
      <c r="L820" s="316"/>
      <c r="M820" s="316"/>
      <c r="N820" s="316"/>
      <c r="O820" s="206"/>
      <c r="P820" s="317"/>
      <c r="Q820" s="206"/>
      <c r="R820" s="206"/>
      <c r="S820" s="317"/>
      <c r="T820" s="206"/>
      <c r="U820" s="206"/>
      <c r="V820" s="317"/>
      <c r="W820" s="206"/>
      <c r="X820" s="265"/>
      <c r="Y820" s="265"/>
      <c r="Z820" s="318"/>
      <c r="AA820" s="265"/>
    </row>
    <row r="821" spans="2:59" x14ac:dyDescent="0.25">
      <c r="C821" s="261" t="s">
        <v>328</v>
      </c>
      <c r="D821" s="261"/>
      <c r="E821" s="314"/>
      <c r="F821" s="315"/>
      <c r="G821" s="316"/>
      <c r="H821" s="316"/>
      <c r="I821" s="316"/>
      <c r="J821" s="316"/>
      <c r="K821" s="316"/>
      <c r="L821" s="316"/>
      <c r="M821" s="316"/>
      <c r="N821" s="316"/>
      <c r="O821" s="206"/>
      <c r="P821" s="317"/>
      <c r="Q821" s="206"/>
      <c r="R821" s="206"/>
      <c r="S821" s="317"/>
      <c r="T821" s="206"/>
      <c r="U821" s="206"/>
      <c r="V821" s="317"/>
      <c r="W821" s="206"/>
      <c r="X821" s="265"/>
      <c r="Y821" s="265"/>
      <c r="Z821" s="318"/>
      <c r="AA821" s="265"/>
    </row>
    <row r="822" spans="2:59" ht="15.75" thickBot="1" x14ac:dyDescent="0.3">
      <c r="I822" s="320"/>
      <c r="J822" s="321"/>
      <c r="K822" s="320"/>
    </row>
    <row r="823" spans="2:59" ht="15.75" thickBot="1" x14ac:dyDescent="0.3">
      <c r="B823" s="166"/>
      <c r="C823" s="376"/>
      <c r="D823" s="166"/>
      <c r="E823" s="166"/>
      <c r="F823" s="387" t="s">
        <v>308</v>
      </c>
      <c r="G823" s="388"/>
      <c r="H823" s="389"/>
      <c r="I823" s="387" t="s">
        <v>309</v>
      </c>
      <c r="J823" s="388"/>
      <c r="K823" s="389"/>
      <c r="L823" s="387" t="s">
        <v>310</v>
      </c>
      <c r="M823" s="388"/>
      <c r="N823" s="389"/>
      <c r="O823" s="387" t="s">
        <v>311</v>
      </c>
      <c r="P823" s="388"/>
      <c r="Q823" s="389"/>
      <c r="R823" s="387" t="s">
        <v>312</v>
      </c>
      <c r="S823" s="388"/>
      <c r="T823" s="389"/>
      <c r="U823" s="387" t="s">
        <v>313</v>
      </c>
      <c r="V823" s="388"/>
      <c r="W823" s="389"/>
      <c r="X823" s="387" t="s">
        <v>314</v>
      </c>
      <c r="Y823" s="388"/>
      <c r="Z823" s="388"/>
      <c r="AA823" s="389"/>
      <c r="AB823" s="158"/>
    </row>
    <row r="824" spans="2:59" ht="30" x14ac:dyDescent="0.25">
      <c r="B824" s="276" t="str">
        <f>'[3]Do not use or change'!H104</f>
        <v>B41</v>
      </c>
      <c r="C824" s="322" t="str">
        <f>'[3]Do not use or change'!F104</f>
        <v>Equipment</v>
      </c>
      <c r="D824" s="390" t="s">
        <v>329</v>
      </c>
      <c r="E824" s="390" t="s">
        <v>307</v>
      </c>
      <c r="F824" s="302" t="s">
        <v>315</v>
      </c>
      <c r="G824" s="298" t="s">
        <v>316</v>
      </c>
      <c r="H824" s="235" t="s">
        <v>317</v>
      </c>
      <c r="I824" s="299" t="s">
        <v>315</v>
      </c>
      <c r="J824" s="300" t="s">
        <v>316</v>
      </c>
      <c r="K824" s="301" t="s">
        <v>317</v>
      </c>
      <c r="L824" s="302" t="s">
        <v>315</v>
      </c>
      <c r="M824" s="298" t="s">
        <v>316</v>
      </c>
      <c r="N824" s="235" t="s">
        <v>317</v>
      </c>
      <c r="O824" s="302" t="s">
        <v>315</v>
      </c>
      <c r="P824" s="298" t="s">
        <v>316</v>
      </c>
      <c r="Q824" s="235" t="s">
        <v>317</v>
      </c>
      <c r="R824" s="302" t="s">
        <v>315</v>
      </c>
      <c r="S824" s="298" t="s">
        <v>316</v>
      </c>
      <c r="T824" s="235" t="s">
        <v>317</v>
      </c>
      <c r="U824" s="302" t="s">
        <v>315</v>
      </c>
      <c r="V824" s="298" t="s">
        <v>316</v>
      </c>
      <c r="W824" s="235" t="s">
        <v>317</v>
      </c>
      <c r="X824" s="390" t="s">
        <v>307</v>
      </c>
      <c r="Y824" s="302" t="s">
        <v>315</v>
      </c>
      <c r="Z824" s="298" t="s">
        <v>316</v>
      </c>
      <c r="AA824" s="235" t="s">
        <v>317</v>
      </c>
      <c r="AB824" s="181"/>
    </row>
    <row r="825" spans="2:59" ht="80.099999999999994" customHeight="1" thickBot="1" x14ac:dyDescent="0.3">
      <c r="C825" s="303" t="str">
        <f>'[3]Do not use or change'!I104</f>
        <v>Flow water meters, soil moisture sensors, pumping systems, GHG measurement chambers, laboratory equipment (agitators, spectrophotometers, precision scale)</v>
      </c>
      <c r="D825" s="392" t="s">
        <v>454</v>
      </c>
      <c r="E825" s="392" t="s">
        <v>320</v>
      </c>
      <c r="F825" s="575">
        <v>2673.691437866818</v>
      </c>
      <c r="G825" s="197">
        <v>67.852005646584587</v>
      </c>
      <c r="H825" s="198">
        <v>181415.32653936418</v>
      </c>
      <c r="I825" s="575">
        <v>2673.691437866818</v>
      </c>
      <c r="J825" s="197">
        <v>85.577262401274027</v>
      </c>
      <c r="K825" s="198">
        <v>228807.19375836835</v>
      </c>
      <c r="L825" s="575">
        <v>2673.691437866818</v>
      </c>
      <c r="M825" s="197">
        <v>18.879817510872243</v>
      </c>
      <c r="N825" s="198">
        <v>50478.806427307136</v>
      </c>
      <c r="O825" s="575">
        <v>2673.691437866818</v>
      </c>
      <c r="P825" s="197">
        <v>4.9949856415170233</v>
      </c>
      <c r="Q825" s="198">
        <v>13355.05034199176</v>
      </c>
      <c r="R825" s="575">
        <v>2673.691437866818</v>
      </c>
      <c r="S825" s="197">
        <v>0</v>
      </c>
      <c r="T825" s="198">
        <v>0</v>
      </c>
      <c r="U825" s="575">
        <v>2673.691437866818</v>
      </c>
      <c r="V825" s="197">
        <v>0</v>
      </c>
      <c r="W825" s="198">
        <v>0</v>
      </c>
      <c r="X825" s="433" t="str">
        <f>E825</f>
        <v>Lump sum</v>
      </c>
      <c r="Y825" s="433">
        <f>U825</f>
        <v>2673.691437866818</v>
      </c>
      <c r="Z825" s="284">
        <f>SUM(G825+J825+M825+P825+S825+V825)</f>
        <v>177.30407120024788</v>
      </c>
      <c r="AA825" s="285">
        <f>SUM(H825+K825+N825+Q825+T825+W825)</f>
        <v>474056.37706703146</v>
      </c>
      <c r="AB825" s="205"/>
      <c r="AC825" s="206"/>
      <c r="AD825" s="206"/>
      <c r="AE825" s="207">
        <f>H825-(F825*G825)</f>
        <v>0</v>
      </c>
      <c r="AF825" s="206"/>
      <c r="AG825" s="206"/>
      <c r="AH825" s="207">
        <f>K825-(J825*I825)</f>
        <v>0</v>
      </c>
      <c r="AI825" s="206"/>
      <c r="AJ825" s="206"/>
      <c r="AK825" s="207">
        <f>+N825-(L825*M825)</f>
        <v>0</v>
      </c>
      <c r="AL825" s="206"/>
      <c r="AM825" s="206"/>
      <c r="AN825" s="207">
        <f>Q825-(O825*P825)</f>
        <v>0</v>
      </c>
      <c r="AO825" s="206"/>
      <c r="AP825" s="206"/>
      <c r="AQ825" s="207">
        <f>+T825-(R825*S825)</f>
        <v>0</v>
      </c>
      <c r="AR825" s="206"/>
      <c r="AS825" s="206"/>
      <c r="AT825" s="207">
        <f>+W825-(U825*V825)</f>
        <v>0</v>
      </c>
      <c r="AU825" s="206"/>
      <c r="AV825" s="206"/>
      <c r="AW825" s="206"/>
      <c r="AX825" s="208">
        <f>+AA825-W825-T825-Q825-N825-K825-H825</f>
        <v>0</v>
      </c>
      <c r="BA825" s="208">
        <f>+H825-'[3]4.4. Detailed Budget Plan'!J105</f>
        <v>0</v>
      </c>
      <c r="BB825" s="208">
        <f>+K825-'[3]4.4. Detailed Budget Plan'!K105</f>
        <v>0</v>
      </c>
      <c r="BC825" s="208">
        <f>+N825-'[3]4.4. Detailed Budget Plan'!L105</f>
        <v>0</v>
      </c>
      <c r="BD825" s="208">
        <f>+Q825-'[3]4.4. Detailed Budget Plan'!M105</f>
        <v>0</v>
      </c>
      <c r="BE825" s="208">
        <f>+T825-'[3]4.4. Detailed Budget Plan'!N105</f>
        <v>0</v>
      </c>
      <c r="BF825" s="208">
        <f>+W825-'[3]4.4. Detailed Budget Plan'!O105</f>
        <v>0</v>
      </c>
      <c r="BG825" s="208">
        <f>+AA825-'[3]4.4. Detailed Budget Plan'!P105</f>
        <v>0</v>
      </c>
    </row>
    <row r="826" spans="2:59" ht="25.35" customHeight="1" x14ac:dyDescent="0.25">
      <c r="C826" s="484"/>
      <c r="D826" s="485"/>
      <c r="E826" s="485"/>
      <c r="F826" s="485"/>
      <c r="G826" s="485"/>
      <c r="H826" s="485"/>
      <c r="I826" s="485"/>
      <c r="J826" s="485"/>
      <c r="K826" s="485"/>
      <c r="L826" s="485"/>
      <c r="M826" s="485"/>
      <c r="N826" s="485"/>
      <c r="O826" s="485"/>
      <c r="P826" s="485"/>
      <c r="Q826" s="486"/>
      <c r="R826" s="241" t="s">
        <v>455</v>
      </c>
      <c r="S826" s="242"/>
      <c r="T826" s="242"/>
      <c r="U826" s="242"/>
      <c r="V826" s="242"/>
      <c r="W826" s="330"/>
      <c r="X826" s="205" t="s">
        <v>320</v>
      </c>
      <c r="Y826" s="205">
        <v>2082.7430279831779</v>
      </c>
      <c r="Z826" s="483">
        <v>46.899786575549463</v>
      </c>
      <c r="AA826" s="361">
        <v>97680.203504124685</v>
      </c>
      <c r="AB826" s="293"/>
      <c r="AC826" s="206"/>
      <c r="AD826" s="206"/>
      <c r="AE826" s="206"/>
      <c r="AF826" s="206"/>
      <c r="AG826" s="206"/>
      <c r="AH826" s="206"/>
      <c r="AI826" s="206"/>
      <c r="AJ826" s="206"/>
      <c r="AK826" s="206"/>
      <c r="AL826" s="206"/>
      <c r="AM826" s="206"/>
      <c r="AN826" s="206"/>
      <c r="AO826" s="206"/>
      <c r="AP826" s="206"/>
      <c r="AQ826" s="206"/>
      <c r="AR826" s="206"/>
      <c r="AS826" s="206"/>
      <c r="AT826" s="206"/>
      <c r="AU826" s="206"/>
      <c r="AV826" s="206"/>
      <c r="AW826" s="206"/>
      <c r="AX826" s="207">
        <f>+AA826-(Y826*Z826)</f>
        <v>0</v>
      </c>
      <c r="AY826" s="156">
        <v>1</v>
      </c>
      <c r="BA826" s="518"/>
    </row>
    <row r="827" spans="2:59" ht="25.35" customHeight="1" x14ac:dyDescent="0.25">
      <c r="C827" s="442"/>
      <c r="D827" s="443"/>
      <c r="E827" s="443"/>
      <c r="F827" s="443"/>
      <c r="G827" s="443"/>
      <c r="H827" s="443"/>
      <c r="I827" s="443"/>
      <c r="J827" s="443"/>
      <c r="K827" s="443"/>
      <c r="L827" s="443"/>
      <c r="M827" s="443"/>
      <c r="N827" s="443"/>
      <c r="O827" s="443"/>
      <c r="P827" s="443"/>
      <c r="Q827" s="444"/>
      <c r="R827" s="212" t="s">
        <v>456</v>
      </c>
      <c r="S827" s="213"/>
      <c r="T827" s="213"/>
      <c r="U827" s="213"/>
      <c r="V827" s="213"/>
      <c r="W827" s="214"/>
      <c r="X827" s="525" t="s">
        <v>320</v>
      </c>
      <c r="Y827" s="525">
        <v>14448.392078179897</v>
      </c>
      <c r="Z827" s="526">
        <v>4.5755889341999483</v>
      </c>
      <c r="AA827" s="527">
        <v>66109.902909902128</v>
      </c>
      <c r="AB827" s="293"/>
      <c r="AC827" s="206"/>
      <c r="AD827" s="206"/>
      <c r="AE827" s="206"/>
      <c r="AF827" s="206"/>
      <c r="AG827" s="206"/>
      <c r="AH827" s="206"/>
      <c r="AI827" s="206"/>
      <c r="AJ827" s="206"/>
      <c r="AK827" s="206"/>
      <c r="AL827" s="206"/>
      <c r="AM827" s="206"/>
      <c r="AN827" s="206"/>
      <c r="AO827" s="206"/>
      <c r="AP827" s="206"/>
      <c r="AQ827" s="206"/>
      <c r="AR827" s="206"/>
      <c r="AS827" s="206"/>
      <c r="AT827" s="206"/>
      <c r="AU827" s="206"/>
      <c r="AV827" s="206"/>
      <c r="AW827" s="206"/>
      <c r="AX827" s="207">
        <f>+AA827-(Y827*Z827)</f>
        <v>0</v>
      </c>
      <c r="AY827" s="156">
        <v>2</v>
      </c>
    </row>
    <row r="828" spans="2:59" ht="25.35" customHeight="1" x14ac:dyDescent="0.25">
      <c r="C828" s="442"/>
      <c r="D828" s="443"/>
      <c r="E828" s="443"/>
      <c r="F828" s="443"/>
      <c r="G828" s="443"/>
      <c r="H828" s="443"/>
      <c r="I828" s="443"/>
      <c r="J828" s="443"/>
      <c r="K828" s="443"/>
      <c r="L828" s="443"/>
      <c r="M828" s="443"/>
      <c r="N828" s="443"/>
      <c r="O828" s="443"/>
      <c r="P828" s="443"/>
      <c r="Q828" s="444"/>
      <c r="R828" s="212" t="s">
        <v>334</v>
      </c>
      <c r="S828" s="213"/>
      <c r="T828" s="213"/>
      <c r="U828" s="213"/>
      <c r="V828" s="213"/>
      <c r="W828" s="214"/>
      <c r="X828" s="525" t="s">
        <v>320</v>
      </c>
      <c r="Y828" s="525">
        <v>2379.9030040433299</v>
      </c>
      <c r="Z828" s="526">
        <v>44.611992108449485</v>
      </c>
      <c r="AA828" s="527">
        <v>106172.21403525624</v>
      </c>
      <c r="AB828" s="293"/>
      <c r="AC828" s="206"/>
      <c r="AD828" s="206"/>
      <c r="AE828" s="206"/>
      <c r="AF828" s="206"/>
      <c r="AG828" s="206"/>
      <c r="AH828" s="206"/>
      <c r="AI828" s="206"/>
      <c r="AJ828" s="206"/>
      <c r="AK828" s="206"/>
      <c r="AL828" s="206"/>
      <c r="AM828" s="206"/>
      <c r="AN828" s="206"/>
      <c r="AO828" s="206"/>
      <c r="AP828" s="206"/>
      <c r="AQ828" s="206"/>
      <c r="AR828" s="206"/>
      <c r="AS828" s="206"/>
      <c r="AT828" s="206"/>
      <c r="AU828" s="206"/>
      <c r="AV828" s="206"/>
      <c r="AW828" s="206"/>
      <c r="AX828" s="207">
        <f>+AA828-(Y828*Z828)</f>
        <v>0</v>
      </c>
      <c r="AY828" s="156">
        <v>3</v>
      </c>
    </row>
    <row r="829" spans="2:59" ht="25.35" customHeight="1" x14ac:dyDescent="0.25">
      <c r="C829" s="442"/>
      <c r="D829" s="443"/>
      <c r="E829" s="443"/>
      <c r="F829" s="443"/>
      <c r="G829" s="443"/>
      <c r="H829" s="443"/>
      <c r="I829" s="443"/>
      <c r="J829" s="443"/>
      <c r="K829" s="443"/>
      <c r="L829" s="443"/>
      <c r="M829" s="443"/>
      <c r="N829" s="443"/>
      <c r="O829" s="443"/>
      <c r="P829" s="443"/>
      <c r="Q829" s="444"/>
      <c r="R829" s="212" t="s">
        <v>386</v>
      </c>
      <c r="S829" s="213"/>
      <c r="T829" s="213"/>
      <c r="U829" s="213"/>
      <c r="V829" s="213"/>
      <c r="W829" s="214"/>
      <c r="X829" s="525" t="s">
        <v>320</v>
      </c>
      <c r="Y829" s="525">
        <v>1313.027679737954</v>
      </c>
      <c r="Z829" s="526">
        <v>5.7194861677499356</v>
      </c>
      <c r="AA829" s="527">
        <v>7509.8436521340191</v>
      </c>
      <c r="AB829" s="293"/>
      <c r="AC829" s="206"/>
      <c r="AD829" s="206"/>
      <c r="AE829" s="206"/>
      <c r="AF829" s="206"/>
      <c r="AG829" s="206"/>
      <c r="AH829" s="206"/>
      <c r="AI829" s="206"/>
      <c r="AJ829" s="206"/>
      <c r="AK829" s="206"/>
      <c r="AL829" s="206"/>
      <c r="AM829" s="206"/>
      <c r="AN829" s="206"/>
      <c r="AO829" s="206"/>
      <c r="AP829" s="206"/>
      <c r="AQ829" s="206"/>
      <c r="AR829" s="206"/>
      <c r="AS829" s="206"/>
      <c r="AT829" s="206"/>
      <c r="AU829" s="206"/>
      <c r="AV829" s="206"/>
      <c r="AW829" s="206"/>
      <c r="AX829" s="207">
        <f t="shared" ref="AX829:AX833" si="46">+AA829-(Y829*Z829)</f>
        <v>0</v>
      </c>
      <c r="AY829" s="156">
        <v>4</v>
      </c>
    </row>
    <row r="830" spans="2:59" ht="25.35" customHeight="1" x14ac:dyDescent="0.25">
      <c r="C830" s="442"/>
      <c r="D830" s="443"/>
      <c r="E830" s="443"/>
      <c r="F830" s="443"/>
      <c r="G830" s="443"/>
      <c r="H830" s="443"/>
      <c r="I830" s="443"/>
      <c r="J830" s="443"/>
      <c r="K830" s="443"/>
      <c r="L830" s="443"/>
      <c r="M830" s="443"/>
      <c r="N830" s="443"/>
      <c r="O830" s="443"/>
      <c r="P830" s="443"/>
      <c r="Q830" s="444"/>
      <c r="R830" s="212" t="s">
        <v>457</v>
      </c>
      <c r="S830" s="213"/>
      <c r="T830" s="213"/>
      <c r="U830" s="213"/>
      <c r="V830" s="213"/>
      <c r="W830" s="214"/>
      <c r="X830" s="525" t="s">
        <v>320</v>
      </c>
      <c r="Y830" s="525">
        <v>2848.5454091875458</v>
      </c>
      <c r="Z830" s="526">
        <v>62.914347845249267</v>
      </c>
      <c r="AA830" s="527">
        <v>179214.37672661315</v>
      </c>
      <c r="AB830" s="293"/>
      <c r="AC830" s="206"/>
      <c r="AD830" s="206"/>
      <c r="AE830" s="206"/>
      <c r="AF830" s="206"/>
      <c r="AG830" s="206"/>
      <c r="AH830" s="206"/>
      <c r="AI830" s="206"/>
      <c r="AJ830" s="206"/>
      <c r="AK830" s="206"/>
      <c r="AL830" s="206"/>
      <c r="AM830" s="206"/>
      <c r="AN830" s="206"/>
      <c r="AO830" s="206"/>
      <c r="AP830" s="206"/>
      <c r="AQ830" s="206"/>
      <c r="AR830" s="206"/>
      <c r="AS830" s="206"/>
      <c r="AT830" s="206"/>
      <c r="AU830" s="206"/>
      <c r="AV830" s="206"/>
      <c r="AW830" s="206"/>
      <c r="AX830" s="207">
        <f t="shared" si="46"/>
        <v>0</v>
      </c>
      <c r="AY830" s="156">
        <v>5</v>
      </c>
    </row>
    <row r="831" spans="2:59" ht="25.35" customHeight="1" x14ac:dyDescent="0.25">
      <c r="C831" s="442"/>
      <c r="D831" s="443"/>
      <c r="E831" s="443"/>
      <c r="F831" s="443"/>
      <c r="G831" s="443"/>
      <c r="H831" s="443"/>
      <c r="I831" s="443"/>
      <c r="J831" s="443"/>
      <c r="K831" s="443"/>
      <c r="L831" s="443"/>
      <c r="M831" s="443"/>
      <c r="N831" s="443"/>
      <c r="O831" s="443"/>
      <c r="P831" s="443"/>
      <c r="Q831" s="444"/>
      <c r="R831" s="212" t="s">
        <v>337</v>
      </c>
      <c r="S831" s="213"/>
      <c r="T831" s="213"/>
      <c r="U831" s="213"/>
      <c r="V831" s="213"/>
      <c r="W831" s="214"/>
      <c r="X831" s="525" t="s">
        <v>320</v>
      </c>
      <c r="Y831" s="525">
        <v>509.62261542340678</v>
      </c>
      <c r="Z831" s="526">
        <v>2.2877944670999737</v>
      </c>
      <c r="AA831" s="527">
        <v>1165.9117998746879</v>
      </c>
      <c r="AB831" s="293"/>
      <c r="AC831" s="206"/>
      <c r="AD831" s="206"/>
      <c r="AE831" s="206"/>
      <c r="AF831" s="206"/>
      <c r="AG831" s="206"/>
      <c r="AH831" s="206"/>
      <c r="AI831" s="206"/>
      <c r="AJ831" s="206"/>
      <c r="AK831" s="206"/>
      <c r="AL831" s="206"/>
      <c r="AM831" s="206"/>
      <c r="AN831" s="206"/>
      <c r="AO831" s="206"/>
      <c r="AP831" s="206"/>
      <c r="AQ831" s="206"/>
      <c r="AR831" s="206"/>
      <c r="AS831" s="206"/>
      <c r="AT831" s="206"/>
      <c r="AU831" s="206"/>
      <c r="AV831" s="206"/>
      <c r="AW831" s="206"/>
      <c r="AX831" s="207">
        <f t="shared" si="46"/>
        <v>0</v>
      </c>
      <c r="AY831" s="156">
        <v>6</v>
      </c>
    </row>
    <row r="832" spans="2:59" ht="25.35" customHeight="1" x14ac:dyDescent="0.25">
      <c r="C832" s="442"/>
      <c r="D832" s="443"/>
      <c r="E832" s="443"/>
      <c r="F832" s="443"/>
      <c r="G832" s="443"/>
      <c r="H832" s="443"/>
      <c r="I832" s="443"/>
      <c r="J832" s="443"/>
      <c r="K832" s="443"/>
      <c r="L832" s="443"/>
      <c r="M832" s="443"/>
      <c r="N832" s="443"/>
      <c r="O832" s="443"/>
      <c r="P832" s="443"/>
      <c r="Q832" s="444"/>
      <c r="R832" s="212" t="s">
        <v>458</v>
      </c>
      <c r="S832" s="213"/>
      <c r="T832" s="213"/>
      <c r="U832" s="213"/>
      <c r="V832" s="213"/>
      <c r="W832" s="214"/>
      <c r="X832" s="525" t="s">
        <v>320</v>
      </c>
      <c r="Y832" s="525">
        <v>1491.3589556017034</v>
      </c>
      <c r="Z832" s="526">
        <v>8.579229251624902</v>
      </c>
      <c r="AA832" s="527">
        <v>12794.710376570896</v>
      </c>
      <c r="AB832" s="293"/>
      <c r="AC832" s="206"/>
      <c r="AD832" s="206"/>
      <c r="AE832" s="206"/>
      <c r="AF832" s="206"/>
      <c r="AG832" s="206"/>
      <c r="AH832" s="206"/>
      <c r="AI832" s="206"/>
      <c r="AJ832" s="206"/>
      <c r="AK832" s="206"/>
      <c r="AL832" s="206"/>
      <c r="AM832" s="206"/>
      <c r="AN832" s="206"/>
      <c r="AO832" s="206"/>
      <c r="AP832" s="206"/>
      <c r="AQ832" s="206"/>
      <c r="AR832" s="206"/>
      <c r="AS832" s="206"/>
      <c r="AT832" s="206"/>
      <c r="AU832" s="206"/>
      <c r="AV832" s="206"/>
      <c r="AW832" s="206"/>
      <c r="AX832" s="207">
        <f t="shared" si="46"/>
        <v>0</v>
      </c>
      <c r="AY832" s="156">
        <v>7</v>
      </c>
    </row>
    <row r="833" spans="2:59" ht="25.35" customHeight="1" x14ac:dyDescent="0.25">
      <c r="C833" s="462"/>
      <c r="D833" s="463"/>
      <c r="E833" s="463"/>
      <c r="F833" s="463"/>
      <c r="G833" s="463"/>
      <c r="H833" s="463"/>
      <c r="I833" s="463"/>
      <c r="J833" s="463"/>
      <c r="K833" s="463"/>
      <c r="L833" s="463"/>
      <c r="M833" s="463"/>
      <c r="N833" s="463"/>
      <c r="O833" s="463"/>
      <c r="P833" s="463"/>
      <c r="Q833" s="464"/>
      <c r="R833" s="212" t="s">
        <v>459</v>
      </c>
      <c r="S833" s="213"/>
      <c r="T833" s="213"/>
      <c r="U833" s="213"/>
      <c r="V833" s="213"/>
      <c r="W833" s="214"/>
      <c r="X833" s="525" t="s">
        <v>320</v>
      </c>
      <c r="Y833" s="525">
        <v>1986.8999665149347</v>
      </c>
      <c r="Z833" s="526">
        <v>1.7158458503249803</v>
      </c>
      <c r="AA833" s="527">
        <v>3409.214062555493</v>
      </c>
      <c r="AB833" s="293"/>
      <c r="AC833" s="206"/>
      <c r="AD833" s="206"/>
      <c r="AE833" s="206"/>
      <c r="AF833" s="206"/>
      <c r="AG833" s="206"/>
      <c r="AH833" s="206"/>
      <c r="AI833" s="206"/>
      <c r="AJ833" s="206"/>
      <c r="AK833" s="206"/>
      <c r="AL833" s="206"/>
      <c r="AM833" s="206"/>
      <c r="AN833" s="206"/>
      <c r="AO833" s="206"/>
      <c r="AP833" s="206"/>
      <c r="AQ833" s="206"/>
      <c r="AR833" s="206"/>
      <c r="AS833" s="206"/>
      <c r="AT833" s="206"/>
      <c r="AU833" s="206"/>
      <c r="AV833" s="206"/>
      <c r="AW833" s="206"/>
      <c r="AX833" s="207">
        <f t="shared" si="46"/>
        <v>0</v>
      </c>
      <c r="AY833" s="156">
        <v>8</v>
      </c>
    </row>
    <row r="834" spans="2:59" x14ac:dyDescent="0.25">
      <c r="C834" s="256" t="s">
        <v>327</v>
      </c>
      <c r="D834" s="256"/>
      <c r="E834" s="314"/>
      <c r="F834" s="315"/>
      <c r="G834" s="316"/>
      <c r="H834" s="316"/>
      <c r="I834" s="316"/>
      <c r="J834" s="316"/>
      <c r="K834" s="316"/>
      <c r="L834" s="316"/>
      <c r="M834" s="316"/>
      <c r="N834" s="316"/>
      <c r="O834" s="316"/>
      <c r="P834" s="317"/>
      <c r="Q834" s="206"/>
      <c r="R834" s="206"/>
      <c r="S834" s="317"/>
      <c r="T834" s="206"/>
      <c r="U834" s="206"/>
      <c r="V834" s="317"/>
      <c r="W834" s="206"/>
      <c r="X834" s="265"/>
      <c r="Y834" s="265"/>
      <c r="Z834" s="318"/>
      <c r="AA834" s="265"/>
    </row>
    <row r="835" spans="2:59" ht="15.75" thickBot="1" x14ac:dyDescent="0.3">
      <c r="C835" s="261" t="s">
        <v>328</v>
      </c>
      <c r="D835" s="261"/>
      <c r="E835" s="314"/>
      <c r="F835" s="315"/>
      <c r="G835" s="316"/>
      <c r="H835" s="206"/>
      <c r="I835" s="206"/>
      <c r="J835" s="317"/>
      <c r="K835" s="206"/>
      <c r="L835" s="206"/>
      <c r="M835" s="317"/>
      <c r="N835" s="206"/>
      <c r="O835" s="206"/>
      <c r="P835" s="317"/>
      <c r="Q835" s="206"/>
      <c r="R835" s="206"/>
      <c r="S835" s="317"/>
      <c r="T835" s="206"/>
      <c r="U835" s="206"/>
      <c r="V835" s="317"/>
      <c r="W835" s="206"/>
      <c r="X835" s="265"/>
      <c r="Y835" s="265"/>
      <c r="Z835" s="318"/>
      <c r="AA835" s="265"/>
    </row>
    <row r="836" spans="2:59" ht="15.75" thickBot="1" x14ac:dyDescent="0.3">
      <c r="F836" s="387" t="s">
        <v>308</v>
      </c>
      <c r="G836" s="388"/>
      <c r="H836" s="389"/>
      <c r="I836" s="387" t="s">
        <v>309</v>
      </c>
      <c r="J836" s="388"/>
      <c r="K836" s="389"/>
      <c r="L836" s="387" t="s">
        <v>310</v>
      </c>
      <c r="M836" s="388"/>
      <c r="N836" s="389"/>
      <c r="O836" s="387" t="s">
        <v>311</v>
      </c>
      <c r="P836" s="388"/>
      <c r="Q836" s="389"/>
      <c r="R836" s="387" t="s">
        <v>312</v>
      </c>
      <c r="S836" s="388"/>
      <c r="T836" s="389"/>
      <c r="U836" s="387" t="s">
        <v>313</v>
      </c>
      <c r="V836" s="388"/>
      <c r="W836" s="389"/>
      <c r="X836" s="387" t="s">
        <v>314</v>
      </c>
      <c r="Y836" s="388"/>
      <c r="Z836" s="388"/>
      <c r="AA836" s="389"/>
      <c r="AB836" s="158"/>
    </row>
    <row r="837" spans="2:59" ht="30" x14ac:dyDescent="0.25">
      <c r="B837" s="182" t="str">
        <f>'[3]Do not use or change'!H105</f>
        <v>B42</v>
      </c>
      <c r="C837" s="322" t="str">
        <f>'[3]Do not use or change'!F105</f>
        <v>International consultant</v>
      </c>
      <c r="D837" s="390" t="s">
        <v>329</v>
      </c>
      <c r="E837" s="390" t="s">
        <v>307</v>
      </c>
      <c r="F837" s="302" t="s">
        <v>315</v>
      </c>
      <c r="G837" s="298" t="s">
        <v>316</v>
      </c>
      <c r="H837" s="235" t="s">
        <v>317</v>
      </c>
      <c r="I837" s="299" t="s">
        <v>315</v>
      </c>
      <c r="J837" s="300" t="s">
        <v>316</v>
      </c>
      <c r="K837" s="301" t="s">
        <v>317</v>
      </c>
      <c r="L837" s="302" t="s">
        <v>315</v>
      </c>
      <c r="M837" s="298" t="s">
        <v>316</v>
      </c>
      <c r="N837" s="235" t="s">
        <v>317</v>
      </c>
      <c r="O837" s="302" t="s">
        <v>315</v>
      </c>
      <c r="P837" s="298" t="s">
        <v>316</v>
      </c>
      <c r="Q837" s="235" t="s">
        <v>317</v>
      </c>
      <c r="R837" s="302" t="s">
        <v>315</v>
      </c>
      <c r="S837" s="298" t="s">
        <v>316</v>
      </c>
      <c r="T837" s="235" t="s">
        <v>317</v>
      </c>
      <c r="U837" s="302" t="s">
        <v>315</v>
      </c>
      <c r="V837" s="298" t="s">
        <v>316</v>
      </c>
      <c r="W837" s="235" t="s">
        <v>317</v>
      </c>
      <c r="X837" s="390" t="s">
        <v>307</v>
      </c>
      <c r="Y837" s="302" t="s">
        <v>315</v>
      </c>
      <c r="Z837" s="298" t="s">
        <v>316</v>
      </c>
      <c r="AA837" s="235" t="s">
        <v>317</v>
      </c>
      <c r="AB837" s="181"/>
    </row>
    <row r="838" spans="2:59" ht="77.099999999999994" customHeight="1" thickBot="1" x14ac:dyDescent="0.3">
      <c r="C838" s="303" t="str">
        <f>'[3]Do not use or change'!I105</f>
        <v>International scientists or professors with recognized experience in GHG emissions and water management.</v>
      </c>
      <c r="D838" s="392" t="str">
        <f>D774</f>
        <v>International consultants under the modality of short-term contracts or very low dedication of time to the project. Two international experts, with an average monthly value of US $ 3,687</v>
      </c>
      <c r="E838" s="392" t="s">
        <v>340</v>
      </c>
      <c r="F838" s="282">
        <v>3687</v>
      </c>
      <c r="G838" s="197">
        <v>1.0609590167760226</v>
      </c>
      <c r="H838" s="198">
        <v>3911.7558948531955</v>
      </c>
      <c r="I838" s="282">
        <v>3687</v>
      </c>
      <c r="J838" s="197">
        <v>2.1125355177466925</v>
      </c>
      <c r="K838" s="198">
        <v>7788.9184539320559</v>
      </c>
      <c r="L838" s="282">
        <v>3687</v>
      </c>
      <c r="M838" s="197">
        <v>4.1249169297249724</v>
      </c>
      <c r="N838" s="198">
        <v>15208.568719895973</v>
      </c>
      <c r="O838" s="282">
        <v>3687</v>
      </c>
      <c r="P838" s="197">
        <v>6.4384182407662962</v>
      </c>
      <c r="Q838" s="198">
        <v>23738.448053705335</v>
      </c>
      <c r="R838" s="282">
        <v>3687</v>
      </c>
      <c r="S838" s="197">
        <v>5.5391755271033345</v>
      </c>
      <c r="T838" s="198">
        <v>20422.940168429996</v>
      </c>
      <c r="U838" s="282">
        <v>3687</v>
      </c>
      <c r="V838" s="197">
        <v>2.2170575349089301</v>
      </c>
      <c r="W838" s="198">
        <v>8174.2911312092256</v>
      </c>
      <c r="X838" s="433" t="str">
        <f>E838</f>
        <v>Months</v>
      </c>
      <c r="Y838" s="433">
        <f>U838</f>
        <v>3687</v>
      </c>
      <c r="Z838" s="284">
        <f>SUM(G838+J838+M838+P838+S838+V838)</f>
        <v>21.493062767026245</v>
      </c>
      <c r="AA838" s="285">
        <f>SUM(H838+K838+N838+Q838+T838+W838)</f>
        <v>79244.922422025789</v>
      </c>
      <c r="AB838" s="205"/>
      <c r="AC838" s="206"/>
      <c r="AD838" s="206"/>
      <c r="AE838" s="207">
        <f>H838-(F838*G838)</f>
        <v>0</v>
      </c>
      <c r="AF838" s="206"/>
      <c r="AG838" s="206"/>
      <c r="AH838" s="207">
        <f>K838-(J838*I838)</f>
        <v>0</v>
      </c>
      <c r="AI838" s="206"/>
      <c r="AJ838" s="206"/>
      <c r="AK838" s="207">
        <f>+N838-(L838*M838)</f>
        <v>0</v>
      </c>
      <c r="AL838" s="206"/>
      <c r="AM838" s="206"/>
      <c r="AN838" s="207">
        <f>Q838-(O838*P838)</f>
        <v>0</v>
      </c>
      <c r="AO838" s="206"/>
      <c r="AP838" s="206"/>
      <c r="AQ838" s="207">
        <f>+T838-(R838*S838)</f>
        <v>0</v>
      </c>
      <c r="AR838" s="206"/>
      <c r="AS838" s="206"/>
      <c r="AT838" s="207">
        <f>+W838-(U838*V838)</f>
        <v>0</v>
      </c>
      <c r="AU838" s="206"/>
      <c r="AV838" s="206"/>
      <c r="AW838" s="206"/>
      <c r="AX838" s="208">
        <f>+AA838-W838-T838-Q838-N838-K838-H838</f>
        <v>0</v>
      </c>
      <c r="BA838" s="208">
        <f>+H838-'[3]4.4. Detailed Budget Plan'!J106</f>
        <v>0</v>
      </c>
      <c r="BB838" s="208">
        <f>+K838-'[3]4.4. Detailed Budget Plan'!K106</f>
        <v>0</v>
      </c>
      <c r="BC838" s="208">
        <f>+N838-'[3]4.4. Detailed Budget Plan'!L106</f>
        <v>0</v>
      </c>
      <c r="BD838" s="208">
        <f>+Q838-'[3]4.4. Detailed Budget Plan'!M106</f>
        <v>0</v>
      </c>
      <c r="BE838" s="208">
        <f>+T838-'[3]4.4. Detailed Budget Plan'!N106</f>
        <v>0</v>
      </c>
      <c r="BF838" s="208">
        <f>+W838-'[3]4.4. Detailed Budget Plan'!O106</f>
        <v>0</v>
      </c>
      <c r="BG838" s="208">
        <f>+AA838-'[3]4.4. Detailed Budget Plan'!P106</f>
        <v>0</v>
      </c>
    </row>
    <row r="839" spans="2:59" x14ac:dyDescent="0.25">
      <c r="C839" s="286" t="s">
        <v>327</v>
      </c>
      <c r="D839" s="286"/>
      <c r="E839" s="306"/>
      <c r="F839" s="307"/>
      <c r="G839" s="308"/>
      <c r="H839" s="308"/>
      <c r="I839" s="309"/>
      <c r="J839" s="310"/>
      <c r="K839" s="309"/>
      <c r="L839" s="309"/>
      <c r="M839" s="310"/>
      <c r="N839" s="309"/>
      <c r="O839" s="309"/>
      <c r="P839" s="310"/>
      <c r="Q839" s="309"/>
      <c r="R839" s="309"/>
      <c r="S839" s="310"/>
      <c r="T839" s="309"/>
      <c r="U839" s="309"/>
      <c r="V839" s="310"/>
      <c r="W839" s="309"/>
      <c r="X839" s="311"/>
      <c r="Y839" s="311"/>
      <c r="Z839" s="312"/>
      <c r="AA839" s="311"/>
      <c r="AC839" s="319"/>
      <c r="AD839" s="319"/>
      <c r="AE839" s="319"/>
      <c r="AF839" s="319"/>
      <c r="AG839" s="319"/>
      <c r="AH839" s="319"/>
      <c r="AI839" s="319"/>
      <c r="AJ839" s="319"/>
      <c r="AK839" s="319"/>
      <c r="AL839" s="319"/>
      <c r="AM839" s="319"/>
      <c r="AN839" s="319"/>
    </row>
    <row r="840" spans="2:59" x14ac:dyDescent="0.25">
      <c r="C840" s="261" t="s">
        <v>328</v>
      </c>
      <c r="D840" s="261"/>
      <c r="E840" s="314"/>
      <c r="F840" s="315"/>
      <c r="G840" s="316"/>
      <c r="H840" s="316"/>
      <c r="I840" s="206"/>
      <c r="J840" s="317"/>
      <c r="K840" s="206"/>
      <c r="L840" s="206"/>
      <c r="M840" s="317"/>
      <c r="N840" s="206"/>
      <c r="O840" s="206"/>
      <c r="P840" s="317"/>
      <c r="Q840" s="206"/>
      <c r="R840" s="206"/>
      <c r="S840" s="317"/>
      <c r="T840" s="206"/>
      <c r="U840" s="206"/>
      <c r="V840" s="317"/>
      <c r="W840" s="206"/>
      <c r="X840" s="265"/>
      <c r="Y840" s="265"/>
      <c r="Z840" s="318"/>
      <c r="AA840" s="265"/>
    </row>
    <row r="841" spans="2:59" ht="15.75" thickBot="1" x14ac:dyDescent="0.3">
      <c r="E841" s="266"/>
      <c r="F841" s="267"/>
      <c r="G841" s="268"/>
      <c r="H841" s="199"/>
      <c r="I841" s="291"/>
      <c r="J841" s="292"/>
      <c r="K841" s="293"/>
      <c r="L841" s="267"/>
      <c r="M841" s="268"/>
      <c r="N841" s="199"/>
      <c r="O841" s="267"/>
      <c r="P841" s="268"/>
      <c r="Q841" s="199"/>
      <c r="R841" s="267"/>
      <c r="S841" s="268"/>
      <c r="T841" s="199"/>
      <c r="U841" s="267"/>
      <c r="V841" s="268"/>
      <c r="W841" s="199"/>
      <c r="X841" s="269"/>
      <c r="Y841" s="269"/>
      <c r="Z841" s="270"/>
      <c r="AA841" s="269"/>
      <c r="AB841" s="205"/>
    </row>
    <row r="842" spans="2:59" ht="15.75" thickBot="1" x14ac:dyDescent="0.3">
      <c r="F842" s="387" t="s">
        <v>308</v>
      </c>
      <c r="G842" s="388"/>
      <c r="H842" s="389"/>
      <c r="I842" s="387" t="s">
        <v>309</v>
      </c>
      <c r="J842" s="388"/>
      <c r="K842" s="389"/>
      <c r="L842" s="387" t="s">
        <v>310</v>
      </c>
      <c r="M842" s="388"/>
      <c r="N842" s="389"/>
      <c r="O842" s="387" t="s">
        <v>311</v>
      </c>
      <c r="P842" s="388"/>
      <c r="Q842" s="389"/>
      <c r="R842" s="387" t="s">
        <v>312</v>
      </c>
      <c r="S842" s="388"/>
      <c r="T842" s="389"/>
      <c r="U842" s="387" t="s">
        <v>313</v>
      </c>
      <c r="V842" s="388"/>
      <c r="W842" s="389"/>
      <c r="X842" s="387" t="s">
        <v>314</v>
      </c>
      <c r="Y842" s="388"/>
      <c r="Z842" s="388"/>
      <c r="AA842" s="389"/>
      <c r="AB842" s="158"/>
    </row>
    <row r="843" spans="2:59" ht="30" x14ac:dyDescent="0.25">
      <c r="B843" s="182" t="str">
        <f>'[3]Do not use or change'!H106</f>
        <v>B43</v>
      </c>
      <c r="C843" s="322" t="str">
        <f>'[3]Do not use or change'!F106</f>
        <v>Local Consultants</v>
      </c>
      <c r="D843" s="390" t="s">
        <v>329</v>
      </c>
      <c r="E843" s="390" t="s">
        <v>307</v>
      </c>
      <c r="F843" s="302" t="s">
        <v>315</v>
      </c>
      <c r="G843" s="298" t="s">
        <v>316</v>
      </c>
      <c r="H843" s="235" t="s">
        <v>317</v>
      </c>
      <c r="I843" s="299" t="s">
        <v>315</v>
      </c>
      <c r="J843" s="300" t="s">
        <v>316</v>
      </c>
      <c r="K843" s="301" t="s">
        <v>317</v>
      </c>
      <c r="L843" s="302" t="s">
        <v>315</v>
      </c>
      <c r="M843" s="298" t="s">
        <v>316</v>
      </c>
      <c r="N843" s="235" t="s">
        <v>317</v>
      </c>
      <c r="O843" s="302" t="s">
        <v>315</v>
      </c>
      <c r="P843" s="298" t="s">
        <v>316</v>
      </c>
      <c r="Q843" s="235" t="s">
        <v>317</v>
      </c>
      <c r="R843" s="302" t="s">
        <v>315</v>
      </c>
      <c r="S843" s="298" t="s">
        <v>316</v>
      </c>
      <c r="T843" s="235" t="s">
        <v>317</v>
      </c>
      <c r="U843" s="302" t="s">
        <v>315</v>
      </c>
      <c r="V843" s="298" t="s">
        <v>316</v>
      </c>
      <c r="W843" s="235" t="s">
        <v>317</v>
      </c>
      <c r="X843" s="390" t="s">
        <v>307</v>
      </c>
      <c r="Y843" s="302" t="s">
        <v>315</v>
      </c>
      <c r="Z843" s="298" t="s">
        <v>316</v>
      </c>
      <c r="AA843" s="235" t="s">
        <v>317</v>
      </c>
      <c r="AB843" s="181"/>
    </row>
    <row r="844" spans="2:59" ht="148.5" customHeight="1" thickBot="1" x14ac:dyDescent="0.3">
      <c r="C844" s="468" t="str">
        <f>'[3]Do not use or change'!I106</f>
        <v>(i) Professional in field for activities related with testing, validation and implementation the new technologies for the effient use of water and GHG reductions. (ii) National researchers developing the new technologies for the effient use of water and GHG reductions in each research center.  (iii) proper design of communication pieces.  This includes all the costs associated with each position including the cost associates with the colombian law.</v>
      </c>
      <c r="D844" s="577" t="str">
        <f>D780</f>
        <v>It corresponds to the monthly time of 90 people who will be involved in the project as local consultants. Average value month per person / year is the unit cost with a value of US $ 2,333</v>
      </c>
      <c r="E844" s="492" t="s">
        <v>340</v>
      </c>
      <c r="F844" s="198">
        <v>2333</v>
      </c>
      <c r="G844" s="197">
        <v>153.33847897047227</v>
      </c>
      <c r="H844" s="198">
        <v>357738.67143811181</v>
      </c>
      <c r="I844" s="198">
        <v>2333</v>
      </c>
      <c r="J844" s="197">
        <v>359.31196353213051</v>
      </c>
      <c r="K844" s="198">
        <v>838274.8109204605</v>
      </c>
      <c r="L844" s="198">
        <v>2333</v>
      </c>
      <c r="M844" s="197">
        <v>463.77106906581821</v>
      </c>
      <c r="N844" s="198">
        <v>1081977.9041305538</v>
      </c>
      <c r="O844" s="198">
        <v>2333</v>
      </c>
      <c r="P844" s="197">
        <v>493.15580382727518</v>
      </c>
      <c r="Q844" s="198">
        <v>1150532.490329033</v>
      </c>
      <c r="R844" s="198">
        <v>2333</v>
      </c>
      <c r="S844" s="197">
        <v>467.50631786619249</v>
      </c>
      <c r="T844" s="198">
        <v>1090692.2395818271</v>
      </c>
      <c r="U844" s="198">
        <v>2333</v>
      </c>
      <c r="V844" s="197">
        <v>228.311887926721</v>
      </c>
      <c r="W844" s="198">
        <v>532651.63453304011</v>
      </c>
      <c r="X844" s="433" t="str">
        <f>E844</f>
        <v>Months</v>
      </c>
      <c r="Y844" s="433">
        <f>U844</f>
        <v>2333</v>
      </c>
      <c r="Z844" s="284">
        <f>SUM(G844+J844+M844+P844+S844+V844)</f>
        <v>2165.3955211886096</v>
      </c>
      <c r="AA844" s="285">
        <f>SUM(H844+K844+N844+Q844+T844+W844)</f>
        <v>5051867.750933026</v>
      </c>
      <c r="AB844" s="205"/>
      <c r="AC844" s="206"/>
      <c r="AD844" s="206"/>
      <c r="AE844" s="207">
        <f>H844-(F844*G844)</f>
        <v>0</v>
      </c>
      <c r="AF844" s="206"/>
      <c r="AG844" s="206"/>
      <c r="AH844" s="207">
        <f>K844-(J844*I844)</f>
        <v>0</v>
      </c>
      <c r="AI844" s="206"/>
      <c r="AJ844" s="206"/>
      <c r="AK844" s="207">
        <f>+N844-(L844*M844)</f>
        <v>0</v>
      </c>
      <c r="AL844" s="206"/>
      <c r="AM844" s="206"/>
      <c r="AN844" s="207">
        <f>Q844-(O844*P844)</f>
        <v>0</v>
      </c>
      <c r="AO844" s="206"/>
      <c r="AP844" s="206"/>
      <c r="AQ844" s="207">
        <f>+T844-(R844*S844)</f>
        <v>0</v>
      </c>
      <c r="AR844" s="206"/>
      <c r="AS844" s="206"/>
      <c r="AT844" s="207">
        <f>+W844-(U844*V844)</f>
        <v>0</v>
      </c>
      <c r="AU844" s="206"/>
      <c r="AV844" s="206"/>
      <c r="AW844" s="206"/>
      <c r="AX844" s="208">
        <f>+AA844-W844-T844-Q844-N844-K844-H844</f>
        <v>0</v>
      </c>
      <c r="BA844" s="208">
        <f>+H844-'[3]4.4. Detailed Budget Plan'!J107</f>
        <v>0</v>
      </c>
      <c r="BB844" s="208">
        <f>+K844-'[3]4.4. Detailed Budget Plan'!K107</f>
        <v>0</v>
      </c>
      <c r="BC844" s="208">
        <f>+N844-'[3]4.4. Detailed Budget Plan'!L107</f>
        <v>0</v>
      </c>
      <c r="BD844" s="208">
        <f>+Q844-'[3]4.4. Detailed Budget Plan'!M107</f>
        <v>0</v>
      </c>
      <c r="BE844" s="208">
        <f>+T844-'[3]4.4. Detailed Budget Plan'!N107</f>
        <v>0</v>
      </c>
      <c r="BF844" s="208">
        <f>+W844-'[3]4.4. Detailed Budget Plan'!O107</f>
        <v>0</v>
      </c>
      <c r="BG844" s="208">
        <f>+AA844-'[3]4.4. Detailed Budget Plan'!P107</f>
        <v>0</v>
      </c>
    </row>
    <row r="845" spans="2:59" x14ac:dyDescent="0.25">
      <c r="C845" s="286" t="s">
        <v>327</v>
      </c>
      <c r="D845" s="286"/>
      <c r="E845" s="306"/>
      <c r="F845" s="307"/>
      <c r="G845" s="308"/>
      <c r="I845" s="309"/>
      <c r="J845" s="310"/>
      <c r="K845" s="309"/>
      <c r="L845" s="309"/>
      <c r="M845" s="310"/>
      <c r="N845" s="309"/>
      <c r="O845" s="309"/>
      <c r="P845" s="310"/>
      <c r="Q845" s="309"/>
      <c r="R845" s="309"/>
      <c r="S845" s="310"/>
      <c r="T845" s="309"/>
      <c r="U845" s="309"/>
      <c r="V845" s="310"/>
      <c r="W845" s="309"/>
      <c r="X845" s="311"/>
      <c r="Y845" s="311"/>
      <c r="Z845" s="312"/>
      <c r="AA845" s="311"/>
    </row>
    <row r="846" spans="2:59" x14ac:dyDescent="0.25">
      <c r="C846" s="261" t="s">
        <v>328</v>
      </c>
      <c r="D846" s="261"/>
      <c r="E846" s="314"/>
      <c r="F846" s="315"/>
      <c r="G846" s="316"/>
      <c r="H846" s="206"/>
      <c r="I846" s="206"/>
      <c r="J846" s="317"/>
      <c r="K846" s="206"/>
      <c r="L846" s="206"/>
      <c r="M846" s="317"/>
      <c r="N846" s="206"/>
      <c r="O846" s="206"/>
      <c r="P846" s="317"/>
      <c r="Q846" s="206"/>
      <c r="R846" s="206"/>
      <c r="S846" s="317"/>
      <c r="T846" s="206"/>
      <c r="U846" s="206"/>
      <c r="V846" s="317"/>
      <c r="W846" s="206"/>
      <c r="X846" s="265"/>
      <c r="Y846" s="265"/>
      <c r="Z846" s="318"/>
      <c r="AA846" s="265"/>
    </row>
    <row r="847" spans="2:59" ht="15.75" thickBot="1" x14ac:dyDescent="0.3">
      <c r="E847" s="266"/>
      <c r="F847" s="267"/>
      <c r="G847" s="268"/>
      <c r="H847" s="199"/>
      <c r="I847" s="291"/>
      <c r="J847" s="292"/>
      <c r="K847" s="293"/>
      <c r="L847" s="267"/>
      <c r="M847" s="268"/>
      <c r="N847" s="199"/>
      <c r="O847" s="267"/>
      <c r="P847" s="268"/>
      <c r="Q847" s="199"/>
      <c r="R847" s="267"/>
      <c r="S847" s="268"/>
      <c r="T847" s="199"/>
      <c r="U847" s="267"/>
      <c r="V847" s="268"/>
      <c r="W847" s="199"/>
      <c r="X847" s="269"/>
      <c r="Y847" s="269"/>
      <c r="Z847" s="270"/>
      <c r="AA847" s="269"/>
      <c r="AB847" s="205"/>
    </row>
    <row r="848" spans="2:59" ht="15.75" thickBot="1" x14ac:dyDescent="0.3">
      <c r="F848" s="387" t="s">
        <v>308</v>
      </c>
      <c r="G848" s="388"/>
      <c r="H848" s="389"/>
      <c r="I848" s="387" t="s">
        <v>309</v>
      </c>
      <c r="J848" s="388"/>
      <c r="K848" s="389"/>
      <c r="L848" s="387" t="s">
        <v>310</v>
      </c>
      <c r="M848" s="388"/>
      <c r="N848" s="389"/>
      <c r="O848" s="387" t="s">
        <v>311</v>
      </c>
      <c r="P848" s="388"/>
      <c r="Q848" s="389"/>
      <c r="R848" s="387" t="s">
        <v>312</v>
      </c>
      <c r="S848" s="388"/>
      <c r="T848" s="389"/>
      <c r="U848" s="387" t="s">
        <v>313</v>
      </c>
      <c r="V848" s="388"/>
      <c r="W848" s="389"/>
      <c r="X848" s="387" t="s">
        <v>314</v>
      </c>
      <c r="Y848" s="388"/>
      <c r="Z848" s="388"/>
      <c r="AA848" s="389"/>
      <c r="AB848" s="158"/>
    </row>
    <row r="849" spans="2:59" ht="30" x14ac:dyDescent="0.25">
      <c r="B849" s="182" t="str">
        <f>'[3]Do not use or change'!H107</f>
        <v>B44</v>
      </c>
      <c r="C849" s="322" t="str">
        <f>'[3]Do not use or change'!F107</f>
        <v xml:space="preserve">Professional/ Contractual Services </v>
      </c>
      <c r="D849" s="390" t="s">
        <v>329</v>
      </c>
      <c r="E849" s="390" t="s">
        <v>307</v>
      </c>
      <c r="F849" s="302" t="s">
        <v>315</v>
      </c>
      <c r="G849" s="298" t="s">
        <v>316</v>
      </c>
      <c r="H849" s="235" t="s">
        <v>317</v>
      </c>
      <c r="I849" s="299" t="s">
        <v>315</v>
      </c>
      <c r="J849" s="300" t="s">
        <v>316</v>
      </c>
      <c r="K849" s="301" t="s">
        <v>317</v>
      </c>
      <c r="L849" s="302" t="s">
        <v>315</v>
      </c>
      <c r="M849" s="298" t="s">
        <v>316</v>
      </c>
      <c r="N849" s="235" t="s">
        <v>317</v>
      </c>
      <c r="O849" s="302" t="s">
        <v>315</v>
      </c>
      <c r="P849" s="298" t="s">
        <v>316</v>
      </c>
      <c r="Q849" s="235" t="s">
        <v>317</v>
      </c>
      <c r="R849" s="302" t="s">
        <v>315</v>
      </c>
      <c r="S849" s="298" t="s">
        <v>316</v>
      </c>
      <c r="T849" s="235" t="s">
        <v>317</v>
      </c>
      <c r="U849" s="302" t="s">
        <v>315</v>
      </c>
      <c r="V849" s="298" t="s">
        <v>316</v>
      </c>
      <c r="W849" s="235" t="s">
        <v>317</v>
      </c>
      <c r="X849" s="390" t="s">
        <v>307</v>
      </c>
      <c r="Y849" s="302" t="s">
        <v>315</v>
      </c>
      <c r="Z849" s="298" t="s">
        <v>316</v>
      </c>
      <c r="AA849" s="235" t="s">
        <v>317</v>
      </c>
      <c r="AB849" s="181"/>
    </row>
    <row r="850" spans="2:59" ht="121.5" customHeight="1" thickBot="1" x14ac:dyDescent="0.3">
      <c r="C850" s="303" t="str">
        <f>'[3]Do not use or change'!I107</f>
        <v xml:space="preserve">Physical and chemical analysis (water and soil), maintenance of equipment and constructions, insurance, land rental, provision of supplies, laboratory materials and reagents, consumable materials (glasses, gloves), courier and samples delivery. </v>
      </c>
      <c r="D850" s="392" t="s">
        <v>460</v>
      </c>
      <c r="E850" s="470" t="s">
        <v>320</v>
      </c>
      <c r="F850" s="352">
        <v>2873.4123207259167</v>
      </c>
      <c r="G850" s="197">
        <v>110.02715303476722</v>
      </c>
      <c r="H850" s="198">
        <v>316153.37714449607</v>
      </c>
      <c r="I850" s="352">
        <v>2873.4123207259167</v>
      </c>
      <c r="J850" s="197">
        <v>234.93085831210527</v>
      </c>
      <c r="K850" s="198">
        <v>675053.22279271798</v>
      </c>
      <c r="L850" s="352">
        <v>2873.4123207259167</v>
      </c>
      <c r="M850" s="197">
        <v>196.7418573608781</v>
      </c>
      <c r="N850" s="198">
        <v>565320.47694324807</v>
      </c>
      <c r="O850" s="352">
        <v>2873.4123207259167</v>
      </c>
      <c r="P850" s="197">
        <v>121.86974339549813</v>
      </c>
      <c r="Q850" s="198">
        <v>350182.02219633025</v>
      </c>
      <c r="R850" s="352">
        <v>2873.4123207259167</v>
      </c>
      <c r="S850" s="197">
        <v>87.398059390009962</v>
      </c>
      <c r="T850" s="198">
        <v>251130.66065879003</v>
      </c>
      <c r="U850" s="352">
        <v>2873.4123207259167</v>
      </c>
      <c r="V850" s="197">
        <v>34.030326110552409</v>
      </c>
      <c r="W850" s="198">
        <v>97783.158324382166</v>
      </c>
      <c r="X850" s="433" t="str">
        <f>E850</f>
        <v>Lump sum</v>
      </c>
      <c r="Y850" s="433">
        <f>U850</f>
        <v>2873.4123207259167</v>
      </c>
      <c r="Z850" s="284">
        <f>SUM(G850+J850+M850+P850+S850+V850)</f>
        <v>784.99799760381109</v>
      </c>
      <c r="AA850" s="285">
        <f>SUM(H850+K850+N850+Q850+T850+W850)</f>
        <v>2255622.9180599647</v>
      </c>
      <c r="AB850" s="205"/>
      <c r="AC850" s="206"/>
      <c r="AD850" s="206"/>
      <c r="AE850" s="207">
        <f>H850-(F850*G850)</f>
        <v>0</v>
      </c>
      <c r="AF850" s="206"/>
      <c r="AG850" s="206"/>
      <c r="AH850" s="207">
        <f>K850-(J850*I850)</f>
        <v>0</v>
      </c>
      <c r="AI850" s="206"/>
      <c r="AJ850" s="206"/>
      <c r="AK850" s="207">
        <f>+N850-(L850*M850)</f>
        <v>0</v>
      </c>
      <c r="AL850" s="206"/>
      <c r="AM850" s="206"/>
      <c r="AN850" s="207">
        <f>Q850-(O850*P850)</f>
        <v>0</v>
      </c>
      <c r="AO850" s="206"/>
      <c r="AP850" s="206"/>
      <c r="AQ850" s="207">
        <f>+T850-(R850*S850)</f>
        <v>0</v>
      </c>
      <c r="AR850" s="206"/>
      <c r="AS850" s="206"/>
      <c r="AT850" s="207">
        <f>+W850-(U850*V850)</f>
        <v>0</v>
      </c>
      <c r="AU850" s="206"/>
      <c r="AV850" s="206"/>
      <c r="AW850" s="206"/>
      <c r="AX850" s="208">
        <f>+AA850-W850-T850-Q850-N850-K850-H850</f>
        <v>0</v>
      </c>
      <c r="BA850" s="208">
        <f>+H850-'[3]4.4. Detailed Budget Plan'!J108</f>
        <v>0</v>
      </c>
      <c r="BB850" s="208">
        <f>+K850-'[3]4.4. Detailed Budget Plan'!K108</f>
        <v>0</v>
      </c>
      <c r="BC850" s="208">
        <f>+N850-'[3]4.4. Detailed Budget Plan'!L108</f>
        <v>0</v>
      </c>
      <c r="BD850" s="208">
        <f>+Q850-'[3]4.4. Detailed Budget Plan'!M108</f>
        <v>0</v>
      </c>
      <c r="BE850" s="208">
        <f>+T850-'[3]4.4. Detailed Budget Plan'!N108</f>
        <v>0</v>
      </c>
      <c r="BF850" s="208">
        <f>+W850-'[3]4.4. Detailed Budget Plan'!O108</f>
        <v>0</v>
      </c>
      <c r="BG850" s="208">
        <f>+AA850-'[3]4.4. Detailed Budget Plan'!P108</f>
        <v>0</v>
      </c>
    </row>
    <row r="851" spans="2:59" ht="24" customHeight="1" x14ac:dyDescent="0.25">
      <c r="C851" s="484"/>
      <c r="D851" s="485"/>
      <c r="E851" s="485"/>
      <c r="F851" s="485"/>
      <c r="G851" s="485"/>
      <c r="H851" s="485"/>
      <c r="I851" s="485"/>
      <c r="J851" s="485"/>
      <c r="K851" s="485"/>
      <c r="L851" s="485"/>
      <c r="M851" s="485"/>
      <c r="N851" s="485"/>
      <c r="O851" s="485"/>
      <c r="P851" s="485"/>
      <c r="Q851" s="486"/>
      <c r="R851" s="241" t="s">
        <v>449</v>
      </c>
      <c r="S851" s="242"/>
      <c r="T851" s="242"/>
      <c r="U851" s="242"/>
      <c r="V851" s="242"/>
      <c r="W851" s="330"/>
      <c r="X851" s="331" t="s">
        <v>320</v>
      </c>
      <c r="Y851" s="205">
        <v>3224.0431275545925</v>
      </c>
      <c r="Z851" s="483">
        <v>377.87277024045625</v>
      </c>
      <c r="AA851" s="361">
        <v>1218278.1079837582</v>
      </c>
      <c r="AB851" s="293"/>
      <c r="AC851" s="206"/>
      <c r="AD851" s="206"/>
      <c r="AE851" s="206"/>
      <c r="AF851" s="206"/>
      <c r="AG851" s="206"/>
      <c r="AH851" s="206"/>
      <c r="AI851" s="206"/>
      <c r="AJ851" s="206"/>
      <c r="AK851" s="206"/>
      <c r="AL851" s="206"/>
      <c r="AM851" s="206"/>
      <c r="AN851" s="206"/>
      <c r="AO851" s="206"/>
      <c r="AP851" s="206"/>
      <c r="AQ851" s="206"/>
      <c r="AR851" s="206"/>
      <c r="AS851" s="206"/>
      <c r="AT851" s="206"/>
      <c r="AU851" s="206"/>
      <c r="AV851" s="206"/>
      <c r="AW851" s="206"/>
      <c r="AX851" s="207">
        <f>+AA851-(Y851*Z851)</f>
        <v>0</v>
      </c>
      <c r="AY851" s="156">
        <v>1</v>
      </c>
      <c r="BA851" s="518"/>
    </row>
    <row r="852" spans="2:59" ht="14.65" customHeight="1" x14ac:dyDescent="0.25">
      <c r="C852" s="442"/>
      <c r="D852" s="443"/>
      <c r="E852" s="443"/>
      <c r="F852" s="443"/>
      <c r="G852" s="443"/>
      <c r="H852" s="443"/>
      <c r="I852" s="443"/>
      <c r="J852" s="443"/>
      <c r="K852" s="443"/>
      <c r="L852" s="443"/>
      <c r="M852" s="443"/>
      <c r="N852" s="443"/>
      <c r="O852" s="443"/>
      <c r="P852" s="443"/>
      <c r="Q852" s="444"/>
      <c r="R852" s="212" t="s">
        <v>344</v>
      </c>
      <c r="S852" s="213"/>
      <c r="T852" s="213"/>
      <c r="U852" s="213"/>
      <c r="V852" s="213"/>
      <c r="W852" s="214"/>
      <c r="X852" s="334" t="s">
        <v>320</v>
      </c>
      <c r="Y852" s="525">
        <v>3890.4475775243359</v>
      </c>
      <c r="Z852" s="526">
        <v>38.596559728020267</v>
      </c>
      <c r="AA852" s="527">
        <v>150157.89229464979</v>
      </c>
      <c r="AB852" s="293"/>
      <c r="AC852" s="206"/>
      <c r="AD852" s="206"/>
      <c r="AE852" s="206"/>
      <c r="AF852" s="206"/>
      <c r="AG852" s="206"/>
      <c r="AH852" s="206"/>
      <c r="AI852" s="206"/>
      <c r="AJ852" s="206"/>
      <c r="AK852" s="206"/>
      <c r="AL852" s="206"/>
      <c r="AM852" s="206"/>
      <c r="AN852" s="206"/>
      <c r="AO852" s="206"/>
      <c r="AP852" s="206"/>
      <c r="AQ852" s="206"/>
      <c r="AR852" s="206"/>
      <c r="AS852" s="206"/>
      <c r="AT852" s="206"/>
      <c r="AU852" s="206"/>
      <c r="AV852" s="206"/>
      <c r="AW852" s="206"/>
      <c r="AX852" s="207">
        <f>+AA852-(Y852*Z852)</f>
        <v>0</v>
      </c>
      <c r="AY852" s="156">
        <v>2</v>
      </c>
    </row>
    <row r="853" spans="2:59" ht="14.65" customHeight="1" x14ac:dyDescent="0.25">
      <c r="C853" s="442"/>
      <c r="D853" s="443"/>
      <c r="E853" s="443"/>
      <c r="F853" s="443"/>
      <c r="G853" s="443"/>
      <c r="H853" s="443"/>
      <c r="I853" s="443"/>
      <c r="J853" s="443"/>
      <c r="K853" s="443"/>
      <c r="L853" s="443"/>
      <c r="M853" s="443"/>
      <c r="N853" s="443"/>
      <c r="O853" s="443"/>
      <c r="P853" s="443"/>
      <c r="Q853" s="444"/>
      <c r="R853" s="212" t="s">
        <v>345</v>
      </c>
      <c r="S853" s="213"/>
      <c r="T853" s="213"/>
      <c r="U853" s="213"/>
      <c r="V853" s="213"/>
      <c r="W853" s="214"/>
      <c r="X853" s="334" t="s">
        <v>320</v>
      </c>
      <c r="Y853" s="525">
        <v>5618.3715620904522</v>
      </c>
      <c r="Z853" s="526">
        <v>4.9802012552284216</v>
      </c>
      <c r="AA853" s="527">
        <v>27980.621105862538</v>
      </c>
      <c r="AB853" s="293"/>
      <c r="AC853" s="206"/>
      <c r="AD853" s="206"/>
      <c r="AE853" s="206"/>
      <c r="AF853" s="206"/>
      <c r="AG853" s="206"/>
      <c r="AH853" s="206"/>
      <c r="AI853" s="206"/>
      <c r="AJ853" s="206"/>
      <c r="AK853" s="206"/>
      <c r="AL853" s="206"/>
      <c r="AM853" s="206"/>
      <c r="AN853" s="206"/>
      <c r="AO853" s="206"/>
      <c r="AP853" s="206"/>
      <c r="AQ853" s="206"/>
      <c r="AR853" s="206"/>
      <c r="AS853" s="206"/>
      <c r="AT853" s="206"/>
      <c r="AU853" s="206"/>
      <c r="AV853" s="206"/>
      <c r="AW853" s="206"/>
      <c r="AX853" s="207">
        <f>+AA853-(Y853*Z853)</f>
        <v>0</v>
      </c>
      <c r="AY853" s="156">
        <v>3</v>
      </c>
    </row>
    <row r="854" spans="2:59" ht="14.65" customHeight="1" x14ac:dyDescent="0.25">
      <c r="C854" s="442"/>
      <c r="D854" s="443"/>
      <c r="E854" s="443"/>
      <c r="F854" s="443"/>
      <c r="G854" s="443"/>
      <c r="H854" s="443"/>
      <c r="I854" s="443"/>
      <c r="J854" s="443"/>
      <c r="K854" s="443"/>
      <c r="L854" s="443"/>
      <c r="M854" s="443"/>
      <c r="N854" s="443"/>
      <c r="O854" s="443"/>
      <c r="P854" s="443"/>
      <c r="Q854" s="444"/>
      <c r="R854" s="212" t="s">
        <v>347</v>
      </c>
      <c r="S854" s="213"/>
      <c r="T854" s="213"/>
      <c r="U854" s="213"/>
      <c r="V854" s="213"/>
      <c r="W854" s="214"/>
      <c r="X854" s="334" t="s">
        <v>320</v>
      </c>
      <c r="Y854" s="525">
        <v>16978.514505068299</v>
      </c>
      <c r="Z854" s="526">
        <v>11.205452824263949</v>
      </c>
      <c r="AA854" s="527">
        <v>190251.94331262403</v>
      </c>
      <c r="AB854" s="293"/>
      <c r="AC854" s="206"/>
      <c r="AD854" s="206"/>
      <c r="AE854" s="206"/>
      <c r="AF854" s="206"/>
      <c r="AG854" s="206"/>
      <c r="AH854" s="206"/>
      <c r="AI854" s="206"/>
      <c r="AJ854" s="206"/>
      <c r="AK854" s="206"/>
      <c r="AL854" s="206"/>
      <c r="AM854" s="206"/>
      <c r="AN854" s="206"/>
      <c r="AO854" s="206"/>
      <c r="AP854" s="206"/>
      <c r="AQ854" s="206"/>
      <c r="AR854" s="206"/>
      <c r="AS854" s="206"/>
      <c r="AT854" s="206"/>
      <c r="AU854" s="206"/>
      <c r="AV854" s="206"/>
      <c r="AW854" s="206"/>
      <c r="AX854" s="207">
        <f t="shared" ref="AX854:AX855" si="47">+AA854-(Y854*Z854)</f>
        <v>0</v>
      </c>
      <c r="AY854" s="156">
        <v>4</v>
      </c>
    </row>
    <row r="855" spans="2:59" ht="14.65" customHeight="1" x14ac:dyDescent="0.25">
      <c r="C855" s="462"/>
      <c r="D855" s="463"/>
      <c r="E855" s="463"/>
      <c r="F855" s="463"/>
      <c r="G855" s="463"/>
      <c r="H855" s="463"/>
      <c r="I855" s="463"/>
      <c r="J855" s="463"/>
      <c r="K855" s="463"/>
      <c r="L855" s="463"/>
      <c r="M855" s="463"/>
      <c r="N855" s="463"/>
      <c r="O855" s="463"/>
      <c r="P855" s="463"/>
      <c r="Q855" s="464"/>
      <c r="R855" s="212" t="s">
        <v>450</v>
      </c>
      <c r="S855" s="213"/>
      <c r="T855" s="213"/>
      <c r="U855" s="213"/>
      <c r="V855" s="213"/>
      <c r="W855" s="214"/>
      <c r="X855" s="334" t="s">
        <v>320</v>
      </c>
      <c r="Y855" s="525">
        <v>1898.5883858232098</v>
      </c>
      <c r="Z855" s="526">
        <v>352.34301355584159</v>
      </c>
      <c r="AA855" s="527">
        <v>668954.35336307029</v>
      </c>
      <c r="AB855" s="293"/>
      <c r="AC855" s="206"/>
      <c r="AD855" s="206"/>
      <c r="AE855" s="206"/>
      <c r="AF855" s="206"/>
      <c r="AG855" s="206"/>
      <c r="AH855" s="206"/>
      <c r="AI855" s="206"/>
      <c r="AJ855" s="206"/>
      <c r="AK855" s="206"/>
      <c r="AL855" s="206"/>
      <c r="AM855" s="206"/>
      <c r="AN855" s="206"/>
      <c r="AO855" s="206"/>
      <c r="AP855" s="206"/>
      <c r="AQ855" s="206"/>
      <c r="AR855" s="206"/>
      <c r="AS855" s="206"/>
      <c r="AT855" s="206"/>
      <c r="AU855" s="206"/>
      <c r="AV855" s="206"/>
      <c r="AW855" s="206"/>
      <c r="AX855" s="207">
        <f t="shared" si="47"/>
        <v>0</v>
      </c>
      <c r="AY855" s="156">
        <v>5</v>
      </c>
    </row>
    <row r="856" spans="2:59" x14ac:dyDescent="0.25">
      <c r="C856" s="256" t="s">
        <v>327</v>
      </c>
      <c r="D856" s="256"/>
      <c r="E856" s="314"/>
      <c r="F856" s="315"/>
      <c r="G856" s="316"/>
      <c r="H856" s="316"/>
      <c r="I856" s="316"/>
      <c r="J856" s="316"/>
      <c r="K856" s="316"/>
      <c r="L856" s="316"/>
      <c r="M856" s="316"/>
      <c r="N856" s="316"/>
      <c r="O856" s="316"/>
      <c r="P856" s="317"/>
      <c r="Q856" s="206"/>
      <c r="R856" s="206"/>
      <c r="S856" s="317"/>
      <c r="T856" s="206"/>
      <c r="U856" s="206"/>
      <c r="V856" s="317"/>
      <c r="W856" s="206"/>
      <c r="X856" s="265"/>
      <c r="Y856" s="265"/>
      <c r="Z856" s="318"/>
      <c r="AA856" s="265"/>
    </row>
    <row r="857" spans="2:59" x14ac:dyDescent="0.25">
      <c r="C857" s="261" t="s">
        <v>328</v>
      </c>
      <c r="D857" s="261"/>
      <c r="E857" s="314"/>
      <c r="F857" s="315"/>
      <c r="G857" s="316"/>
      <c r="H857" s="316"/>
      <c r="I857" s="316"/>
      <c r="J857" s="316"/>
      <c r="K857" s="316"/>
      <c r="L857" s="316"/>
      <c r="M857" s="316"/>
      <c r="N857" s="316"/>
      <c r="O857" s="316"/>
      <c r="P857" s="317"/>
      <c r="Q857" s="206"/>
      <c r="R857" s="206"/>
      <c r="S857" s="317"/>
      <c r="T857" s="206"/>
      <c r="U857" s="206"/>
      <c r="V857" s="317"/>
      <c r="W857" s="206"/>
      <c r="X857" s="265"/>
      <c r="Y857" s="265"/>
      <c r="Z857" s="318"/>
      <c r="AA857" s="265"/>
    </row>
    <row r="858" spans="2:59" ht="15.75" thickBot="1" x14ac:dyDescent="0.3">
      <c r="C858" s="425"/>
      <c r="D858" s="425"/>
      <c r="E858" s="266"/>
      <c r="F858" s="267"/>
      <c r="G858" s="268"/>
      <c r="H858" s="199"/>
      <c r="I858" s="267"/>
      <c r="J858" s="292"/>
      <c r="K858" s="293"/>
      <c r="L858" s="291"/>
      <c r="M858" s="292"/>
      <c r="N858" s="293"/>
      <c r="O858" s="291"/>
      <c r="P858" s="292"/>
      <c r="Q858" s="293"/>
      <c r="R858" s="291"/>
      <c r="S858" s="292"/>
      <c r="T858" s="293"/>
      <c r="U858" s="291"/>
      <c r="V858" s="292"/>
      <c r="W858" s="293"/>
      <c r="X858" s="205"/>
      <c r="Y858" s="205"/>
      <c r="Z858" s="350"/>
      <c r="AA858" s="205"/>
      <c r="AB858" s="205"/>
    </row>
    <row r="859" spans="2:59" ht="15.75" thickBot="1" x14ac:dyDescent="0.3">
      <c r="F859" s="387" t="s">
        <v>308</v>
      </c>
      <c r="G859" s="388"/>
      <c r="H859" s="389"/>
      <c r="I859" s="387" t="s">
        <v>309</v>
      </c>
      <c r="J859" s="388"/>
      <c r="K859" s="389"/>
      <c r="L859" s="387" t="s">
        <v>310</v>
      </c>
      <c r="M859" s="388"/>
      <c r="N859" s="389"/>
      <c r="O859" s="387" t="s">
        <v>311</v>
      </c>
      <c r="P859" s="388"/>
      <c r="Q859" s="389"/>
      <c r="R859" s="387" t="s">
        <v>312</v>
      </c>
      <c r="S859" s="388"/>
      <c r="T859" s="389"/>
      <c r="U859" s="387" t="s">
        <v>313</v>
      </c>
      <c r="V859" s="388"/>
      <c r="W859" s="389"/>
      <c r="X859" s="387" t="s">
        <v>314</v>
      </c>
      <c r="Y859" s="388"/>
      <c r="Z859" s="388"/>
      <c r="AA859" s="389"/>
      <c r="AB859" s="158"/>
    </row>
    <row r="860" spans="2:59" ht="30" x14ac:dyDescent="0.25">
      <c r="B860" s="276" t="str">
        <f>'[3]Do not use or change'!H108</f>
        <v>B45</v>
      </c>
      <c r="C860" s="322" t="str">
        <f>'[3]Do not use or change'!F108</f>
        <v>Staff</v>
      </c>
      <c r="D860" s="390" t="s">
        <v>329</v>
      </c>
      <c r="E860" s="390" t="s">
        <v>307</v>
      </c>
      <c r="F860" s="302" t="s">
        <v>315</v>
      </c>
      <c r="G860" s="298" t="s">
        <v>316</v>
      </c>
      <c r="H860" s="235" t="s">
        <v>317</v>
      </c>
      <c r="I860" s="299" t="s">
        <v>315</v>
      </c>
      <c r="J860" s="300" t="s">
        <v>316</v>
      </c>
      <c r="K860" s="301" t="s">
        <v>317</v>
      </c>
      <c r="L860" s="302" t="s">
        <v>315</v>
      </c>
      <c r="M860" s="298" t="s">
        <v>316</v>
      </c>
      <c r="N860" s="235" t="s">
        <v>317</v>
      </c>
      <c r="O860" s="302" t="s">
        <v>315</v>
      </c>
      <c r="P860" s="298" t="s">
        <v>316</v>
      </c>
      <c r="Q860" s="235" t="s">
        <v>317</v>
      </c>
      <c r="R860" s="302" t="s">
        <v>315</v>
      </c>
      <c r="S860" s="298" t="s">
        <v>316</v>
      </c>
      <c r="T860" s="235" t="s">
        <v>317</v>
      </c>
      <c r="U860" s="302" t="s">
        <v>315</v>
      </c>
      <c r="V860" s="298" t="s">
        <v>316</v>
      </c>
      <c r="W860" s="235" t="s">
        <v>317</v>
      </c>
      <c r="X860" s="390" t="s">
        <v>307</v>
      </c>
      <c r="Y860" s="302" t="s">
        <v>315</v>
      </c>
      <c r="Z860" s="298" t="s">
        <v>316</v>
      </c>
      <c r="AA860" s="235" t="s">
        <v>317</v>
      </c>
      <c r="AB860" s="181"/>
    </row>
    <row r="861" spans="2:59" ht="132.6" customHeight="1" thickBot="1" x14ac:dyDescent="0.3">
      <c r="C861" s="468" t="str">
        <f>'[3]Do not use or change'!I108</f>
        <v>Scientific advisors, and scientists on GHG emissions soil and water managment.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
      <c r="D861" s="392" t="str">
        <f>D797</f>
        <v xml:space="preserve">It correspond to positions of two leading international scientist who will serve as scientific advisors on GHG emmisions (1) and water management (1) and two national senior scientist who will be responsible for leading the result 2.2 on GHG emmisions (1) and water management (1). Four people in total </v>
      </c>
      <c r="E861" s="471" t="s">
        <v>340</v>
      </c>
      <c r="F861" s="282">
        <v>11054</v>
      </c>
      <c r="G861" s="197">
        <v>3.3298775439957939</v>
      </c>
      <c r="H861" s="198">
        <v>36808.466371329509</v>
      </c>
      <c r="I861" s="282">
        <v>11054</v>
      </c>
      <c r="J861" s="197">
        <v>8.9612999783743916</v>
      </c>
      <c r="K861" s="198">
        <v>99058.209960950524</v>
      </c>
      <c r="L861" s="282">
        <v>11054</v>
      </c>
      <c r="M861" s="197">
        <v>9.8222638090832248</v>
      </c>
      <c r="N861" s="198">
        <v>108575.30414560597</v>
      </c>
      <c r="O861" s="282">
        <v>11054</v>
      </c>
      <c r="P861" s="197">
        <v>7.8531007173148852</v>
      </c>
      <c r="Q861" s="198">
        <v>86808.175329198741</v>
      </c>
      <c r="R861" s="282">
        <v>11054</v>
      </c>
      <c r="S861" s="197">
        <v>7.5848731791575634</v>
      </c>
      <c r="T861" s="198">
        <v>83843.188122407708</v>
      </c>
      <c r="U861" s="282">
        <v>11054</v>
      </c>
      <c r="V861" s="197">
        <v>3.6648478449156423</v>
      </c>
      <c r="W861" s="198">
        <v>40511.228077697509</v>
      </c>
      <c r="X861" s="433" t="str">
        <f>E861</f>
        <v>Months</v>
      </c>
      <c r="Y861" s="433">
        <f>U861</f>
        <v>11054</v>
      </c>
      <c r="Z861" s="284">
        <f>SUM(G861+J861+M861+P861+S861+V861)</f>
        <v>41.2162630728415</v>
      </c>
      <c r="AA861" s="285">
        <f>SUM(H861+K861+N861+Q861+T861+W861)</f>
        <v>455604.57200718997</v>
      </c>
      <c r="AB861" s="205"/>
      <c r="AC861" s="206"/>
      <c r="AD861" s="206"/>
      <c r="AE861" s="207">
        <f>H861-(F861*G861)</f>
        <v>0</v>
      </c>
      <c r="AF861" s="206"/>
      <c r="AG861" s="206"/>
      <c r="AH861" s="207">
        <f>K861-(J861*I861)</f>
        <v>0</v>
      </c>
      <c r="AI861" s="206"/>
      <c r="AJ861" s="206"/>
      <c r="AK861" s="207">
        <f>+N861-(L861*M861)</f>
        <v>0</v>
      </c>
      <c r="AL861" s="206"/>
      <c r="AM861" s="206"/>
      <c r="AN861" s="207">
        <f>Q861-(O861*P861)</f>
        <v>0</v>
      </c>
      <c r="AO861" s="206"/>
      <c r="AP861" s="206"/>
      <c r="AQ861" s="207">
        <f>+T861-(R861*S861)</f>
        <v>0</v>
      </c>
      <c r="AR861" s="206"/>
      <c r="AS861" s="206"/>
      <c r="AT861" s="207">
        <f>+W861-(U861*V861)</f>
        <v>0</v>
      </c>
      <c r="AU861" s="206"/>
      <c r="AV861" s="206"/>
      <c r="AW861" s="206"/>
      <c r="AX861" s="208">
        <f>+AA861-W861-T861-Q861-N861-K861-H861</f>
        <v>0</v>
      </c>
      <c r="BA861" s="208">
        <f>+H861-'[3]4.4. Detailed Budget Plan'!J109</f>
        <v>0</v>
      </c>
      <c r="BB861" s="208">
        <f>+K861-'[3]4.4. Detailed Budget Plan'!K109</f>
        <v>0</v>
      </c>
      <c r="BC861" s="208">
        <f>+N861-'[3]4.4. Detailed Budget Plan'!L109</f>
        <v>0</v>
      </c>
      <c r="BD861" s="208">
        <f>+Q861-'[3]4.4. Detailed Budget Plan'!M109</f>
        <v>0</v>
      </c>
      <c r="BE861" s="208">
        <f>+T861-'[3]4.4. Detailed Budget Plan'!N109</f>
        <v>0</v>
      </c>
      <c r="BF861" s="208">
        <f>+W861-'[3]4.4. Detailed Budget Plan'!O109</f>
        <v>0</v>
      </c>
      <c r="BG861" s="208">
        <f>+AA861-'[3]4.4. Detailed Budget Plan'!P109</f>
        <v>0</v>
      </c>
    </row>
    <row r="862" spans="2:59" x14ac:dyDescent="0.25">
      <c r="C862" s="286" t="s">
        <v>327</v>
      </c>
      <c r="D862" s="286"/>
      <c r="E862" s="306"/>
      <c r="F862" s="307"/>
      <c r="G862" s="308"/>
      <c r="I862" s="309"/>
      <c r="J862" s="310"/>
      <c r="K862" s="309"/>
      <c r="L862" s="309"/>
      <c r="M862" s="310"/>
      <c r="N862" s="309"/>
      <c r="O862" s="309"/>
      <c r="P862" s="310"/>
      <c r="Q862" s="309"/>
      <c r="R862" s="309"/>
      <c r="S862" s="310"/>
      <c r="T862" s="309"/>
      <c r="U862" s="309"/>
      <c r="V862" s="310"/>
      <c r="W862" s="309"/>
      <c r="X862" s="311"/>
      <c r="Y862" s="311"/>
      <c r="Z862" s="312"/>
      <c r="AA862" s="311"/>
    </row>
    <row r="863" spans="2:59" x14ac:dyDescent="0.25">
      <c r="C863" s="261" t="s">
        <v>328</v>
      </c>
      <c r="D863" s="261"/>
      <c r="E863" s="314"/>
      <c r="F863" s="315"/>
      <c r="G863" s="316"/>
      <c r="H863" s="206"/>
      <c r="I863" s="206"/>
      <c r="J863" s="317"/>
      <c r="K863" s="206"/>
      <c r="L863" s="206"/>
      <c r="M863" s="317"/>
      <c r="N863" s="206"/>
      <c r="O863" s="206"/>
      <c r="P863" s="317"/>
      <c r="Q863" s="206"/>
      <c r="R863" s="206"/>
      <c r="S863" s="317"/>
      <c r="T863" s="206"/>
      <c r="U863" s="206"/>
      <c r="V863" s="317"/>
      <c r="W863" s="206"/>
      <c r="X863" s="265"/>
      <c r="Y863" s="265"/>
      <c r="Z863" s="318"/>
      <c r="AA863" s="265"/>
    </row>
    <row r="864" spans="2:59" ht="15.75" thickBot="1" x14ac:dyDescent="0.3">
      <c r="F864" s="319"/>
      <c r="H864" s="319"/>
      <c r="K864" s="319"/>
      <c r="N864" s="319"/>
      <c r="Q864" s="319"/>
      <c r="T864" s="319"/>
      <c r="W864" s="319"/>
      <c r="X864" s="375"/>
      <c r="Y864" s="375"/>
      <c r="AA864" s="375"/>
      <c r="AB864" s="225"/>
    </row>
    <row r="865" spans="2:59" ht="15.75" thickBot="1" x14ac:dyDescent="0.3">
      <c r="F865" s="387" t="s">
        <v>308</v>
      </c>
      <c r="G865" s="388"/>
      <c r="H865" s="389"/>
      <c r="I865" s="387" t="s">
        <v>309</v>
      </c>
      <c r="J865" s="388"/>
      <c r="K865" s="389"/>
      <c r="L865" s="387" t="s">
        <v>310</v>
      </c>
      <c r="M865" s="388"/>
      <c r="N865" s="389"/>
      <c r="O865" s="387" t="s">
        <v>311</v>
      </c>
      <c r="P865" s="388"/>
      <c r="Q865" s="389"/>
      <c r="R865" s="387" t="s">
        <v>312</v>
      </c>
      <c r="S865" s="388"/>
      <c r="T865" s="389"/>
      <c r="U865" s="387" t="s">
        <v>313</v>
      </c>
      <c r="V865" s="388"/>
      <c r="W865" s="389"/>
      <c r="X865" s="387" t="s">
        <v>314</v>
      </c>
      <c r="Y865" s="388"/>
      <c r="Z865" s="388"/>
      <c r="AA865" s="389"/>
      <c r="AB865" s="158"/>
    </row>
    <row r="866" spans="2:59" ht="30" x14ac:dyDescent="0.25">
      <c r="B866" s="276" t="str">
        <f>'[3]Do not use or change'!H109</f>
        <v>B46</v>
      </c>
      <c r="C866" s="322" t="str">
        <f>'[3]Do not use or change'!F109</f>
        <v>Training, workshops, and conference</v>
      </c>
      <c r="D866" s="390" t="s">
        <v>329</v>
      </c>
      <c r="E866" s="390" t="s">
        <v>307</v>
      </c>
      <c r="F866" s="302" t="s">
        <v>315</v>
      </c>
      <c r="G866" s="298" t="s">
        <v>316</v>
      </c>
      <c r="H866" s="235" t="s">
        <v>317</v>
      </c>
      <c r="I866" s="299" t="s">
        <v>315</v>
      </c>
      <c r="J866" s="300" t="s">
        <v>316</v>
      </c>
      <c r="K866" s="301" t="s">
        <v>317</v>
      </c>
      <c r="L866" s="302" t="s">
        <v>315</v>
      </c>
      <c r="M866" s="298" t="s">
        <v>316</v>
      </c>
      <c r="N866" s="235" t="s">
        <v>317</v>
      </c>
      <c r="O866" s="302" t="s">
        <v>315</v>
      </c>
      <c r="P866" s="298" t="s">
        <v>316</v>
      </c>
      <c r="Q866" s="235" t="s">
        <v>317</v>
      </c>
      <c r="R866" s="302" t="s">
        <v>315</v>
      </c>
      <c r="S866" s="298" t="s">
        <v>316</v>
      </c>
      <c r="T866" s="235" t="s">
        <v>317</v>
      </c>
      <c r="U866" s="302" t="s">
        <v>315</v>
      </c>
      <c r="V866" s="298" t="s">
        <v>316</v>
      </c>
      <c r="W866" s="235" t="s">
        <v>317</v>
      </c>
      <c r="X866" s="390" t="s">
        <v>307</v>
      </c>
      <c r="Y866" s="302" t="s">
        <v>315</v>
      </c>
      <c r="Z866" s="298" t="s">
        <v>316</v>
      </c>
      <c r="AA866" s="235" t="s">
        <v>317</v>
      </c>
      <c r="AB866" s="181"/>
    </row>
    <row r="867" spans="2:59" ht="60.75" thickBot="1" x14ac:dyDescent="0.3">
      <c r="C867" s="303" t="str">
        <f>'[3]Do not use or change'!I109</f>
        <v xml:space="preserve">Includes all costs associated with event logistics and supplies requiered (snacks, lunches, locations, equipment, materials, communication material) </v>
      </c>
      <c r="D867" s="392" t="s">
        <v>461</v>
      </c>
      <c r="E867" s="392" t="s">
        <v>351</v>
      </c>
      <c r="F867" s="352">
        <v>2300</v>
      </c>
      <c r="G867" s="355">
        <v>4.3284940266644734</v>
      </c>
      <c r="H867" s="198">
        <v>9955.5362613282887</v>
      </c>
      <c r="I867" s="352">
        <v>2300</v>
      </c>
      <c r="J867" s="355">
        <v>28.154320256293762</v>
      </c>
      <c r="K867" s="198">
        <v>64754.936589475648</v>
      </c>
      <c r="L867" s="352">
        <v>2300</v>
      </c>
      <c r="M867" s="355">
        <v>52.404034516168792</v>
      </c>
      <c r="N867" s="198">
        <v>120529.27938718822</v>
      </c>
      <c r="O867" s="352">
        <v>2300</v>
      </c>
      <c r="P867" s="355">
        <v>54.326834083666313</v>
      </c>
      <c r="Q867" s="198">
        <v>124951.71839243252</v>
      </c>
      <c r="R867" s="352">
        <v>2300</v>
      </c>
      <c r="S867" s="355">
        <v>52.879314962711355</v>
      </c>
      <c r="T867" s="198">
        <v>121622.42441423611</v>
      </c>
      <c r="U867" s="352">
        <v>2300</v>
      </c>
      <c r="V867" s="355">
        <v>25.484762820332833</v>
      </c>
      <c r="W867" s="198">
        <v>58614.954486765513</v>
      </c>
      <c r="X867" s="433" t="str">
        <f>E867</f>
        <v>Event</v>
      </c>
      <c r="Y867" s="433">
        <f>U867</f>
        <v>2300</v>
      </c>
      <c r="Z867" s="284">
        <f>SUM(G867+J867+M867+P867+S867+V867)</f>
        <v>217.57776066583753</v>
      </c>
      <c r="AA867" s="285">
        <f>SUM(H867+K867+N867+Q867+T867+W867)</f>
        <v>500428.84953142627</v>
      </c>
      <c r="AB867" s="205"/>
      <c r="AC867" s="206"/>
      <c r="AD867" s="206"/>
      <c r="AE867" s="207">
        <f>H867-(F867*G867)</f>
        <v>0</v>
      </c>
      <c r="AF867" s="206"/>
      <c r="AG867" s="206"/>
      <c r="AH867" s="207">
        <f>K867-(J867*I867)</f>
        <v>0</v>
      </c>
      <c r="AI867" s="206"/>
      <c r="AJ867" s="206"/>
      <c r="AK867" s="207">
        <f>+N867-(L867*M867)</f>
        <v>0</v>
      </c>
      <c r="AL867" s="206"/>
      <c r="AM867" s="206"/>
      <c r="AN867" s="207">
        <f>Q867-(O867*P867)</f>
        <v>0</v>
      </c>
      <c r="AO867" s="206"/>
      <c r="AP867" s="206"/>
      <c r="AQ867" s="207">
        <f>+T867-(R867*S867)</f>
        <v>0</v>
      </c>
      <c r="AR867" s="206"/>
      <c r="AS867" s="206"/>
      <c r="AT867" s="207">
        <f>+W867-(U867*V867)</f>
        <v>0</v>
      </c>
      <c r="AU867" s="206"/>
      <c r="AV867" s="206"/>
      <c r="AW867" s="206"/>
      <c r="AX867" s="208">
        <f>+AA867-W867-T867-Q867-N867-K867-H867</f>
        <v>0</v>
      </c>
      <c r="BA867" s="208">
        <f>+H867-'[3]4.4. Detailed Budget Plan'!J110</f>
        <v>0</v>
      </c>
      <c r="BB867" s="208">
        <f>+K867-'[3]4.4. Detailed Budget Plan'!K110</f>
        <v>0</v>
      </c>
      <c r="BC867" s="208">
        <f>+N867-'[3]4.4. Detailed Budget Plan'!L110</f>
        <v>0</v>
      </c>
      <c r="BD867" s="208">
        <f>+Q867-'[3]4.4. Detailed Budget Plan'!M110</f>
        <v>0</v>
      </c>
      <c r="BE867" s="208">
        <f>+T867-'[3]4.4. Detailed Budget Plan'!N110</f>
        <v>0</v>
      </c>
      <c r="BF867" s="208">
        <f>+W867-'[3]4.4. Detailed Budget Plan'!O110</f>
        <v>0</v>
      </c>
      <c r="BG867" s="208">
        <f>+AA867-'[3]4.4. Detailed Budget Plan'!P110</f>
        <v>0</v>
      </c>
    </row>
    <row r="868" spans="2:59" x14ac:dyDescent="0.25">
      <c r="C868" s="286" t="s">
        <v>327</v>
      </c>
      <c r="D868" s="286"/>
      <c r="E868" s="306"/>
      <c r="F868" s="307"/>
      <c r="G868" s="308"/>
      <c r="H868" s="308"/>
      <c r="I868" s="309"/>
      <c r="J868" s="310"/>
      <c r="K868" s="309"/>
      <c r="L868" s="309"/>
      <c r="M868" s="310"/>
      <c r="N868" s="309"/>
      <c r="O868" s="309"/>
      <c r="P868" s="310"/>
      <c r="Q868" s="309"/>
      <c r="R868" s="309"/>
      <c r="S868" s="310"/>
      <c r="T868" s="309"/>
      <c r="U868" s="309"/>
      <c r="V868" s="310"/>
      <c r="W868" s="309"/>
      <c r="X868" s="311"/>
      <c r="Y868" s="311"/>
      <c r="Z868" s="312"/>
      <c r="AA868" s="311"/>
    </row>
    <row r="869" spans="2:59" x14ac:dyDescent="0.25">
      <c r="C869" s="261" t="s">
        <v>328</v>
      </c>
      <c r="D869" s="261"/>
      <c r="E869" s="314"/>
      <c r="F869" s="315"/>
      <c r="G869" s="316"/>
      <c r="H869" s="316"/>
      <c r="I869" s="206"/>
      <c r="J869" s="317"/>
      <c r="K869" s="206"/>
      <c r="L869" s="206"/>
      <c r="M869" s="317"/>
      <c r="N869" s="206"/>
      <c r="O869" s="206"/>
      <c r="P869" s="317"/>
      <c r="Q869" s="206"/>
      <c r="R869" s="206"/>
      <c r="S869" s="317"/>
      <c r="T869" s="206"/>
      <c r="U869" s="206"/>
      <c r="V869" s="317"/>
      <c r="W869" s="206"/>
      <c r="X869" s="265"/>
      <c r="Y869" s="265"/>
      <c r="Z869" s="318"/>
      <c r="AA869" s="265"/>
    </row>
    <row r="870" spans="2:59" ht="15.75" thickBot="1" x14ac:dyDescent="0.3">
      <c r="C870" s="425"/>
      <c r="D870" s="425"/>
      <c r="E870" s="266"/>
      <c r="F870" s="267"/>
      <c r="G870" s="268"/>
      <c r="H870" s="199"/>
      <c r="I870" s="267"/>
      <c r="J870" s="292"/>
      <c r="K870" s="293"/>
      <c r="L870" s="291"/>
      <c r="M870" s="292"/>
      <c r="N870" s="293"/>
      <c r="O870" s="291"/>
      <c r="P870" s="292"/>
      <c r="Q870" s="293"/>
      <c r="R870" s="291"/>
      <c r="S870" s="292"/>
      <c r="T870" s="293"/>
      <c r="U870" s="291"/>
      <c r="V870" s="292"/>
      <c r="W870" s="293"/>
      <c r="X870" s="205"/>
      <c r="Y870" s="205"/>
      <c r="Z870" s="350"/>
      <c r="AA870" s="205"/>
      <c r="AB870" s="205"/>
    </row>
    <row r="871" spans="2:59" ht="15.75" thickBot="1" x14ac:dyDescent="0.3">
      <c r="F871" s="387" t="s">
        <v>308</v>
      </c>
      <c r="G871" s="388"/>
      <c r="H871" s="389"/>
      <c r="I871" s="387" t="s">
        <v>309</v>
      </c>
      <c r="J871" s="388"/>
      <c r="K871" s="389"/>
      <c r="L871" s="387" t="s">
        <v>310</v>
      </c>
      <c r="M871" s="388"/>
      <c r="N871" s="389"/>
      <c r="O871" s="387" t="s">
        <v>311</v>
      </c>
      <c r="P871" s="388"/>
      <c r="Q871" s="389"/>
      <c r="R871" s="387" t="s">
        <v>312</v>
      </c>
      <c r="S871" s="388"/>
      <c r="T871" s="389"/>
      <c r="U871" s="387" t="s">
        <v>313</v>
      </c>
      <c r="V871" s="388"/>
      <c r="W871" s="389"/>
      <c r="X871" s="387" t="s">
        <v>314</v>
      </c>
      <c r="Y871" s="388"/>
      <c r="Z871" s="388"/>
      <c r="AA871" s="389"/>
      <c r="AB871" s="158"/>
    </row>
    <row r="872" spans="2:59" ht="30" x14ac:dyDescent="0.25">
      <c r="B872" s="276" t="str">
        <f>'[3]Do not use or change'!H110</f>
        <v>B47</v>
      </c>
      <c r="C872" s="322" t="str">
        <f>'[3]Do not use or change'!F110</f>
        <v>Travel</v>
      </c>
      <c r="D872" s="578"/>
      <c r="E872" s="390" t="s">
        <v>307</v>
      </c>
      <c r="F872" s="302" t="s">
        <v>315</v>
      </c>
      <c r="G872" s="298" t="s">
        <v>316</v>
      </c>
      <c r="H872" s="235" t="s">
        <v>317</v>
      </c>
      <c r="I872" s="299" t="s">
        <v>315</v>
      </c>
      <c r="J872" s="300" t="s">
        <v>316</v>
      </c>
      <c r="K872" s="301" t="s">
        <v>317</v>
      </c>
      <c r="L872" s="302" t="s">
        <v>315</v>
      </c>
      <c r="M872" s="298" t="s">
        <v>316</v>
      </c>
      <c r="N872" s="235" t="s">
        <v>317</v>
      </c>
      <c r="O872" s="302" t="s">
        <v>315</v>
      </c>
      <c r="P872" s="298" t="s">
        <v>316</v>
      </c>
      <c r="Q872" s="235" t="s">
        <v>317</v>
      </c>
      <c r="R872" s="302" t="s">
        <v>315</v>
      </c>
      <c r="S872" s="298" t="s">
        <v>316</v>
      </c>
      <c r="T872" s="235" t="s">
        <v>317</v>
      </c>
      <c r="U872" s="302" t="s">
        <v>315</v>
      </c>
      <c r="V872" s="298" t="s">
        <v>316</v>
      </c>
      <c r="W872" s="235" t="s">
        <v>317</v>
      </c>
      <c r="X872" s="390" t="s">
        <v>307</v>
      </c>
      <c r="Y872" s="302" t="s">
        <v>315</v>
      </c>
      <c r="Z872" s="298" t="s">
        <v>316</v>
      </c>
      <c r="AA872" s="235" t="s">
        <v>317</v>
      </c>
      <c r="AB872" s="181"/>
    </row>
    <row r="873" spans="2:59" ht="30.75" thickBot="1" x14ac:dyDescent="0.3">
      <c r="C873" s="303" t="str">
        <f>'[3]Do not use or change'!I110</f>
        <v>Includes travel costs (air tickects, taxi, car rental hotels and perdiem)</v>
      </c>
      <c r="D873" s="392" t="s">
        <v>462</v>
      </c>
      <c r="E873" s="392" t="s">
        <v>353</v>
      </c>
      <c r="F873" s="354">
        <v>626</v>
      </c>
      <c r="G873" s="197">
        <v>215.5593291176896</v>
      </c>
      <c r="H873" s="198">
        <v>134940.14002767368</v>
      </c>
      <c r="I873" s="354">
        <v>626</v>
      </c>
      <c r="J873" s="197">
        <v>482.67717466154426</v>
      </c>
      <c r="K873" s="198">
        <v>302155.91133812669</v>
      </c>
      <c r="L873" s="354">
        <v>626</v>
      </c>
      <c r="M873" s="197">
        <v>561.32522501486221</v>
      </c>
      <c r="N873" s="198">
        <v>351389.59085930372</v>
      </c>
      <c r="O873" s="354">
        <v>626</v>
      </c>
      <c r="P873" s="197">
        <v>545.82515807636173</v>
      </c>
      <c r="Q873" s="198">
        <v>341686.54895580246</v>
      </c>
      <c r="R873" s="354">
        <v>626</v>
      </c>
      <c r="S873" s="197">
        <v>477.90738610560754</v>
      </c>
      <c r="T873" s="198">
        <v>299170.02370211034</v>
      </c>
      <c r="U873" s="354">
        <v>626</v>
      </c>
      <c r="V873" s="197">
        <v>221.40144368944945</v>
      </c>
      <c r="W873" s="198">
        <v>138597.30374959536</v>
      </c>
      <c r="X873" s="433" t="str">
        <f>E873</f>
        <v>Trip</v>
      </c>
      <c r="Y873" s="433">
        <f>U873</f>
        <v>626</v>
      </c>
      <c r="Z873" s="284">
        <f>SUM(G873+J873+M873+P873+S873+V873)</f>
        <v>2504.6957166655147</v>
      </c>
      <c r="AA873" s="285">
        <f>SUM(H873+K873+N873+Q873+T873+W873)</f>
        <v>1567939.5186326124</v>
      </c>
      <c r="AB873" s="205"/>
      <c r="AC873" s="206"/>
      <c r="AD873" s="206"/>
      <c r="AE873" s="207">
        <f>H873-(F873*G873)</f>
        <v>0</v>
      </c>
      <c r="AF873" s="206"/>
      <c r="AG873" s="206"/>
      <c r="AH873" s="207">
        <f>K873-(J873*I873)</f>
        <v>0</v>
      </c>
      <c r="AI873" s="206"/>
      <c r="AJ873" s="206"/>
      <c r="AK873" s="207">
        <f>+N873-(L873*M873)</f>
        <v>0</v>
      </c>
      <c r="AL873" s="206"/>
      <c r="AM873" s="206"/>
      <c r="AN873" s="207">
        <f>Q873-(O873*P873)</f>
        <v>0</v>
      </c>
      <c r="AO873" s="206"/>
      <c r="AP873" s="206"/>
      <c r="AQ873" s="207">
        <f>+T873-(R873*S873)</f>
        <v>0</v>
      </c>
      <c r="AR873" s="206"/>
      <c r="AS873" s="206"/>
      <c r="AT873" s="207">
        <f>+W873-(U873*V873)</f>
        <v>0</v>
      </c>
      <c r="AU873" s="206"/>
      <c r="AV873" s="206"/>
      <c r="AW873" s="206"/>
      <c r="AX873" s="208">
        <f>+AA873-W873-T873-Q873-N873-K873-H873</f>
        <v>0</v>
      </c>
      <c r="BA873" s="208">
        <f>+H873-'[3]4.4. Detailed Budget Plan'!J111</f>
        <v>0</v>
      </c>
      <c r="BB873" s="208">
        <f>+K873-'[3]4.4. Detailed Budget Plan'!K111</f>
        <v>0</v>
      </c>
      <c r="BC873" s="208">
        <f>+N873-'[3]4.4. Detailed Budget Plan'!L111</f>
        <v>0</v>
      </c>
      <c r="BD873" s="208">
        <f>+Q873-'[3]4.4. Detailed Budget Plan'!M111</f>
        <v>0</v>
      </c>
      <c r="BE873" s="208">
        <f>+T873-'[3]4.4. Detailed Budget Plan'!N111</f>
        <v>0</v>
      </c>
      <c r="BF873" s="208">
        <f>+W873-'[3]4.4. Detailed Budget Plan'!O111</f>
        <v>0</v>
      </c>
      <c r="BG873" s="208">
        <f>+AA873-'[3]4.4. Detailed Budget Plan'!P111</f>
        <v>0</v>
      </c>
    </row>
    <row r="874" spans="2:59" x14ac:dyDescent="0.25">
      <c r="C874" s="286" t="s">
        <v>327</v>
      </c>
      <c r="D874" s="286"/>
      <c r="E874" s="306"/>
      <c r="F874" s="307"/>
      <c r="G874" s="308"/>
      <c r="H874" s="309"/>
      <c r="I874" s="309"/>
      <c r="J874" s="310"/>
      <c r="K874" s="309"/>
      <c r="L874" s="309"/>
      <c r="M874" s="310"/>
      <c r="N874" s="309"/>
      <c r="O874" s="309"/>
      <c r="P874" s="310"/>
      <c r="Q874" s="309"/>
      <c r="R874" s="309"/>
      <c r="S874" s="310"/>
      <c r="T874" s="309"/>
      <c r="U874" s="309"/>
      <c r="V874" s="310"/>
      <c r="W874" s="309"/>
      <c r="X874" s="311"/>
      <c r="Y874" s="311"/>
      <c r="Z874" s="312"/>
      <c r="AA874" s="311"/>
    </row>
    <row r="875" spans="2:59" x14ac:dyDescent="0.25">
      <c r="C875" s="261" t="s">
        <v>328</v>
      </c>
      <c r="D875" s="579"/>
      <c r="E875" s="314"/>
      <c r="F875" s="315"/>
      <c r="G875" s="316"/>
      <c r="H875" s="206"/>
      <c r="I875" s="206"/>
      <c r="J875" s="317"/>
      <c r="K875" s="206"/>
      <c r="L875" s="206"/>
      <c r="M875" s="317"/>
      <c r="N875" s="206"/>
      <c r="O875" s="206"/>
      <c r="P875" s="317"/>
      <c r="Q875" s="206"/>
      <c r="R875" s="206"/>
      <c r="S875" s="317"/>
      <c r="T875" s="206"/>
      <c r="U875" s="206"/>
      <c r="V875" s="317"/>
      <c r="W875" s="206"/>
      <c r="X875" s="265"/>
      <c r="Y875" s="265"/>
      <c r="Z875" s="318"/>
      <c r="AA875" s="265"/>
    </row>
    <row r="876" spans="2:59" ht="15.75" thickBot="1" x14ac:dyDescent="0.3">
      <c r="F876" s="319"/>
      <c r="H876" s="319"/>
      <c r="K876" s="319"/>
      <c r="N876" s="319"/>
      <c r="Q876" s="319"/>
      <c r="T876" s="319"/>
      <c r="W876" s="319"/>
      <c r="X876" s="375"/>
      <c r="Y876" s="375"/>
      <c r="AA876" s="375"/>
      <c r="AB876" s="225"/>
    </row>
    <row r="877" spans="2:59" ht="15.75" thickBot="1" x14ac:dyDescent="0.3">
      <c r="B877" s="166"/>
      <c r="C877" s="166"/>
      <c r="D877" s="166"/>
      <c r="E877" s="166"/>
      <c r="F877" s="387" t="s">
        <v>308</v>
      </c>
      <c r="G877" s="388"/>
      <c r="H877" s="389"/>
      <c r="I877" s="387" t="s">
        <v>309</v>
      </c>
      <c r="J877" s="388"/>
      <c r="K877" s="389"/>
      <c r="L877" s="387" t="s">
        <v>310</v>
      </c>
      <c r="M877" s="388"/>
      <c r="N877" s="389"/>
      <c r="O877" s="387" t="s">
        <v>311</v>
      </c>
      <c r="P877" s="388"/>
      <c r="Q877" s="389"/>
      <c r="R877" s="387" t="s">
        <v>312</v>
      </c>
      <c r="S877" s="388"/>
      <c r="T877" s="389"/>
      <c r="U877" s="387" t="s">
        <v>313</v>
      </c>
      <c r="V877" s="388"/>
      <c r="W877" s="389"/>
      <c r="X877" s="387" t="s">
        <v>314</v>
      </c>
      <c r="Y877" s="388"/>
      <c r="Z877" s="388"/>
      <c r="AA877" s="389"/>
      <c r="AB877" s="158"/>
    </row>
    <row r="878" spans="2:59" ht="30" x14ac:dyDescent="0.25">
      <c r="B878" s="276" t="str">
        <f>'[3]Do not use or change'!H111</f>
        <v>B48</v>
      </c>
      <c r="C878" s="344" t="str">
        <f>'[3]Do not use or change'!F111</f>
        <v>Construction</v>
      </c>
      <c r="D878" s="390" t="s">
        <v>329</v>
      </c>
      <c r="E878" s="390" t="s">
        <v>307</v>
      </c>
      <c r="F878" s="302" t="s">
        <v>315</v>
      </c>
      <c r="G878" s="298" t="s">
        <v>316</v>
      </c>
      <c r="H878" s="235" t="s">
        <v>317</v>
      </c>
      <c r="I878" s="299" t="s">
        <v>315</v>
      </c>
      <c r="J878" s="300" t="s">
        <v>316</v>
      </c>
      <c r="K878" s="301" t="s">
        <v>317</v>
      </c>
      <c r="L878" s="302" t="s">
        <v>315</v>
      </c>
      <c r="M878" s="298" t="s">
        <v>316</v>
      </c>
      <c r="N878" s="235" t="s">
        <v>317</v>
      </c>
      <c r="O878" s="302" t="s">
        <v>315</v>
      </c>
      <c r="P878" s="298" t="s">
        <v>316</v>
      </c>
      <c r="Q878" s="235" t="s">
        <v>317</v>
      </c>
      <c r="R878" s="302" t="s">
        <v>315</v>
      </c>
      <c r="S878" s="298" t="s">
        <v>316</v>
      </c>
      <c r="T878" s="235" t="s">
        <v>317</v>
      </c>
      <c r="U878" s="302" t="s">
        <v>315</v>
      </c>
      <c r="V878" s="298" t="s">
        <v>316</v>
      </c>
      <c r="W878" s="235" t="s">
        <v>317</v>
      </c>
      <c r="X878" s="390" t="s">
        <v>307</v>
      </c>
      <c r="Y878" s="302" t="s">
        <v>315</v>
      </c>
      <c r="Z878" s="298" t="s">
        <v>316</v>
      </c>
      <c r="AA878" s="235" t="s">
        <v>317</v>
      </c>
      <c r="AB878" s="181"/>
    </row>
    <row r="879" spans="2:59" ht="120.75" thickBot="1" x14ac:dyDescent="0.3">
      <c r="B879" s="166"/>
      <c r="C879" s="303" t="str">
        <f>'[3]Do not use or change'!I111</f>
        <v>Land adaptation, installation of hornillas paneleras, construction of cow stall, installation of geomembranes, installation of pipes and tanks for water management, adaptation of sites for water harvesting</v>
      </c>
      <c r="D879" s="392" t="s">
        <v>463</v>
      </c>
      <c r="E879" s="392" t="s">
        <v>320</v>
      </c>
      <c r="F879" s="352">
        <v>1071.2219370687703</v>
      </c>
      <c r="G879" s="197">
        <v>9.0014387415486397</v>
      </c>
      <c r="H879" s="198">
        <v>9642.5386451276081</v>
      </c>
      <c r="I879" s="352">
        <v>1071.2219370687703</v>
      </c>
      <c r="J879" s="197">
        <v>17.098292409613272</v>
      </c>
      <c r="K879" s="198">
        <v>18316.065915594183</v>
      </c>
      <c r="L879" s="352">
        <v>1071.2219370687703</v>
      </c>
      <c r="M879" s="197">
        <v>66.136483058154056</v>
      </c>
      <c r="N879" s="198">
        <v>70846.851492471702</v>
      </c>
      <c r="O879" s="352">
        <v>1071.2219370687703</v>
      </c>
      <c r="P879" s="197">
        <v>112.29384852031781</v>
      </c>
      <c r="Q879" s="198">
        <v>120291.63393284191</v>
      </c>
      <c r="R879" s="352">
        <v>1071.2219370687703</v>
      </c>
      <c r="S879" s="197">
        <v>113.02173149174877</v>
      </c>
      <c r="T879" s="198">
        <v>121071.35813945756</v>
      </c>
      <c r="U879" s="352">
        <v>1071.2219370687703</v>
      </c>
      <c r="V879" s="197">
        <v>54.630629515379951</v>
      </c>
      <c r="W879" s="198">
        <v>58521.528772751648</v>
      </c>
      <c r="X879" s="433" t="str">
        <f>E879</f>
        <v>Lump sum</v>
      </c>
      <c r="Y879" s="433">
        <f>U879</f>
        <v>1071.2219370687703</v>
      </c>
      <c r="Z879" s="284">
        <f>SUM(G879+J879+M879+P879+S879+V879)</f>
        <v>372.18242373676247</v>
      </c>
      <c r="AA879" s="285">
        <f>SUM(H879+K879+N879+Q879+T879+W879)</f>
        <v>398689.97689824458</v>
      </c>
      <c r="AB879" s="205"/>
      <c r="AC879" s="206"/>
      <c r="AD879" s="206"/>
      <c r="AE879" s="207">
        <f>H879-(F879*G879)</f>
        <v>0</v>
      </c>
      <c r="AF879" s="206"/>
      <c r="AG879" s="206"/>
      <c r="AH879" s="207">
        <f>K879-(J879*I879)</f>
        <v>0</v>
      </c>
      <c r="AI879" s="206"/>
      <c r="AJ879" s="206"/>
      <c r="AK879" s="207">
        <f>+N879-(L879*M879)</f>
        <v>0</v>
      </c>
      <c r="AL879" s="206"/>
      <c r="AM879" s="206"/>
      <c r="AN879" s="207">
        <f>Q879-(O879*P879)</f>
        <v>0</v>
      </c>
      <c r="AO879" s="206"/>
      <c r="AP879" s="206"/>
      <c r="AQ879" s="207">
        <f>+T879-(R879*S879)</f>
        <v>0</v>
      </c>
      <c r="AR879" s="206"/>
      <c r="AS879" s="206"/>
      <c r="AT879" s="207">
        <f>+W879-(U879*V879)</f>
        <v>0</v>
      </c>
      <c r="AU879" s="206"/>
      <c r="AV879" s="206"/>
      <c r="AW879" s="206"/>
      <c r="AX879" s="208">
        <f>+AA879-W879-T879-Q879-N879-K879-H879</f>
        <v>0</v>
      </c>
      <c r="BA879" s="208">
        <f>+H879-'[3]4.4. Detailed Budget Plan'!J112</f>
        <v>0</v>
      </c>
      <c r="BB879" s="208">
        <f>+K879-'[3]4.4. Detailed Budget Plan'!K112</f>
        <v>0</v>
      </c>
      <c r="BC879" s="208">
        <f>+N879-'[3]4.4. Detailed Budget Plan'!L112</f>
        <v>0</v>
      </c>
      <c r="BD879" s="208">
        <f>+Q879-'[3]4.4. Detailed Budget Plan'!M112</f>
        <v>0</v>
      </c>
      <c r="BE879" s="208">
        <f>+T879-'[3]4.4. Detailed Budget Plan'!N112</f>
        <v>0</v>
      </c>
      <c r="BF879" s="208">
        <f>+W879-'[3]4.4. Detailed Budget Plan'!O112</f>
        <v>0</v>
      </c>
      <c r="BG879" s="208">
        <f>+AA879-'[3]4.4. Detailed Budget Plan'!P112</f>
        <v>0</v>
      </c>
    </row>
    <row r="880" spans="2:59" ht="24" customHeight="1" x14ac:dyDescent="0.25">
      <c r="B880" s="166"/>
      <c r="C880" s="374"/>
      <c r="D880" s="374"/>
      <c r="E880" s="374"/>
      <c r="F880" s="359"/>
      <c r="G880" s="360"/>
      <c r="H880" s="360"/>
      <c r="I880" s="360"/>
      <c r="J880" s="360"/>
      <c r="K880" s="360"/>
      <c r="L880" s="360"/>
      <c r="M880" s="360"/>
      <c r="N880" s="360"/>
      <c r="O880" s="480"/>
      <c r="P880" s="481"/>
      <c r="Q880" s="361"/>
      <c r="R880" s="241" t="s">
        <v>435</v>
      </c>
      <c r="S880" s="242"/>
      <c r="T880" s="242"/>
      <c r="U880" s="242"/>
      <c r="V880" s="242"/>
      <c r="W880" s="330"/>
      <c r="X880" s="289" t="s">
        <v>320</v>
      </c>
      <c r="Y880" s="289">
        <v>443.13071075131819</v>
      </c>
      <c r="Z880" s="483">
        <v>0.13066629513980796</v>
      </c>
      <c r="AA880" s="361">
        <v>57.902248236544615</v>
      </c>
      <c r="AB880" s="293"/>
      <c r="AC880" s="206"/>
      <c r="AD880" s="206"/>
      <c r="AE880" s="206"/>
      <c r="AF880" s="206"/>
      <c r="AG880" s="206"/>
      <c r="AH880" s="206"/>
      <c r="AI880" s="206"/>
      <c r="AJ880" s="206"/>
      <c r="AK880" s="206"/>
      <c r="AL880" s="206"/>
      <c r="AM880" s="206"/>
      <c r="AN880" s="206"/>
      <c r="AO880" s="206"/>
      <c r="AP880" s="206"/>
      <c r="AQ880" s="206"/>
      <c r="AR880" s="206"/>
      <c r="AS880" s="206"/>
      <c r="AT880" s="206"/>
      <c r="AU880" s="206"/>
      <c r="AV880" s="206"/>
      <c r="AW880" s="206"/>
      <c r="AX880" s="207">
        <f>+AA880-(Y880*Z880)</f>
        <v>0</v>
      </c>
      <c r="AY880" s="156">
        <v>1</v>
      </c>
      <c r="BA880" s="518"/>
    </row>
    <row r="881" spans="2:59" ht="24" customHeight="1" x14ac:dyDescent="0.25">
      <c r="B881" s="166"/>
      <c r="C881" s="431"/>
      <c r="D881" s="431"/>
      <c r="E881" s="431"/>
      <c r="F881" s="504"/>
      <c r="G881" s="200"/>
      <c r="H881" s="200"/>
      <c r="I881" s="200"/>
      <c r="J881" s="200"/>
      <c r="K881" s="200"/>
      <c r="L881" s="200"/>
      <c r="M881" s="200"/>
      <c r="N881" s="200"/>
      <c r="O881" s="557"/>
      <c r="P881" s="505"/>
      <c r="Q881" s="527"/>
      <c r="R881" s="212" t="s">
        <v>436</v>
      </c>
      <c r="S881" s="213"/>
      <c r="T881" s="213"/>
      <c r="U881" s="213"/>
      <c r="V881" s="213"/>
      <c r="W881" s="214"/>
      <c r="X881" s="459" t="s">
        <v>320</v>
      </c>
      <c r="Y881" s="459">
        <v>5116.401034847775</v>
      </c>
      <c r="Z881" s="526">
        <v>3.0706579357854884</v>
      </c>
      <c r="AA881" s="527">
        <v>15710.717440316397</v>
      </c>
      <c r="AB881" s="293"/>
      <c r="AC881" s="206"/>
      <c r="AD881" s="206"/>
      <c r="AE881" s="206"/>
      <c r="AF881" s="206"/>
      <c r="AG881" s="206"/>
      <c r="AH881" s="206"/>
      <c r="AI881" s="206"/>
      <c r="AJ881" s="206"/>
      <c r="AK881" s="206"/>
      <c r="AL881" s="206"/>
      <c r="AM881" s="206"/>
      <c r="AN881" s="206"/>
      <c r="AO881" s="206"/>
      <c r="AP881" s="206"/>
      <c r="AQ881" s="206"/>
      <c r="AR881" s="206"/>
      <c r="AS881" s="206"/>
      <c r="AT881" s="206"/>
      <c r="AU881" s="206"/>
      <c r="AV881" s="206"/>
      <c r="AW881" s="206"/>
      <c r="AX881" s="207">
        <f>+AA881-(Y881*Z881)</f>
        <v>0</v>
      </c>
      <c r="AY881" s="156">
        <v>2</v>
      </c>
    </row>
    <row r="882" spans="2:59" ht="24" customHeight="1" x14ac:dyDescent="0.25">
      <c r="B882" s="166"/>
      <c r="C882" s="431"/>
      <c r="D882" s="431"/>
      <c r="E882" s="431"/>
      <c r="F882" s="504"/>
      <c r="G882" s="200"/>
      <c r="H882" s="200"/>
      <c r="I882" s="200"/>
      <c r="J882" s="200"/>
      <c r="K882" s="200"/>
      <c r="L882" s="200"/>
      <c r="M882" s="200"/>
      <c r="N882" s="200"/>
      <c r="O882" s="557"/>
      <c r="P882" s="505"/>
      <c r="Q882" s="527"/>
      <c r="R882" s="212" t="s">
        <v>437</v>
      </c>
      <c r="S882" s="213"/>
      <c r="T882" s="213"/>
      <c r="U882" s="213"/>
      <c r="V882" s="213"/>
      <c r="W882" s="214"/>
      <c r="X882" s="459" t="s">
        <v>438</v>
      </c>
      <c r="Y882" s="459">
        <v>1025.0732931526466</v>
      </c>
      <c r="Z882" s="526">
        <v>368.45843432527784</v>
      </c>
      <c r="AA882" s="527">
        <v>377696.90066368063</v>
      </c>
      <c r="AB882" s="293"/>
      <c r="AC882" s="206"/>
      <c r="AD882" s="206"/>
      <c r="AE882" s="206"/>
      <c r="AF882" s="206"/>
      <c r="AG882" s="206"/>
      <c r="AH882" s="206"/>
      <c r="AI882" s="206"/>
      <c r="AJ882" s="206"/>
      <c r="AK882" s="206"/>
      <c r="AL882" s="206"/>
      <c r="AM882" s="206"/>
      <c r="AN882" s="206"/>
      <c r="AO882" s="206"/>
      <c r="AP882" s="206"/>
      <c r="AQ882" s="206"/>
      <c r="AR882" s="206"/>
      <c r="AS882" s="206"/>
      <c r="AT882" s="206"/>
      <c r="AU882" s="206"/>
      <c r="AV882" s="206"/>
      <c r="AW882" s="206"/>
      <c r="AX882" s="207">
        <f>+AA882-(Y882*Z882)</f>
        <v>0</v>
      </c>
      <c r="AY882" s="156">
        <v>3</v>
      </c>
    </row>
    <row r="883" spans="2:59" ht="24" customHeight="1" x14ac:dyDescent="0.25">
      <c r="B883" s="166"/>
      <c r="C883" s="431"/>
      <c r="D883" s="431"/>
      <c r="E883" s="431"/>
      <c r="F883" s="504"/>
      <c r="G883" s="200"/>
      <c r="H883" s="200"/>
      <c r="I883" s="200"/>
      <c r="J883" s="200"/>
      <c r="K883" s="200"/>
      <c r="L883" s="200"/>
      <c r="M883" s="200"/>
      <c r="N883" s="200"/>
      <c r="O883" s="557"/>
      <c r="P883" s="505"/>
      <c r="Q883" s="527"/>
      <c r="R883" s="212" t="s">
        <v>439</v>
      </c>
      <c r="S883" s="213"/>
      <c r="T883" s="213"/>
      <c r="U883" s="213"/>
      <c r="V883" s="213"/>
      <c r="W883" s="214"/>
      <c r="X883" s="459" t="s">
        <v>320</v>
      </c>
      <c r="Y883" s="459">
        <v>9995.7998740628409</v>
      </c>
      <c r="Z883" s="526">
        <v>0.52266518055923183</v>
      </c>
      <c r="AA883" s="527">
        <v>5224.4565460110025</v>
      </c>
      <c r="AB883" s="293"/>
      <c r="AC883" s="206"/>
      <c r="AD883" s="206"/>
      <c r="AE883" s="206"/>
      <c r="AF883" s="206"/>
      <c r="AG883" s="206"/>
      <c r="AH883" s="206"/>
      <c r="AI883" s="206"/>
      <c r="AJ883" s="206"/>
      <c r="AK883" s="206"/>
      <c r="AL883" s="206"/>
      <c r="AM883" s="206"/>
      <c r="AN883" s="206"/>
      <c r="AO883" s="206"/>
      <c r="AP883" s="206"/>
      <c r="AQ883" s="206"/>
      <c r="AR883" s="206"/>
      <c r="AS883" s="206"/>
      <c r="AT883" s="206"/>
      <c r="AU883" s="206"/>
      <c r="AV883" s="206"/>
      <c r="AW883" s="206"/>
      <c r="AX883" s="207">
        <f t="shared" ref="AX883" si="48">+AA883-(Y883*Z883)</f>
        <v>0</v>
      </c>
      <c r="AY883" s="156">
        <v>4</v>
      </c>
    </row>
    <row r="884" spans="2:59" x14ac:dyDescent="0.25">
      <c r="B884" s="166"/>
      <c r="C884" s="431"/>
      <c r="D884" s="431"/>
      <c r="E884" s="431"/>
      <c r="F884" s="504"/>
      <c r="G884" s="200"/>
      <c r="H884" s="200"/>
      <c r="I884" s="200"/>
      <c r="J884" s="200"/>
      <c r="K884" s="200"/>
      <c r="L884" s="200"/>
      <c r="M884" s="200"/>
      <c r="N884" s="200"/>
      <c r="O884" s="557"/>
      <c r="P884" s="505"/>
      <c r="Q884" s="527"/>
      <c r="R884" s="504"/>
      <c r="S884" s="505"/>
      <c r="T884" s="527"/>
      <c r="U884" s="557"/>
      <c r="V884" s="505"/>
      <c r="W884" s="527"/>
      <c r="X884" s="525"/>
      <c r="Y884" s="525"/>
      <c r="Z884" s="526"/>
      <c r="AA884" s="527"/>
      <c r="AB884" s="293"/>
    </row>
    <row r="885" spans="2:59" x14ac:dyDescent="0.25">
      <c r="C885" s="256" t="s">
        <v>327</v>
      </c>
      <c r="D885" s="256"/>
      <c r="E885" s="314"/>
      <c r="F885" s="315"/>
      <c r="G885" s="316"/>
      <c r="H885" s="316"/>
      <c r="I885" s="316"/>
      <c r="J885" s="316"/>
      <c r="K885" s="316"/>
      <c r="L885" s="316"/>
      <c r="M885" s="316"/>
      <c r="N885" s="316"/>
      <c r="O885" s="206"/>
      <c r="P885" s="317"/>
      <c r="Q885" s="206"/>
      <c r="R885" s="206"/>
      <c r="S885" s="317"/>
      <c r="T885" s="206"/>
      <c r="U885" s="206"/>
      <c r="V885" s="317"/>
      <c r="W885" s="206"/>
      <c r="X885" s="265"/>
      <c r="Y885" s="265"/>
      <c r="Z885" s="318"/>
      <c r="AA885" s="265"/>
    </row>
    <row r="886" spans="2:59" x14ac:dyDescent="0.25">
      <c r="C886" s="261" t="s">
        <v>328</v>
      </c>
      <c r="D886" s="261"/>
      <c r="E886" s="314"/>
      <c r="F886" s="315"/>
      <c r="G886" s="316"/>
      <c r="H886" s="316"/>
      <c r="I886" s="316"/>
      <c r="J886" s="316"/>
      <c r="K886" s="316"/>
      <c r="L886" s="316"/>
      <c r="M886" s="316"/>
      <c r="N886" s="316"/>
      <c r="O886" s="206"/>
      <c r="P886" s="317"/>
      <c r="Q886" s="206"/>
      <c r="R886" s="206"/>
      <c r="S886" s="317"/>
      <c r="T886" s="206"/>
      <c r="U886" s="206"/>
      <c r="V886" s="317"/>
      <c r="W886" s="206"/>
      <c r="X886" s="265"/>
      <c r="Y886" s="265"/>
      <c r="Z886" s="318"/>
      <c r="AA886" s="265"/>
    </row>
    <row r="887" spans="2:59" ht="15.75" thickBot="1" x14ac:dyDescent="0.3">
      <c r="I887" s="320"/>
      <c r="J887" s="321"/>
      <c r="K887" s="320"/>
    </row>
    <row r="888" spans="2:59" ht="15.75" thickBot="1" x14ac:dyDescent="0.3">
      <c r="B888" s="166"/>
      <c r="C888" s="376"/>
      <c r="D888" s="166"/>
      <c r="E888" s="166"/>
      <c r="F888" s="387" t="s">
        <v>308</v>
      </c>
      <c r="G888" s="388"/>
      <c r="H888" s="389"/>
      <c r="I888" s="387" t="s">
        <v>309</v>
      </c>
      <c r="J888" s="388"/>
      <c r="K888" s="389"/>
      <c r="L888" s="387" t="s">
        <v>310</v>
      </c>
      <c r="M888" s="388"/>
      <c r="N888" s="389"/>
      <c r="O888" s="387" t="s">
        <v>311</v>
      </c>
      <c r="P888" s="388"/>
      <c r="Q888" s="389"/>
      <c r="R888" s="387" t="s">
        <v>312</v>
      </c>
      <c r="S888" s="388"/>
      <c r="T888" s="389"/>
      <c r="U888" s="387" t="s">
        <v>313</v>
      </c>
      <c r="V888" s="388"/>
      <c r="W888" s="389"/>
      <c r="X888" s="387" t="s">
        <v>314</v>
      </c>
      <c r="Y888" s="388"/>
      <c r="Z888" s="388"/>
      <c r="AA888" s="389"/>
      <c r="AB888" s="158"/>
    </row>
    <row r="889" spans="2:59" ht="30" x14ac:dyDescent="0.25">
      <c r="B889" s="276" t="str">
        <f>'[3]Do not use or change'!H112</f>
        <v>B49</v>
      </c>
      <c r="C889" s="322" t="str">
        <f>'[3]Do not use or change'!F112</f>
        <v>Equipment</v>
      </c>
      <c r="D889" s="390" t="s">
        <v>329</v>
      </c>
      <c r="E889" s="390" t="s">
        <v>307</v>
      </c>
      <c r="F889" s="302" t="s">
        <v>315</v>
      </c>
      <c r="G889" s="298" t="s">
        <v>316</v>
      </c>
      <c r="H889" s="235" t="s">
        <v>317</v>
      </c>
      <c r="I889" s="299" t="s">
        <v>315</v>
      </c>
      <c r="J889" s="300" t="s">
        <v>316</v>
      </c>
      <c r="K889" s="301" t="s">
        <v>317</v>
      </c>
      <c r="L889" s="302" t="s">
        <v>315</v>
      </c>
      <c r="M889" s="298" t="s">
        <v>316</v>
      </c>
      <c r="N889" s="235" t="s">
        <v>317</v>
      </c>
      <c r="O889" s="302" t="s">
        <v>315</v>
      </c>
      <c r="P889" s="298" t="s">
        <v>316</v>
      </c>
      <c r="Q889" s="235" t="s">
        <v>317</v>
      </c>
      <c r="R889" s="302" t="s">
        <v>315</v>
      </c>
      <c r="S889" s="298" t="s">
        <v>316</v>
      </c>
      <c r="T889" s="235" t="s">
        <v>317</v>
      </c>
      <c r="U889" s="302" t="s">
        <v>315</v>
      </c>
      <c r="V889" s="298" t="s">
        <v>316</v>
      </c>
      <c r="W889" s="235" t="s">
        <v>317</v>
      </c>
      <c r="X889" s="390" t="s">
        <v>307</v>
      </c>
      <c r="Y889" s="302" t="s">
        <v>315</v>
      </c>
      <c r="Z889" s="298" t="s">
        <v>316</v>
      </c>
      <c r="AA889" s="235" t="s">
        <v>317</v>
      </c>
      <c r="AB889" s="181"/>
    </row>
    <row r="890" spans="2:59" ht="90.75" thickBot="1" x14ac:dyDescent="0.3">
      <c r="C890" s="303" t="str">
        <f>'[3]Do not use or change'!I112</f>
        <v>Flow water meters, soil moisture sensors, pumping systems, GHG measurement chambers, laboratory equipment (agitators, spectrophotometers, precision scale)</v>
      </c>
      <c r="D890" s="392" t="s">
        <v>464</v>
      </c>
      <c r="E890" s="392" t="s">
        <v>320</v>
      </c>
      <c r="F890" s="575">
        <v>2673.691437866818</v>
      </c>
      <c r="G890" s="197">
        <v>11.628217077579285</v>
      </c>
      <c r="H890" s="198">
        <v>31090.264437980448</v>
      </c>
      <c r="I890" s="575">
        <v>2673.691437866818</v>
      </c>
      <c r="J890" s="197">
        <v>12.416613950721164</v>
      </c>
      <c r="K890" s="198">
        <v>33198.194407340859</v>
      </c>
      <c r="L890" s="575">
        <v>2673.691437866818</v>
      </c>
      <c r="M890" s="197">
        <v>2.00941944736191</v>
      </c>
      <c r="N890" s="198">
        <v>5372.5675714946119</v>
      </c>
      <c r="O890" s="575">
        <v>2673.691437866818</v>
      </c>
      <c r="P890" s="197">
        <v>0.47862109136715691</v>
      </c>
      <c r="Q890" s="198">
        <v>1279.6851139708394</v>
      </c>
      <c r="R890" s="575">
        <v>2673.691437866818</v>
      </c>
      <c r="S890" s="197">
        <v>0</v>
      </c>
      <c r="T890" s="198">
        <v>0</v>
      </c>
      <c r="U890" s="575">
        <v>2673.691437866818</v>
      </c>
      <c r="V890" s="197">
        <v>0</v>
      </c>
      <c r="W890" s="198">
        <v>0</v>
      </c>
      <c r="X890" s="433" t="str">
        <f>E890</f>
        <v>Lump sum</v>
      </c>
      <c r="Y890" s="433">
        <f>U890</f>
        <v>2673.691437866818</v>
      </c>
      <c r="Z890" s="284">
        <f>SUM(G890+J890+M890+P890+S890+V890)</f>
        <v>26.532871567029517</v>
      </c>
      <c r="AA890" s="285">
        <f>SUM(H890+K890+N890+Q890+T890+W890)</f>
        <v>70940.711530786764</v>
      </c>
      <c r="AB890" s="205"/>
      <c r="AC890" s="206"/>
      <c r="AD890" s="206"/>
      <c r="AE890" s="207">
        <f>H890-(F890*G890)</f>
        <v>0</v>
      </c>
      <c r="AF890" s="206"/>
      <c r="AG890" s="206"/>
      <c r="AH890" s="207">
        <f>K890-(J890*I890)</f>
        <v>0</v>
      </c>
      <c r="AI890" s="206"/>
      <c r="AJ890" s="206"/>
      <c r="AK890" s="207">
        <f>+N890-(L890*M890)</f>
        <v>0</v>
      </c>
      <c r="AL890" s="206"/>
      <c r="AM890" s="206"/>
      <c r="AN890" s="207">
        <f>Q890-(O890*P890)</f>
        <v>0</v>
      </c>
      <c r="AO890" s="206"/>
      <c r="AP890" s="206"/>
      <c r="AQ890" s="207">
        <f>+T890-(R890*S890)</f>
        <v>0</v>
      </c>
      <c r="AR890" s="206"/>
      <c r="AS890" s="206"/>
      <c r="AT890" s="207">
        <f>+W890-(U890*V890)</f>
        <v>0</v>
      </c>
      <c r="AU890" s="206"/>
      <c r="AV890" s="206"/>
      <c r="AW890" s="206"/>
      <c r="AX890" s="208">
        <f>+AA890-W890-T890-Q890-N890-K890-H890</f>
        <v>0</v>
      </c>
      <c r="BA890" s="208">
        <f>+H890-'[3]4.4. Detailed Budget Plan'!J113</f>
        <v>0</v>
      </c>
      <c r="BB890" s="208">
        <f>+K890-'[3]4.4. Detailed Budget Plan'!K113</f>
        <v>0</v>
      </c>
      <c r="BC890" s="208">
        <f>+N890-'[3]4.4. Detailed Budget Plan'!L113</f>
        <v>0</v>
      </c>
      <c r="BD890" s="208">
        <f>+Q890-'[3]4.4. Detailed Budget Plan'!M113</f>
        <v>0</v>
      </c>
      <c r="BE890" s="208">
        <f>+T890-'[3]4.4. Detailed Budget Plan'!N113</f>
        <v>0</v>
      </c>
      <c r="BF890" s="208">
        <f>+W890-'[3]4.4. Detailed Budget Plan'!O113</f>
        <v>0</v>
      </c>
      <c r="BG890" s="208">
        <f>+AA890-'[3]4.4. Detailed Budget Plan'!P113</f>
        <v>0</v>
      </c>
    </row>
    <row r="891" spans="2:59" ht="26.1" customHeight="1" x14ac:dyDescent="0.25">
      <c r="C891" s="484"/>
      <c r="D891" s="485"/>
      <c r="E891" s="485"/>
      <c r="F891" s="485"/>
      <c r="G891" s="485"/>
      <c r="H891" s="485"/>
      <c r="I891" s="485"/>
      <c r="J891" s="485"/>
      <c r="K891" s="485"/>
      <c r="L891" s="485"/>
      <c r="M891" s="485"/>
      <c r="N891" s="485"/>
      <c r="O891" s="485"/>
      <c r="P891" s="485"/>
      <c r="Q891" s="486"/>
      <c r="R891" s="241" t="s">
        <v>455</v>
      </c>
      <c r="S891" s="242"/>
      <c r="T891" s="242"/>
      <c r="U891" s="242"/>
      <c r="V891" s="242"/>
      <c r="W891" s="330"/>
      <c r="X891" s="205" t="s">
        <v>320</v>
      </c>
      <c r="Y891" s="205">
        <v>2082.7430279831779</v>
      </c>
      <c r="Z891" s="483">
        <v>7.018372479020714</v>
      </c>
      <c r="AA891" s="361">
        <v>14617.466348469407</v>
      </c>
      <c r="AB891" s="293"/>
      <c r="AC891" s="206"/>
      <c r="AD891" s="206"/>
      <c r="AE891" s="206"/>
      <c r="AF891" s="206"/>
      <c r="AG891" s="206"/>
      <c r="AH891" s="206"/>
      <c r="AI891" s="206"/>
      <c r="AJ891" s="206"/>
      <c r="AK891" s="206"/>
      <c r="AL891" s="206"/>
      <c r="AM891" s="206"/>
      <c r="AN891" s="206"/>
      <c r="AO891" s="206"/>
      <c r="AP891" s="206"/>
      <c r="AQ891" s="206"/>
      <c r="AR891" s="206"/>
      <c r="AS891" s="206"/>
      <c r="AT891" s="206"/>
      <c r="AU891" s="206"/>
      <c r="AV891" s="206"/>
      <c r="AW891" s="206"/>
      <c r="AX891" s="207">
        <f>+AA891-(Y891*Z891)</f>
        <v>0</v>
      </c>
      <c r="AY891" s="156">
        <v>1</v>
      </c>
      <c r="BA891" s="518"/>
    </row>
    <row r="892" spans="2:59" ht="26.1" customHeight="1" x14ac:dyDescent="0.25">
      <c r="C892" s="442"/>
      <c r="D892" s="443"/>
      <c r="E892" s="443"/>
      <c r="F892" s="443"/>
      <c r="G892" s="443"/>
      <c r="H892" s="443"/>
      <c r="I892" s="443"/>
      <c r="J892" s="443"/>
      <c r="K892" s="443"/>
      <c r="L892" s="443"/>
      <c r="M892" s="443"/>
      <c r="N892" s="443"/>
      <c r="O892" s="443"/>
      <c r="P892" s="443"/>
      <c r="Q892" s="444"/>
      <c r="R892" s="212" t="s">
        <v>456</v>
      </c>
      <c r="S892" s="213"/>
      <c r="T892" s="213"/>
      <c r="U892" s="213"/>
      <c r="V892" s="213"/>
      <c r="W892" s="214"/>
      <c r="X892" s="525" t="s">
        <v>320</v>
      </c>
      <c r="Y892" s="525">
        <v>14448.392078179897</v>
      </c>
      <c r="Z892" s="526">
        <v>0.68471926624592327</v>
      </c>
      <c r="AA892" s="527">
        <v>9893.0924222047506</v>
      </c>
      <c r="AB892" s="293"/>
      <c r="AC892" s="206"/>
      <c r="AD892" s="206"/>
      <c r="AE892" s="206"/>
      <c r="AF892" s="206"/>
      <c r="AG892" s="206"/>
      <c r="AH892" s="206"/>
      <c r="AI892" s="206"/>
      <c r="AJ892" s="206"/>
      <c r="AK892" s="206"/>
      <c r="AL892" s="206"/>
      <c r="AM892" s="206"/>
      <c r="AN892" s="206"/>
      <c r="AO892" s="206"/>
      <c r="AP892" s="206"/>
      <c r="AQ892" s="206"/>
      <c r="AR892" s="206"/>
      <c r="AS892" s="206"/>
      <c r="AT892" s="206"/>
      <c r="AU892" s="206"/>
      <c r="AV892" s="206"/>
      <c r="AW892" s="206"/>
      <c r="AX892" s="207">
        <f>+AA892-(Y892*Z892)</f>
        <v>0</v>
      </c>
      <c r="AY892" s="156">
        <v>2</v>
      </c>
    </row>
    <row r="893" spans="2:59" ht="26.1" customHeight="1" x14ac:dyDescent="0.25">
      <c r="C893" s="442"/>
      <c r="D893" s="443"/>
      <c r="E893" s="443"/>
      <c r="F893" s="443"/>
      <c r="G893" s="443"/>
      <c r="H893" s="443"/>
      <c r="I893" s="443"/>
      <c r="J893" s="443"/>
      <c r="K893" s="443"/>
      <c r="L893" s="443"/>
      <c r="M893" s="443"/>
      <c r="N893" s="443"/>
      <c r="O893" s="443"/>
      <c r="P893" s="443"/>
      <c r="Q893" s="444"/>
      <c r="R893" s="212" t="s">
        <v>334</v>
      </c>
      <c r="S893" s="213"/>
      <c r="T893" s="213"/>
      <c r="U893" s="213"/>
      <c r="V893" s="213"/>
      <c r="W893" s="214"/>
      <c r="X893" s="525" t="s">
        <v>320</v>
      </c>
      <c r="Y893" s="525">
        <v>2379.9030040433299</v>
      </c>
      <c r="Z893" s="526">
        <v>6.6760128458977501</v>
      </c>
      <c r="AA893" s="527">
        <v>15888.263026983919</v>
      </c>
      <c r="AB893" s="293"/>
      <c r="AC893" s="206"/>
      <c r="AD893" s="206"/>
      <c r="AE893" s="206"/>
      <c r="AF893" s="206"/>
      <c r="AG893" s="206"/>
      <c r="AH893" s="206"/>
      <c r="AI893" s="206"/>
      <c r="AJ893" s="206"/>
      <c r="AK893" s="206"/>
      <c r="AL893" s="206"/>
      <c r="AM893" s="206"/>
      <c r="AN893" s="206"/>
      <c r="AO893" s="206"/>
      <c r="AP893" s="206"/>
      <c r="AQ893" s="206"/>
      <c r="AR893" s="206"/>
      <c r="AS893" s="206"/>
      <c r="AT893" s="206"/>
      <c r="AU893" s="206"/>
      <c r="AV893" s="206"/>
      <c r="AW893" s="206"/>
      <c r="AX893" s="207">
        <f>+AA893-(Y893*Z893)</f>
        <v>0</v>
      </c>
      <c r="AY893" s="156">
        <v>3</v>
      </c>
    </row>
    <row r="894" spans="2:59" ht="26.1" customHeight="1" x14ac:dyDescent="0.25">
      <c r="C894" s="442"/>
      <c r="D894" s="443"/>
      <c r="E894" s="443"/>
      <c r="F894" s="443"/>
      <c r="G894" s="443"/>
      <c r="H894" s="443"/>
      <c r="I894" s="443"/>
      <c r="J894" s="443"/>
      <c r="K894" s="443"/>
      <c r="L894" s="443"/>
      <c r="M894" s="443"/>
      <c r="N894" s="443"/>
      <c r="O894" s="443"/>
      <c r="P894" s="443"/>
      <c r="Q894" s="444"/>
      <c r="R894" s="212" t="s">
        <v>386</v>
      </c>
      <c r="S894" s="213"/>
      <c r="T894" s="213"/>
      <c r="U894" s="213"/>
      <c r="V894" s="213"/>
      <c r="W894" s="214"/>
      <c r="X894" s="525" t="s">
        <v>320</v>
      </c>
      <c r="Y894" s="525">
        <v>1313.027679737954</v>
      </c>
      <c r="Z894" s="526">
        <v>0.85589908280740412</v>
      </c>
      <c r="AA894" s="527">
        <v>1123.8191867884491</v>
      </c>
      <c r="AB894" s="293"/>
      <c r="AC894" s="206"/>
      <c r="AD894" s="206"/>
      <c r="AE894" s="206"/>
      <c r="AF894" s="206"/>
      <c r="AG894" s="206"/>
      <c r="AH894" s="206"/>
      <c r="AI894" s="206"/>
      <c r="AJ894" s="206"/>
      <c r="AK894" s="206"/>
      <c r="AL894" s="206"/>
      <c r="AM894" s="206"/>
      <c r="AN894" s="206"/>
      <c r="AO894" s="206"/>
      <c r="AP894" s="206"/>
      <c r="AQ894" s="206"/>
      <c r="AR894" s="206"/>
      <c r="AS894" s="206"/>
      <c r="AT894" s="206"/>
      <c r="AU894" s="206"/>
      <c r="AV894" s="206"/>
      <c r="AW894" s="206"/>
      <c r="AX894" s="207">
        <f t="shared" ref="AX894:AX898" si="49">+AA894-(Y894*Z894)</f>
        <v>0</v>
      </c>
      <c r="AY894" s="156">
        <v>4</v>
      </c>
    </row>
    <row r="895" spans="2:59" ht="26.1" customHeight="1" x14ac:dyDescent="0.25">
      <c r="C895" s="442"/>
      <c r="D895" s="443"/>
      <c r="E895" s="443"/>
      <c r="F895" s="443"/>
      <c r="G895" s="443"/>
      <c r="H895" s="443"/>
      <c r="I895" s="443"/>
      <c r="J895" s="443"/>
      <c r="K895" s="443"/>
      <c r="L895" s="443"/>
      <c r="M895" s="443"/>
      <c r="N895" s="443"/>
      <c r="O895" s="443"/>
      <c r="P895" s="443"/>
      <c r="Q895" s="444"/>
      <c r="R895" s="212" t="s">
        <v>457</v>
      </c>
      <c r="S895" s="213"/>
      <c r="T895" s="213"/>
      <c r="U895" s="213"/>
      <c r="V895" s="213"/>
      <c r="W895" s="214"/>
      <c r="X895" s="525" t="s">
        <v>320</v>
      </c>
      <c r="Y895" s="525">
        <v>2848.5454091875458</v>
      </c>
      <c r="Z895" s="526">
        <v>9.4148899108814419</v>
      </c>
      <c r="AA895" s="527">
        <v>26818.741433647476</v>
      </c>
      <c r="AB895" s="293"/>
      <c r="AC895" s="206"/>
      <c r="AD895" s="206"/>
      <c r="AE895" s="206"/>
      <c r="AF895" s="206"/>
      <c r="AG895" s="206"/>
      <c r="AH895" s="206"/>
      <c r="AI895" s="206"/>
      <c r="AJ895" s="206"/>
      <c r="AK895" s="206"/>
      <c r="AL895" s="206"/>
      <c r="AM895" s="206"/>
      <c r="AN895" s="206"/>
      <c r="AO895" s="206"/>
      <c r="AP895" s="206"/>
      <c r="AQ895" s="206"/>
      <c r="AR895" s="206"/>
      <c r="AS895" s="206"/>
      <c r="AT895" s="206"/>
      <c r="AU895" s="206"/>
      <c r="AV895" s="206"/>
      <c r="AW895" s="206"/>
      <c r="AX895" s="207">
        <f t="shared" si="49"/>
        <v>0</v>
      </c>
      <c r="AY895" s="156">
        <v>5</v>
      </c>
    </row>
    <row r="896" spans="2:59" ht="26.1" customHeight="1" x14ac:dyDescent="0.25">
      <c r="C896" s="442"/>
      <c r="D896" s="443"/>
      <c r="E896" s="443"/>
      <c r="F896" s="443"/>
      <c r="G896" s="443"/>
      <c r="H896" s="443"/>
      <c r="I896" s="443"/>
      <c r="J896" s="443"/>
      <c r="K896" s="443"/>
      <c r="L896" s="443"/>
      <c r="M896" s="443"/>
      <c r="N896" s="443"/>
      <c r="O896" s="443"/>
      <c r="P896" s="443"/>
      <c r="Q896" s="444"/>
      <c r="R896" s="212" t="s">
        <v>337</v>
      </c>
      <c r="S896" s="213"/>
      <c r="T896" s="213"/>
      <c r="U896" s="213"/>
      <c r="V896" s="213"/>
      <c r="W896" s="214"/>
      <c r="X896" s="525" t="s">
        <v>320</v>
      </c>
      <c r="Y896" s="525">
        <v>509.62261542340678</v>
      </c>
      <c r="Z896" s="526">
        <v>0.34235963312296164</v>
      </c>
      <c r="AA896" s="527">
        <v>174.47421164752174</v>
      </c>
      <c r="AB896" s="293"/>
      <c r="AC896" s="206"/>
      <c r="AD896" s="206"/>
      <c r="AE896" s="206"/>
      <c r="AF896" s="206"/>
      <c r="AG896" s="206"/>
      <c r="AH896" s="206"/>
      <c r="AI896" s="206"/>
      <c r="AJ896" s="206"/>
      <c r="AK896" s="206"/>
      <c r="AL896" s="206"/>
      <c r="AM896" s="206"/>
      <c r="AN896" s="206"/>
      <c r="AO896" s="206"/>
      <c r="AP896" s="206"/>
      <c r="AQ896" s="206"/>
      <c r="AR896" s="206"/>
      <c r="AS896" s="206"/>
      <c r="AT896" s="206"/>
      <c r="AU896" s="206"/>
      <c r="AV896" s="206"/>
      <c r="AW896" s="206"/>
      <c r="AX896" s="207">
        <f t="shared" si="49"/>
        <v>0</v>
      </c>
      <c r="AY896" s="156">
        <v>6</v>
      </c>
    </row>
    <row r="897" spans="2:59" ht="26.1" customHeight="1" x14ac:dyDescent="0.25">
      <c r="C897" s="442"/>
      <c r="D897" s="443"/>
      <c r="E897" s="443"/>
      <c r="F897" s="443"/>
      <c r="G897" s="443"/>
      <c r="H897" s="443"/>
      <c r="I897" s="443"/>
      <c r="J897" s="443"/>
      <c r="K897" s="443"/>
      <c r="L897" s="443"/>
      <c r="M897" s="443"/>
      <c r="N897" s="443"/>
      <c r="O897" s="443"/>
      <c r="P897" s="443"/>
      <c r="Q897" s="444"/>
      <c r="R897" s="212" t="s">
        <v>458</v>
      </c>
      <c r="S897" s="213"/>
      <c r="T897" s="213"/>
      <c r="U897" s="213"/>
      <c r="V897" s="213"/>
      <c r="W897" s="214"/>
      <c r="X897" s="525" t="s">
        <v>320</v>
      </c>
      <c r="Y897" s="525">
        <v>1491.3589556017034</v>
      </c>
      <c r="Z897" s="526">
        <v>1.283848624211106</v>
      </c>
      <c r="AA897" s="527">
        <v>1914.6791433541589</v>
      </c>
      <c r="AB897" s="293"/>
      <c r="AC897" s="206"/>
      <c r="AD897" s="206"/>
      <c r="AE897" s="206"/>
      <c r="AF897" s="206"/>
      <c r="AG897" s="206"/>
      <c r="AH897" s="206"/>
      <c r="AI897" s="206"/>
      <c r="AJ897" s="206"/>
      <c r="AK897" s="206"/>
      <c r="AL897" s="206"/>
      <c r="AM897" s="206"/>
      <c r="AN897" s="206"/>
      <c r="AO897" s="206"/>
      <c r="AP897" s="206"/>
      <c r="AQ897" s="206"/>
      <c r="AR897" s="206"/>
      <c r="AS897" s="206"/>
      <c r="AT897" s="206"/>
      <c r="AU897" s="206"/>
      <c r="AV897" s="206"/>
      <c r="AW897" s="206"/>
      <c r="AX897" s="207">
        <f t="shared" si="49"/>
        <v>0</v>
      </c>
      <c r="AY897" s="156">
        <v>7</v>
      </c>
    </row>
    <row r="898" spans="2:59" ht="26.1" customHeight="1" x14ac:dyDescent="0.25">
      <c r="C898" s="462"/>
      <c r="D898" s="463"/>
      <c r="E898" s="463"/>
      <c r="F898" s="463"/>
      <c r="G898" s="463"/>
      <c r="H898" s="463"/>
      <c r="I898" s="463"/>
      <c r="J898" s="463"/>
      <c r="K898" s="463"/>
      <c r="L898" s="463"/>
      <c r="M898" s="463"/>
      <c r="N898" s="463"/>
      <c r="O898" s="463"/>
      <c r="P898" s="463"/>
      <c r="Q898" s="464"/>
      <c r="R898" s="212" t="s">
        <v>459</v>
      </c>
      <c r="S898" s="213"/>
      <c r="T898" s="213"/>
      <c r="U898" s="213"/>
      <c r="V898" s="213"/>
      <c r="W898" s="214"/>
      <c r="X898" s="525" t="s">
        <v>320</v>
      </c>
      <c r="Y898" s="525">
        <v>1986.8999665149347</v>
      </c>
      <c r="Z898" s="526">
        <v>0.25676972484222121</v>
      </c>
      <c r="AA898" s="527">
        <v>510.17575769105838</v>
      </c>
      <c r="AB898" s="293"/>
      <c r="AC898" s="206"/>
      <c r="AD898" s="206"/>
      <c r="AE898" s="206"/>
      <c r="AF898" s="206"/>
      <c r="AG898" s="206"/>
      <c r="AH898" s="206"/>
      <c r="AI898" s="206"/>
      <c r="AJ898" s="206"/>
      <c r="AK898" s="206"/>
      <c r="AL898" s="206"/>
      <c r="AM898" s="206"/>
      <c r="AN898" s="206"/>
      <c r="AO898" s="206"/>
      <c r="AP898" s="206"/>
      <c r="AQ898" s="206"/>
      <c r="AR898" s="206"/>
      <c r="AS898" s="206"/>
      <c r="AT898" s="206"/>
      <c r="AU898" s="206"/>
      <c r="AV898" s="206"/>
      <c r="AW898" s="206"/>
      <c r="AX898" s="207">
        <f t="shared" si="49"/>
        <v>0</v>
      </c>
      <c r="AY898" s="156">
        <v>8</v>
      </c>
    </row>
    <row r="899" spans="2:59" x14ac:dyDescent="0.25">
      <c r="C899" s="256" t="s">
        <v>327</v>
      </c>
      <c r="D899" s="256"/>
      <c r="E899" s="314"/>
      <c r="F899" s="315"/>
      <c r="G899" s="316"/>
      <c r="H899" s="316"/>
      <c r="I899" s="316"/>
      <c r="J899" s="316"/>
      <c r="K899" s="316"/>
      <c r="L899" s="316"/>
      <c r="M899" s="316"/>
      <c r="N899" s="316"/>
      <c r="O899" s="206"/>
      <c r="P899" s="317"/>
      <c r="Q899" s="206"/>
      <c r="R899" s="206"/>
      <c r="S899" s="317"/>
      <c r="T899" s="206"/>
      <c r="U899" s="206"/>
      <c r="V899" s="317"/>
      <c r="W899" s="206"/>
      <c r="X899" s="265"/>
      <c r="Y899" s="265"/>
      <c r="Z899" s="318"/>
      <c r="AA899" s="265"/>
    </row>
    <row r="900" spans="2:59" x14ac:dyDescent="0.25">
      <c r="C900" s="261" t="s">
        <v>328</v>
      </c>
      <c r="D900" s="261"/>
      <c r="E900" s="314"/>
      <c r="F900" s="315"/>
      <c r="G900" s="316"/>
      <c r="H900" s="316"/>
      <c r="I900" s="316"/>
      <c r="J900" s="316"/>
      <c r="K900" s="316"/>
      <c r="L900" s="316"/>
      <c r="M900" s="316"/>
      <c r="N900" s="316"/>
      <c r="O900" s="206"/>
      <c r="P900" s="317"/>
      <c r="Q900" s="206"/>
      <c r="R900" s="206"/>
      <c r="S900" s="317"/>
      <c r="T900" s="206"/>
      <c r="U900" s="206"/>
      <c r="V900" s="317"/>
      <c r="W900" s="206"/>
      <c r="X900" s="265"/>
      <c r="Y900" s="265"/>
      <c r="Z900" s="318"/>
      <c r="AA900" s="265"/>
    </row>
    <row r="901" spans="2:59" ht="15.75" thickBot="1" x14ac:dyDescent="0.3">
      <c r="I901" s="320"/>
      <c r="J901" s="321"/>
      <c r="K901" s="320"/>
    </row>
    <row r="902" spans="2:59" ht="15.75" thickBot="1" x14ac:dyDescent="0.3">
      <c r="B902" s="166"/>
      <c r="C902" s="166"/>
      <c r="D902" s="166"/>
      <c r="E902" s="166"/>
      <c r="F902" s="387" t="s">
        <v>308</v>
      </c>
      <c r="G902" s="388"/>
      <c r="H902" s="389"/>
      <c r="I902" s="387" t="s">
        <v>309</v>
      </c>
      <c r="J902" s="388"/>
      <c r="K902" s="389"/>
      <c r="L902" s="387" t="s">
        <v>310</v>
      </c>
      <c r="M902" s="388"/>
      <c r="N902" s="389"/>
      <c r="O902" s="387" t="s">
        <v>311</v>
      </c>
      <c r="P902" s="388"/>
      <c r="Q902" s="389"/>
      <c r="R902" s="387" t="s">
        <v>312</v>
      </c>
      <c r="S902" s="388"/>
      <c r="T902" s="389"/>
      <c r="U902" s="387" t="s">
        <v>313</v>
      </c>
      <c r="V902" s="388"/>
      <c r="W902" s="389"/>
      <c r="X902" s="387" t="s">
        <v>314</v>
      </c>
      <c r="Y902" s="388"/>
      <c r="Z902" s="388"/>
      <c r="AA902" s="389"/>
      <c r="AB902" s="158"/>
    </row>
    <row r="903" spans="2:59" ht="30" x14ac:dyDescent="0.25">
      <c r="B903" s="276" t="str">
        <f>'[3]Do not use or change'!H113</f>
        <v>B50</v>
      </c>
      <c r="C903" s="344" t="str">
        <f>'[3]Do not use or change'!F113</f>
        <v>International consultant</v>
      </c>
      <c r="D903" s="390" t="s">
        <v>329</v>
      </c>
      <c r="E903" s="390" t="s">
        <v>307</v>
      </c>
      <c r="F903" s="302" t="s">
        <v>315</v>
      </c>
      <c r="G903" s="298" t="s">
        <v>316</v>
      </c>
      <c r="H903" s="235" t="s">
        <v>317</v>
      </c>
      <c r="I903" s="299" t="s">
        <v>315</v>
      </c>
      <c r="J903" s="300" t="s">
        <v>316</v>
      </c>
      <c r="K903" s="301" t="s">
        <v>317</v>
      </c>
      <c r="L903" s="302" t="s">
        <v>315</v>
      </c>
      <c r="M903" s="298" t="s">
        <v>316</v>
      </c>
      <c r="N903" s="235" t="s">
        <v>317</v>
      </c>
      <c r="O903" s="302" t="s">
        <v>315</v>
      </c>
      <c r="P903" s="298" t="s">
        <v>316</v>
      </c>
      <c r="Q903" s="235" t="s">
        <v>317</v>
      </c>
      <c r="R903" s="302" t="s">
        <v>315</v>
      </c>
      <c r="S903" s="298" t="s">
        <v>316</v>
      </c>
      <c r="T903" s="235" t="s">
        <v>317</v>
      </c>
      <c r="U903" s="302" t="s">
        <v>315</v>
      </c>
      <c r="V903" s="298" t="s">
        <v>316</v>
      </c>
      <c r="W903" s="235" t="s">
        <v>317</v>
      </c>
      <c r="X903" s="390" t="s">
        <v>307</v>
      </c>
      <c r="Y903" s="302" t="s">
        <v>315</v>
      </c>
      <c r="Z903" s="298" t="s">
        <v>316</v>
      </c>
      <c r="AA903" s="235" t="s">
        <v>317</v>
      </c>
      <c r="AB903" s="181"/>
    </row>
    <row r="904" spans="2:59" ht="58.35" customHeight="1" thickBot="1" x14ac:dyDescent="0.3">
      <c r="B904" s="166"/>
      <c r="C904" s="303" t="str">
        <f>'[3]Do not use or change'!I113</f>
        <v>International scientists or professors with recognized experience in GHG emissions and water management.</v>
      </c>
      <c r="D904" s="392" t="str">
        <f>D774</f>
        <v>International consultants under the modality of short-term contracts or very low dedication of time to the project. Two international experts, with an average monthly value of US $ 3,687</v>
      </c>
      <c r="E904" s="392" t="s">
        <v>340</v>
      </c>
      <c r="F904" s="282">
        <v>3687</v>
      </c>
      <c r="G904" s="355">
        <v>0.18182309630972088</v>
      </c>
      <c r="H904" s="198">
        <v>670.38175609394091</v>
      </c>
      <c r="I904" s="282">
        <v>3687</v>
      </c>
      <c r="J904" s="355">
        <v>0.306512936322406</v>
      </c>
      <c r="K904" s="198">
        <v>1130.113196220711</v>
      </c>
      <c r="L904" s="282">
        <v>3687</v>
      </c>
      <c r="M904" s="355">
        <v>0.43902375076287509</v>
      </c>
      <c r="N904" s="198">
        <v>1618.6805690627205</v>
      </c>
      <c r="O904" s="282">
        <v>3687</v>
      </c>
      <c r="P904" s="355">
        <v>0.61693125591005216</v>
      </c>
      <c r="Q904" s="198">
        <v>2274.6255405403622</v>
      </c>
      <c r="R904" s="282">
        <v>3687</v>
      </c>
      <c r="S904" s="355">
        <v>0.50137443612256849</v>
      </c>
      <c r="T904" s="198">
        <v>1848.5675459839101</v>
      </c>
      <c r="U904" s="282">
        <v>3687</v>
      </c>
      <c r="V904" s="355">
        <v>0.18758691339483091</v>
      </c>
      <c r="W904" s="198">
        <v>691.63294968674154</v>
      </c>
      <c r="X904" s="433" t="str">
        <f>E904</f>
        <v>Months</v>
      </c>
      <c r="Y904" s="433">
        <f>U904</f>
        <v>3687</v>
      </c>
      <c r="Z904" s="284">
        <f>SUM(G904+J904+M904+P904+S904+V904)</f>
        <v>2.2332523888224536</v>
      </c>
      <c r="AA904" s="285">
        <f>SUM(H904+K904+N904+Q904+T904+W904)</f>
        <v>8234.0015575883863</v>
      </c>
      <c r="AB904" s="205"/>
      <c r="AC904" s="206"/>
      <c r="AD904" s="206"/>
      <c r="AE904" s="207">
        <f>H904-(F904*G904)</f>
        <v>0</v>
      </c>
      <c r="AF904" s="206"/>
      <c r="AG904" s="206"/>
      <c r="AH904" s="207">
        <f>K904-(J904*I904)</f>
        <v>0</v>
      </c>
      <c r="AI904" s="206"/>
      <c r="AJ904" s="206"/>
      <c r="AK904" s="207">
        <f>+N904-(L904*M904)</f>
        <v>0</v>
      </c>
      <c r="AL904" s="206"/>
      <c r="AM904" s="206"/>
      <c r="AN904" s="207">
        <f>Q904-(O904*P904)</f>
        <v>0</v>
      </c>
      <c r="AO904" s="206"/>
      <c r="AP904" s="206"/>
      <c r="AQ904" s="207">
        <f>+T904-(R904*S904)</f>
        <v>0</v>
      </c>
      <c r="AR904" s="206"/>
      <c r="AS904" s="206"/>
      <c r="AT904" s="207">
        <f>+W904-(U904*V904)</f>
        <v>0</v>
      </c>
      <c r="AU904" s="206"/>
      <c r="AV904" s="206"/>
      <c r="AW904" s="206"/>
      <c r="AX904" s="208">
        <f>+AA904-W904-T904-Q904-N904-K904-H904</f>
        <v>0</v>
      </c>
      <c r="BA904" s="208">
        <f>+H904-'[3]4.4. Detailed Budget Plan'!J114</f>
        <v>0</v>
      </c>
      <c r="BB904" s="208">
        <f>+K904-'[3]4.4. Detailed Budget Plan'!K114</f>
        <v>0</v>
      </c>
      <c r="BC904" s="208">
        <f>+N904-'[3]4.4. Detailed Budget Plan'!L114</f>
        <v>0</v>
      </c>
      <c r="BD904" s="208">
        <f>+Q904-'[3]4.4. Detailed Budget Plan'!M114</f>
        <v>0</v>
      </c>
      <c r="BE904" s="208">
        <f>+T904-'[3]4.4. Detailed Budget Plan'!N114</f>
        <v>0</v>
      </c>
      <c r="BF904" s="208">
        <f>+W904-'[3]4.4. Detailed Budget Plan'!O114</f>
        <v>0</v>
      </c>
      <c r="BG904" s="208">
        <f>+AA904-'[3]4.4. Detailed Budget Plan'!P114</f>
        <v>0</v>
      </c>
    </row>
    <row r="905" spans="2:59" x14ac:dyDescent="0.25">
      <c r="C905" s="286" t="s">
        <v>327</v>
      </c>
      <c r="D905" s="286"/>
      <c r="E905" s="306"/>
      <c r="F905" s="307"/>
      <c r="G905" s="308"/>
      <c r="H905" s="308"/>
      <c r="I905" s="309"/>
      <c r="J905" s="310"/>
      <c r="K905" s="309"/>
      <c r="L905" s="309"/>
      <c r="M905" s="310"/>
      <c r="N905" s="309"/>
      <c r="O905" s="309"/>
      <c r="P905" s="310"/>
      <c r="Q905" s="309"/>
      <c r="R905" s="309"/>
      <c r="S905" s="310"/>
      <c r="T905" s="309"/>
      <c r="U905" s="309"/>
      <c r="V905" s="310"/>
      <c r="W905" s="309"/>
      <c r="X905" s="311"/>
      <c r="Y905" s="311"/>
      <c r="Z905" s="312"/>
      <c r="AA905" s="311"/>
    </row>
    <row r="906" spans="2:59" x14ac:dyDescent="0.25">
      <c r="C906" s="261" t="s">
        <v>328</v>
      </c>
      <c r="D906" s="261"/>
      <c r="E906" s="314"/>
      <c r="F906" s="315"/>
      <c r="G906" s="316"/>
      <c r="H906" s="316"/>
      <c r="I906" s="206"/>
      <c r="J906" s="317"/>
      <c r="K906" s="206"/>
      <c r="L906" s="206"/>
      <c r="M906" s="317"/>
      <c r="N906" s="206"/>
      <c r="O906" s="206"/>
      <c r="P906" s="317"/>
      <c r="Q906" s="206"/>
      <c r="R906" s="206"/>
      <c r="S906" s="317"/>
      <c r="T906" s="206"/>
      <c r="U906" s="206"/>
      <c r="V906" s="317"/>
      <c r="W906" s="206"/>
      <c r="X906" s="265"/>
      <c r="Y906" s="265"/>
      <c r="Z906" s="318"/>
      <c r="AA906" s="265"/>
    </row>
    <row r="907" spans="2:59" ht="15.75" thickBot="1" x14ac:dyDescent="0.3">
      <c r="I907" s="320"/>
      <c r="J907" s="321"/>
      <c r="K907" s="320"/>
    </row>
    <row r="908" spans="2:59" ht="15.75" thickBot="1" x14ac:dyDescent="0.3">
      <c r="F908" s="387" t="s">
        <v>308</v>
      </c>
      <c r="G908" s="388"/>
      <c r="H908" s="389"/>
      <c r="I908" s="387" t="s">
        <v>309</v>
      </c>
      <c r="J908" s="388"/>
      <c r="K908" s="389"/>
      <c r="L908" s="387" t="s">
        <v>310</v>
      </c>
      <c r="M908" s="388"/>
      <c r="N908" s="389"/>
      <c r="O908" s="387" t="s">
        <v>311</v>
      </c>
      <c r="P908" s="388"/>
      <c r="Q908" s="389"/>
      <c r="R908" s="387" t="s">
        <v>312</v>
      </c>
      <c r="S908" s="388"/>
      <c r="T908" s="389"/>
      <c r="U908" s="387" t="s">
        <v>313</v>
      </c>
      <c r="V908" s="388"/>
      <c r="W908" s="389"/>
      <c r="X908" s="387" t="s">
        <v>314</v>
      </c>
      <c r="Y908" s="388"/>
      <c r="Z908" s="388"/>
      <c r="AA908" s="389"/>
      <c r="AB908" s="158"/>
    </row>
    <row r="909" spans="2:59" ht="30" x14ac:dyDescent="0.25">
      <c r="B909" s="276" t="str">
        <f>'[3]Do not use or change'!H114</f>
        <v>B51</v>
      </c>
      <c r="C909" s="322" t="str">
        <f>'[3]Do not use or change'!F114</f>
        <v>Local Consultants</v>
      </c>
      <c r="D909" s="390" t="s">
        <v>329</v>
      </c>
      <c r="E909" s="390" t="s">
        <v>307</v>
      </c>
      <c r="F909" s="302" t="s">
        <v>315</v>
      </c>
      <c r="G909" s="298" t="s">
        <v>316</v>
      </c>
      <c r="H909" s="235" t="s">
        <v>317</v>
      </c>
      <c r="I909" s="299" t="s">
        <v>315</v>
      </c>
      <c r="J909" s="300" t="s">
        <v>316</v>
      </c>
      <c r="K909" s="301" t="s">
        <v>317</v>
      </c>
      <c r="L909" s="302" t="s">
        <v>315</v>
      </c>
      <c r="M909" s="298" t="s">
        <v>316</v>
      </c>
      <c r="N909" s="235" t="s">
        <v>317</v>
      </c>
      <c r="O909" s="302" t="s">
        <v>315</v>
      </c>
      <c r="P909" s="298" t="s">
        <v>316</v>
      </c>
      <c r="Q909" s="235" t="s">
        <v>317</v>
      </c>
      <c r="R909" s="302" t="s">
        <v>315</v>
      </c>
      <c r="S909" s="298" t="s">
        <v>316</v>
      </c>
      <c r="T909" s="235" t="s">
        <v>317</v>
      </c>
      <c r="U909" s="302" t="s">
        <v>315</v>
      </c>
      <c r="V909" s="298" t="s">
        <v>316</v>
      </c>
      <c r="W909" s="235" t="s">
        <v>317</v>
      </c>
      <c r="X909" s="390" t="s">
        <v>307</v>
      </c>
      <c r="Y909" s="302" t="s">
        <v>315</v>
      </c>
      <c r="Z909" s="298" t="s">
        <v>316</v>
      </c>
      <c r="AA909" s="235" t="s">
        <v>317</v>
      </c>
      <c r="AB909" s="181"/>
    </row>
    <row r="910" spans="2:59" ht="150.75" thickBot="1" x14ac:dyDescent="0.3">
      <c r="C910" s="303" t="str">
        <f>'[3]Do not use or change'!I114</f>
        <v>(i) Professional in field for activities related with testing, validation and implementation the new technologies for the effient use of water and GHG reductions. (ii) National researchers developing the new technologies for the effient use of water and GHG reductions in each research center.  (iii) proper design of communication pieces.  This includes all the costs associated with each position including the cost associates with the colombian law.</v>
      </c>
      <c r="D910" s="392" t="str">
        <f>D780</f>
        <v>It corresponds to the monthly time of 90 people who will be involved in the project as local consultants. Average value month per person / year is the unit cost with a value of US $ 2,333</v>
      </c>
      <c r="E910" s="392" t="s">
        <v>340</v>
      </c>
      <c r="F910" s="198">
        <v>2333</v>
      </c>
      <c r="G910" s="197">
        <v>26.278561743653185</v>
      </c>
      <c r="H910" s="198">
        <v>61307.884547942878</v>
      </c>
      <c r="I910" s="198">
        <v>2333</v>
      </c>
      <c r="J910" s="197">
        <v>52.133450099563426</v>
      </c>
      <c r="K910" s="198">
        <v>121627.33908228147</v>
      </c>
      <c r="L910" s="198">
        <v>2333</v>
      </c>
      <c r="M910" s="197">
        <v>49.360148993390595</v>
      </c>
      <c r="N910" s="198">
        <v>115157.22760158026</v>
      </c>
      <c r="O910" s="198">
        <v>2333</v>
      </c>
      <c r="P910" s="197">
        <v>47.254343852362318</v>
      </c>
      <c r="Q910" s="198">
        <v>110244.38420756129</v>
      </c>
      <c r="R910" s="198">
        <v>2333</v>
      </c>
      <c r="S910" s="197">
        <v>42.3159936631356</v>
      </c>
      <c r="T910" s="198">
        <v>98723.213216095348</v>
      </c>
      <c r="U910" s="198">
        <v>2333</v>
      </c>
      <c r="V910" s="197">
        <v>19.317641366163016</v>
      </c>
      <c r="W910" s="198">
        <v>45068.057307258321</v>
      </c>
      <c r="X910" s="433" t="str">
        <f>E910</f>
        <v>Months</v>
      </c>
      <c r="Y910" s="433">
        <f>U910</f>
        <v>2333</v>
      </c>
      <c r="Z910" s="284">
        <f>SUM(G910+J910+M910+P910+S910+V910)</f>
        <v>236.66013971826817</v>
      </c>
      <c r="AA910" s="285">
        <f>SUM(H910+K910+N910+Q910+T910+W910)</f>
        <v>552128.10596271965</v>
      </c>
      <c r="AB910" s="205"/>
      <c r="AC910" s="206"/>
      <c r="AD910" s="206"/>
      <c r="AE910" s="207">
        <f>H910-(F910*G910)</f>
        <v>0</v>
      </c>
      <c r="AF910" s="206"/>
      <c r="AG910" s="206"/>
      <c r="AH910" s="207">
        <f>K910-(J910*I910)</f>
        <v>0</v>
      </c>
      <c r="AI910" s="206"/>
      <c r="AJ910" s="206"/>
      <c r="AK910" s="207">
        <f>+N910-(L910*M910)</f>
        <v>0</v>
      </c>
      <c r="AL910" s="206"/>
      <c r="AM910" s="206"/>
      <c r="AN910" s="207">
        <f>Q910-(O910*P910)</f>
        <v>0</v>
      </c>
      <c r="AO910" s="206"/>
      <c r="AP910" s="206"/>
      <c r="AQ910" s="207">
        <f>+T910-(R910*S910)</f>
        <v>0</v>
      </c>
      <c r="AR910" s="206"/>
      <c r="AS910" s="206"/>
      <c r="AT910" s="207">
        <f>+W910-(U910*V910)</f>
        <v>0</v>
      </c>
      <c r="AU910" s="206"/>
      <c r="AV910" s="206"/>
      <c r="AW910" s="206"/>
      <c r="AX910" s="208">
        <f>+AA910-W910-T910-Q910-N910-K910-H910</f>
        <v>6.5483618527650833E-11</v>
      </c>
      <c r="BA910" s="208">
        <f>+H910-'[3]4.4. Detailed Budget Plan'!J115</f>
        <v>0</v>
      </c>
      <c r="BB910" s="208">
        <f>+K910-'[3]4.4. Detailed Budget Plan'!K115</f>
        <v>0</v>
      </c>
      <c r="BC910" s="208">
        <f>+N910-'[3]4.4. Detailed Budget Plan'!L115</f>
        <v>0</v>
      </c>
      <c r="BD910" s="208">
        <f>+Q910-'[3]4.4. Detailed Budget Plan'!M115</f>
        <v>0</v>
      </c>
      <c r="BE910" s="208">
        <f>+T910-'[3]4.4. Detailed Budget Plan'!N115</f>
        <v>0</v>
      </c>
      <c r="BF910" s="208">
        <f>+W910-'[3]4.4. Detailed Budget Plan'!O115</f>
        <v>0</v>
      </c>
      <c r="BG910" s="208">
        <f>+AA910-'[3]4.4. Detailed Budget Plan'!P115</f>
        <v>0</v>
      </c>
    </row>
    <row r="911" spans="2:59" x14ac:dyDescent="0.25">
      <c r="C911" s="286" t="s">
        <v>327</v>
      </c>
      <c r="D911" s="286"/>
      <c r="E911" s="306"/>
      <c r="F911" s="307"/>
      <c r="G911" s="308"/>
      <c r="I911" s="309"/>
      <c r="J911" s="310"/>
      <c r="K911" s="309"/>
      <c r="L911" s="309"/>
      <c r="M911" s="310"/>
      <c r="N911" s="309"/>
      <c r="O911" s="309"/>
      <c r="P911" s="310"/>
      <c r="Q911" s="309"/>
      <c r="R911" s="309"/>
      <c r="S911" s="310"/>
      <c r="T911" s="309"/>
      <c r="U911" s="309"/>
      <c r="V911" s="310"/>
      <c r="W911" s="309"/>
      <c r="X911" s="311"/>
      <c r="Y911" s="311"/>
      <c r="Z911" s="312"/>
      <c r="AA911" s="311"/>
    </row>
    <row r="912" spans="2:59" x14ac:dyDescent="0.25">
      <c r="C912" s="261" t="s">
        <v>328</v>
      </c>
      <c r="D912" s="261"/>
      <c r="E912" s="314"/>
      <c r="F912" s="315"/>
      <c r="G912" s="316"/>
      <c r="H912" s="206"/>
      <c r="I912" s="206"/>
      <c r="J912" s="317"/>
      <c r="K912" s="206"/>
      <c r="L912" s="206"/>
      <c r="M912" s="317"/>
      <c r="N912" s="206"/>
      <c r="O912" s="206"/>
      <c r="P912" s="317"/>
      <c r="Q912" s="206"/>
      <c r="R912" s="206"/>
      <c r="S912" s="317"/>
      <c r="T912" s="206"/>
      <c r="U912" s="206"/>
      <c r="V912" s="317"/>
      <c r="W912" s="206"/>
      <c r="X912" s="265"/>
      <c r="Y912" s="265"/>
      <c r="Z912" s="318"/>
      <c r="AA912" s="265"/>
    </row>
    <row r="913" spans="2:59" ht="15.75" thickBot="1" x14ac:dyDescent="0.3">
      <c r="E913" s="266"/>
      <c r="F913" s="267"/>
      <c r="G913" s="268"/>
      <c r="H913" s="199"/>
      <c r="I913" s="291"/>
      <c r="J913" s="292"/>
      <c r="K913" s="293"/>
      <c r="L913" s="267"/>
      <c r="M913" s="268"/>
      <c r="N913" s="199"/>
      <c r="O913" s="267"/>
      <c r="P913" s="268"/>
      <c r="Q913" s="199"/>
      <c r="R913" s="267"/>
      <c r="S913" s="268"/>
      <c r="T913" s="199"/>
      <c r="U913" s="267"/>
      <c r="V913" s="268"/>
      <c r="W913" s="199"/>
      <c r="X913" s="269"/>
      <c r="Y913" s="269"/>
      <c r="Z913" s="270"/>
      <c r="AA913" s="269"/>
      <c r="AB913" s="205"/>
    </row>
    <row r="914" spans="2:59" ht="15.75" thickBot="1" x14ac:dyDescent="0.3">
      <c r="F914" s="387" t="s">
        <v>308</v>
      </c>
      <c r="G914" s="388"/>
      <c r="H914" s="389"/>
      <c r="I914" s="387" t="s">
        <v>309</v>
      </c>
      <c r="J914" s="388"/>
      <c r="K914" s="389"/>
      <c r="L914" s="387" t="s">
        <v>310</v>
      </c>
      <c r="M914" s="388"/>
      <c r="N914" s="389"/>
      <c r="O914" s="387" t="s">
        <v>311</v>
      </c>
      <c r="P914" s="388"/>
      <c r="Q914" s="389"/>
      <c r="R914" s="387" t="s">
        <v>312</v>
      </c>
      <c r="S914" s="388"/>
      <c r="T914" s="389"/>
      <c r="U914" s="387" t="s">
        <v>313</v>
      </c>
      <c r="V914" s="388"/>
      <c r="W914" s="389"/>
      <c r="X914" s="387" t="s">
        <v>314</v>
      </c>
      <c r="Y914" s="388"/>
      <c r="Z914" s="388"/>
      <c r="AA914" s="389"/>
      <c r="AB914" s="158"/>
    </row>
    <row r="915" spans="2:59" ht="30" x14ac:dyDescent="0.25">
      <c r="B915" s="276" t="str">
        <f>'[3]Do not use or change'!H115</f>
        <v>B52</v>
      </c>
      <c r="C915" s="322" t="str">
        <f>'[3]Do not use or change'!F115</f>
        <v xml:space="preserve">Professional/ Contractual Services </v>
      </c>
      <c r="D915" s="390" t="s">
        <v>329</v>
      </c>
      <c r="E915" s="390" t="s">
        <v>307</v>
      </c>
      <c r="F915" s="302" t="s">
        <v>315</v>
      </c>
      <c r="G915" s="298" t="s">
        <v>316</v>
      </c>
      <c r="H915" s="235" t="s">
        <v>317</v>
      </c>
      <c r="I915" s="299" t="s">
        <v>315</v>
      </c>
      <c r="J915" s="300" t="s">
        <v>316</v>
      </c>
      <c r="K915" s="301" t="s">
        <v>317</v>
      </c>
      <c r="L915" s="302" t="s">
        <v>315</v>
      </c>
      <c r="M915" s="298" t="s">
        <v>316</v>
      </c>
      <c r="N915" s="235" t="s">
        <v>317</v>
      </c>
      <c r="O915" s="302" t="s">
        <v>315</v>
      </c>
      <c r="P915" s="298" t="s">
        <v>316</v>
      </c>
      <c r="Q915" s="235" t="s">
        <v>317</v>
      </c>
      <c r="R915" s="302" t="s">
        <v>315</v>
      </c>
      <c r="S915" s="298" t="s">
        <v>316</v>
      </c>
      <c r="T915" s="235" t="s">
        <v>317</v>
      </c>
      <c r="U915" s="302" t="s">
        <v>315</v>
      </c>
      <c r="V915" s="298" t="s">
        <v>316</v>
      </c>
      <c r="W915" s="235" t="s">
        <v>317</v>
      </c>
      <c r="X915" s="390" t="s">
        <v>307</v>
      </c>
      <c r="Y915" s="302" t="s">
        <v>315</v>
      </c>
      <c r="Z915" s="298" t="s">
        <v>316</v>
      </c>
      <c r="AA915" s="235" t="s">
        <v>317</v>
      </c>
      <c r="AB915" s="181"/>
    </row>
    <row r="916" spans="2:59" ht="120.75" thickBot="1" x14ac:dyDescent="0.3">
      <c r="C916" s="303" t="str">
        <f>'[3]Do not use or change'!I115</f>
        <v xml:space="preserve">Physical and chemical analysis (water and soil), maintenance of equipment and constructions, insurance, land rental, provision of supplies, laboratory materials and reagents, consumable materials (glasses, gloves), courier and samples delivery. </v>
      </c>
      <c r="D916" s="392" t="s">
        <v>465</v>
      </c>
      <c r="E916" s="392" t="s">
        <v>320</v>
      </c>
      <c r="F916" s="352">
        <v>2873.4123207259167</v>
      </c>
      <c r="G916" s="197">
        <v>18.856032444793488</v>
      </c>
      <c r="H916" s="198">
        <v>54181.155946877239</v>
      </c>
      <c r="I916" s="352">
        <v>2873.4123207259167</v>
      </c>
      <c r="J916" s="197">
        <v>34.086691849230682</v>
      </c>
      <c r="K916" s="198">
        <v>97945.120332367122</v>
      </c>
      <c r="L916" s="352">
        <v>2873.4123207259167</v>
      </c>
      <c r="M916" s="197">
        <v>20.939657603331721</v>
      </c>
      <c r="N916" s="198">
        <v>60168.270149195487</v>
      </c>
      <c r="O916" s="352">
        <v>2873.4123207259167</v>
      </c>
      <c r="P916" s="197">
        <v>11.677597049282701</v>
      </c>
      <c r="Q916" s="198">
        <v>33554.551237881526</v>
      </c>
      <c r="R916" s="352">
        <v>2873.4123207259167</v>
      </c>
      <c r="S916" s="197">
        <v>7.9107716537352379</v>
      </c>
      <c r="T916" s="198">
        <v>22730.908736292167</v>
      </c>
      <c r="U916" s="352">
        <v>2873.4123207259167</v>
      </c>
      <c r="V916" s="197">
        <v>2.8793316079459652</v>
      </c>
      <c r="W916" s="198">
        <v>8273.5069177275018</v>
      </c>
      <c r="X916" s="433" t="str">
        <f>E916</f>
        <v>Lump sum</v>
      </c>
      <c r="Y916" s="433">
        <f>U916</f>
        <v>2873.4123207259167</v>
      </c>
      <c r="Z916" s="284">
        <f>SUM(G916+J916+M916+P916+S916+V916)</f>
        <v>96.350082208319805</v>
      </c>
      <c r="AA916" s="285">
        <f>SUM(H916+K916+N916+Q916+T916+W916)</f>
        <v>276853.51332034107</v>
      </c>
      <c r="AB916" s="205"/>
      <c r="AC916" s="206"/>
      <c r="AD916" s="206"/>
      <c r="AE916" s="207">
        <f>H916-(F916*G916)</f>
        <v>0</v>
      </c>
      <c r="AF916" s="206"/>
      <c r="AG916" s="206"/>
      <c r="AH916" s="207">
        <f>K916-(J916*I916)</f>
        <v>0</v>
      </c>
      <c r="AI916" s="206"/>
      <c r="AJ916" s="206"/>
      <c r="AK916" s="207">
        <f>+N916-(L916*M916)</f>
        <v>0</v>
      </c>
      <c r="AL916" s="206"/>
      <c r="AM916" s="206"/>
      <c r="AN916" s="207">
        <f>Q916-(O916*P916)</f>
        <v>0</v>
      </c>
      <c r="AO916" s="206"/>
      <c r="AP916" s="206"/>
      <c r="AQ916" s="207">
        <f>+T916-(R916*S916)</f>
        <v>0</v>
      </c>
      <c r="AR916" s="206"/>
      <c r="AS916" s="206"/>
      <c r="AT916" s="207">
        <f>+W916-(U916*V916)</f>
        <v>0</v>
      </c>
      <c r="AU916" s="206"/>
      <c r="AV916" s="206"/>
      <c r="AW916" s="206"/>
      <c r="AX916" s="208">
        <f>+AA916-W916-T916-Q916-N916-K916-H916</f>
        <v>0</v>
      </c>
      <c r="BA916" s="208">
        <f>+H916-'[3]4.4. Detailed Budget Plan'!J116</f>
        <v>0</v>
      </c>
      <c r="BB916" s="208">
        <f>+K916-'[3]4.4. Detailed Budget Plan'!K116</f>
        <v>0</v>
      </c>
      <c r="BC916" s="208">
        <f>+N916-'[3]4.4. Detailed Budget Plan'!L116</f>
        <v>0</v>
      </c>
      <c r="BD916" s="208">
        <f>+Q916-'[3]4.4. Detailed Budget Plan'!M116</f>
        <v>0</v>
      </c>
      <c r="BE916" s="208">
        <f>+T916-'[3]4.4. Detailed Budget Plan'!N116</f>
        <v>0</v>
      </c>
      <c r="BF916" s="208">
        <f>+W916-'[3]4.4. Detailed Budget Plan'!O116</f>
        <v>0</v>
      </c>
      <c r="BG916" s="208">
        <f>+AA916-'[3]4.4. Detailed Budget Plan'!P116</f>
        <v>0</v>
      </c>
    </row>
    <row r="917" spans="2:59" ht="28.35" customHeight="1" x14ac:dyDescent="0.25">
      <c r="C917" s="484"/>
      <c r="D917" s="485"/>
      <c r="E917" s="485"/>
      <c r="F917" s="485"/>
      <c r="G917" s="485"/>
      <c r="H917" s="485"/>
      <c r="I917" s="485"/>
      <c r="J917" s="485"/>
      <c r="K917" s="485"/>
      <c r="L917" s="485"/>
      <c r="M917" s="485"/>
      <c r="N917" s="485"/>
      <c r="O917" s="485"/>
      <c r="P917" s="485"/>
      <c r="Q917" s="486"/>
      <c r="R917" s="241" t="s">
        <v>449</v>
      </c>
      <c r="S917" s="242"/>
      <c r="T917" s="242"/>
      <c r="U917" s="242"/>
      <c r="V917" s="242"/>
      <c r="W917" s="330"/>
      <c r="X917" s="331" t="s">
        <v>320</v>
      </c>
      <c r="Y917" s="205">
        <v>3224.0431275545925</v>
      </c>
      <c r="Z917" s="483">
        <v>46.379828468465305</v>
      </c>
      <c r="AA917" s="361">
        <v>149530.56723091635</v>
      </c>
      <c r="AB917" s="293"/>
      <c r="AC917" s="206"/>
      <c r="AD917" s="206"/>
      <c r="AE917" s="206"/>
      <c r="AF917" s="206"/>
      <c r="AG917" s="206"/>
      <c r="AH917" s="206"/>
      <c r="AI917" s="206"/>
      <c r="AJ917" s="206"/>
      <c r="AK917" s="206"/>
      <c r="AL917" s="206"/>
      <c r="AM917" s="206"/>
      <c r="AN917" s="206"/>
      <c r="AO917" s="206"/>
      <c r="AP917" s="206"/>
      <c r="AQ917" s="206"/>
      <c r="AR917" s="206"/>
      <c r="AS917" s="206"/>
      <c r="AT917" s="206"/>
      <c r="AU917" s="206"/>
      <c r="AV917" s="206"/>
      <c r="AW917" s="206"/>
      <c r="AX917" s="207">
        <f>+AA917-(Y917*Z917)</f>
        <v>0</v>
      </c>
      <c r="AY917" s="156">
        <v>1</v>
      </c>
      <c r="BA917" s="518"/>
    </row>
    <row r="918" spans="2:59" ht="14.65" customHeight="1" x14ac:dyDescent="0.25">
      <c r="C918" s="442"/>
      <c r="D918" s="443"/>
      <c r="E918" s="443"/>
      <c r="F918" s="443"/>
      <c r="G918" s="443"/>
      <c r="H918" s="443"/>
      <c r="I918" s="443"/>
      <c r="J918" s="443"/>
      <c r="K918" s="443"/>
      <c r="L918" s="443"/>
      <c r="M918" s="443"/>
      <c r="N918" s="443"/>
      <c r="O918" s="443"/>
      <c r="P918" s="443"/>
      <c r="Q918" s="444"/>
      <c r="R918" s="212" t="s">
        <v>344</v>
      </c>
      <c r="S918" s="213"/>
      <c r="T918" s="213"/>
      <c r="U918" s="213"/>
      <c r="V918" s="213"/>
      <c r="W918" s="214"/>
      <c r="X918" s="334" t="s">
        <v>320</v>
      </c>
      <c r="Y918" s="525">
        <v>3890.4475775243359</v>
      </c>
      <c r="Z918" s="526">
        <v>4.7373136162188629</v>
      </c>
      <c r="AA918" s="527">
        <v>18430.270282191734</v>
      </c>
      <c r="AB918" s="293"/>
      <c r="AC918" s="206"/>
      <c r="AD918" s="206"/>
      <c r="AE918" s="206"/>
      <c r="AF918" s="206"/>
      <c r="AG918" s="206"/>
      <c r="AH918" s="206"/>
      <c r="AI918" s="206"/>
      <c r="AJ918" s="206"/>
      <c r="AK918" s="206"/>
      <c r="AL918" s="206"/>
      <c r="AM918" s="206"/>
      <c r="AN918" s="206"/>
      <c r="AO918" s="206"/>
      <c r="AP918" s="206"/>
      <c r="AQ918" s="206"/>
      <c r="AR918" s="206"/>
      <c r="AS918" s="206"/>
      <c r="AT918" s="206"/>
      <c r="AU918" s="206"/>
      <c r="AV918" s="206"/>
      <c r="AW918" s="206"/>
      <c r="AX918" s="207">
        <f>+AA918-(Y918*Z918)</f>
        <v>0</v>
      </c>
      <c r="AY918" s="156">
        <v>2</v>
      </c>
    </row>
    <row r="919" spans="2:59" ht="14.65" customHeight="1" x14ac:dyDescent="0.25">
      <c r="C919" s="442"/>
      <c r="D919" s="443"/>
      <c r="E919" s="443"/>
      <c r="F919" s="443"/>
      <c r="G919" s="443"/>
      <c r="H919" s="443"/>
      <c r="I919" s="443"/>
      <c r="J919" s="443"/>
      <c r="K919" s="443"/>
      <c r="L919" s="443"/>
      <c r="M919" s="443"/>
      <c r="N919" s="443"/>
      <c r="O919" s="443"/>
      <c r="P919" s="443"/>
      <c r="Q919" s="444"/>
      <c r="R919" s="212" t="s">
        <v>345</v>
      </c>
      <c r="S919" s="213"/>
      <c r="T919" s="213"/>
      <c r="U919" s="213"/>
      <c r="V919" s="213"/>
      <c r="W919" s="214"/>
      <c r="X919" s="334" t="s">
        <v>320</v>
      </c>
      <c r="Y919" s="525">
        <v>5618.3715620904522</v>
      </c>
      <c r="Z919" s="526">
        <v>0.61126627306049863</v>
      </c>
      <c r="AA919" s="527">
        <v>3434.321045428122</v>
      </c>
      <c r="AB919" s="293"/>
      <c r="AC919" s="206"/>
      <c r="AD919" s="206"/>
      <c r="AE919" s="206"/>
      <c r="AF919" s="206"/>
      <c r="AG919" s="206"/>
      <c r="AH919" s="206"/>
      <c r="AI919" s="206"/>
      <c r="AJ919" s="206"/>
      <c r="AK919" s="206"/>
      <c r="AL919" s="206"/>
      <c r="AM919" s="206"/>
      <c r="AN919" s="206"/>
      <c r="AO919" s="206"/>
      <c r="AP919" s="206"/>
      <c r="AQ919" s="206"/>
      <c r="AR919" s="206"/>
      <c r="AS919" s="206"/>
      <c r="AT919" s="206"/>
      <c r="AU919" s="206"/>
      <c r="AV919" s="206"/>
      <c r="AW919" s="206"/>
      <c r="AX919" s="207">
        <f>+AA919-(Y919*Z919)</f>
        <v>0</v>
      </c>
      <c r="AY919" s="156">
        <v>3</v>
      </c>
    </row>
    <row r="920" spans="2:59" ht="14.65" customHeight="1" x14ac:dyDescent="0.25">
      <c r="C920" s="442"/>
      <c r="D920" s="443"/>
      <c r="E920" s="443"/>
      <c r="F920" s="443"/>
      <c r="G920" s="443"/>
      <c r="H920" s="443"/>
      <c r="I920" s="443"/>
      <c r="J920" s="443"/>
      <c r="K920" s="443"/>
      <c r="L920" s="443"/>
      <c r="M920" s="443"/>
      <c r="N920" s="443"/>
      <c r="O920" s="443"/>
      <c r="P920" s="443"/>
      <c r="Q920" s="444"/>
      <c r="R920" s="212" t="s">
        <v>347</v>
      </c>
      <c r="S920" s="213"/>
      <c r="T920" s="213"/>
      <c r="U920" s="213"/>
      <c r="V920" s="213"/>
      <c r="W920" s="214"/>
      <c r="X920" s="334" t="s">
        <v>320</v>
      </c>
      <c r="Y920" s="525">
        <v>16978.514505068299</v>
      </c>
      <c r="Z920" s="526">
        <v>1.3753491143861221</v>
      </c>
      <c r="AA920" s="527">
        <v>23351.384888137607</v>
      </c>
      <c r="AB920" s="293"/>
      <c r="AC920" s="206"/>
      <c r="AD920" s="206"/>
      <c r="AE920" s="206"/>
      <c r="AF920" s="206"/>
      <c r="AG920" s="206"/>
      <c r="AH920" s="206"/>
      <c r="AI920" s="206"/>
      <c r="AJ920" s="206"/>
      <c r="AK920" s="206"/>
      <c r="AL920" s="206"/>
      <c r="AM920" s="206"/>
      <c r="AN920" s="206"/>
      <c r="AO920" s="206"/>
      <c r="AP920" s="206"/>
      <c r="AQ920" s="206"/>
      <c r="AR920" s="206"/>
      <c r="AS920" s="206"/>
      <c r="AT920" s="206"/>
      <c r="AU920" s="206"/>
      <c r="AV920" s="206"/>
      <c r="AW920" s="206"/>
      <c r="AX920" s="207">
        <f t="shared" ref="AX920:AX921" si="50">+AA920-(Y920*Z920)</f>
        <v>0</v>
      </c>
      <c r="AY920" s="156">
        <v>4</v>
      </c>
    </row>
    <row r="921" spans="2:59" ht="14.65" customHeight="1" x14ac:dyDescent="0.25">
      <c r="C921" s="462"/>
      <c r="D921" s="463"/>
      <c r="E921" s="463"/>
      <c r="F921" s="463"/>
      <c r="G921" s="463"/>
      <c r="H921" s="463"/>
      <c r="I921" s="463"/>
      <c r="J921" s="463"/>
      <c r="K921" s="463"/>
      <c r="L921" s="463"/>
      <c r="M921" s="463"/>
      <c r="N921" s="463"/>
      <c r="O921" s="463"/>
      <c r="P921" s="463"/>
      <c r="Q921" s="464"/>
      <c r="R921" s="212" t="s">
        <v>450</v>
      </c>
      <c r="S921" s="213"/>
      <c r="T921" s="213"/>
      <c r="U921" s="213"/>
      <c r="V921" s="213"/>
      <c r="W921" s="214"/>
      <c r="X921" s="334" t="s">
        <v>320</v>
      </c>
      <c r="Y921" s="525">
        <v>1898.5883858232098</v>
      </c>
      <c r="Z921" s="526">
        <v>43.24632473618891</v>
      </c>
      <c r="AA921" s="527">
        <v>82106.969873667244</v>
      </c>
      <c r="AB921" s="293"/>
      <c r="AC921" s="206"/>
      <c r="AD921" s="206"/>
      <c r="AE921" s="206"/>
      <c r="AF921" s="206"/>
      <c r="AG921" s="206"/>
      <c r="AH921" s="206"/>
      <c r="AI921" s="206"/>
      <c r="AJ921" s="206"/>
      <c r="AK921" s="206"/>
      <c r="AL921" s="206"/>
      <c r="AM921" s="206"/>
      <c r="AN921" s="206"/>
      <c r="AO921" s="206"/>
      <c r="AP921" s="206"/>
      <c r="AQ921" s="206"/>
      <c r="AR921" s="206"/>
      <c r="AS921" s="206"/>
      <c r="AT921" s="206"/>
      <c r="AU921" s="206"/>
      <c r="AV921" s="206"/>
      <c r="AW921" s="206"/>
      <c r="AX921" s="207">
        <f t="shared" si="50"/>
        <v>0</v>
      </c>
      <c r="AY921" s="156">
        <v>5</v>
      </c>
    </row>
    <row r="922" spans="2:59" x14ac:dyDescent="0.25">
      <c r="C922" s="256" t="s">
        <v>327</v>
      </c>
      <c r="D922" s="256"/>
      <c r="E922" s="314"/>
      <c r="F922" s="315"/>
      <c r="G922" s="316"/>
      <c r="H922" s="316"/>
      <c r="I922" s="316"/>
      <c r="J922" s="316"/>
      <c r="K922" s="316"/>
      <c r="L922" s="316"/>
      <c r="M922" s="316"/>
      <c r="N922" s="316"/>
      <c r="O922" s="206"/>
      <c r="P922" s="317"/>
      <c r="Q922" s="206"/>
      <c r="R922" s="206"/>
      <c r="S922" s="317"/>
      <c r="T922" s="206"/>
      <c r="U922" s="206"/>
      <c r="V922" s="317"/>
      <c r="W922" s="206"/>
      <c r="X922" s="265"/>
      <c r="Y922" s="265"/>
      <c r="Z922" s="318"/>
      <c r="AA922" s="265"/>
    </row>
    <row r="923" spans="2:59" x14ac:dyDescent="0.25">
      <c r="C923" s="261" t="s">
        <v>328</v>
      </c>
      <c r="D923" s="261"/>
      <c r="E923" s="314"/>
      <c r="F923" s="315"/>
      <c r="G923" s="316"/>
      <c r="H923" s="206"/>
      <c r="I923" s="206"/>
      <c r="J923" s="317"/>
      <c r="K923" s="206"/>
      <c r="L923" s="206"/>
      <c r="M923" s="317"/>
      <c r="N923" s="206"/>
      <c r="O923" s="206"/>
      <c r="P923" s="317"/>
      <c r="Q923" s="206"/>
      <c r="R923" s="206"/>
      <c r="S923" s="317"/>
      <c r="T923" s="206"/>
      <c r="U923" s="206"/>
      <c r="V923" s="317"/>
      <c r="W923" s="206"/>
      <c r="X923" s="265"/>
      <c r="Y923" s="265"/>
      <c r="Z923" s="318"/>
      <c r="AA923" s="265"/>
    </row>
    <row r="924" spans="2:59" ht="15.75" thickBot="1" x14ac:dyDescent="0.3">
      <c r="C924" s="449"/>
      <c r="D924" s="449"/>
      <c r="E924" s="349"/>
      <c r="F924" s="519"/>
      <c r="G924" s="580"/>
      <c r="H924" s="521"/>
      <c r="I924" s="521"/>
      <c r="J924" s="581"/>
      <c r="K924" s="521"/>
      <c r="L924" s="521"/>
      <c r="M924" s="581"/>
      <c r="N924" s="521"/>
      <c r="O924" s="521"/>
      <c r="P924" s="581"/>
      <c r="Q924" s="521"/>
      <c r="R924" s="521"/>
      <c r="S924" s="581"/>
      <c r="T924" s="521"/>
      <c r="U924" s="521"/>
      <c r="V924" s="581"/>
      <c r="W924" s="521"/>
      <c r="Z924" s="452"/>
    </row>
    <row r="925" spans="2:59" ht="15.75" thickBot="1" x14ac:dyDescent="0.3">
      <c r="F925" s="387" t="s">
        <v>308</v>
      </c>
      <c r="G925" s="388"/>
      <c r="H925" s="389"/>
      <c r="I925" s="387" t="s">
        <v>309</v>
      </c>
      <c r="J925" s="388"/>
      <c r="K925" s="389"/>
      <c r="L925" s="387" t="s">
        <v>310</v>
      </c>
      <c r="M925" s="388"/>
      <c r="N925" s="389"/>
      <c r="O925" s="387" t="s">
        <v>311</v>
      </c>
      <c r="P925" s="388"/>
      <c r="Q925" s="389"/>
      <c r="R925" s="387" t="s">
        <v>312</v>
      </c>
      <c r="S925" s="388"/>
      <c r="T925" s="389"/>
      <c r="U925" s="387" t="s">
        <v>313</v>
      </c>
      <c r="V925" s="388"/>
      <c r="W925" s="389"/>
      <c r="X925" s="387" t="s">
        <v>314</v>
      </c>
      <c r="Y925" s="388"/>
      <c r="Z925" s="388"/>
      <c r="AA925" s="389"/>
      <c r="AB925" s="158"/>
    </row>
    <row r="926" spans="2:59" ht="30" x14ac:dyDescent="0.25">
      <c r="B926" s="182" t="str">
        <f>'[3]Do not use or change'!H116</f>
        <v>B53</v>
      </c>
      <c r="C926" s="322" t="str">
        <f>'[3]Do not use or change'!F116</f>
        <v>Staff</v>
      </c>
      <c r="D926" s="578"/>
      <c r="E926" s="390" t="s">
        <v>307</v>
      </c>
      <c r="F926" s="302" t="s">
        <v>315</v>
      </c>
      <c r="G926" s="298" t="s">
        <v>316</v>
      </c>
      <c r="H926" s="235" t="s">
        <v>317</v>
      </c>
      <c r="I926" s="299" t="s">
        <v>315</v>
      </c>
      <c r="J926" s="300" t="s">
        <v>316</v>
      </c>
      <c r="K926" s="301" t="s">
        <v>317</v>
      </c>
      <c r="L926" s="302" t="s">
        <v>315</v>
      </c>
      <c r="M926" s="298" t="s">
        <v>316</v>
      </c>
      <c r="N926" s="235" t="s">
        <v>317</v>
      </c>
      <c r="O926" s="302" t="s">
        <v>315</v>
      </c>
      <c r="P926" s="298" t="s">
        <v>316</v>
      </c>
      <c r="Q926" s="235" t="s">
        <v>317</v>
      </c>
      <c r="R926" s="302" t="s">
        <v>315</v>
      </c>
      <c r="S926" s="298" t="s">
        <v>316</v>
      </c>
      <c r="T926" s="235" t="s">
        <v>317</v>
      </c>
      <c r="U926" s="302" t="s">
        <v>315</v>
      </c>
      <c r="V926" s="298" t="s">
        <v>316</v>
      </c>
      <c r="W926" s="235" t="s">
        <v>317</v>
      </c>
      <c r="X926" s="390" t="s">
        <v>307</v>
      </c>
      <c r="Y926" s="302" t="s">
        <v>315</v>
      </c>
      <c r="Z926" s="298" t="s">
        <v>316</v>
      </c>
      <c r="AA926" s="235" t="s">
        <v>317</v>
      </c>
      <c r="AB926" s="181"/>
    </row>
    <row r="927" spans="2:59" ht="135.75" thickBot="1" x14ac:dyDescent="0.3">
      <c r="C927" s="303" t="str">
        <f>'[3]Do not use or change'!I116</f>
        <v>Scientific advisors, and scientistson GHG emissions soil and water managment .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
      <c r="D927" s="392" t="str">
        <f>D797</f>
        <v xml:space="preserve">It correspond to positions of two leading international scientist who will serve as scientific advisors on GHG emmisions (1) and water management (1) and two national senior scientist who will be responsible for leading the result 2.2 on GHG emmisions (1) and water management (1). Four people in total </v>
      </c>
      <c r="E927" s="392" t="s">
        <v>340</v>
      </c>
      <c r="F927" s="282">
        <v>11054</v>
      </c>
      <c r="G927" s="197">
        <v>0.57066167100528009</v>
      </c>
      <c r="H927" s="198">
        <v>6308.0941112923665</v>
      </c>
      <c r="I927" s="282">
        <v>11054</v>
      </c>
      <c r="J927" s="197">
        <v>1.3002168941364054</v>
      </c>
      <c r="K927" s="198">
        <v>14372.597547783826</v>
      </c>
      <c r="L927" s="282">
        <v>11054</v>
      </c>
      <c r="M927" s="197">
        <v>1.0454045916346917</v>
      </c>
      <c r="N927" s="198">
        <v>11555.902355929882</v>
      </c>
      <c r="O927" s="282">
        <v>11054</v>
      </c>
      <c r="P927" s="197">
        <v>0.75248657467530045</v>
      </c>
      <c r="Q927" s="198">
        <v>8317.9865964607707</v>
      </c>
      <c r="R927" s="282">
        <v>11054</v>
      </c>
      <c r="S927" s="197">
        <v>0.68653926828168088</v>
      </c>
      <c r="T927" s="198">
        <v>7589.0050715857005</v>
      </c>
      <c r="U927" s="282">
        <v>11054</v>
      </c>
      <c r="V927" s="197">
        <v>0.31008554557771673</v>
      </c>
      <c r="W927" s="198">
        <v>3427.6856208160807</v>
      </c>
      <c r="X927" s="433" t="str">
        <f>E927</f>
        <v>Months</v>
      </c>
      <c r="Y927" s="433">
        <f>U927</f>
        <v>11054</v>
      </c>
      <c r="Z927" s="284">
        <f>SUM(G927+J927+M927+P927+S927+V927)</f>
        <v>4.6653945453110754</v>
      </c>
      <c r="AA927" s="285">
        <f>SUM(H927+K927+N927+Q927+T927+W927)</f>
        <v>51571.27130386862</v>
      </c>
      <c r="AB927" s="205"/>
      <c r="AC927" s="206"/>
      <c r="AD927" s="206"/>
      <c r="AE927" s="207">
        <f>H927-(F927*G927)</f>
        <v>0</v>
      </c>
      <c r="AF927" s="206"/>
      <c r="AG927" s="206"/>
      <c r="AH927" s="207">
        <f>K927-(J927*I927)</f>
        <v>0</v>
      </c>
      <c r="AI927" s="206"/>
      <c r="AJ927" s="206"/>
      <c r="AK927" s="207">
        <f>+N927-(L927*M927)</f>
        <v>0</v>
      </c>
      <c r="AL927" s="206"/>
      <c r="AM927" s="206"/>
      <c r="AN927" s="207">
        <f>Q927-(O927*P927)</f>
        <v>0</v>
      </c>
      <c r="AO927" s="206"/>
      <c r="AP927" s="206"/>
      <c r="AQ927" s="207">
        <f>+T927-(R927*S927)</f>
        <v>0</v>
      </c>
      <c r="AR927" s="206"/>
      <c r="AS927" s="206"/>
      <c r="AT927" s="207">
        <f>+W927-(U927*V927)</f>
        <v>0</v>
      </c>
      <c r="AU927" s="206"/>
      <c r="AV927" s="206"/>
      <c r="AW927" s="206"/>
      <c r="AX927" s="208">
        <f>+AA927-W927-T927-Q927-N927-K927-H927</f>
        <v>-9.0949470177292824E-12</v>
      </c>
      <c r="BA927" s="208">
        <f>+H927-'[3]4.4. Detailed Budget Plan'!J117</f>
        <v>0</v>
      </c>
      <c r="BB927" s="208">
        <f>+K927-'[3]4.4. Detailed Budget Plan'!K117</f>
        <v>0</v>
      </c>
      <c r="BC927" s="208">
        <f>+N927-'[3]4.4. Detailed Budget Plan'!L117</f>
        <v>0</v>
      </c>
      <c r="BD927" s="208">
        <f>+Q927-'[3]4.4. Detailed Budget Plan'!M117</f>
        <v>0</v>
      </c>
      <c r="BE927" s="208">
        <f>+T927-'[3]4.4. Detailed Budget Plan'!N117</f>
        <v>0</v>
      </c>
      <c r="BF927" s="208">
        <f>+W927-'[3]4.4. Detailed Budget Plan'!O117</f>
        <v>0</v>
      </c>
      <c r="BG927" s="208">
        <f>+AA927-'[3]4.4. Detailed Budget Plan'!P117</f>
        <v>0</v>
      </c>
    </row>
    <row r="928" spans="2:59" x14ac:dyDescent="0.25">
      <c r="C928" s="286" t="s">
        <v>327</v>
      </c>
      <c r="D928" s="286"/>
      <c r="E928" s="306"/>
      <c r="F928" s="307"/>
      <c r="G928" s="308"/>
      <c r="H928" s="308"/>
      <c r="I928" s="309"/>
      <c r="J928" s="310"/>
      <c r="K928" s="309"/>
      <c r="L928" s="309"/>
      <c r="M928" s="310"/>
      <c r="N928" s="309"/>
      <c r="O928" s="309"/>
      <c r="P928" s="310"/>
      <c r="Q928" s="309"/>
      <c r="R928" s="309"/>
      <c r="S928" s="310"/>
      <c r="T928" s="309"/>
      <c r="U928" s="309"/>
      <c r="V928" s="310"/>
      <c r="W928" s="309"/>
      <c r="X928" s="311"/>
      <c r="Y928" s="311"/>
      <c r="Z928" s="312"/>
      <c r="AA928" s="311"/>
    </row>
    <row r="929" spans="2:59" x14ac:dyDescent="0.25">
      <c r="C929" s="261" t="s">
        <v>328</v>
      </c>
      <c r="D929" s="261"/>
      <c r="E929" s="314"/>
      <c r="F929" s="315"/>
      <c r="G929" s="316"/>
      <c r="H929" s="316"/>
      <c r="I929" s="206"/>
      <c r="J929" s="317"/>
      <c r="K929" s="206"/>
      <c r="L929" s="206"/>
      <c r="M929" s="317"/>
      <c r="N929" s="206"/>
      <c r="O929" s="206"/>
      <c r="P929" s="317"/>
      <c r="Q929" s="206"/>
      <c r="R929" s="206"/>
      <c r="S929" s="317"/>
      <c r="T929" s="206"/>
      <c r="U929" s="206"/>
      <c r="V929" s="317"/>
      <c r="W929" s="206"/>
      <c r="X929" s="265"/>
      <c r="Y929" s="265"/>
      <c r="Z929" s="318"/>
      <c r="AA929" s="265"/>
    </row>
    <row r="930" spans="2:59" ht="15.75" thickBot="1" x14ac:dyDescent="0.3">
      <c r="E930" s="266"/>
      <c r="F930" s="267"/>
      <c r="G930" s="268"/>
      <c r="H930" s="316"/>
      <c r="I930" s="291"/>
      <c r="J930" s="292"/>
      <c r="K930" s="293"/>
      <c r="L930" s="267"/>
      <c r="M930" s="268"/>
      <c r="N930" s="199"/>
      <c r="O930" s="267"/>
      <c r="P930" s="268"/>
      <c r="Q930" s="199"/>
      <c r="R930" s="267"/>
      <c r="S930" s="268"/>
      <c r="T930" s="199"/>
      <c r="U930" s="267"/>
      <c r="V930" s="268"/>
      <c r="W930" s="199"/>
      <c r="X930" s="269"/>
      <c r="Y930" s="269"/>
      <c r="Z930" s="270"/>
      <c r="AA930" s="269"/>
      <c r="AB930" s="205"/>
    </row>
    <row r="931" spans="2:59" ht="15.75" thickBot="1" x14ac:dyDescent="0.3">
      <c r="F931" s="387" t="s">
        <v>308</v>
      </c>
      <c r="G931" s="388"/>
      <c r="H931" s="389"/>
      <c r="I931" s="387" t="s">
        <v>309</v>
      </c>
      <c r="J931" s="388"/>
      <c r="K931" s="389"/>
      <c r="L931" s="387" t="s">
        <v>310</v>
      </c>
      <c r="M931" s="388"/>
      <c r="N931" s="389"/>
      <c r="O931" s="387" t="s">
        <v>311</v>
      </c>
      <c r="P931" s="388"/>
      <c r="Q931" s="389"/>
      <c r="R931" s="387" t="s">
        <v>312</v>
      </c>
      <c r="S931" s="388"/>
      <c r="T931" s="389"/>
      <c r="U931" s="387" t="s">
        <v>313</v>
      </c>
      <c r="V931" s="388"/>
      <c r="W931" s="389"/>
      <c r="X931" s="387" t="s">
        <v>314</v>
      </c>
      <c r="Y931" s="388"/>
      <c r="Z931" s="388"/>
      <c r="AA931" s="389"/>
      <c r="AB931" s="158"/>
    </row>
    <row r="932" spans="2:59" ht="30" x14ac:dyDescent="0.25">
      <c r="B932" s="182" t="str">
        <f>'[3]Do not use or change'!H117</f>
        <v>B54</v>
      </c>
      <c r="C932" s="322" t="str">
        <f>'[3]Do not use or change'!F117</f>
        <v>Training, workshops, and conference</v>
      </c>
      <c r="D932" s="390" t="s">
        <v>329</v>
      </c>
      <c r="E932" s="390" t="s">
        <v>307</v>
      </c>
      <c r="F932" s="302" t="s">
        <v>315</v>
      </c>
      <c r="G932" s="298" t="s">
        <v>316</v>
      </c>
      <c r="H932" s="235" t="s">
        <v>317</v>
      </c>
      <c r="I932" s="299" t="s">
        <v>315</v>
      </c>
      <c r="J932" s="300" t="s">
        <v>316</v>
      </c>
      <c r="K932" s="301" t="s">
        <v>317</v>
      </c>
      <c r="L932" s="302" t="s">
        <v>315</v>
      </c>
      <c r="M932" s="298" t="s">
        <v>316</v>
      </c>
      <c r="N932" s="235" t="s">
        <v>317</v>
      </c>
      <c r="O932" s="302" t="s">
        <v>315</v>
      </c>
      <c r="P932" s="298" t="s">
        <v>316</v>
      </c>
      <c r="Q932" s="235" t="s">
        <v>317</v>
      </c>
      <c r="R932" s="302" t="s">
        <v>315</v>
      </c>
      <c r="S932" s="298" t="s">
        <v>316</v>
      </c>
      <c r="T932" s="235" t="s">
        <v>317</v>
      </c>
      <c r="U932" s="302" t="s">
        <v>315</v>
      </c>
      <c r="V932" s="298" t="s">
        <v>316</v>
      </c>
      <c r="W932" s="235" t="s">
        <v>317</v>
      </c>
      <c r="X932" s="390" t="s">
        <v>307</v>
      </c>
      <c r="Y932" s="302" t="s">
        <v>315</v>
      </c>
      <c r="Z932" s="298" t="s">
        <v>316</v>
      </c>
      <c r="AA932" s="235" t="s">
        <v>317</v>
      </c>
      <c r="AB932" s="181"/>
    </row>
    <row r="933" spans="2:59" ht="60.75" thickBot="1" x14ac:dyDescent="0.3">
      <c r="C933" s="468" t="str">
        <f>'[3]Do not use or change'!I117</f>
        <v xml:space="preserve">Includes all costs associated with event logistics and supplies requiered (snacks, lunches, locations, equipment, materials, communication material) </v>
      </c>
      <c r="D933" s="392" t="s">
        <v>466</v>
      </c>
      <c r="E933" s="492" t="s">
        <v>351</v>
      </c>
      <c r="F933" s="352">
        <v>2300</v>
      </c>
      <c r="G933" s="197">
        <v>0.74180074238665195</v>
      </c>
      <c r="H933" s="198">
        <v>1706.1417074892995</v>
      </c>
      <c r="I933" s="352">
        <v>2300</v>
      </c>
      <c r="J933" s="197">
        <v>4.0849790687177219</v>
      </c>
      <c r="K933" s="198">
        <v>9395.4518580507611</v>
      </c>
      <c r="L933" s="352">
        <v>2300</v>
      </c>
      <c r="M933" s="197">
        <v>5.5774737237992209</v>
      </c>
      <c r="N933" s="198">
        <v>12828.189564738208</v>
      </c>
      <c r="O933" s="352">
        <v>2300</v>
      </c>
      <c r="P933" s="197">
        <v>5.2056142871613522</v>
      </c>
      <c r="Q933" s="198">
        <v>11972.91286047111</v>
      </c>
      <c r="R933" s="352">
        <v>2300</v>
      </c>
      <c r="S933" s="197">
        <v>4.7863326576764953</v>
      </c>
      <c r="T933" s="198">
        <v>11008.565112655939</v>
      </c>
      <c r="U933" s="352">
        <v>2300</v>
      </c>
      <c r="V933" s="197">
        <v>2.1562850403257374</v>
      </c>
      <c r="W933" s="198">
        <v>4959.4555927491956</v>
      </c>
      <c r="X933" s="433" t="str">
        <f>E933</f>
        <v>Event</v>
      </c>
      <c r="Y933" s="433">
        <f>U933</f>
        <v>2300</v>
      </c>
      <c r="Z933" s="284">
        <f>SUM(G933+J933+M933+P933+S933+V933)</f>
        <v>22.552485520067183</v>
      </c>
      <c r="AA933" s="285">
        <f>SUM(H933+K933+N933+Q933+T933+W933)</f>
        <v>51870.716696154515</v>
      </c>
      <c r="AB933" s="205"/>
      <c r="AC933" s="206"/>
      <c r="AD933" s="206"/>
      <c r="AE933" s="207">
        <f>H933-(F933*G933)</f>
        <v>0</v>
      </c>
      <c r="AF933" s="206"/>
      <c r="AG933" s="206"/>
      <c r="AH933" s="207">
        <f>K933-(J933*I933)</f>
        <v>0</v>
      </c>
      <c r="AI933" s="206"/>
      <c r="AJ933" s="206"/>
      <c r="AK933" s="207">
        <f>+N933-(L933*M933)</f>
        <v>0</v>
      </c>
      <c r="AL933" s="206"/>
      <c r="AM933" s="206"/>
      <c r="AN933" s="207">
        <f>Q933-(O933*P933)</f>
        <v>0</v>
      </c>
      <c r="AO933" s="206"/>
      <c r="AP933" s="206"/>
      <c r="AQ933" s="207">
        <f>+T933-(R933*S933)</f>
        <v>0</v>
      </c>
      <c r="AR933" s="206"/>
      <c r="AS933" s="206"/>
      <c r="AT933" s="207">
        <f>+W933-(U933*V933)</f>
        <v>0</v>
      </c>
      <c r="AU933" s="206"/>
      <c r="AV933" s="206"/>
      <c r="AW933" s="206"/>
      <c r="AX933" s="208">
        <f>+AA933-W933-T933-Q933-N933-K933-H933</f>
        <v>3.865352482534945E-12</v>
      </c>
      <c r="BA933" s="208">
        <f>+H933-'[3]4.4. Detailed Budget Plan'!J118</f>
        <v>0</v>
      </c>
      <c r="BB933" s="208">
        <f>+K933-'[3]4.4. Detailed Budget Plan'!K118</f>
        <v>0</v>
      </c>
      <c r="BC933" s="208">
        <f>+N933-'[3]4.4. Detailed Budget Plan'!L118</f>
        <v>0</v>
      </c>
      <c r="BD933" s="208">
        <f>+Q933-'[3]4.4. Detailed Budget Plan'!M118</f>
        <v>0</v>
      </c>
      <c r="BE933" s="208">
        <f>+T933-'[3]4.4. Detailed Budget Plan'!N118</f>
        <v>0</v>
      </c>
      <c r="BF933" s="208">
        <f>+W933-'[3]4.4. Detailed Budget Plan'!O118</f>
        <v>0</v>
      </c>
      <c r="BG933" s="208">
        <f>+AA933-'[3]4.4. Detailed Budget Plan'!P118</f>
        <v>0</v>
      </c>
    </row>
    <row r="934" spans="2:59" x14ac:dyDescent="0.25">
      <c r="C934" s="286" t="s">
        <v>327</v>
      </c>
      <c r="D934" s="286"/>
      <c r="E934" s="306"/>
      <c r="F934" s="307"/>
      <c r="G934" s="308"/>
      <c r="I934" s="309"/>
      <c r="J934" s="310"/>
      <c r="K934" s="309"/>
      <c r="L934" s="309"/>
      <c r="M934" s="310"/>
      <c r="N934" s="309"/>
      <c r="O934" s="309"/>
      <c r="P934" s="310"/>
      <c r="Q934" s="309"/>
      <c r="R934" s="309"/>
      <c r="S934" s="310"/>
      <c r="T934" s="309"/>
      <c r="U934" s="309"/>
      <c r="V934" s="310"/>
      <c r="W934" s="309"/>
      <c r="X934" s="311"/>
      <c r="Y934" s="311"/>
      <c r="Z934" s="312"/>
      <c r="AA934" s="311"/>
    </row>
    <row r="935" spans="2:59" x14ac:dyDescent="0.25">
      <c r="C935" s="261" t="s">
        <v>328</v>
      </c>
      <c r="D935" s="261"/>
      <c r="E935" s="314"/>
      <c r="F935" s="315"/>
      <c r="G935" s="316"/>
      <c r="H935" s="206"/>
      <c r="I935" s="206"/>
      <c r="J935" s="317"/>
      <c r="K935" s="206"/>
      <c r="L935" s="206"/>
      <c r="M935" s="317"/>
      <c r="N935" s="206"/>
      <c r="O935" s="206"/>
      <c r="P935" s="317"/>
      <c r="Q935" s="206"/>
      <c r="R935" s="206"/>
      <c r="S935" s="317"/>
      <c r="T935" s="206"/>
      <c r="U935" s="206"/>
      <c r="V935" s="317"/>
      <c r="W935" s="206"/>
      <c r="X935" s="265"/>
      <c r="Y935" s="265"/>
      <c r="Z935" s="318"/>
      <c r="AA935" s="265"/>
    </row>
    <row r="936" spans="2:59" ht="15.75" thickBot="1" x14ac:dyDescent="0.3">
      <c r="E936" s="266"/>
      <c r="F936" s="267"/>
      <c r="G936" s="268"/>
      <c r="H936" s="199"/>
      <c r="I936" s="291"/>
      <c r="J936" s="292"/>
      <c r="K936" s="293"/>
      <c r="L936" s="267"/>
      <c r="M936" s="268"/>
      <c r="N936" s="199"/>
      <c r="O936" s="267"/>
      <c r="P936" s="268"/>
      <c r="Q936" s="199"/>
      <c r="R936" s="267"/>
      <c r="S936" s="268"/>
      <c r="T936" s="199"/>
      <c r="U936" s="267"/>
      <c r="V936" s="268"/>
      <c r="W936" s="199"/>
      <c r="X936" s="269"/>
      <c r="Y936" s="269"/>
      <c r="Z936" s="270"/>
      <c r="AA936" s="269"/>
      <c r="AB936" s="205"/>
    </row>
    <row r="937" spans="2:59" ht="15.75" thickBot="1" x14ac:dyDescent="0.3">
      <c r="F937" s="387" t="s">
        <v>308</v>
      </c>
      <c r="G937" s="388"/>
      <c r="H937" s="389"/>
      <c r="I937" s="387" t="s">
        <v>309</v>
      </c>
      <c r="J937" s="388"/>
      <c r="K937" s="389"/>
      <c r="L937" s="387" t="s">
        <v>310</v>
      </c>
      <c r="M937" s="388"/>
      <c r="N937" s="389"/>
      <c r="O937" s="387" t="s">
        <v>311</v>
      </c>
      <c r="P937" s="388"/>
      <c r="Q937" s="389"/>
      <c r="R937" s="387" t="s">
        <v>312</v>
      </c>
      <c r="S937" s="388"/>
      <c r="T937" s="389"/>
      <c r="U937" s="387" t="s">
        <v>313</v>
      </c>
      <c r="V937" s="388"/>
      <c r="W937" s="389"/>
      <c r="X937" s="387" t="s">
        <v>314</v>
      </c>
      <c r="Y937" s="388"/>
      <c r="Z937" s="388"/>
      <c r="AA937" s="389"/>
      <c r="AB937" s="158"/>
    </row>
    <row r="938" spans="2:59" ht="30" x14ac:dyDescent="0.25">
      <c r="B938" s="182" t="str">
        <f>'[3]Do not use or change'!H118</f>
        <v>B55</v>
      </c>
      <c r="C938" s="322" t="str">
        <f>'[3]Do not use or change'!F118</f>
        <v>Travel</v>
      </c>
      <c r="D938" s="390" t="s">
        <v>329</v>
      </c>
      <c r="E938" s="390" t="s">
        <v>307</v>
      </c>
      <c r="F938" s="302" t="s">
        <v>315</v>
      </c>
      <c r="G938" s="298" t="s">
        <v>316</v>
      </c>
      <c r="H938" s="235" t="s">
        <v>317</v>
      </c>
      <c r="I938" s="299" t="s">
        <v>315</v>
      </c>
      <c r="J938" s="300" t="s">
        <v>316</v>
      </c>
      <c r="K938" s="301" t="s">
        <v>317</v>
      </c>
      <c r="L938" s="302" t="s">
        <v>315</v>
      </c>
      <c r="M938" s="298" t="s">
        <v>316</v>
      </c>
      <c r="N938" s="235" t="s">
        <v>317</v>
      </c>
      <c r="O938" s="302" t="s">
        <v>315</v>
      </c>
      <c r="P938" s="298" t="s">
        <v>316</v>
      </c>
      <c r="Q938" s="235" t="s">
        <v>317</v>
      </c>
      <c r="R938" s="302" t="s">
        <v>315</v>
      </c>
      <c r="S938" s="298" t="s">
        <v>316</v>
      </c>
      <c r="T938" s="235" t="s">
        <v>317</v>
      </c>
      <c r="U938" s="302" t="s">
        <v>315</v>
      </c>
      <c r="V938" s="298" t="s">
        <v>316</v>
      </c>
      <c r="W938" s="235" t="s">
        <v>317</v>
      </c>
      <c r="X938" s="390" t="s">
        <v>307</v>
      </c>
      <c r="Y938" s="302" t="s">
        <v>315</v>
      </c>
      <c r="Z938" s="298" t="s">
        <v>316</v>
      </c>
      <c r="AA938" s="235" t="s">
        <v>317</v>
      </c>
      <c r="AB938" s="181"/>
    </row>
    <row r="939" spans="2:59" ht="30.75" thickBot="1" x14ac:dyDescent="0.3">
      <c r="C939" s="303" t="str">
        <f>'[3]Do not use or change'!I118</f>
        <v>Includes travel costs (air tickects, taxi, car rental hotels and perdiem)</v>
      </c>
      <c r="D939" s="392" t="s">
        <v>467</v>
      </c>
      <c r="E939" s="470" t="s">
        <v>353</v>
      </c>
      <c r="F939" s="354">
        <v>626</v>
      </c>
      <c r="G939" s="197">
        <v>36.941732940565224</v>
      </c>
      <c r="H939" s="198">
        <v>23125.524820793831</v>
      </c>
      <c r="I939" s="354">
        <v>626</v>
      </c>
      <c r="J939" s="197">
        <v>70.032809795841075</v>
      </c>
      <c r="K939" s="198">
        <v>43840.538932196512</v>
      </c>
      <c r="L939" s="354">
        <v>626</v>
      </c>
      <c r="M939" s="197">
        <v>59.743046922467514</v>
      </c>
      <c r="N939" s="198">
        <v>37399.147373464664</v>
      </c>
      <c r="O939" s="354">
        <v>626</v>
      </c>
      <c r="P939" s="197">
        <v>52.301137901733213</v>
      </c>
      <c r="Q939" s="198">
        <v>32740.512326484994</v>
      </c>
      <c r="R939" s="354">
        <v>626</v>
      </c>
      <c r="S939" s="197">
        <v>43.257438774974496</v>
      </c>
      <c r="T939" s="198">
        <v>27079.156673134035</v>
      </c>
      <c r="U939" s="354">
        <v>626</v>
      </c>
      <c r="V939" s="197">
        <v>18.732943457224849</v>
      </c>
      <c r="W939" s="198">
        <v>11726.822604222754</v>
      </c>
      <c r="X939" s="433" t="str">
        <f>E939</f>
        <v>Trip</v>
      </c>
      <c r="Y939" s="433">
        <f>U939</f>
        <v>626</v>
      </c>
      <c r="Z939" s="284">
        <f>SUM(G939+J939+M939+P939+S939+V939)</f>
        <v>281.00910979280638</v>
      </c>
      <c r="AA939" s="285">
        <f>SUM(H939+K939+N939+Q939+T939+W939)</f>
        <v>175911.70273029679</v>
      </c>
      <c r="AB939" s="205"/>
      <c r="AC939" s="206"/>
      <c r="AD939" s="206"/>
      <c r="AE939" s="207">
        <f>H939-(F939*G939)</f>
        <v>0</v>
      </c>
      <c r="AF939" s="206"/>
      <c r="AG939" s="206"/>
      <c r="AH939" s="207">
        <f>K939-(J939*I939)</f>
        <v>0</v>
      </c>
      <c r="AI939" s="206"/>
      <c r="AJ939" s="206"/>
      <c r="AK939" s="207">
        <f>+N939-(L939*M939)</f>
        <v>0</v>
      </c>
      <c r="AL939" s="206"/>
      <c r="AM939" s="206"/>
      <c r="AN939" s="207">
        <f>Q939-(O939*P939)</f>
        <v>0</v>
      </c>
      <c r="AO939" s="206"/>
      <c r="AP939" s="206"/>
      <c r="AQ939" s="207">
        <f>+T939-(R939*S939)</f>
        <v>0</v>
      </c>
      <c r="AR939" s="206"/>
      <c r="AS939" s="206"/>
      <c r="AT939" s="207">
        <f>+W939-(U939*V939)</f>
        <v>0</v>
      </c>
      <c r="AU939" s="206"/>
      <c r="AV939" s="206"/>
      <c r="AW939" s="206"/>
      <c r="AX939" s="208">
        <f>+AA939-W939-T939-Q939-N939-K939-H939</f>
        <v>0</v>
      </c>
      <c r="BA939" s="208">
        <f>+H939-'[3]4.4. Detailed Budget Plan'!J119</f>
        <v>0</v>
      </c>
      <c r="BB939" s="208">
        <f>+K939-'[3]4.4. Detailed Budget Plan'!K119</f>
        <v>0</v>
      </c>
      <c r="BC939" s="208">
        <f>+N939-'[3]4.4. Detailed Budget Plan'!L119</f>
        <v>0</v>
      </c>
      <c r="BD939" s="208">
        <f>+Q939-'[3]4.4. Detailed Budget Plan'!M119</f>
        <v>0</v>
      </c>
      <c r="BE939" s="208">
        <f>+T939-'[3]4.4. Detailed Budget Plan'!N119</f>
        <v>0</v>
      </c>
      <c r="BF939" s="208">
        <f>+W939-'[3]4.4. Detailed Budget Plan'!O119</f>
        <v>0</v>
      </c>
      <c r="BG939" s="208">
        <f>+AA939-'[3]4.4. Detailed Budget Plan'!P119</f>
        <v>0</v>
      </c>
    </row>
    <row r="940" spans="2:59" x14ac:dyDescent="0.25">
      <c r="C940" s="286" t="s">
        <v>327</v>
      </c>
      <c r="D940" s="286"/>
      <c r="E940" s="306"/>
      <c r="F940" s="307"/>
      <c r="G940" s="308"/>
      <c r="I940" s="309"/>
      <c r="J940" s="310"/>
      <c r="K940" s="309"/>
      <c r="L940" s="309"/>
      <c r="M940" s="310"/>
      <c r="N940" s="309"/>
      <c r="O940" s="309"/>
      <c r="P940" s="310"/>
      <c r="Q940" s="309"/>
      <c r="R940" s="309"/>
      <c r="S940" s="310"/>
      <c r="T940" s="309"/>
      <c r="U940" s="309"/>
      <c r="V940" s="310"/>
      <c r="W940" s="309"/>
      <c r="X940" s="311"/>
      <c r="Y940" s="311"/>
      <c r="Z940" s="312"/>
      <c r="AA940" s="311"/>
    </row>
    <row r="941" spans="2:59" x14ac:dyDescent="0.25">
      <c r="C941" s="261" t="s">
        <v>328</v>
      </c>
      <c r="D941" s="261"/>
      <c r="E941" s="314"/>
      <c r="F941" s="315"/>
      <c r="G941" s="316"/>
      <c r="I941" s="206"/>
      <c r="J941" s="317"/>
      <c r="K941" s="206"/>
      <c r="L941" s="206"/>
      <c r="M941" s="317"/>
      <c r="N941" s="206"/>
      <c r="O941" s="206"/>
      <c r="P941" s="317"/>
      <c r="Q941" s="206"/>
      <c r="R941" s="206"/>
      <c r="S941" s="317"/>
      <c r="T941" s="206"/>
      <c r="U941" s="206"/>
      <c r="V941" s="317"/>
      <c r="W941" s="206"/>
      <c r="X941" s="265"/>
      <c r="Y941" s="265"/>
      <c r="Z941" s="318"/>
      <c r="AA941" s="265"/>
    </row>
    <row r="942" spans="2:59" x14ac:dyDescent="0.25">
      <c r="C942" s="425"/>
      <c r="D942" s="425"/>
      <c r="E942" s="266"/>
      <c r="F942" s="267"/>
      <c r="G942" s="268"/>
      <c r="H942" s="199"/>
      <c r="I942" s="267"/>
      <c r="J942" s="292"/>
      <c r="K942" s="293"/>
      <c r="L942" s="291"/>
      <c r="M942" s="292"/>
      <c r="N942" s="293"/>
      <c r="O942" s="291"/>
      <c r="P942" s="292"/>
      <c r="Q942" s="293"/>
      <c r="R942" s="291"/>
      <c r="S942" s="292"/>
      <c r="T942" s="293"/>
      <c r="U942" s="291"/>
      <c r="V942" s="292"/>
      <c r="W942" s="293"/>
      <c r="X942" s="205"/>
      <c r="Y942" s="205"/>
      <c r="Z942" s="350"/>
      <c r="AA942" s="205"/>
      <c r="AB942" s="205"/>
    </row>
    <row r="943" spans="2:59" ht="15.75" thickBot="1" x14ac:dyDescent="0.3">
      <c r="F943" s="319"/>
      <c r="H943" s="319"/>
      <c r="K943" s="319"/>
      <c r="N943" s="319"/>
      <c r="Q943" s="319"/>
      <c r="T943" s="319"/>
      <c r="W943" s="319"/>
      <c r="X943" s="375"/>
      <c r="Y943" s="375"/>
      <c r="AA943" s="375"/>
      <c r="AB943" s="225"/>
    </row>
    <row r="944" spans="2:59" ht="15.75" thickBot="1" x14ac:dyDescent="0.3">
      <c r="F944" s="387" t="s">
        <v>308</v>
      </c>
      <c r="G944" s="388"/>
      <c r="H944" s="389"/>
      <c r="I944" s="387" t="s">
        <v>309</v>
      </c>
      <c r="J944" s="388"/>
      <c r="K944" s="389"/>
      <c r="L944" s="387" t="s">
        <v>310</v>
      </c>
      <c r="M944" s="388"/>
      <c r="N944" s="389"/>
      <c r="O944" s="387" t="s">
        <v>311</v>
      </c>
      <c r="P944" s="388"/>
      <c r="Q944" s="389"/>
      <c r="R944" s="387" t="s">
        <v>312</v>
      </c>
      <c r="S944" s="388"/>
      <c r="T944" s="389"/>
      <c r="U944" s="387" t="s">
        <v>313</v>
      </c>
      <c r="V944" s="388"/>
      <c r="W944" s="389"/>
      <c r="X944" s="387" t="s">
        <v>314</v>
      </c>
      <c r="Y944" s="388"/>
      <c r="Z944" s="388"/>
      <c r="AA944" s="389"/>
      <c r="AB944" s="158"/>
    </row>
    <row r="945" spans="2:59" ht="30" x14ac:dyDescent="0.25">
      <c r="B945" s="276" t="str">
        <f>'[3]Do not use or change'!H119</f>
        <v>B56</v>
      </c>
      <c r="C945" s="322" t="str">
        <f>'[3]Do not use or change'!F119</f>
        <v>Equipment</v>
      </c>
      <c r="D945" s="390" t="s">
        <v>329</v>
      </c>
      <c r="E945" s="390" t="s">
        <v>307</v>
      </c>
      <c r="F945" s="302" t="s">
        <v>315</v>
      </c>
      <c r="G945" s="298" t="s">
        <v>316</v>
      </c>
      <c r="H945" s="235" t="s">
        <v>317</v>
      </c>
      <c r="I945" s="299" t="s">
        <v>315</v>
      </c>
      <c r="J945" s="300" t="s">
        <v>316</v>
      </c>
      <c r="K945" s="301" t="s">
        <v>317</v>
      </c>
      <c r="L945" s="302" t="s">
        <v>315</v>
      </c>
      <c r="M945" s="298" t="s">
        <v>316</v>
      </c>
      <c r="N945" s="235" t="s">
        <v>317</v>
      </c>
      <c r="O945" s="302" t="s">
        <v>315</v>
      </c>
      <c r="P945" s="298" t="s">
        <v>316</v>
      </c>
      <c r="Q945" s="235" t="s">
        <v>317</v>
      </c>
      <c r="R945" s="302" t="s">
        <v>315</v>
      </c>
      <c r="S945" s="298" t="s">
        <v>316</v>
      </c>
      <c r="T945" s="235" t="s">
        <v>317</v>
      </c>
      <c r="U945" s="302" t="s">
        <v>315</v>
      </c>
      <c r="V945" s="298" t="s">
        <v>316</v>
      </c>
      <c r="W945" s="235" t="s">
        <v>317</v>
      </c>
      <c r="X945" s="390" t="s">
        <v>307</v>
      </c>
      <c r="Y945" s="302" t="s">
        <v>315</v>
      </c>
      <c r="Z945" s="298" t="s">
        <v>316</v>
      </c>
      <c r="AA945" s="235" t="s">
        <v>317</v>
      </c>
      <c r="AB945" s="181"/>
    </row>
    <row r="946" spans="2:59" ht="60.75" thickBot="1" x14ac:dyDescent="0.3">
      <c r="C946" s="303" t="str">
        <f>'[3]Do not use or change'!I119</f>
        <v>Flow water meters, soil moisture sensors, pumping systems, GHG measurement chambers, laboratory equipment (agitators, spectrophotometers, precision scale)</v>
      </c>
      <c r="D946" s="392" t="s">
        <v>468</v>
      </c>
      <c r="E946" s="392" t="s">
        <v>320</v>
      </c>
      <c r="F946" s="575">
        <v>2673.691437866818</v>
      </c>
      <c r="G946" s="355">
        <v>0.36847422458610862</v>
      </c>
      <c r="H946" s="198">
        <v>985.18637935049355</v>
      </c>
      <c r="I946" s="575">
        <v>2673.691437866818</v>
      </c>
      <c r="J946" s="355">
        <v>0.81087326931225412</v>
      </c>
      <c r="K946" s="198">
        <v>2168.0249173552484</v>
      </c>
      <c r="L946" s="575">
        <v>2673.691437866818</v>
      </c>
      <c r="M946" s="355">
        <v>0.43797320248919785</v>
      </c>
      <c r="N946" s="198">
        <v>1171.0052015104784</v>
      </c>
      <c r="O946" s="575">
        <v>2673.691437866818</v>
      </c>
      <c r="P946" s="355">
        <v>0</v>
      </c>
      <c r="Q946" s="198">
        <v>0</v>
      </c>
      <c r="R946" s="575">
        <v>2673.691437866818</v>
      </c>
      <c r="S946" s="355">
        <v>0</v>
      </c>
      <c r="T946" s="198">
        <v>0</v>
      </c>
      <c r="U946" s="575">
        <v>2673.691437866818</v>
      </c>
      <c r="V946" s="355">
        <v>0</v>
      </c>
      <c r="W946" s="198">
        <v>0</v>
      </c>
      <c r="X946" s="433" t="str">
        <f>E946</f>
        <v>Lump sum</v>
      </c>
      <c r="Y946" s="433">
        <f>U946</f>
        <v>2673.691437866818</v>
      </c>
      <c r="Z946" s="284">
        <f>SUM(G946+J946+M946+P946+S946+V946)</f>
        <v>1.6173206963875606</v>
      </c>
      <c r="AA946" s="285">
        <f>SUM(H946+K946+N946+Q946+T946+W946)</f>
        <v>4324.2164982162203</v>
      </c>
      <c r="AB946" s="205"/>
      <c r="AC946" s="206"/>
      <c r="AD946" s="206"/>
      <c r="AE946" s="207">
        <f>H946-(F946*G946)</f>
        <v>0</v>
      </c>
      <c r="AF946" s="206"/>
      <c r="AG946" s="206"/>
      <c r="AH946" s="207">
        <f>K946-(J946*I946)</f>
        <v>0</v>
      </c>
      <c r="AI946" s="206"/>
      <c r="AJ946" s="206"/>
      <c r="AK946" s="207">
        <f>+N946-(L946*M946)</f>
        <v>0</v>
      </c>
      <c r="AL946" s="206"/>
      <c r="AM946" s="206"/>
      <c r="AN946" s="207">
        <f>Q946-(O946*P946)</f>
        <v>0</v>
      </c>
      <c r="AO946" s="206"/>
      <c r="AP946" s="206"/>
      <c r="AQ946" s="207">
        <f>+T946-(R946*S946)</f>
        <v>0</v>
      </c>
      <c r="AR946" s="206"/>
      <c r="AS946" s="206"/>
      <c r="AT946" s="207">
        <f>+W946-(U946*V946)</f>
        <v>0</v>
      </c>
      <c r="AU946" s="206"/>
      <c r="AV946" s="206"/>
      <c r="AW946" s="206"/>
      <c r="AX946" s="208">
        <f>+AA946-W946-T946-Q946-N946-K946-H946</f>
        <v>0</v>
      </c>
      <c r="BA946" s="208">
        <f>+H946-'[3]4.4. Detailed Budget Plan'!J120</f>
        <v>0</v>
      </c>
      <c r="BB946" s="208">
        <f>+K946-'[3]4.4. Detailed Budget Plan'!K120</f>
        <v>0</v>
      </c>
      <c r="BC946" s="208">
        <f>+N946-'[3]4.4. Detailed Budget Plan'!L120</f>
        <v>0</v>
      </c>
      <c r="BD946" s="208">
        <f>+Q946-'[3]4.4. Detailed Budget Plan'!M120</f>
        <v>0</v>
      </c>
      <c r="BE946" s="208">
        <f>+T946-'[3]4.4. Detailed Budget Plan'!N120</f>
        <v>0</v>
      </c>
      <c r="BF946" s="208">
        <f>+W946-'[3]4.4. Detailed Budget Plan'!O120</f>
        <v>0</v>
      </c>
      <c r="BG946" s="208">
        <f>+AA946-'[3]4.4. Detailed Budget Plan'!P120</f>
        <v>0</v>
      </c>
    </row>
    <row r="947" spans="2:59" ht="21" customHeight="1" x14ac:dyDescent="0.25">
      <c r="C947" s="484"/>
      <c r="D947" s="485"/>
      <c r="E947" s="485"/>
      <c r="F947" s="485"/>
      <c r="G947" s="485"/>
      <c r="H947" s="485"/>
      <c r="I947" s="485"/>
      <c r="J947" s="485"/>
      <c r="K947" s="485"/>
      <c r="L947" s="485"/>
      <c r="M947" s="485"/>
      <c r="N947" s="485"/>
      <c r="O947" s="485"/>
      <c r="P947" s="485"/>
      <c r="Q947" s="486"/>
      <c r="R947" s="241" t="s">
        <v>455</v>
      </c>
      <c r="S947" s="242"/>
      <c r="T947" s="242"/>
      <c r="U947" s="242"/>
      <c r="V947" s="242"/>
      <c r="W947" s="330"/>
      <c r="X947" s="205" t="s">
        <v>320</v>
      </c>
      <c r="Y947" s="205">
        <v>2082.7430279831779</v>
      </c>
      <c r="Z947" s="483">
        <v>0.42780741001219363</v>
      </c>
      <c r="AA947" s="361">
        <v>891.01290052243712</v>
      </c>
      <c r="AB947" s="293"/>
      <c r="AC947" s="206"/>
      <c r="AD947" s="206"/>
      <c r="AE947" s="206"/>
      <c r="AF947" s="206"/>
      <c r="AG947" s="206"/>
      <c r="AH947" s="206"/>
      <c r="AI947" s="206"/>
      <c r="AJ947" s="206"/>
      <c r="AK947" s="206"/>
      <c r="AL947" s="206"/>
      <c r="AM947" s="206"/>
      <c r="AN947" s="206"/>
      <c r="AO947" s="206"/>
      <c r="AP947" s="206"/>
      <c r="AQ947" s="206"/>
      <c r="AR947" s="206"/>
      <c r="AS947" s="206"/>
      <c r="AT947" s="206"/>
      <c r="AU947" s="206"/>
      <c r="AV947" s="206"/>
      <c r="AW947" s="206"/>
      <c r="AX947" s="207">
        <f>+AA947-(Y947*Z947)</f>
        <v>0</v>
      </c>
      <c r="AY947" s="156">
        <v>1</v>
      </c>
      <c r="BA947" s="518"/>
    </row>
    <row r="948" spans="2:59" ht="21" customHeight="1" x14ac:dyDescent="0.25">
      <c r="C948" s="442"/>
      <c r="D948" s="443"/>
      <c r="E948" s="443"/>
      <c r="F948" s="443"/>
      <c r="G948" s="443"/>
      <c r="H948" s="443"/>
      <c r="I948" s="443"/>
      <c r="J948" s="443"/>
      <c r="K948" s="443"/>
      <c r="L948" s="443"/>
      <c r="M948" s="443"/>
      <c r="N948" s="443"/>
      <c r="O948" s="443"/>
      <c r="P948" s="443"/>
      <c r="Q948" s="444"/>
      <c r="R948" s="212" t="s">
        <v>456</v>
      </c>
      <c r="S948" s="213"/>
      <c r="T948" s="213"/>
      <c r="U948" s="213"/>
      <c r="V948" s="213"/>
      <c r="W948" s="214"/>
      <c r="X948" s="525" t="s">
        <v>320</v>
      </c>
      <c r="Y948" s="525">
        <v>14448.392078179897</v>
      </c>
      <c r="Z948" s="483">
        <v>4.1737308293872552E-2</v>
      </c>
      <c r="AA948" s="527">
        <v>603.03699451774025</v>
      </c>
      <c r="AB948" s="293"/>
      <c r="AC948" s="206"/>
      <c r="AD948" s="206"/>
      <c r="AE948" s="206"/>
      <c r="AF948" s="206"/>
      <c r="AG948" s="206"/>
      <c r="AH948" s="206"/>
      <c r="AI948" s="206"/>
      <c r="AJ948" s="206"/>
      <c r="AK948" s="206"/>
      <c r="AL948" s="206"/>
      <c r="AM948" s="206"/>
      <c r="AN948" s="206"/>
      <c r="AO948" s="206"/>
      <c r="AP948" s="206"/>
      <c r="AQ948" s="206"/>
      <c r="AR948" s="206"/>
      <c r="AS948" s="206"/>
      <c r="AT948" s="206"/>
      <c r="AU948" s="206"/>
      <c r="AV948" s="206"/>
      <c r="AW948" s="206"/>
      <c r="AX948" s="207">
        <f>+AA948-(Y948*Z948)</f>
        <v>0</v>
      </c>
      <c r="AY948" s="156">
        <v>2</v>
      </c>
    </row>
    <row r="949" spans="2:59" ht="21" customHeight="1" x14ac:dyDescent="0.25">
      <c r="C949" s="442"/>
      <c r="D949" s="443"/>
      <c r="E949" s="443"/>
      <c r="F949" s="443"/>
      <c r="G949" s="443"/>
      <c r="H949" s="443"/>
      <c r="I949" s="443"/>
      <c r="J949" s="443"/>
      <c r="K949" s="443"/>
      <c r="L949" s="443"/>
      <c r="M949" s="443"/>
      <c r="N949" s="443"/>
      <c r="O949" s="443"/>
      <c r="P949" s="443"/>
      <c r="Q949" s="444"/>
      <c r="R949" s="212" t="s">
        <v>334</v>
      </c>
      <c r="S949" s="213"/>
      <c r="T949" s="213"/>
      <c r="U949" s="213"/>
      <c r="V949" s="213"/>
      <c r="W949" s="214"/>
      <c r="X949" s="525" t="s">
        <v>320</v>
      </c>
      <c r="Y949" s="525">
        <v>2379.9030040433299</v>
      </c>
      <c r="Z949" s="483">
        <v>0.40693875586525746</v>
      </c>
      <c r="AA949" s="527">
        <v>968.47476754538116</v>
      </c>
      <c r="AB949" s="293"/>
      <c r="AC949" s="206"/>
      <c r="AD949" s="206"/>
      <c r="AE949" s="206"/>
      <c r="AF949" s="206"/>
      <c r="AG949" s="206"/>
      <c r="AH949" s="206"/>
      <c r="AI949" s="206"/>
      <c r="AJ949" s="206"/>
      <c r="AK949" s="206"/>
      <c r="AL949" s="206"/>
      <c r="AM949" s="206"/>
      <c r="AN949" s="206"/>
      <c r="AO949" s="206"/>
      <c r="AP949" s="206"/>
      <c r="AQ949" s="206"/>
      <c r="AR949" s="206"/>
      <c r="AS949" s="206"/>
      <c r="AT949" s="206"/>
      <c r="AU949" s="206"/>
      <c r="AV949" s="206"/>
      <c r="AW949" s="206"/>
      <c r="AX949" s="207">
        <f>+AA949-(Y949*Z949)</f>
        <v>0</v>
      </c>
      <c r="AY949" s="156">
        <v>3</v>
      </c>
    </row>
    <row r="950" spans="2:59" ht="21" customHeight="1" x14ac:dyDescent="0.25">
      <c r="C950" s="442"/>
      <c r="D950" s="443"/>
      <c r="E950" s="443"/>
      <c r="F950" s="443"/>
      <c r="G950" s="443"/>
      <c r="H950" s="443"/>
      <c r="I950" s="443"/>
      <c r="J950" s="443"/>
      <c r="K950" s="443"/>
      <c r="L950" s="443"/>
      <c r="M950" s="443"/>
      <c r="N950" s="443"/>
      <c r="O950" s="443"/>
      <c r="P950" s="443"/>
      <c r="Q950" s="444"/>
      <c r="R950" s="212" t="s">
        <v>386</v>
      </c>
      <c r="S950" s="213"/>
      <c r="T950" s="213"/>
      <c r="U950" s="213"/>
      <c r="V950" s="213"/>
      <c r="W950" s="214"/>
      <c r="X950" s="525" t="s">
        <v>320</v>
      </c>
      <c r="Y950" s="525">
        <v>1313.027679737954</v>
      </c>
      <c r="Z950" s="483">
        <v>5.2171635367340694E-2</v>
      </c>
      <c r="AA950" s="527">
        <v>68.502801334513933</v>
      </c>
      <c r="AB950" s="293"/>
      <c r="AC950" s="206"/>
      <c r="AD950" s="206"/>
      <c r="AE950" s="206"/>
      <c r="AF950" s="206"/>
      <c r="AG950" s="206"/>
      <c r="AH950" s="206"/>
      <c r="AI950" s="206"/>
      <c r="AJ950" s="206"/>
      <c r="AK950" s="206"/>
      <c r="AL950" s="206"/>
      <c r="AM950" s="206"/>
      <c r="AN950" s="206"/>
      <c r="AO950" s="206"/>
      <c r="AP950" s="206"/>
      <c r="AQ950" s="206"/>
      <c r="AR950" s="206"/>
      <c r="AS950" s="206"/>
      <c r="AT950" s="206"/>
      <c r="AU950" s="206"/>
      <c r="AV950" s="206"/>
      <c r="AW950" s="206"/>
      <c r="AX950" s="207">
        <f t="shared" ref="AX950:AX954" si="51">+AA950-(Y950*Z950)</f>
        <v>0</v>
      </c>
      <c r="AY950" s="156">
        <v>4</v>
      </c>
    </row>
    <row r="951" spans="2:59" ht="21" customHeight="1" x14ac:dyDescent="0.25">
      <c r="C951" s="442"/>
      <c r="D951" s="443"/>
      <c r="E951" s="443"/>
      <c r="F951" s="443"/>
      <c r="G951" s="443"/>
      <c r="H951" s="443"/>
      <c r="I951" s="443"/>
      <c r="J951" s="443"/>
      <c r="K951" s="443"/>
      <c r="L951" s="443"/>
      <c r="M951" s="443"/>
      <c r="N951" s="443"/>
      <c r="O951" s="443"/>
      <c r="P951" s="443"/>
      <c r="Q951" s="444"/>
      <c r="R951" s="212" t="s">
        <v>457</v>
      </c>
      <c r="S951" s="213"/>
      <c r="T951" s="213"/>
      <c r="U951" s="213"/>
      <c r="V951" s="213"/>
      <c r="W951" s="214"/>
      <c r="X951" s="525" t="s">
        <v>320</v>
      </c>
      <c r="Y951" s="525">
        <v>2848.5454091875458</v>
      </c>
      <c r="Z951" s="483">
        <v>0.57388798904074767</v>
      </c>
      <c r="AA951" s="527">
        <v>1634.7459965698934</v>
      </c>
      <c r="AB951" s="293"/>
      <c r="AC951" s="206"/>
      <c r="AD951" s="206"/>
      <c r="AE951" s="206"/>
      <c r="AF951" s="206"/>
      <c r="AG951" s="206"/>
      <c r="AH951" s="206"/>
      <c r="AI951" s="206"/>
      <c r="AJ951" s="206"/>
      <c r="AK951" s="206"/>
      <c r="AL951" s="206"/>
      <c r="AM951" s="206"/>
      <c r="AN951" s="206"/>
      <c r="AO951" s="206"/>
      <c r="AP951" s="206"/>
      <c r="AQ951" s="206"/>
      <c r="AR951" s="206"/>
      <c r="AS951" s="206"/>
      <c r="AT951" s="206"/>
      <c r="AU951" s="206"/>
      <c r="AV951" s="206"/>
      <c r="AW951" s="206"/>
      <c r="AX951" s="207">
        <f t="shared" si="51"/>
        <v>0</v>
      </c>
      <c r="AY951" s="156">
        <v>5</v>
      </c>
    </row>
    <row r="952" spans="2:59" ht="21" customHeight="1" x14ac:dyDescent="0.25">
      <c r="C952" s="442"/>
      <c r="D952" s="443"/>
      <c r="E952" s="443"/>
      <c r="F952" s="443"/>
      <c r="G952" s="443"/>
      <c r="H952" s="443"/>
      <c r="I952" s="443"/>
      <c r="J952" s="443"/>
      <c r="K952" s="443"/>
      <c r="L952" s="443"/>
      <c r="M952" s="443"/>
      <c r="N952" s="443"/>
      <c r="O952" s="443"/>
      <c r="P952" s="443"/>
      <c r="Q952" s="444"/>
      <c r="R952" s="212" t="s">
        <v>337</v>
      </c>
      <c r="S952" s="213"/>
      <c r="T952" s="213"/>
      <c r="U952" s="213"/>
      <c r="V952" s="213"/>
      <c r="W952" s="214"/>
      <c r="X952" s="525" t="s">
        <v>320</v>
      </c>
      <c r="Y952" s="525">
        <v>509.62261542340678</v>
      </c>
      <c r="Z952" s="483">
        <v>2.0868654146936273E-2</v>
      </c>
      <c r="AA952" s="527">
        <v>10.635138106728188</v>
      </c>
      <c r="AB952" s="293"/>
      <c r="AC952" s="206"/>
      <c r="AD952" s="206"/>
      <c r="AE952" s="206"/>
      <c r="AF952" s="206"/>
      <c r="AG952" s="206"/>
      <c r="AH952" s="206"/>
      <c r="AI952" s="206"/>
      <c r="AJ952" s="206"/>
      <c r="AK952" s="206"/>
      <c r="AL952" s="206"/>
      <c r="AM952" s="206"/>
      <c r="AN952" s="206"/>
      <c r="AO952" s="206"/>
      <c r="AP952" s="206"/>
      <c r="AQ952" s="206"/>
      <c r="AR952" s="206"/>
      <c r="AS952" s="206"/>
      <c r="AT952" s="206"/>
      <c r="AU952" s="206"/>
      <c r="AV952" s="206"/>
      <c r="AW952" s="206"/>
      <c r="AX952" s="207">
        <f t="shared" si="51"/>
        <v>0</v>
      </c>
      <c r="AY952" s="156">
        <v>6</v>
      </c>
    </row>
    <row r="953" spans="2:59" ht="21" customHeight="1" x14ac:dyDescent="0.25">
      <c r="C953" s="442"/>
      <c r="D953" s="443"/>
      <c r="E953" s="443"/>
      <c r="F953" s="443"/>
      <c r="G953" s="443"/>
      <c r="H953" s="443"/>
      <c r="I953" s="443"/>
      <c r="J953" s="443"/>
      <c r="K953" s="443"/>
      <c r="L953" s="443"/>
      <c r="M953" s="443"/>
      <c r="N953" s="443"/>
      <c r="O953" s="443"/>
      <c r="P953" s="443"/>
      <c r="Q953" s="444"/>
      <c r="R953" s="212" t="s">
        <v>458</v>
      </c>
      <c r="S953" s="213"/>
      <c r="T953" s="213"/>
      <c r="U953" s="213"/>
      <c r="V953" s="213"/>
      <c r="W953" s="214"/>
      <c r="X953" s="525" t="s">
        <v>320</v>
      </c>
      <c r="Y953" s="525">
        <v>1491.3589556017034</v>
      </c>
      <c r="Z953" s="483">
        <v>7.8257453051011033E-2</v>
      </c>
      <c r="AA953" s="527">
        <v>116.70995345020513</v>
      </c>
      <c r="AB953" s="293"/>
      <c r="AC953" s="206"/>
      <c r="AD953" s="206"/>
      <c r="AE953" s="206"/>
      <c r="AF953" s="206"/>
      <c r="AG953" s="206"/>
      <c r="AH953" s="206"/>
      <c r="AI953" s="206"/>
      <c r="AJ953" s="206"/>
      <c r="AK953" s="206"/>
      <c r="AL953" s="206"/>
      <c r="AM953" s="206"/>
      <c r="AN953" s="206"/>
      <c r="AO953" s="206"/>
      <c r="AP953" s="206"/>
      <c r="AQ953" s="206"/>
      <c r="AR953" s="206"/>
      <c r="AS953" s="206"/>
      <c r="AT953" s="206"/>
      <c r="AU953" s="206"/>
      <c r="AV953" s="206"/>
      <c r="AW953" s="206"/>
      <c r="AX953" s="207">
        <f t="shared" si="51"/>
        <v>0</v>
      </c>
      <c r="AY953" s="156">
        <v>7</v>
      </c>
    </row>
    <row r="954" spans="2:59" ht="21" customHeight="1" x14ac:dyDescent="0.25">
      <c r="C954" s="442"/>
      <c r="D954" s="443"/>
      <c r="E954" s="443"/>
      <c r="F954" s="443"/>
      <c r="G954" s="443"/>
      <c r="H954" s="443"/>
      <c r="I954" s="443"/>
      <c r="J954" s="443"/>
      <c r="K954" s="443"/>
      <c r="L954" s="443"/>
      <c r="M954" s="443"/>
      <c r="N954" s="443"/>
      <c r="O954" s="443"/>
      <c r="P954" s="443"/>
      <c r="Q954" s="444"/>
      <c r="R954" s="212" t="s">
        <v>459</v>
      </c>
      <c r="S954" s="213"/>
      <c r="T954" s="213"/>
      <c r="U954" s="213"/>
      <c r="V954" s="213"/>
      <c r="W954" s="214"/>
      <c r="X954" s="525" t="s">
        <v>320</v>
      </c>
      <c r="Y954" s="525">
        <v>1986.8999665149347</v>
      </c>
      <c r="Z954" s="483">
        <v>1.5651490610202205E-2</v>
      </c>
      <c r="AA954" s="527">
        <v>31.097946169319577</v>
      </c>
      <c r="AB954" s="293"/>
      <c r="AC954" s="206"/>
      <c r="AD954" s="206"/>
      <c r="AE954" s="206"/>
      <c r="AF954" s="206"/>
      <c r="AG954" s="206"/>
      <c r="AH954" s="206"/>
      <c r="AI954" s="206"/>
      <c r="AJ954" s="206"/>
      <c r="AK954" s="206"/>
      <c r="AL954" s="206"/>
      <c r="AM954" s="206"/>
      <c r="AN954" s="206"/>
      <c r="AO954" s="206"/>
      <c r="AP954" s="206"/>
      <c r="AQ954" s="206"/>
      <c r="AR954" s="206"/>
      <c r="AS954" s="206"/>
      <c r="AT954" s="206"/>
      <c r="AU954" s="206"/>
      <c r="AV954" s="206"/>
      <c r="AW954" s="206"/>
      <c r="AX954" s="207">
        <f t="shared" si="51"/>
        <v>0</v>
      </c>
      <c r="AY954" s="156">
        <v>8</v>
      </c>
    </row>
    <row r="955" spans="2:59" x14ac:dyDescent="0.25">
      <c r="C955" s="256" t="s">
        <v>327</v>
      </c>
      <c r="D955" s="256"/>
      <c r="E955" s="314"/>
      <c r="F955" s="315"/>
      <c r="G955" s="316"/>
      <c r="H955" s="316"/>
      <c r="I955" s="206"/>
      <c r="J955" s="317"/>
      <c r="K955" s="206"/>
      <c r="L955" s="206"/>
      <c r="M955" s="317"/>
      <c r="N955" s="206"/>
      <c r="O955" s="206"/>
      <c r="P955" s="317"/>
      <c r="Q955" s="206"/>
      <c r="R955" s="206"/>
      <c r="S955" s="317"/>
      <c r="T955" s="206"/>
      <c r="U955" s="206"/>
      <c r="V955" s="317"/>
      <c r="W955" s="206"/>
      <c r="X955" s="265"/>
      <c r="Y955" s="265"/>
      <c r="Z955" s="318"/>
      <c r="AA955" s="265"/>
    </row>
    <row r="956" spans="2:59" x14ac:dyDescent="0.25">
      <c r="C956" s="261" t="s">
        <v>328</v>
      </c>
      <c r="D956" s="261"/>
      <c r="E956" s="314"/>
      <c r="F956" s="315"/>
      <c r="G956" s="316"/>
      <c r="H956" s="316"/>
      <c r="I956" s="206"/>
      <c r="J956" s="317"/>
      <c r="K956" s="206"/>
      <c r="L956" s="206"/>
      <c r="M956" s="317"/>
      <c r="N956" s="206"/>
      <c r="O956" s="206"/>
      <c r="P956" s="317"/>
      <c r="Q956" s="206"/>
      <c r="R956" s="206"/>
      <c r="S956" s="317"/>
      <c r="T956" s="206"/>
      <c r="U956" s="206"/>
      <c r="V956" s="317"/>
      <c r="W956" s="206"/>
      <c r="X956" s="265"/>
      <c r="Y956" s="265"/>
      <c r="Z956" s="318"/>
      <c r="AA956" s="265"/>
    </row>
    <row r="957" spans="2:59" ht="15.75" thickBot="1" x14ac:dyDescent="0.3">
      <c r="C957" s="425"/>
      <c r="D957" s="425"/>
      <c r="E957" s="266"/>
      <c r="F957" s="267"/>
      <c r="G957" s="268"/>
      <c r="H957" s="199"/>
      <c r="I957" s="267"/>
      <c r="J957" s="292"/>
      <c r="K957" s="293"/>
      <c r="L957" s="291"/>
      <c r="M957" s="292"/>
      <c r="N957" s="293"/>
      <c r="O957" s="291"/>
      <c r="P957" s="292"/>
      <c r="Q957" s="293"/>
      <c r="R957" s="291"/>
      <c r="S957" s="292"/>
      <c r="T957" s="293"/>
      <c r="U957" s="291"/>
      <c r="V957" s="292"/>
      <c r="W957" s="293"/>
      <c r="X957" s="205"/>
      <c r="Y957" s="205"/>
      <c r="Z957" s="350"/>
      <c r="AA957" s="205"/>
      <c r="AB957" s="205"/>
    </row>
    <row r="958" spans="2:59" ht="15.75" thickBot="1" x14ac:dyDescent="0.3">
      <c r="F958" s="387" t="s">
        <v>308</v>
      </c>
      <c r="G958" s="388"/>
      <c r="H958" s="389"/>
      <c r="I958" s="387" t="s">
        <v>309</v>
      </c>
      <c r="J958" s="388"/>
      <c r="K958" s="389"/>
      <c r="L958" s="387" t="s">
        <v>310</v>
      </c>
      <c r="M958" s="388"/>
      <c r="N958" s="389"/>
      <c r="O958" s="387" t="s">
        <v>311</v>
      </c>
      <c r="P958" s="388"/>
      <c r="Q958" s="389"/>
      <c r="R958" s="387" t="s">
        <v>312</v>
      </c>
      <c r="S958" s="388"/>
      <c r="T958" s="389"/>
      <c r="U958" s="387" t="s">
        <v>313</v>
      </c>
      <c r="V958" s="388"/>
      <c r="W958" s="389"/>
      <c r="X958" s="387" t="s">
        <v>314</v>
      </c>
      <c r="Y958" s="388"/>
      <c r="Z958" s="388"/>
      <c r="AA958" s="389"/>
      <c r="AB958" s="158"/>
    </row>
    <row r="959" spans="2:59" ht="30" x14ac:dyDescent="0.25">
      <c r="B959" s="276" t="str">
        <f>'[3]Do not use or change'!H120</f>
        <v>B57</v>
      </c>
      <c r="C959" s="322" t="str">
        <f>'[3]Do not use or change'!F120</f>
        <v>International consultant</v>
      </c>
      <c r="D959" s="390" t="s">
        <v>329</v>
      </c>
      <c r="E959" s="390" t="s">
        <v>307</v>
      </c>
      <c r="F959" s="302" t="s">
        <v>315</v>
      </c>
      <c r="G959" s="298" t="s">
        <v>316</v>
      </c>
      <c r="H959" s="235" t="s">
        <v>317</v>
      </c>
      <c r="I959" s="299" t="s">
        <v>315</v>
      </c>
      <c r="J959" s="300" t="s">
        <v>316</v>
      </c>
      <c r="K959" s="301" t="s">
        <v>317</v>
      </c>
      <c r="L959" s="302" t="s">
        <v>315</v>
      </c>
      <c r="M959" s="298" t="s">
        <v>316</v>
      </c>
      <c r="N959" s="235" t="s">
        <v>317</v>
      </c>
      <c r="O959" s="302" t="s">
        <v>315</v>
      </c>
      <c r="P959" s="298" t="s">
        <v>316</v>
      </c>
      <c r="Q959" s="235" t="s">
        <v>317</v>
      </c>
      <c r="R959" s="302" t="s">
        <v>315</v>
      </c>
      <c r="S959" s="298" t="s">
        <v>316</v>
      </c>
      <c r="T959" s="235" t="s">
        <v>317</v>
      </c>
      <c r="U959" s="302" t="s">
        <v>315</v>
      </c>
      <c r="V959" s="298" t="s">
        <v>316</v>
      </c>
      <c r="W959" s="235" t="s">
        <v>317</v>
      </c>
      <c r="X959" s="390" t="s">
        <v>307</v>
      </c>
      <c r="Y959" s="302" t="s">
        <v>315</v>
      </c>
      <c r="Z959" s="298" t="s">
        <v>316</v>
      </c>
      <c r="AA959" s="235" t="s">
        <v>317</v>
      </c>
      <c r="AB959" s="181"/>
    </row>
    <row r="960" spans="2:59" ht="64.349999999999994" customHeight="1" thickBot="1" x14ac:dyDescent="0.3">
      <c r="C960" s="303" t="str">
        <f>'[3]Do not use or change'!I120</f>
        <v>International scientists or professors with recognized experience in GHG emissions and water management.</v>
      </c>
      <c r="D960" s="392" t="str">
        <f>D774</f>
        <v>International consultants under the modality of short-term contracts or very low dedication of time to the project. Two international experts, with an average monthly value of US $ 3,687</v>
      </c>
      <c r="E960" s="392" t="s">
        <v>340</v>
      </c>
      <c r="F960" s="282">
        <v>3687</v>
      </c>
      <c r="G960" s="197">
        <v>0</v>
      </c>
      <c r="H960" s="198">
        <v>0</v>
      </c>
      <c r="I960" s="282">
        <v>3687</v>
      </c>
      <c r="J960" s="197">
        <v>0</v>
      </c>
      <c r="K960" s="198">
        <v>0</v>
      </c>
      <c r="L960" s="282">
        <v>3687</v>
      </c>
      <c r="M960" s="197">
        <v>5.168458413652907E-3</v>
      </c>
      <c r="N960" s="198">
        <v>19.056106171138268</v>
      </c>
      <c r="O960" s="282">
        <v>3687</v>
      </c>
      <c r="P960" s="197">
        <v>1.0720162044506661E-2</v>
      </c>
      <c r="Q960" s="198">
        <v>39.525237458096058</v>
      </c>
      <c r="R960" s="282">
        <v>3687</v>
      </c>
      <c r="S960" s="197">
        <v>1.0047179279765096E-2</v>
      </c>
      <c r="T960" s="198">
        <v>37.043950004493908</v>
      </c>
      <c r="U960" s="282">
        <v>3687</v>
      </c>
      <c r="V960" s="197">
        <v>4.4552288100625182E-3</v>
      </c>
      <c r="W960" s="198">
        <v>16.426428622700506</v>
      </c>
      <c r="X960" s="433" t="str">
        <f>E960</f>
        <v>Months</v>
      </c>
      <c r="Y960" s="433">
        <f>U960</f>
        <v>3687</v>
      </c>
      <c r="Z960" s="284">
        <f>SUM(G960+J960+M960+P960+S960+V960)</f>
        <v>3.0391028547987184E-2</v>
      </c>
      <c r="AA960" s="285">
        <f>SUM(H960+K960+N960+Q960+T960+W960)</f>
        <v>112.05172225642875</v>
      </c>
      <c r="AB960" s="205"/>
      <c r="AC960" s="206"/>
      <c r="AD960" s="206"/>
      <c r="AE960" s="207">
        <f>H960-(F960*G960)</f>
        <v>0</v>
      </c>
      <c r="AF960" s="206"/>
      <c r="AG960" s="206"/>
      <c r="AH960" s="207">
        <f>K960-(J960*I960)</f>
        <v>0</v>
      </c>
      <c r="AI960" s="206"/>
      <c r="AJ960" s="206"/>
      <c r="AK960" s="207">
        <f>+N960-(L960*M960)</f>
        <v>0</v>
      </c>
      <c r="AL960" s="206"/>
      <c r="AM960" s="206"/>
      <c r="AN960" s="207">
        <f>Q960-(O960*P960)</f>
        <v>0</v>
      </c>
      <c r="AO960" s="206"/>
      <c r="AP960" s="206"/>
      <c r="AQ960" s="207">
        <f>+T960-(R960*S960)</f>
        <v>0</v>
      </c>
      <c r="AR960" s="206"/>
      <c r="AS960" s="206"/>
      <c r="AT960" s="207">
        <f>+W960-(U960*V960)</f>
        <v>0</v>
      </c>
      <c r="AU960" s="206"/>
      <c r="AV960" s="206"/>
      <c r="AW960" s="206"/>
      <c r="AX960" s="208">
        <f>+AA960-W960-T960-Q960-N960-K960-H960</f>
        <v>0</v>
      </c>
      <c r="BA960" s="208">
        <f>+H960-'[3]4.4. Detailed Budget Plan'!J121</f>
        <v>0</v>
      </c>
      <c r="BB960" s="208">
        <f>+K960-'[3]4.4. Detailed Budget Plan'!K121</f>
        <v>0</v>
      </c>
      <c r="BC960" s="208">
        <f>+N960-'[3]4.4. Detailed Budget Plan'!L121</f>
        <v>0</v>
      </c>
      <c r="BD960" s="208">
        <f>+Q960-'[3]4.4. Detailed Budget Plan'!M121</f>
        <v>0</v>
      </c>
      <c r="BE960" s="208">
        <f>+T960-'[3]4.4. Detailed Budget Plan'!N121</f>
        <v>0</v>
      </c>
      <c r="BF960" s="208">
        <f>+W960-'[3]4.4. Detailed Budget Plan'!O121</f>
        <v>0</v>
      </c>
      <c r="BG960" s="208">
        <f>+AA960-'[3]4.4. Detailed Budget Plan'!P121</f>
        <v>0</v>
      </c>
    </row>
    <row r="961" spans="2:59" x14ac:dyDescent="0.25">
      <c r="C961" s="286" t="s">
        <v>327</v>
      </c>
      <c r="D961" s="286"/>
      <c r="E961" s="306"/>
      <c r="F961" s="307"/>
      <c r="G961" s="308"/>
      <c r="H961" s="308"/>
      <c r="I961" s="309"/>
      <c r="J961" s="310"/>
      <c r="K961" s="309"/>
      <c r="L961" s="309"/>
      <c r="M961" s="310"/>
      <c r="N961" s="309"/>
      <c r="O961" s="309"/>
      <c r="P961" s="310"/>
      <c r="Q961" s="309"/>
      <c r="R961" s="309"/>
      <c r="S961" s="310"/>
      <c r="T961" s="309"/>
      <c r="U961" s="309"/>
      <c r="V961" s="310"/>
      <c r="W961" s="309"/>
      <c r="X961" s="311"/>
      <c r="Y961" s="311"/>
      <c r="Z961" s="312"/>
      <c r="AA961" s="311"/>
    </row>
    <row r="962" spans="2:59" x14ac:dyDescent="0.25">
      <c r="C962" s="261" t="s">
        <v>328</v>
      </c>
      <c r="D962" s="261"/>
      <c r="E962" s="314"/>
      <c r="F962" s="315"/>
      <c r="G962" s="316"/>
      <c r="H962" s="316"/>
      <c r="I962" s="206"/>
      <c r="J962" s="317"/>
      <c r="K962" s="206"/>
      <c r="L962" s="206"/>
      <c r="M962" s="317"/>
      <c r="N962" s="206"/>
      <c r="O962" s="206"/>
      <c r="P962" s="317"/>
      <c r="Q962" s="206"/>
      <c r="R962" s="206"/>
      <c r="S962" s="317"/>
      <c r="T962" s="206"/>
      <c r="U962" s="206"/>
      <c r="V962" s="317"/>
      <c r="W962" s="206"/>
      <c r="X962" s="265"/>
      <c r="Y962" s="265"/>
      <c r="Z962" s="318"/>
      <c r="AA962" s="265"/>
    </row>
    <row r="963" spans="2:59" ht="15.75" thickBot="1" x14ac:dyDescent="0.3">
      <c r="F963" s="319"/>
      <c r="H963" s="319"/>
      <c r="K963" s="319"/>
      <c r="N963" s="319"/>
      <c r="Q963" s="319"/>
      <c r="T963" s="319"/>
      <c r="W963" s="319"/>
      <c r="X963" s="375"/>
      <c r="Y963" s="375"/>
      <c r="AA963" s="375"/>
      <c r="AB963" s="225"/>
    </row>
    <row r="964" spans="2:59" ht="15.75" thickBot="1" x14ac:dyDescent="0.3">
      <c r="B964" s="166"/>
      <c r="C964" s="166"/>
      <c r="D964" s="166"/>
      <c r="E964" s="166"/>
      <c r="F964" s="387" t="s">
        <v>308</v>
      </c>
      <c r="G964" s="388"/>
      <c r="H964" s="389"/>
      <c r="I964" s="387" t="s">
        <v>309</v>
      </c>
      <c r="J964" s="388"/>
      <c r="K964" s="389"/>
      <c r="L964" s="387" t="s">
        <v>310</v>
      </c>
      <c r="M964" s="388"/>
      <c r="N964" s="389"/>
      <c r="O964" s="387" t="s">
        <v>311</v>
      </c>
      <c r="P964" s="388"/>
      <c r="Q964" s="389"/>
      <c r="R964" s="387" t="s">
        <v>312</v>
      </c>
      <c r="S964" s="388"/>
      <c r="T964" s="389"/>
      <c r="U964" s="387" t="s">
        <v>313</v>
      </c>
      <c r="V964" s="388"/>
      <c r="W964" s="389"/>
      <c r="X964" s="387" t="s">
        <v>314</v>
      </c>
      <c r="Y964" s="388"/>
      <c r="Z964" s="388"/>
      <c r="AA964" s="389"/>
      <c r="AB964" s="158"/>
    </row>
    <row r="965" spans="2:59" ht="30" x14ac:dyDescent="0.25">
      <c r="B965" s="276" t="str">
        <f>'[3]Do not use or change'!H121</f>
        <v>B58</v>
      </c>
      <c r="C965" s="344" t="str">
        <f>'[3]Do not use or change'!F121</f>
        <v>Local Consultants</v>
      </c>
      <c r="D965" s="390" t="s">
        <v>329</v>
      </c>
      <c r="E965" s="390" t="s">
        <v>307</v>
      </c>
      <c r="F965" s="302" t="s">
        <v>315</v>
      </c>
      <c r="G965" s="298" t="s">
        <v>316</v>
      </c>
      <c r="H965" s="235" t="s">
        <v>317</v>
      </c>
      <c r="I965" s="299" t="s">
        <v>315</v>
      </c>
      <c r="J965" s="300" t="s">
        <v>316</v>
      </c>
      <c r="K965" s="301" t="s">
        <v>317</v>
      </c>
      <c r="L965" s="302" t="s">
        <v>315</v>
      </c>
      <c r="M965" s="298" t="s">
        <v>316</v>
      </c>
      <c r="N965" s="235" t="s">
        <v>317</v>
      </c>
      <c r="O965" s="302" t="s">
        <v>315</v>
      </c>
      <c r="P965" s="298" t="s">
        <v>316</v>
      </c>
      <c r="Q965" s="235" t="s">
        <v>317</v>
      </c>
      <c r="R965" s="302" t="s">
        <v>315</v>
      </c>
      <c r="S965" s="298" t="s">
        <v>316</v>
      </c>
      <c r="T965" s="235" t="s">
        <v>317</v>
      </c>
      <c r="U965" s="302" t="s">
        <v>315</v>
      </c>
      <c r="V965" s="298" t="s">
        <v>316</v>
      </c>
      <c r="W965" s="235" t="s">
        <v>317</v>
      </c>
      <c r="X965" s="390" t="s">
        <v>307</v>
      </c>
      <c r="Y965" s="302" t="s">
        <v>315</v>
      </c>
      <c r="Z965" s="298" t="s">
        <v>316</v>
      </c>
      <c r="AA965" s="235" t="s">
        <v>317</v>
      </c>
      <c r="AB965" s="181"/>
    </row>
    <row r="966" spans="2:59" ht="135.75" thickBot="1" x14ac:dyDescent="0.3">
      <c r="B966" s="166"/>
      <c r="C966" s="303" t="str">
        <f>'[3]Do not use or change'!I121</f>
        <v>(i) Professional in field for activities related with testing, validation and implementation of new technologies for the effient use of water and GHG reductions. (ii) National researchers developing the new technologies for the effient use of water and GHG reductions in each research center.  This includes all the costs associated with each position including the cost associates with the colombian law.</v>
      </c>
      <c r="D966" s="392" t="str">
        <f>D780</f>
        <v>It corresponds to the monthly time of 90 people who will be involved in the project as local consultants. Average value month per person / year is the unit cost with a value of US $ 2,333</v>
      </c>
      <c r="E966" s="392" t="s">
        <v>340</v>
      </c>
      <c r="F966" s="198">
        <v>2333</v>
      </c>
      <c r="G966" s="197">
        <v>0</v>
      </c>
      <c r="H966" s="198">
        <v>0</v>
      </c>
      <c r="I966" s="198">
        <v>2333</v>
      </c>
      <c r="J966" s="197">
        <v>0</v>
      </c>
      <c r="K966" s="198">
        <v>0</v>
      </c>
      <c r="L966" s="198">
        <v>2333</v>
      </c>
      <c r="M966" s="197">
        <v>7.0373829634095164E-2</v>
      </c>
      <c r="N966" s="198">
        <v>164.18214453634403</v>
      </c>
      <c r="O966" s="198">
        <v>2333</v>
      </c>
      <c r="P966" s="197">
        <v>0.13935318376947545</v>
      </c>
      <c r="Q966" s="198">
        <v>325.11097773418624</v>
      </c>
      <c r="R966" s="198">
        <v>2333</v>
      </c>
      <c r="S966" s="197">
        <v>0.13799727083909533</v>
      </c>
      <c r="T966" s="198">
        <v>321.9476328676094</v>
      </c>
      <c r="U966" s="198">
        <v>2333</v>
      </c>
      <c r="V966" s="197">
        <v>6.8330605689027601E-2</v>
      </c>
      <c r="W966" s="198">
        <v>159.41530307250139</v>
      </c>
      <c r="X966" s="433" t="str">
        <f>E966</f>
        <v>Months</v>
      </c>
      <c r="Y966" s="433">
        <f>U966</f>
        <v>2333</v>
      </c>
      <c r="Z966" s="284">
        <f>SUM(G966+J966+M966+P966+S966+V966)</f>
        <v>0.41605488993169354</v>
      </c>
      <c r="AA966" s="285">
        <f>SUM(H966+K966+N966+Q966+T966+W966)</f>
        <v>970.65605821064105</v>
      </c>
      <c r="AB966" s="205"/>
      <c r="AC966" s="206"/>
      <c r="AD966" s="206"/>
      <c r="AE966" s="207">
        <f>H966-(F966*G966)</f>
        <v>0</v>
      </c>
      <c r="AF966" s="206"/>
      <c r="AG966" s="206"/>
      <c r="AH966" s="207">
        <f>K966-(J966*I966)</f>
        <v>0</v>
      </c>
      <c r="AI966" s="206"/>
      <c r="AJ966" s="206"/>
      <c r="AK966" s="207">
        <f>+N966-(L966*M966)</f>
        <v>0</v>
      </c>
      <c r="AL966" s="206"/>
      <c r="AM966" s="206"/>
      <c r="AN966" s="207">
        <f>Q966-(O966*P966)</f>
        <v>0</v>
      </c>
      <c r="AO966" s="206"/>
      <c r="AP966" s="206"/>
      <c r="AQ966" s="207">
        <f>+T966-(R966*S966)</f>
        <v>0</v>
      </c>
      <c r="AR966" s="206"/>
      <c r="AS966" s="206"/>
      <c r="AT966" s="207">
        <f>+W966-(U966*V966)</f>
        <v>0</v>
      </c>
      <c r="AU966" s="206"/>
      <c r="AV966" s="206"/>
      <c r="AW966" s="206"/>
      <c r="AX966" s="208">
        <f>+AA966-W966-T966-Q966-N966-K966-H966</f>
        <v>0</v>
      </c>
      <c r="BA966" s="208">
        <f>+H966-'[3]4.4. Detailed Budget Plan'!J122</f>
        <v>0</v>
      </c>
      <c r="BB966" s="208">
        <f>+K966-'[3]4.4. Detailed Budget Plan'!K122</f>
        <v>0</v>
      </c>
      <c r="BC966" s="208">
        <f>+N966-'[3]4.4. Detailed Budget Plan'!L122</f>
        <v>0</v>
      </c>
      <c r="BD966" s="208">
        <f>+Q966-'[3]4.4. Detailed Budget Plan'!M122</f>
        <v>0</v>
      </c>
      <c r="BE966" s="208">
        <f>+T966-'[3]4.4. Detailed Budget Plan'!N122</f>
        <v>0</v>
      </c>
      <c r="BF966" s="208">
        <f>+W966-'[3]4.4. Detailed Budget Plan'!O122</f>
        <v>0</v>
      </c>
      <c r="BG966" s="208">
        <f>+AA966-'[3]4.4. Detailed Budget Plan'!P122</f>
        <v>0</v>
      </c>
    </row>
    <row r="967" spans="2:59" x14ac:dyDescent="0.25">
      <c r="C967" s="286" t="s">
        <v>327</v>
      </c>
      <c r="D967" s="286"/>
      <c r="E967" s="306"/>
      <c r="F967" s="307"/>
      <c r="G967" s="308"/>
      <c r="I967" s="309"/>
      <c r="J967" s="310"/>
      <c r="K967" s="309"/>
      <c r="L967" s="309"/>
      <c r="M967" s="310"/>
      <c r="N967" s="309"/>
      <c r="O967" s="309"/>
      <c r="P967" s="310"/>
      <c r="Q967" s="309"/>
      <c r="R967" s="309"/>
      <c r="S967" s="310"/>
      <c r="T967" s="309"/>
      <c r="U967" s="309"/>
      <c r="V967" s="310"/>
      <c r="W967" s="309"/>
      <c r="X967" s="311"/>
      <c r="Y967" s="311"/>
      <c r="Z967" s="312"/>
      <c r="AA967" s="311"/>
    </row>
    <row r="968" spans="2:59" x14ac:dyDescent="0.25">
      <c r="C968" s="261" t="s">
        <v>328</v>
      </c>
      <c r="D968" s="261"/>
      <c r="E968" s="314"/>
      <c r="F968" s="315"/>
      <c r="G968" s="316"/>
      <c r="H968" s="206"/>
      <c r="I968" s="206"/>
      <c r="J968" s="317"/>
      <c r="K968" s="206"/>
      <c r="L968" s="206"/>
      <c r="M968" s="317"/>
      <c r="N968" s="206"/>
      <c r="O968" s="206"/>
      <c r="P968" s="317"/>
      <c r="Q968" s="206"/>
      <c r="R968" s="206"/>
      <c r="S968" s="317"/>
      <c r="T968" s="206"/>
      <c r="U968" s="206"/>
      <c r="V968" s="317"/>
      <c r="W968" s="206"/>
      <c r="X968" s="265"/>
      <c r="Y968" s="265"/>
      <c r="Z968" s="318"/>
      <c r="AA968" s="265"/>
    </row>
    <row r="969" spans="2:59" ht="15.75" thickBot="1" x14ac:dyDescent="0.3">
      <c r="I969" s="320"/>
      <c r="J969" s="321"/>
      <c r="K969" s="320"/>
    </row>
    <row r="970" spans="2:59" x14ac:dyDescent="0.25">
      <c r="F970" s="170" t="s">
        <v>308</v>
      </c>
      <c r="G970" s="171"/>
      <c r="H970" s="172"/>
      <c r="I970" s="170" t="s">
        <v>309</v>
      </c>
      <c r="J970" s="171"/>
      <c r="K970" s="172"/>
      <c r="L970" s="170" t="s">
        <v>310</v>
      </c>
      <c r="M970" s="171"/>
      <c r="N970" s="172"/>
      <c r="O970" s="170" t="s">
        <v>311</v>
      </c>
      <c r="P970" s="171"/>
      <c r="Q970" s="172"/>
      <c r="R970" s="170" t="s">
        <v>312</v>
      </c>
      <c r="S970" s="171"/>
      <c r="T970" s="172"/>
      <c r="U970" s="170" t="s">
        <v>313</v>
      </c>
      <c r="V970" s="171"/>
      <c r="W970" s="172"/>
      <c r="X970" s="170" t="s">
        <v>314</v>
      </c>
      <c r="Y970" s="171"/>
      <c r="Z970" s="171"/>
      <c r="AA970" s="172"/>
      <c r="AB970" s="158"/>
    </row>
    <row r="971" spans="2:59" ht="30" x14ac:dyDescent="0.25">
      <c r="B971" s="182" t="str">
        <f>'[3]Do not use or change'!H122</f>
        <v>B59</v>
      </c>
      <c r="C971" s="500" t="str">
        <f>'[3]Do not use or change'!F122</f>
        <v>Staff</v>
      </c>
      <c r="D971" s="192" t="s">
        <v>329</v>
      </c>
      <c r="E971" s="192" t="s">
        <v>307</v>
      </c>
      <c r="F971" s="186" t="s">
        <v>315</v>
      </c>
      <c r="G971" s="187" t="s">
        <v>316</v>
      </c>
      <c r="H971" s="188" t="s">
        <v>317</v>
      </c>
      <c r="I971" s="189" t="s">
        <v>315</v>
      </c>
      <c r="J971" s="190" t="s">
        <v>316</v>
      </c>
      <c r="K971" s="191" t="s">
        <v>317</v>
      </c>
      <c r="L971" s="186" t="s">
        <v>315</v>
      </c>
      <c r="M971" s="187" t="s">
        <v>316</v>
      </c>
      <c r="N971" s="188" t="s">
        <v>317</v>
      </c>
      <c r="O971" s="186" t="s">
        <v>315</v>
      </c>
      <c r="P971" s="187" t="s">
        <v>316</v>
      </c>
      <c r="Q971" s="188" t="s">
        <v>317</v>
      </c>
      <c r="R971" s="186" t="s">
        <v>315</v>
      </c>
      <c r="S971" s="187" t="s">
        <v>316</v>
      </c>
      <c r="T971" s="188" t="s">
        <v>317</v>
      </c>
      <c r="U971" s="186" t="s">
        <v>315</v>
      </c>
      <c r="V971" s="187" t="s">
        <v>316</v>
      </c>
      <c r="W971" s="188" t="s">
        <v>317</v>
      </c>
      <c r="X971" s="192" t="s">
        <v>307</v>
      </c>
      <c r="Y971" s="186" t="s">
        <v>315</v>
      </c>
      <c r="Z971" s="187" t="s">
        <v>316</v>
      </c>
      <c r="AA971" s="188" t="s">
        <v>317</v>
      </c>
      <c r="AB971" s="181"/>
    </row>
    <row r="972" spans="2:59" ht="135.75" thickBot="1" x14ac:dyDescent="0.3">
      <c r="C972" s="314" t="str">
        <f>'[3]Do not use or change'!I122</f>
        <v>Scientific advisors, and scientists on GHG emissions soil and water managment.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
      <c r="D972" s="392" t="str">
        <f>D797</f>
        <v xml:space="preserve">It correspond to positions of two leading international scientist who will serve as scientific advisors on GHG emmisions (1) and water management (1) and two national senior scientist who will be responsible for leading the result 2.2 on GHG emmisions (1) and water management (1). Four people in total </v>
      </c>
      <c r="E972" s="314" t="s">
        <v>340</v>
      </c>
      <c r="F972" s="508">
        <v>11054</v>
      </c>
      <c r="G972" s="316">
        <v>24.010951987468907</v>
      </c>
      <c r="H972" s="201">
        <v>265417.0632694813</v>
      </c>
      <c r="I972" s="508">
        <v>11054</v>
      </c>
      <c r="J972" s="316">
        <v>50.532813398111053</v>
      </c>
      <c r="K972" s="201">
        <v>558589.71930271958</v>
      </c>
      <c r="L972" s="508">
        <v>11054</v>
      </c>
      <c r="M972" s="316">
        <v>47.762852618824169</v>
      </c>
      <c r="N972" s="201">
        <v>527970.57284848241</v>
      </c>
      <c r="O972" s="508">
        <v>11054</v>
      </c>
      <c r="P972" s="316">
        <v>42.055135345190365</v>
      </c>
      <c r="Q972" s="201">
        <v>464877.46610573429</v>
      </c>
      <c r="R972" s="508">
        <v>11054</v>
      </c>
      <c r="S972" s="316">
        <v>40.80104765780532</v>
      </c>
      <c r="T972" s="201">
        <v>451014.78080938</v>
      </c>
      <c r="U972" s="508">
        <v>11054</v>
      </c>
      <c r="V972" s="316">
        <v>20.045724035558621</v>
      </c>
      <c r="W972" s="201">
        <v>221585.43348906501</v>
      </c>
      <c r="X972" s="503" t="str">
        <f>E972</f>
        <v>Months</v>
      </c>
      <c r="Y972" s="503">
        <f>U972</f>
        <v>11054</v>
      </c>
      <c r="Z972" s="239">
        <f>SUM(G972+J972+M972+P972+S972+V972)</f>
        <v>225.20852504295846</v>
      </c>
      <c r="AA972" s="240">
        <f>SUM(H972+K972+N972+Q972+T972+W972)</f>
        <v>2489455.0358248628</v>
      </c>
      <c r="AB972" s="205"/>
      <c r="AC972" s="206"/>
      <c r="AD972" s="206"/>
      <c r="AE972" s="207">
        <f>H972-(F972*G972)</f>
        <v>0</v>
      </c>
      <c r="AF972" s="206"/>
      <c r="AG972" s="206"/>
      <c r="AH972" s="207">
        <f>K972-(J972*I972)</f>
        <v>0</v>
      </c>
      <c r="AI972" s="206"/>
      <c r="AJ972" s="206"/>
      <c r="AK972" s="207">
        <f>+N972-(L972*M972)</f>
        <v>0</v>
      </c>
      <c r="AL972" s="206"/>
      <c r="AM972" s="206"/>
      <c r="AN972" s="207">
        <f>Q972-(O972*P972)</f>
        <v>0</v>
      </c>
      <c r="AO972" s="206"/>
      <c r="AP972" s="206"/>
      <c r="AQ972" s="207">
        <f>+T972-(R972*S972)</f>
        <v>0</v>
      </c>
      <c r="AR972" s="206"/>
      <c r="AS972" s="206"/>
      <c r="AT972" s="207">
        <f>+W972-(U972*V972)</f>
        <v>0</v>
      </c>
      <c r="AU972" s="206"/>
      <c r="AV972" s="206"/>
      <c r="AW972" s="206"/>
      <c r="AX972" s="208">
        <f>+AA972-W972-T972-Q972-N972-K972-H972</f>
        <v>0</v>
      </c>
      <c r="BA972" s="208">
        <f>+H972-'[3]4.4. Detailed Budget Plan'!J123</f>
        <v>0</v>
      </c>
      <c r="BB972" s="208">
        <f>+K972-'[3]4.4. Detailed Budget Plan'!K123</f>
        <v>0</v>
      </c>
      <c r="BC972" s="208">
        <f>+N972-'[3]4.4. Detailed Budget Plan'!L123</f>
        <v>0</v>
      </c>
      <c r="BD972" s="208">
        <f>+Q972-'[3]4.4. Detailed Budget Plan'!M123</f>
        <v>0</v>
      </c>
      <c r="BE972" s="208">
        <f>+T972-'[3]4.4. Detailed Budget Plan'!N123</f>
        <v>0</v>
      </c>
      <c r="BF972" s="208">
        <f>+W972-'[3]4.4. Detailed Budget Plan'!O123</f>
        <v>0</v>
      </c>
      <c r="BG972" s="208">
        <f>+AA972-'[3]4.4. Detailed Budget Plan'!P123</f>
        <v>0</v>
      </c>
    </row>
    <row r="973" spans="2:59" x14ac:dyDescent="0.25">
      <c r="C973" s="256" t="s">
        <v>327</v>
      </c>
      <c r="D973" s="256"/>
      <c r="E973" s="314"/>
      <c r="F973" s="315"/>
      <c r="G973" s="316"/>
      <c r="H973" s="201"/>
      <c r="I973" s="206"/>
      <c r="J973" s="317"/>
      <c r="K973" s="206"/>
      <c r="L973" s="206"/>
      <c r="M973" s="317"/>
      <c r="N973" s="206"/>
      <c r="O973" s="206"/>
      <c r="P973" s="317"/>
      <c r="Q973" s="206"/>
      <c r="R973" s="206"/>
      <c r="S973" s="317"/>
      <c r="T973" s="206"/>
      <c r="U973" s="206"/>
      <c r="V973" s="317"/>
      <c r="W973" s="206"/>
      <c r="X973" s="265"/>
      <c r="Y973" s="265"/>
      <c r="Z973" s="318"/>
      <c r="AA973" s="265"/>
    </row>
    <row r="974" spans="2:59" x14ac:dyDescent="0.25">
      <c r="C974" s="261" t="s">
        <v>328</v>
      </c>
      <c r="D974" s="261"/>
      <c r="E974" s="314"/>
      <c r="F974" s="315"/>
      <c r="G974" s="316"/>
      <c r="H974" s="316"/>
      <c r="I974" s="206"/>
      <c r="J974" s="317"/>
      <c r="K974" s="206"/>
      <c r="L974" s="206"/>
      <c r="M974" s="317"/>
      <c r="N974" s="206"/>
      <c r="O974" s="206"/>
      <c r="P974" s="317"/>
      <c r="Q974" s="206"/>
      <c r="R974" s="206"/>
      <c r="S974" s="317"/>
      <c r="T974" s="206"/>
      <c r="U974" s="206"/>
      <c r="V974" s="317"/>
      <c r="W974" s="206"/>
      <c r="X974" s="265"/>
      <c r="Y974" s="265"/>
      <c r="Z974" s="318"/>
      <c r="AA974" s="265"/>
    </row>
    <row r="975" spans="2:59" x14ac:dyDescent="0.25">
      <c r="E975" s="266"/>
      <c r="F975" s="267"/>
      <c r="G975" s="268"/>
      <c r="H975" s="199"/>
      <c r="I975" s="291"/>
      <c r="J975" s="292"/>
      <c r="K975" s="293"/>
      <c r="L975" s="267"/>
      <c r="M975" s="268"/>
      <c r="N975" s="199"/>
      <c r="O975" s="267"/>
      <c r="P975" s="268"/>
      <c r="Q975" s="199"/>
      <c r="R975" s="267"/>
      <c r="S975" s="268"/>
      <c r="T975" s="199"/>
      <c r="U975" s="267"/>
      <c r="V975" s="268"/>
      <c r="W975" s="199"/>
      <c r="X975" s="269"/>
      <c r="Y975" s="269"/>
      <c r="Z975" s="270"/>
      <c r="AA975" s="269"/>
      <c r="AB975" s="205"/>
    </row>
    <row r="976" spans="2:59" ht="15.75" thickBot="1" x14ac:dyDescent="0.3">
      <c r="C976" s="425"/>
      <c r="D976" s="425"/>
      <c r="E976" s="266"/>
      <c r="F976" s="267"/>
      <c r="G976" s="426"/>
      <c r="H976" s="199"/>
      <c r="I976" s="267"/>
      <c r="J976" s="426"/>
      <c r="K976" s="199"/>
      <c r="L976" s="267"/>
      <c r="M976" s="426"/>
      <c r="N976" s="199"/>
      <c r="O976" s="267"/>
      <c r="P976" s="426"/>
      <c r="Q976" s="199"/>
      <c r="R976" s="267"/>
      <c r="S976" s="426"/>
      <c r="T976" s="199"/>
      <c r="U976" s="267"/>
      <c r="V976" s="426"/>
      <c r="W976" s="199"/>
      <c r="X976" s="269"/>
      <c r="Y976" s="269"/>
      <c r="Z976" s="427"/>
      <c r="AA976" s="269"/>
      <c r="AB976" s="205"/>
    </row>
    <row r="977" spans="1:59" ht="15.75" thickBot="1" x14ac:dyDescent="0.3">
      <c r="F977" s="387" t="s">
        <v>308</v>
      </c>
      <c r="G977" s="388"/>
      <c r="H977" s="389"/>
      <c r="I977" s="387" t="s">
        <v>309</v>
      </c>
      <c r="J977" s="388"/>
      <c r="K977" s="389"/>
      <c r="L977" s="387" t="s">
        <v>310</v>
      </c>
      <c r="M977" s="388"/>
      <c r="N977" s="389"/>
      <c r="O977" s="387" t="s">
        <v>311</v>
      </c>
      <c r="P977" s="388"/>
      <c r="Q977" s="389"/>
      <c r="R977" s="387" t="s">
        <v>312</v>
      </c>
      <c r="S977" s="388"/>
      <c r="T977" s="389"/>
      <c r="U977" s="387" t="s">
        <v>313</v>
      </c>
      <c r="V977" s="388"/>
      <c r="W977" s="389"/>
      <c r="X977" s="387" t="s">
        <v>314</v>
      </c>
      <c r="Y977" s="388"/>
      <c r="Z977" s="388"/>
      <c r="AA977" s="389"/>
      <c r="AB977" s="158"/>
    </row>
    <row r="978" spans="1:59" ht="30" x14ac:dyDescent="0.25">
      <c r="B978" s="276" t="str">
        <f>'[3]Do not use or change'!H123</f>
        <v>C1</v>
      </c>
      <c r="C978" s="322" t="str">
        <f>'[3]Do not use or change'!F123</f>
        <v>Construction</v>
      </c>
      <c r="D978" s="390" t="s">
        <v>329</v>
      </c>
      <c r="E978" s="390" t="s">
        <v>307</v>
      </c>
      <c r="F978" s="302" t="s">
        <v>315</v>
      </c>
      <c r="G978" s="298" t="s">
        <v>316</v>
      </c>
      <c r="H978" s="235" t="s">
        <v>317</v>
      </c>
      <c r="I978" s="299" t="s">
        <v>315</v>
      </c>
      <c r="J978" s="300" t="s">
        <v>316</v>
      </c>
      <c r="K978" s="301" t="s">
        <v>317</v>
      </c>
      <c r="L978" s="302" t="s">
        <v>315</v>
      </c>
      <c r="M978" s="298" t="s">
        <v>316</v>
      </c>
      <c r="N978" s="235" t="s">
        <v>317</v>
      </c>
      <c r="O978" s="302" t="s">
        <v>315</v>
      </c>
      <c r="P978" s="298" t="s">
        <v>316</v>
      </c>
      <c r="Q978" s="235" t="s">
        <v>317</v>
      </c>
      <c r="R978" s="302" t="s">
        <v>315</v>
      </c>
      <c r="S978" s="298" t="s">
        <v>316</v>
      </c>
      <c r="T978" s="235" t="s">
        <v>317</v>
      </c>
      <c r="U978" s="302" t="s">
        <v>315</v>
      </c>
      <c r="V978" s="298" t="s">
        <v>316</v>
      </c>
      <c r="W978" s="235" t="s">
        <v>317</v>
      </c>
      <c r="X978" s="390" t="s">
        <v>307</v>
      </c>
      <c r="Y978" s="302" t="s">
        <v>315</v>
      </c>
      <c r="Z978" s="298" t="s">
        <v>316</v>
      </c>
      <c r="AA978" s="235" t="s">
        <v>317</v>
      </c>
      <c r="AB978" s="181"/>
    </row>
    <row r="979" spans="1:59" ht="30.75" thickBot="1" x14ac:dyDescent="0.3">
      <c r="C979" s="468" t="str">
        <f>'[3]Do not use or change'!I123</f>
        <v>Establishment of technological showcases</v>
      </c>
      <c r="D979" s="471" t="s">
        <v>469</v>
      </c>
      <c r="E979" s="471" t="s">
        <v>320</v>
      </c>
      <c r="F979" s="352">
        <v>9180.5945241522768</v>
      </c>
      <c r="G979" s="197">
        <v>0.35913691728268182</v>
      </c>
      <c r="H979" s="201">
        <v>3297.0904162263178</v>
      </c>
      <c r="I979" s="352">
        <v>9180.5945241522768</v>
      </c>
      <c r="J979" s="197">
        <v>1.0124002616756915</v>
      </c>
      <c r="K979" s="198">
        <v>9294.4362985901862</v>
      </c>
      <c r="L979" s="352">
        <v>9180.5945241522768</v>
      </c>
      <c r="M979" s="197">
        <v>2.6906045411735562</v>
      </c>
      <c r="N979" s="198">
        <v>24701.349317357199</v>
      </c>
      <c r="O979" s="352">
        <v>9180.5945241522768</v>
      </c>
      <c r="P979" s="197">
        <v>8.0366671258315261</v>
      </c>
      <c r="Q979" s="198">
        <v>73781.382207843533</v>
      </c>
      <c r="R979" s="352">
        <v>9180.5945241522768</v>
      </c>
      <c r="S979" s="197">
        <v>6.4301900895149204</v>
      </c>
      <c r="T979" s="198">
        <v>59032.967925058918</v>
      </c>
      <c r="U979" s="352">
        <v>9180.5945241522768</v>
      </c>
      <c r="V979" s="197">
        <v>0.47100106452162221</v>
      </c>
      <c r="W979" s="198">
        <v>4324.0697938170979</v>
      </c>
      <c r="X979" s="433" t="str">
        <f>E979</f>
        <v>Lump sum</v>
      </c>
      <c r="Y979" s="433">
        <f>U979</f>
        <v>9180.5945241522768</v>
      </c>
      <c r="Z979" s="284">
        <f>SUM(G979+J979+M979+P979+S979+V979)</f>
        <v>19</v>
      </c>
      <c r="AA979" s="285">
        <f>SUM(H979+K979+N979+Q979+T979+W979)</f>
        <v>174431.29595889326</v>
      </c>
      <c r="AB979" s="205"/>
      <c r="AC979" s="206"/>
      <c r="AD979" s="206"/>
      <c r="AE979" s="207">
        <f>H979-(F979*G979)</f>
        <v>0</v>
      </c>
      <c r="AF979" s="206"/>
      <c r="AG979" s="206"/>
      <c r="AH979" s="207">
        <f>K979-(J979*I979)</f>
        <v>0</v>
      </c>
      <c r="AI979" s="206"/>
      <c r="AJ979" s="206"/>
      <c r="AK979" s="207">
        <f>+N979-(L979*M979)</f>
        <v>0</v>
      </c>
      <c r="AL979" s="206"/>
      <c r="AM979" s="206"/>
      <c r="AN979" s="207">
        <f>Q979-(O979*P979)</f>
        <v>0</v>
      </c>
      <c r="AO979" s="206"/>
      <c r="AP979" s="206"/>
      <c r="AQ979" s="207">
        <f>+T979-(R979*S979)</f>
        <v>0</v>
      </c>
      <c r="AR979" s="206"/>
      <c r="AS979" s="206"/>
      <c r="AT979" s="207">
        <f>+W979-(U979*V979)</f>
        <v>0</v>
      </c>
      <c r="AU979" s="206"/>
      <c r="AV979" s="206"/>
      <c r="AW979" s="206"/>
      <c r="AX979" s="208">
        <f>+AA979-W979-T979-Q979-N979-K979-H979</f>
        <v>1.8189894035458565E-11</v>
      </c>
      <c r="BA979" s="208">
        <f>+H979-'[3]4.4. Detailed Budget Plan'!J125</f>
        <v>0</v>
      </c>
      <c r="BB979" s="208">
        <f>+K979-'[3]4.4. Detailed Budget Plan'!K125</f>
        <v>0</v>
      </c>
      <c r="BC979" s="208">
        <f>+N979-'[3]4.4. Detailed Budget Plan'!L125</f>
        <v>0</v>
      </c>
      <c r="BD979" s="208">
        <f>+Q979-'[3]4.4. Detailed Budget Plan'!M125</f>
        <v>0</v>
      </c>
      <c r="BE979" s="208">
        <f>+T979-'[3]4.4. Detailed Budget Plan'!N125</f>
        <v>0</v>
      </c>
      <c r="BF979" s="208">
        <f>+W979-'[3]4.4. Detailed Budget Plan'!O125</f>
        <v>0</v>
      </c>
      <c r="BG979" s="208">
        <f>+AA979-'[3]4.4. Detailed Budget Plan'!P125</f>
        <v>0</v>
      </c>
    </row>
    <row r="980" spans="1:59" x14ac:dyDescent="0.25">
      <c r="C980" s="286" t="s">
        <v>327</v>
      </c>
      <c r="D980" s="286"/>
      <c r="E980" s="306"/>
      <c r="F980" s="307"/>
      <c r="G980" s="308"/>
      <c r="H980" s="308"/>
      <c r="I980" s="309"/>
      <c r="J980" s="310"/>
      <c r="K980" s="309"/>
      <c r="L980" s="309"/>
      <c r="M980" s="310"/>
      <c r="N980" s="309"/>
      <c r="O980" s="309"/>
      <c r="P980" s="310"/>
      <c r="Q980" s="309"/>
      <c r="R980" s="309"/>
      <c r="S980" s="310"/>
      <c r="T980" s="309"/>
      <c r="U980" s="309"/>
      <c r="V980" s="310"/>
      <c r="W980" s="309"/>
      <c r="X980" s="311"/>
      <c r="Y980" s="311"/>
      <c r="Z980" s="312"/>
      <c r="AA980" s="311"/>
    </row>
    <row r="981" spans="1:59" ht="43.5" customHeight="1" x14ac:dyDescent="0.25">
      <c r="A981" s="582"/>
      <c r="C981" s="261" t="s">
        <v>328</v>
      </c>
      <c r="D981" s="261"/>
      <c r="E981" s="314"/>
      <c r="F981" s="315"/>
      <c r="G981" s="316"/>
      <c r="H981" s="206"/>
      <c r="I981" s="206"/>
      <c r="J981" s="317"/>
      <c r="K981" s="206"/>
      <c r="L981" s="206"/>
      <c r="M981" s="317"/>
      <c r="N981" s="206"/>
      <c r="O981" s="206"/>
      <c r="P981" s="317"/>
      <c r="Q981" s="206"/>
      <c r="R981" s="206"/>
      <c r="S981" s="317"/>
      <c r="T981" s="206"/>
      <c r="U981" s="206"/>
      <c r="V981" s="317"/>
      <c r="W981" s="206"/>
      <c r="X981" s="265"/>
      <c r="Y981" s="265"/>
      <c r="Z981" s="318"/>
      <c r="AA981" s="265"/>
    </row>
    <row r="982" spans="1:59" ht="15.75" thickBot="1" x14ac:dyDescent="0.3">
      <c r="F982" s="319"/>
      <c r="H982" s="319"/>
      <c r="K982" s="319"/>
      <c r="N982" s="319"/>
      <c r="Q982" s="319"/>
      <c r="T982" s="319"/>
      <c r="W982" s="319"/>
      <c r="X982" s="375"/>
      <c r="Y982" s="375"/>
      <c r="AA982" s="375"/>
      <c r="AB982" s="225"/>
    </row>
    <row r="983" spans="1:59" ht="15.75" thickBot="1" x14ac:dyDescent="0.3">
      <c r="F983" s="387" t="s">
        <v>308</v>
      </c>
      <c r="G983" s="388"/>
      <c r="H983" s="389"/>
      <c r="I983" s="387" t="s">
        <v>309</v>
      </c>
      <c r="J983" s="388"/>
      <c r="K983" s="389"/>
      <c r="L983" s="387" t="s">
        <v>310</v>
      </c>
      <c r="M983" s="388"/>
      <c r="N983" s="389"/>
      <c r="O983" s="387" t="s">
        <v>311</v>
      </c>
      <c r="P983" s="388"/>
      <c r="Q983" s="389"/>
      <c r="R983" s="387" t="s">
        <v>312</v>
      </c>
      <c r="S983" s="388"/>
      <c r="T983" s="389"/>
      <c r="U983" s="387" t="s">
        <v>313</v>
      </c>
      <c r="V983" s="388"/>
      <c r="W983" s="389"/>
      <c r="X983" s="387" t="s">
        <v>314</v>
      </c>
      <c r="Y983" s="388"/>
      <c r="Z983" s="388"/>
      <c r="AA983" s="389"/>
      <c r="AB983" s="158"/>
    </row>
    <row r="984" spans="1:59" ht="30" x14ac:dyDescent="0.25">
      <c r="B984" s="276" t="str">
        <f>'[3]Do not use or change'!H124</f>
        <v>C2</v>
      </c>
      <c r="C984" s="322" t="str">
        <f>'[3]Do not use or change'!F124</f>
        <v>Equipment</v>
      </c>
      <c r="D984" s="390" t="s">
        <v>329</v>
      </c>
      <c r="E984" s="390" t="s">
        <v>307</v>
      </c>
      <c r="F984" s="302" t="s">
        <v>315</v>
      </c>
      <c r="G984" s="298" t="s">
        <v>316</v>
      </c>
      <c r="H984" s="235" t="s">
        <v>317</v>
      </c>
      <c r="I984" s="299" t="s">
        <v>315</v>
      </c>
      <c r="J984" s="300" t="s">
        <v>316</v>
      </c>
      <c r="K984" s="301" t="s">
        <v>317</v>
      </c>
      <c r="L984" s="302" t="s">
        <v>315</v>
      </c>
      <c r="M984" s="298" t="s">
        <v>316</v>
      </c>
      <c r="N984" s="235" t="s">
        <v>317</v>
      </c>
      <c r="O984" s="302" t="s">
        <v>315</v>
      </c>
      <c r="P984" s="298" t="s">
        <v>316</v>
      </c>
      <c r="Q984" s="235" t="s">
        <v>317</v>
      </c>
      <c r="R984" s="302" t="s">
        <v>315</v>
      </c>
      <c r="S984" s="298" t="s">
        <v>316</v>
      </c>
      <c r="T984" s="235" t="s">
        <v>317</v>
      </c>
      <c r="U984" s="302" t="s">
        <v>315</v>
      </c>
      <c r="V984" s="298" t="s">
        <v>316</v>
      </c>
      <c r="W984" s="235" t="s">
        <v>317</v>
      </c>
      <c r="X984" s="390" t="s">
        <v>307</v>
      </c>
      <c r="Y984" s="302" t="s">
        <v>315</v>
      </c>
      <c r="Z984" s="298" t="s">
        <v>316</v>
      </c>
      <c r="AA984" s="235" t="s">
        <v>317</v>
      </c>
      <c r="AB984" s="181"/>
    </row>
    <row r="985" spans="1:59" ht="28.15" customHeight="1" thickBot="1" x14ac:dyDescent="0.3">
      <c r="C985" s="303" t="str">
        <f>'[3]Do not use or change'!I124</f>
        <v>Journalism recorder, software for network analysis</v>
      </c>
      <c r="D985" s="392"/>
      <c r="E985" s="392" t="s">
        <v>320</v>
      </c>
      <c r="F985" s="354">
        <v>29353.847909411805</v>
      </c>
      <c r="G985" s="355">
        <v>0.68213183468404137</v>
      </c>
      <c r="H985" s="198">
        <v>20023.194129483385</v>
      </c>
      <c r="I985" s="354">
        <v>29353.847909411805</v>
      </c>
      <c r="J985" s="355">
        <v>0.8887913704599687</v>
      </c>
      <c r="K985" s="198">
        <v>26089.446711679604</v>
      </c>
      <c r="L985" s="354">
        <v>29353.847909411805</v>
      </c>
      <c r="M985" s="355">
        <v>0.50119996022729862</v>
      </c>
      <c r="N985" s="198">
        <v>14712.147404715368</v>
      </c>
      <c r="O985" s="354">
        <v>29353.847909411805</v>
      </c>
      <c r="P985" s="355">
        <v>0.57626622614190726</v>
      </c>
      <c r="Q985" s="198">
        <v>16915.631157500255</v>
      </c>
      <c r="R985" s="354">
        <v>29353.847909411805</v>
      </c>
      <c r="S985" s="355">
        <v>0.55941373491860713</v>
      </c>
      <c r="T985" s="198">
        <v>16420.945693236805</v>
      </c>
      <c r="U985" s="354">
        <v>29353.847909411805</v>
      </c>
      <c r="V985" s="355">
        <v>0.27699880660915366</v>
      </c>
      <c r="W985" s="198">
        <v>8130.9808402936696</v>
      </c>
      <c r="X985" s="433" t="str">
        <f>E985</f>
        <v>Lump sum</v>
      </c>
      <c r="Y985" s="433">
        <f>U985</f>
        <v>29353.847909411805</v>
      </c>
      <c r="Z985" s="284">
        <f>SUM(G985+J985+M985+P985+S985+V985)</f>
        <v>3.4848019330409765</v>
      </c>
      <c r="AA985" s="285">
        <f>SUM(H985+K985+N985+Q985+T985+W985)</f>
        <v>102292.3459369091</v>
      </c>
      <c r="AB985" s="205"/>
      <c r="AC985" s="206"/>
      <c r="AD985" s="206"/>
      <c r="AE985" s="207">
        <f>H985-(F985*G985)</f>
        <v>0</v>
      </c>
      <c r="AF985" s="206"/>
      <c r="AG985" s="206"/>
      <c r="AH985" s="207">
        <f>K985-(J985*I985)</f>
        <v>0</v>
      </c>
      <c r="AI985" s="206"/>
      <c r="AJ985" s="206"/>
      <c r="AK985" s="207">
        <f>+N985-(L985*M985)</f>
        <v>0</v>
      </c>
      <c r="AL985" s="206"/>
      <c r="AM985" s="206"/>
      <c r="AN985" s="207">
        <f>Q985-(O985*P985)</f>
        <v>0</v>
      </c>
      <c r="AO985" s="206"/>
      <c r="AP985" s="206"/>
      <c r="AQ985" s="207">
        <f>+T985-(R985*S985)</f>
        <v>0</v>
      </c>
      <c r="AR985" s="206"/>
      <c r="AS985" s="206"/>
      <c r="AT985" s="207">
        <f>+W985-(U985*V985)</f>
        <v>0</v>
      </c>
      <c r="AU985" s="206"/>
      <c r="AV985" s="206"/>
      <c r="AW985" s="206"/>
      <c r="AX985" s="208">
        <f>+AA985-W985-T985-Q985-N985-K985-H985</f>
        <v>0</v>
      </c>
      <c r="BA985" s="208">
        <f>+H985-'[3]4.4. Detailed Budget Plan'!J126</f>
        <v>0</v>
      </c>
      <c r="BB985" s="208">
        <f>+K985-'[3]4.4. Detailed Budget Plan'!K126</f>
        <v>0</v>
      </c>
      <c r="BC985" s="208">
        <f>+N985-'[3]4.4. Detailed Budget Plan'!L126</f>
        <v>0</v>
      </c>
      <c r="BD985" s="208">
        <f>+Q985-'[3]4.4. Detailed Budget Plan'!M126</f>
        <v>0</v>
      </c>
      <c r="BE985" s="208">
        <f>+T985-'[3]4.4. Detailed Budget Plan'!N126</f>
        <v>0</v>
      </c>
      <c r="BF985" s="208">
        <f>+W985-'[3]4.4. Detailed Budget Plan'!O126</f>
        <v>0</v>
      </c>
      <c r="BG985" s="208">
        <f>+AA985-'[3]4.4. Detailed Budget Plan'!P126</f>
        <v>0</v>
      </c>
    </row>
    <row r="986" spans="1:59" ht="27" customHeight="1" x14ac:dyDescent="0.25">
      <c r="C986" s="484"/>
      <c r="D986" s="485"/>
      <c r="E986" s="485"/>
      <c r="F986" s="485"/>
      <c r="G986" s="485"/>
      <c r="H986" s="485"/>
      <c r="I986" s="485"/>
      <c r="J986" s="485"/>
      <c r="K986" s="485"/>
      <c r="L986" s="485"/>
      <c r="M986" s="485"/>
      <c r="N986" s="485"/>
      <c r="O986" s="485"/>
      <c r="P986" s="485"/>
      <c r="Q986" s="486"/>
      <c r="R986" s="241" t="s">
        <v>332</v>
      </c>
      <c r="S986" s="242"/>
      <c r="T986" s="242"/>
      <c r="U986" s="242"/>
      <c r="V986" s="242"/>
      <c r="W986" s="330"/>
      <c r="X986" s="583" t="s">
        <v>320</v>
      </c>
      <c r="Y986" s="205">
        <v>93568.016654839827</v>
      </c>
      <c r="Z986" s="483">
        <v>0.78310155798673664</v>
      </c>
      <c r="AA986" s="205">
        <v>73273.259620133991</v>
      </c>
      <c r="AB986" s="205"/>
      <c r="AC986" s="206"/>
      <c r="AD986" s="206"/>
      <c r="AE986" s="206"/>
      <c r="AF986" s="206"/>
      <c r="AG986" s="206"/>
      <c r="AH986" s="206"/>
      <c r="AI986" s="206"/>
      <c r="AJ986" s="206"/>
      <c r="AK986" s="206"/>
      <c r="AL986" s="206"/>
      <c r="AM986" s="206"/>
      <c r="AN986" s="206"/>
      <c r="AO986" s="206"/>
      <c r="AP986" s="206"/>
      <c r="AQ986" s="206"/>
      <c r="AR986" s="206"/>
      <c r="AS986" s="206"/>
      <c r="AT986" s="206"/>
      <c r="AU986" s="206"/>
      <c r="AV986" s="206"/>
      <c r="AW986" s="206"/>
      <c r="AX986" s="207">
        <f>+AA986-(Y986*Z986)</f>
        <v>0</v>
      </c>
      <c r="AY986" s="156">
        <v>1</v>
      </c>
    </row>
    <row r="987" spans="1:59" ht="27" customHeight="1" x14ac:dyDescent="0.25">
      <c r="C987" s="442"/>
      <c r="D987" s="443"/>
      <c r="E987" s="443"/>
      <c r="F987" s="443"/>
      <c r="G987" s="443"/>
      <c r="H987" s="443"/>
      <c r="I987" s="443"/>
      <c r="J987" s="443"/>
      <c r="K987" s="443"/>
      <c r="L987" s="443"/>
      <c r="M987" s="443"/>
      <c r="N987" s="443"/>
      <c r="O987" s="443"/>
      <c r="P987" s="443"/>
      <c r="Q987" s="444"/>
      <c r="R987" s="212" t="s">
        <v>337</v>
      </c>
      <c r="S987" s="213"/>
      <c r="T987" s="213"/>
      <c r="U987" s="213"/>
      <c r="V987" s="213"/>
      <c r="W987" s="214"/>
      <c r="X987" s="503" t="s">
        <v>320</v>
      </c>
      <c r="Y987" s="525">
        <v>38654.31549969966</v>
      </c>
      <c r="Z987" s="526">
        <v>0.74394648008739961</v>
      </c>
      <c r="AA987" s="525">
        <v>28756.741956189377</v>
      </c>
      <c r="AB987" s="205"/>
      <c r="AC987" s="206"/>
      <c r="AD987" s="206"/>
      <c r="AE987" s="206"/>
      <c r="AF987" s="206"/>
      <c r="AG987" s="206"/>
      <c r="AH987" s="206"/>
      <c r="AI987" s="206"/>
      <c r="AJ987" s="206"/>
      <c r="AK987" s="206"/>
      <c r="AL987" s="206"/>
      <c r="AM987" s="206"/>
      <c r="AN987" s="206"/>
      <c r="AO987" s="206"/>
      <c r="AP987" s="206"/>
      <c r="AQ987" s="206"/>
      <c r="AR987" s="206"/>
      <c r="AS987" s="206"/>
      <c r="AT987" s="206"/>
      <c r="AU987" s="206"/>
      <c r="AV987" s="206"/>
      <c r="AW987" s="206"/>
      <c r="AX987" s="207">
        <f>+AA987-(Y987*Z987)</f>
        <v>0</v>
      </c>
      <c r="AY987" s="156">
        <v>2</v>
      </c>
    </row>
    <row r="988" spans="1:59" ht="27" customHeight="1" x14ac:dyDescent="0.25">
      <c r="C988" s="462"/>
      <c r="D988" s="463"/>
      <c r="E988" s="463"/>
      <c r="F988" s="463"/>
      <c r="G988" s="463"/>
      <c r="H988" s="463"/>
      <c r="I988" s="463"/>
      <c r="J988" s="463"/>
      <c r="K988" s="463"/>
      <c r="L988" s="463"/>
      <c r="M988" s="463"/>
      <c r="N988" s="463"/>
      <c r="O988" s="463"/>
      <c r="P988" s="463"/>
      <c r="Q988" s="464"/>
      <c r="R988" s="584" t="s">
        <v>338</v>
      </c>
      <c r="S988" s="585"/>
      <c r="T988" s="585"/>
      <c r="U988" s="585"/>
      <c r="V988" s="585"/>
      <c r="W988" s="586"/>
      <c r="X988" s="503" t="s">
        <v>320</v>
      </c>
      <c r="Y988" s="525">
        <v>134.00272693119862</v>
      </c>
      <c r="Z988" s="526">
        <v>1.9577538949668414</v>
      </c>
      <c r="AA988" s="525">
        <v>262.34436058573215</v>
      </c>
      <c r="AB988" s="205"/>
      <c r="AC988" s="206"/>
      <c r="AD988" s="206"/>
      <c r="AE988" s="206"/>
      <c r="AF988" s="206"/>
      <c r="AG988" s="206"/>
      <c r="AH988" s="206"/>
      <c r="AI988" s="206"/>
      <c r="AJ988" s="206"/>
      <c r="AK988" s="206"/>
      <c r="AL988" s="206"/>
      <c r="AM988" s="206"/>
      <c r="AN988" s="206"/>
      <c r="AO988" s="206"/>
      <c r="AP988" s="206"/>
      <c r="AQ988" s="206"/>
      <c r="AR988" s="206"/>
      <c r="AS988" s="206"/>
      <c r="AT988" s="206"/>
      <c r="AU988" s="206"/>
      <c r="AV988" s="206"/>
      <c r="AW988" s="206"/>
      <c r="AX988" s="207">
        <f>+AA988-(Y988*Z988)</f>
        <v>0</v>
      </c>
      <c r="AY988" s="156">
        <v>3</v>
      </c>
    </row>
    <row r="989" spans="1:59" x14ac:dyDescent="0.25">
      <c r="C989" s="256" t="s">
        <v>327</v>
      </c>
      <c r="D989" s="256"/>
      <c r="E989" s="314"/>
      <c r="F989" s="315"/>
      <c r="G989" s="316"/>
      <c r="H989" s="206"/>
      <c r="I989" s="206"/>
      <c r="J989" s="317"/>
      <c r="K989" s="206"/>
      <c r="L989" s="206"/>
      <c r="M989" s="317"/>
      <c r="N989" s="206"/>
      <c r="O989" s="206"/>
      <c r="P989" s="317"/>
      <c r="Q989" s="206"/>
      <c r="R989" s="206"/>
      <c r="S989" s="317"/>
      <c r="T989" s="206"/>
      <c r="U989" s="206"/>
      <c r="V989" s="317"/>
      <c r="W989" s="206"/>
      <c r="X989" s="265"/>
      <c r="Y989" s="265"/>
      <c r="Z989" s="318"/>
      <c r="AA989" s="265"/>
    </row>
    <row r="990" spans="1:59" x14ac:dyDescent="0.25">
      <c r="C990" s="261" t="s">
        <v>328</v>
      </c>
      <c r="D990" s="261"/>
      <c r="E990" s="314"/>
      <c r="F990" s="315"/>
      <c r="G990" s="316"/>
      <c r="H990" s="206"/>
      <c r="I990" s="206"/>
      <c r="J990" s="317"/>
      <c r="K990" s="206"/>
      <c r="L990" s="206"/>
      <c r="M990" s="317"/>
      <c r="N990" s="206"/>
      <c r="O990" s="206"/>
      <c r="P990" s="317"/>
      <c r="Q990" s="206"/>
      <c r="R990" s="206"/>
      <c r="S990" s="317"/>
      <c r="T990" s="206"/>
      <c r="U990" s="206"/>
      <c r="V990" s="317"/>
      <c r="W990" s="206"/>
      <c r="X990" s="265"/>
      <c r="Y990" s="265"/>
      <c r="Z990" s="318"/>
      <c r="AA990" s="265"/>
    </row>
    <row r="991" spans="1:59" ht="15.75" thickBot="1" x14ac:dyDescent="0.3">
      <c r="C991" s="425"/>
      <c r="D991" s="425"/>
      <c r="E991" s="266"/>
      <c r="F991" s="267"/>
      <c r="G991" s="268"/>
      <c r="H991" s="199"/>
      <c r="I991" s="267"/>
      <c r="J991" s="292"/>
      <c r="K991" s="293"/>
      <c r="L991" s="291"/>
      <c r="M991" s="292"/>
      <c r="N991" s="293"/>
      <c r="O991" s="291"/>
      <c r="P991" s="292"/>
      <c r="Q991" s="293"/>
      <c r="R991" s="291"/>
      <c r="S991" s="292"/>
      <c r="T991" s="293"/>
      <c r="U991" s="291"/>
      <c r="V991" s="292"/>
      <c r="W991" s="293"/>
      <c r="X991" s="205"/>
      <c r="Y991" s="205"/>
      <c r="Z991" s="350"/>
      <c r="AA991" s="205"/>
      <c r="AB991" s="205"/>
    </row>
    <row r="992" spans="1:59" ht="15.75" thickBot="1" x14ac:dyDescent="0.3">
      <c r="F992" s="387" t="s">
        <v>308</v>
      </c>
      <c r="G992" s="388"/>
      <c r="H992" s="389"/>
      <c r="I992" s="387" t="s">
        <v>309</v>
      </c>
      <c r="J992" s="388"/>
      <c r="K992" s="389"/>
      <c r="L992" s="387" t="s">
        <v>310</v>
      </c>
      <c r="M992" s="388"/>
      <c r="N992" s="389"/>
      <c r="O992" s="387" t="s">
        <v>311</v>
      </c>
      <c r="P992" s="388"/>
      <c r="Q992" s="389"/>
      <c r="R992" s="387" t="s">
        <v>312</v>
      </c>
      <c r="S992" s="388"/>
      <c r="T992" s="389"/>
      <c r="U992" s="387" t="s">
        <v>313</v>
      </c>
      <c r="V992" s="388"/>
      <c r="W992" s="389"/>
      <c r="X992" s="387" t="s">
        <v>314</v>
      </c>
      <c r="Y992" s="388"/>
      <c r="Z992" s="388"/>
      <c r="AA992" s="389"/>
      <c r="AB992" s="158"/>
    </row>
    <row r="993" spans="2:59" ht="30" x14ac:dyDescent="0.25">
      <c r="B993" s="276" t="str">
        <f>'[3]Do not use or change'!H125</f>
        <v>C3</v>
      </c>
      <c r="C993" s="322" t="str">
        <f>'[3]Do not use or change'!F125</f>
        <v>International consultant</v>
      </c>
      <c r="D993" s="390" t="s">
        <v>329</v>
      </c>
      <c r="E993" s="390" t="s">
        <v>307</v>
      </c>
      <c r="F993" s="302" t="s">
        <v>315</v>
      </c>
      <c r="G993" s="298" t="s">
        <v>316</v>
      </c>
      <c r="H993" s="235" t="s">
        <v>317</v>
      </c>
      <c r="I993" s="299" t="s">
        <v>315</v>
      </c>
      <c r="J993" s="300" t="s">
        <v>316</v>
      </c>
      <c r="K993" s="301" t="s">
        <v>317</v>
      </c>
      <c r="L993" s="302" t="s">
        <v>315</v>
      </c>
      <c r="M993" s="298" t="s">
        <v>316</v>
      </c>
      <c r="N993" s="235" t="s">
        <v>317</v>
      </c>
      <c r="O993" s="302" t="s">
        <v>315</v>
      </c>
      <c r="P993" s="298" t="s">
        <v>316</v>
      </c>
      <c r="Q993" s="235" t="s">
        <v>317</v>
      </c>
      <c r="R993" s="302" t="s">
        <v>315</v>
      </c>
      <c r="S993" s="298" t="s">
        <v>316</v>
      </c>
      <c r="T993" s="235" t="s">
        <v>317</v>
      </c>
      <c r="U993" s="302" t="s">
        <v>315</v>
      </c>
      <c r="V993" s="298" t="s">
        <v>316</v>
      </c>
      <c r="W993" s="235" t="s">
        <v>317</v>
      </c>
      <c r="X993" s="390" t="s">
        <v>307</v>
      </c>
      <c r="Y993" s="302" t="s">
        <v>315</v>
      </c>
      <c r="Z993" s="298" t="s">
        <v>316</v>
      </c>
      <c r="AA993" s="235" t="s">
        <v>317</v>
      </c>
      <c r="AB993" s="181"/>
    </row>
    <row r="994" spans="2:59" ht="60.75" thickBot="1" x14ac:dyDescent="0.3">
      <c r="C994" s="303" t="str">
        <f>'[3]Do not use or change'!I125</f>
        <v>CIMMYT International Maize Knowledge Management Experts</v>
      </c>
      <c r="D994" s="392" t="s">
        <v>470</v>
      </c>
      <c r="E994" s="392" t="s">
        <v>340</v>
      </c>
      <c r="F994" s="282">
        <v>3687</v>
      </c>
      <c r="G994" s="197">
        <v>5.5434699996646337</v>
      </c>
      <c r="H994" s="198">
        <v>20438.773888763506</v>
      </c>
      <c r="I994" s="282">
        <v>3687</v>
      </c>
      <c r="J994" s="197">
        <v>10.191672226873413</v>
      </c>
      <c r="K994" s="198">
        <v>37576.695500482274</v>
      </c>
      <c r="L994" s="282">
        <v>3687</v>
      </c>
      <c r="M994" s="197">
        <v>9.860189213338197</v>
      </c>
      <c r="N994" s="198">
        <v>36354.517629577931</v>
      </c>
      <c r="O994" s="282">
        <v>3687</v>
      </c>
      <c r="P994" s="197">
        <v>10.803656662524608</v>
      </c>
      <c r="Q994" s="198">
        <v>39833.082114728226</v>
      </c>
      <c r="R994" s="282">
        <v>3687</v>
      </c>
      <c r="S994" s="197">
        <v>11.017207856389758</v>
      </c>
      <c r="T994" s="198">
        <v>40620.44536650904</v>
      </c>
      <c r="U994" s="282">
        <v>3687</v>
      </c>
      <c r="V994" s="197">
        <v>5.4218562734376707</v>
      </c>
      <c r="W994" s="198">
        <v>19990.384080164691</v>
      </c>
      <c r="X994" s="433" t="str">
        <f>E994</f>
        <v>Months</v>
      </c>
      <c r="Y994" s="433">
        <f>U994</f>
        <v>3687</v>
      </c>
      <c r="Z994" s="284">
        <f>SUM(G994+J994+M994+P994+S994+V994)</f>
        <v>52.838052232228279</v>
      </c>
      <c r="AA994" s="285">
        <f>SUM(H994+K994+N994+Q994+T994+W994)</f>
        <v>194813.89858022568</v>
      </c>
      <c r="AB994" s="205"/>
      <c r="AC994" s="206"/>
      <c r="AD994" s="206"/>
      <c r="AE994" s="207">
        <f>H994-(F994*G994)</f>
        <v>0</v>
      </c>
      <c r="AF994" s="206"/>
      <c r="AG994" s="206"/>
      <c r="AH994" s="207">
        <f>K994-(J994*I994)</f>
        <v>0</v>
      </c>
      <c r="AI994" s="206"/>
      <c r="AJ994" s="206"/>
      <c r="AK994" s="207">
        <f>+N994-(L994*M994)</f>
        <v>0</v>
      </c>
      <c r="AL994" s="206"/>
      <c r="AM994" s="206"/>
      <c r="AN994" s="207">
        <f>Q994-(O994*P994)</f>
        <v>0</v>
      </c>
      <c r="AO994" s="206"/>
      <c r="AP994" s="206"/>
      <c r="AQ994" s="207">
        <f>+T994-(R994*S994)</f>
        <v>0</v>
      </c>
      <c r="AR994" s="206"/>
      <c r="AS994" s="206"/>
      <c r="AT994" s="207">
        <f>+W994-(U994*V994)</f>
        <v>0</v>
      </c>
      <c r="AU994" s="206"/>
      <c r="AV994" s="206"/>
      <c r="AW994" s="206"/>
      <c r="AX994" s="208">
        <f>+AA994-W994-T994-Q994-N994-K994-H994</f>
        <v>2.9103830456733704E-11</v>
      </c>
      <c r="BA994" s="208">
        <f>+H994-'[3]4.4. Detailed Budget Plan'!J127</f>
        <v>0</v>
      </c>
      <c r="BB994" s="208">
        <f>+K994-'[3]4.4. Detailed Budget Plan'!K127</f>
        <v>0</v>
      </c>
      <c r="BC994" s="208">
        <f>+N994-'[3]4.4. Detailed Budget Plan'!L127</f>
        <v>0</v>
      </c>
      <c r="BD994" s="208">
        <f>+Q994-'[3]4.4. Detailed Budget Plan'!M127</f>
        <v>0</v>
      </c>
      <c r="BE994" s="208">
        <f>+T994-'[3]4.4. Detailed Budget Plan'!N127</f>
        <v>0</v>
      </c>
      <c r="BF994" s="208">
        <f>+W994-'[3]4.4. Detailed Budget Plan'!O127</f>
        <v>0</v>
      </c>
      <c r="BG994" s="208">
        <f>+AA994-'[3]4.4. Detailed Budget Plan'!P127</f>
        <v>0</v>
      </c>
    </row>
    <row r="995" spans="2:59" x14ac:dyDescent="0.25">
      <c r="C995" s="286" t="s">
        <v>327</v>
      </c>
      <c r="D995" s="286"/>
      <c r="E995" s="306"/>
      <c r="F995" s="307"/>
      <c r="G995" s="308"/>
      <c r="H995" s="308"/>
      <c r="I995" s="309"/>
      <c r="J995" s="310"/>
      <c r="K995" s="309"/>
      <c r="L995" s="309"/>
      <c r="M995" s="310"/>
      <c r="N995" s="309"/>
      <c r="O995" s="309"/>
      <c r="P995" s="310"/>
      <c r="Q995" s="309"/>
      <c r="R995" s="309"/>
      <c r="S995" s="310"/>
      <c r="T995" s="309"/>
      <c r="U995" s="309"/>
      <c r="V995" s="310"/>
      <c r="W995" s="309"/>
      <c r="X995" s="311"/>
      <c r="Y995" s="311"/>
      <c r="Z995" s="312"/>
      <c r="AA995" s="311"/>
    </row>
    <row r="996" spans="2:59" x14ac:dyDescent="0.25">
      <c r="C996" s="261" t="s">
        <v>328</v>
      </c>
      <c r="D996" s="261"/>
      <c r="E996" s="314"/>
      <c r="F996" s="315"/>
      <c r="G996" s="316"/>
      <c r="H996" s="316"/>
      <c r="I996" s="206"/>
      <c r="J996" s="317"/>
      <c r="K996" s="206"/>
      <c r="L996" s="206"/>
      <c r="M996" s="317"/>
      <c r="N996" s="206"/>
      <c r="O996" s="206"/>
      <c r="P996" s="317"/>
      <c r="Q996" s="206"/>
      <c r="R996" s="206"/>
      <c r="S996" s="317"/>
      <c r="T996" s="206"/>
      <c r="U996" s="206"/>
      <c r="V996" s="317"/>
      <c r="W996" s="206"/>
      <c r="X996" s="265"/>
      <c r="Y996" s="265"/>
      <c r="Z996" s="318"/>
      <c r="AA996" s="265"/>
    </row>
    <row r="997" spans="2:59" ht="15.75" thickBot="1" x14ac:dyDescent="0.3">
      <c r="F997" s="319"/>
      <c r="H997" s="319"/>
      <c r="K997" s="319"/>
      <c r="N997" s="319"/>
      <c r="Q997" s="319"/>
      <c r="T997" s="319"/>
      <c r="W997" s="319"/>
      <c r="X997" s="375"/>
      <c r="Y997" s="375"/>
      <c r="AA997" s="375"/>
      <c r="AB997" s="225"/>
    </row>
    <row r="998" spans="2:59" ht="15.75" thickBot="1" x14ac:dyDescent="0.3">
      <c r="B998" s="166"/>
      <c r="C998" s="166"/>
      <c r="D998" s="166"/>
      <c r="E998" s="166"/>
      <c r="F998" s="387" t="s">
        <v>308</v>
      </c>
      <c r="G998" s="388"/>
      <c r="H998" s="389"/>
      <c r="I998" s="387" t="s">
        <v>309</v>
      </c>
      <c r="J998" s="388"/>
      <c r="K998" s="389"/>
      <c r="L998" s="387" t="s">
        <v>310</v>
      </c>
      <c r="M998" s="388"/>
      <c r="N998" s="389"/>
      <c r="O998" s="387" t="s">
        <v>311</v>
      </c>
      <c r="P998" s="388"/>
      <c r="Q998" s="389"/>
      <c r="R998" s="387" t="s">
        <v>312</v>
      </c>
      <c r="S998" s="388"/>
      <c r="T998" s="389"/>
      <c r="U998" s="387" t="s">
        <v>313</v>
      </c>
      <c r="V998" s="388"/>
      <c r="W998" s="389"/>
      <c r="X998" s="387" t="s">
        <v>314</v>
      </c>
      <c r="Y998" s="388"/>
      <c r="Z998" s="388"/>
      <c r="AA998" s="389"/>
      <c r="AB998" s="158"/>
    </row>
    <row r="999" spans="2:59" ht="30" x14ac:dyDescent="0.25">
      <c r="B999" s="276" t="str">
        <f>'[3]Do not use or change'!H126</f>
        <v>C4</v>
      </c>
      <c r="C999" s="344" t="str">
        <f>'[3]Do not use or change'!F126</f>
        <v>Local Consultants</v>
      </c>
      <c r="D999" s="390" t="s">
        <v>329</v>
      </c>
      <c r="E999" s="390" t="s">
        <v>307</v>
      </c>
      <c r="F999" s="302" t="s">
        <v>315</v>
      </c>
      <c r="G999" s="298" t="s">
        <v>316</v>
      </c>
      <c r="H999" s="235" t="s">
        <v>317</v>
      </c>
      <c r="I999" s="299" t="s">
        <v>315</v>
      </c>
      <c r="J999" s="300" t="s">
        <v>316</v>
      </c>
      <c r="K999" s="301" t="s">
        <v>317</v>
      </c>
      <c r="L999" s="302" t="s">
        <v>315</v>
      </c>
      <c r="M999" s="298" t="s">
        <v>316</v>
      </c>
      <c r="N999" s="235" t="s">
        <v>317</v>
      </c>
      <c r="O999" s="302" t="s">
        <v>315</v>
      </c>
      <c r="P999" s="298" t="s">
        <v>316</v>
      </c>
      <c r="Q999" s="235" t="s">
        <v>317</v>
      </c>
      <c r="R999" s="302" t="s">
        <v>315</v>
      </c>
      <c r="S999" s="298" t="s">
        <v>316</v>
      </c>
      <c r="T999" s="235" t="s">
        <v>317</v>
      </c>
      <c r="U999" s="302" t="s">
        <v>315</v>
      </c>
      <c r="V999" s="298" t="s">
        <v>316</v>
      </c>
      <c r="W999" s="235" t="s">
        <v>317</v>
      </c>
      <c r="X999" s="390" t="s">
        <v>307</v>
      </c>
      <c r="Y999" s="302" t="s">
        <v>315</v>
      </c>
      <c r="Z999" s="298" t="s">
        <v>316</v>
      </c>
      <c r="AA999" s="235" t="s">
        <v>317</v>
      </c>
      <c r="AB999" s="181"/>
    </row>
    <row r="1000" spans="2:59" ht="60.75" thickBot="1" x14ac:dyDescent="0.3">
      <c r="B1000" s="166"/>
      <c r="C1000" s="303" t="str">
        <f>'[3]Do not use or change'!I126</f>
        <v>(i) Professional in linking farmers tomarkets.  This includes all the costs associated with each position including the cost associates with the colombian law.</v>
      </c>
      <c r="D1000" s="392" t="s">
        <v>471</v>
      </c>
      <c r="E1000" s="392" t="s">
        <v>340</v>
      </c>
      <c r="F1000" s="198">
        <v>2333</v>
      </c>
      <c r="G1000" s="197">
        <v>4.1277289483784756</v>
      </c>
      <c r="H1000" s="198">
        <v>9629.9916365669833</v>
      </c>
      <c r="I1000" s="198">
        <v>2333</v>
      </c>
      <c r="J1000" s="197">
        <v>27.538798633269082</v>
      </c>
      <c r="K1000" s="198">
        <v>64248.017211416765</v>
      </c>
      <c r="L1000" s="198">
        <v>2333</v>
      </c>
      <c r="M1000" s="197">
        <v>148.199363307624</v>
      </c>
      <c r="N1000" s="198">
        <v>345749.11459668679</v>
      </c>
      <c r="O1000" s="198">
        <v>2333</v>
      </c>
      <c r="P1000" s="197">
        <v>240.75529230461248</v>
      </c>
      <c r="Q1000" s="198">
        <v>561682.09694666089</v>
      </c>
      <c r="R1000" s="198">
        <v>2333</v>
      </c>
      <c r="S1000" s="197">
        <v>119.84622657997666</v>
      </c>
      <c r="T1000" s="198">
        <v>279601.24661108555</v>
      </c>
      <c r="U1000" s="198">
        <v>2333</v>
      </c>
      <c r="V1000" s="197">
        <v>3.9698530907530682</v>
      </c>
      <c r="W1000" s="198">
        <v>9261.6672607269084</v>
      </c>
      <c r="X1000" s="433" t="str">
        <f>E1000</f>
        <v>Months</v>
      </c>
      <c r="Y1000" s="433">
        <f>U1000</f>
        <v>2333</v>
      </c>
      <c r="Z1000" s="284">
        <f>SUM(G1000+J1000+M1000+P1000+S1000+V1000)</f>
        <v>544.43726286461379</v>
      </c>
      <c r="AA1000" s="285">
        <f>SUM(H1000+K1000+N1000+Q1000+T1000+W1000)</f>
        <v>1270172.1342631439</v>
      </c>
      <c r="AB1000" s="205"/>
      <c r="AC1000" s="206"/>
      <c r="AD1000" s="206"/>
      <c r="AE1000" s="207">
        <f>H1000-(F1000*G1000)</f>
        <v>0</v>
      </c>
      <c r="AF1000" s="206"/>
      <c r="AG1000" s="206"/>
      <c r="AH1000" s="207">
        <f>K1000-(J1000*I1000)</f>
        <v>0</v>
      </c>
      <c r="AI1000" s="206"/>
      <c r="AJ1000" s="206"/>
      <c r="AK1000" s="207">
        <f>+N1000-(L1000*M1000)</f>
        <v>0</v>
      </c>
      <c r="AL1000" s="206"/>
      <c r="AM1000" s="206"/>
      <c r="AN1000" s="207">
        <f>Q1000-(O1000*P1000)</f>
        <v>0</v>
      </c>
      <c r="AO1000" s="206"/>
      <c r="AP1000" s="206"/>
      <c r="AQ1000" s="207">
        <f>+T1000-(R1000*S1000)</f>
        <v>0</v>
      </c>
      <c r="AR1000" s="206"/>
      <c r="AS1000" s="206"/>
      <c r="AT1000" s="207">
        <f>+W1000-(U1000*V1000)</f>
        <v>0</v>
      </c>
      <c r="AU1000" s="206"/>
      <c r="AV1000" s="206"/>
      <c r="AW1000" s="206"/>
      <c r="AX1000" s="208">
        <f>+AA1000-W1000-T1000-Q1000-N1000-K1000-H1000</f>
        <v>3.8198777474462986E-11</v>
      </c>
      <c r="BA1000" s="208">
        <f>+H1000-'[3]4.4. Detailed Budget Plan'!J128</f>
        <v>0</v>
      </c>
      <c r="BB1000" s="208">
        <f>+K1000-'[3]4.4. Detailed Budget Plan'!K128</f>
        <v>0</v>
      </c>
      <c r="BC1000" s="208">
        <f>+N1000-'[3]4.4. Detailed Budget Plan'!L128</f>
        <v>0</v>
      </c>
      <c r="BD1000" s="208">
        <f>+Q1000-'[3]4.4. Detailed Budget Plan'!M128</f>
        <v>0</v>
      </c>
      <c r="BE1000" s="208">
        <f>+T1000-'[3]4.4. Detailed Budget Plan'!N128</f>
        <v>0</v>
      </c>
      <c r="BF1000" s="208">
        <f>+W1000-'[3]4.4. Detailed Budget Plan'!O128</f>
        <v>0</v>
      </c>
      <c r="BG1000" s="208">
        <f>+AA1000-'[3]4.4. Detailed Budget Plan'!P128</f>
        <v>0</v>
      </c>
    </row>
    <row r="1001" spans="2:59" x14ac:dyDescent="0.25">
      <c r="C1001" s="286" t="s">
        <v>327</v>
      </c>
      <c r="D1001" s="286"/>
      <c r="E1001" s="306"/>
      <c r="F1001" s="307"/>
      <c r="G1001" s="308"/>
      <c r="H1001" s="308"/>
      <c r="I1001" s="309"/>
      <c r="J1001" s="310"/>
      <c r="K1001" s="309"/>
      <c r="L1001" s="309"/>
      <c r="M1001" s="310"/>
      <c r="N1001" s="309"/>
      <c r="O1001" s="309"/>
      <c r="P1001" s="310"/>
      <c r="Q1001" s="309"/>
      <c r="R1001" s="309"/>
      <c r="S1001" s="310"/>
      <c r="T1001" s="309"/>
      <c r="U1001" s="309"/>
      <c r="V1001" s="310"/>
      <c r="W1001" s="309"/>
      <c r="X1001" s="311"/>
      <c r="Y1001" s="311"/>
      <c r="Z1001" s="312"/>
      <c r="AA1001" s="311"/>
    </row>
    <row r="1002" spans="2:59" x14ac:dyDescent="0.25">
      <c r="C1002" s="261" t="s">
        <v>328</v>
      </c>
      <c r="D1002" s="261"/>
      <c r="E1002" s="314"/>
      <c r="F1002" s="315"/>
      <c r="G1002" s="316"/>
      <c r="H1002" s="316"/>
      <c r="I1002" s="206"/>
      <c r="J1002" s="317"/>
      <c r="K1002" s="206"/>
      <c r="L1002" s="206"/>
      <c r="M1002" s="317"/>
      <c r="N1002" s="206"/>
      <c r="O1002" s="206"/>
      <c r="P1002" s="317"/>
      <c r="Q1002" s="206"/>
      <c r="R1002" s="206"/>
      <c r="S1002" s="317"/>
      <c r="T1002" s="206"/>
      <c r="U1002" s="206"/>
      <c r="V1002" s="317"/>
      <c r="W1002" s="206"/>
      <c r="X1002" s="265"/>
      <c r="Y1002" s="265"/>
      <c r="Z1002" s="318"/>
      <c r="AA1002" s="265"/>
    </row>
    <row r="1003" spans="2:59" ht="15.75" thickBot="1" x14ac:dyDescent="0.3">
      <c r="I1003" s="320"/>
      <c r="J1003" s="321"/>
      <c r="K1003" s="320"/>
    </row>
    <row r="1004" spans="2:59" ht="15.75" thickBot="1" x14ac:dyDescent="0.3">
      <c r="B1004" s="166"/>
      <c r="C1004" s="376"/>
      <c r="D1004" s="166"/>
      <c r="E1004" s="166"/>
      <c r="F1004" s="387" t="s">
        <v>308</v>
      </c>
      <c r="G1004" s="388"/>
      <c r="H1004" s="389"/>
      <c r="I1004" s="387" t="s">
        <v>309</v>
      </c>
      <c r="J1004" s="388"/>
      <c r="K1004" s="389"/>
      <c r="L1004" s="387" t="s">
        <v>310</v>
      </c>
      <c r="M1004" s="388"/>
      <c r="N1004" s="389"/>
      <c r="O1004" s="387" t="s">
        <v>311</v>
      </c>
      <c r="P1004" s="388"/>
      <c r="Q1004" s="389"/>
      <c r="R1004" s="387" t="s">
        <v>312</v>
      </c>
      <c r="S1004" s="388"/>
      <c r="T1004" s="389"/>
      <c r="U1004" s="387" t="s">
        <v>313</v>
      </c>
      <c r="V1004" s="388"/>
      <c r="W1004" s="389"/>
      <c r="X1004" s="387" t="s">
        <v>314</v>
      </c>
      <c r="Y1004" s="388"/>
      <c r="Z1004" s="388"/>
      <c r="AA1004" s="389"/>
      <c r="AB1004" s="158"/>
    </row>
    <row r="1005" spans="2:59" ht="30" x14ac:dyDescent="0.25">
      <c r="B1005" s="276" t="str">
        <f>'[3]Do not use or change'!H127</f>
        <v>C5</v>
      </c>
      <c r="C1005" s="322" t="str">
        <f>'[3]Do not use or change'!F127</f>
        <v xml:space="preserve">Professional/ Contractual Services </v>
      </c>
      <c r="D1005" s="390" t="s">
        <v>329</v>
      </c>
      <c r="E1005" s="390" t="s">
        <v>307</v>
      </c>
      <c r="F1005" s="302" t="s">
        <v>315</v>
      </c>
      <c r="G1005" s="298" t="s">
        <v>316</v>
      </c>
      <c r="H1005" s="235" t="s">
        <v>317</v>
      </c>
      <c r="I1005" s="299" t="s">
        <v>315</v>
      </c>
      <c r="J1005" s="300" t="s">
        <v>316</v>
      </c>
      <c r="K1005" s="301" t="s">
        <v>317</v>
      </c>
      <c r="L1005" s="302" t="s">
        <v>315</v>
      </c>
      <c r="M1005" s="298" t="s">
        <v>316</v>
      </c>
      <c r="N1005" s="235" t="s">
        <v>317</v>
      </c>
      <c r="O1005" s="302" t="s">
        <v>315</v>
      </c>
      <c r="P1005" s="298" t="s">
        <v>316</v>
      </c>
      <c r="Q1005" s="235" t="s">
        <v>317</v>
      </c>
      <c r="R1005" s="302" t="s">
        <v>315</v>
      </c>
      <c r="S1005" s="298" t="s">
        <v>316</v>
      </c>
      <c r="T1005" s="235" t="s">
        <v>317</v>
      </c>
      <c r="U1005" s="302" t="s">
        <v>315</v>
      </c>
      <c r="V1005" s="298" t="s">
        <v>316</v>
      </c>
      <c r="W1005" s="235" t="s">
        <v>317</v>
      </c>
      <c r="X1005" s="390" t="s">
        <v>307</v>
      </c>
      <c r="Y1005" s="302" t="s">
        <v>315</v>
      </c>
      <c r="Z1005" s="298" t="s">
        <v>316</v>
      </c>
      <c r="AA1005" s="235" t="s">
        <v>317</v>
      </c>
      <c r="AB1005" s="181"/>
    </row>
    <row r="1006" spans="2:59" ht="61.15" customHeight="1" thickBot="1" x14ac:dyDescent="0.3">
      <c r="C1006" s="303" t="str">
        <f>'[3]Do not use or change'!I127</f>
        <v>Surveys and data logging and communication material.</v>
      </c>
      <c r="D1006" s="392" t="s">
        <v>472</v>
      </c>
      <c r="E1006" s="392" t="s">
        <v>320</v>
      </c>
      <c r="F1006" s="352">
        <v>8648.7206801631201</v>
      </c>
      <c r="G1006" s="197">
        <v>8.0666766551227163</v>
      </c>
      <c r="H1006" s="198">
        <v>69766.433207348906</v>
      </c>
      <c r="I1006" s="352">
        <v>8648.7206801631201</v>
      </c>
      <c r="J1006" s="197">
        <v>8.2492307184483717</v>
      </c>
      <c r="K1006" s="198">
        <v>71345.292310081306</v>
      </c>
      <c r="L1006" s="352">
        <v>8648.7206801631201</v>
      </c>
      <c r="M1006" s="197">
        <v>1.3209322490297182</v>
      </c>
      <c r="N1006" s="198">
        <v>11424.374059277705</v>
      </c>
      <c r="O1006" s="352">
        <v>8648.7206801631201</v>
      </c>
      <c r="P1006" s="197">
        <v>2.2996047000852333</v>
      </c>
      <c r="Q1006" s="198">
        <v>19888.638725827466</v>
      </c>
      <c r="R1006" s="352">
        <v>8648.7206801631201</v>
      </c>
      <c r="S1006" s="197">
        <v>1.4115726087565061</v>
      </c>
      <c r="T1006" s="198">
        <v>12208.297212904199</v>
      </c>
      <c r="U1006" s="352">
        <v>8648.7206801631201</v>
      </c>
      <c r="V1006" s="197">
        <v>0.25198306855745439</v>
      </c>
      <c r="W1006" s="198">
        <v>2179.3311760838169</v>
      </c>
      <c r="X1006" s="433" t="str">
        <f>E1006</f>
        <v>Lump sum</v>
      </c>
      <c r="Y1006" s="433">
        <f>U1006</f>
        <v>8648.7206801631201</v>
      </c>
      <c r="Z1006" s="284">
        <f>SUM(G1006+J1006+M1006+P1006+S1006+V1006)</f>
        <v>21.599999999999998</v>
      </c>
      <c r="AA1006" s="285">
        <f>SUM(H1006+K1006+N1006+Q1006+T1006+W1006)</f>
        <v>186812.36669152344</v>
      </c>
      <c r="AB1006" s="205"/>
      <c r="AC1006" s="206"/>
      <c r="AD1006" s="206"/>
      <c r="AE1006" s="207">
        <f>H1006-(F1006*G1006)</f>
        <v>0</v>
      </c>
      <c r="AF1006" s="206"/>
      <c r="AG1006" s="206"/>
      <c r="AH1006" s="207">
        <f>K1006-(J1006*I1006)</f>
        <v>0</v>
      </c>
      <c r="AI1006" s="206"/>
      <c r="AJ1006" s="206"/>
      <c r="AK1006" s="207">
        <f>+N1006-(L1006*M1006)</f>
        <v>0</v>
      </c>
      <c r="AL1006" s="206"/>
      <c r="AM1006" s="206"/>
      <c r="AN1006" s="207">
        <f>Q1006-(O1006*P1006)</f>
        <v>0</v>
      </c>
      <c r="AO1006" s="206"/>
      <c r="AP1006" s="206"/>
      <c r="AQ1006" s="207">
        <f>+T1006-(R1006*S1006)</f>
        <v>0</v>
      </c>
      <c r="AR1006" s="206"/>
      <c r="AS1006" s="206"/>
      <c r="AT1006" s="207">
        <f>+W1006-(U1006*V1006)</f>
        <v>0</v>
      </c>
      <c r="AU1006" s="206"/>
      <c r="AV1006" s="206"/>
      <c r="AW1006" s="206"/>
      <c r="AX1006" s="208">
        <f>+AA1006-W1006-T1006-Q1006-N1006-K1006-H1006</f>
        <v>0</v>
      </c>
      <c r="BA1006" s="208">
        <f>+H1006-'[3]4.4. Detailed Budget Plan'!J129</f>
        <v>0</v>
      </c>
      <c r="BB1006" s="208">
        <f>+K1006-'[3]4.4. Detailed Budget Plan'!K129</f>
        <v>0</v>
      </c>
      <c r="BC1006" s="208">
        <f>+N1006-'[3]4.4. Detailed Budget Plan'!L129</f>
        <v>0</v>
      </c>
      <c r="BD1006" s="208">
        <f>+Q1006-'[3]4.4. Detailed Budget Plan'!M129</f>
        <v>0</v>
      </c>
      <c r="BE1006" s="208">
        <f>+T1006-'[3]4.4. Detailed Budget Plan'!N129</f>
        <v>0</v>
      </c>
      <c r="BF1006" s="208">
        <f>+W1006-'[3]4.4. Detailed Budget Plan'!O129</f>
        <v>0</v>
      </c>
      <c r="BG1006" s="208">
        <f>+AA1006-'[3]4.4. Detailed Budget Plan'!P129</f>
        <v>0</v>
      </c>
    </row>
    <row r="1007" spans="2:59" x14ac:dyDescent="0.25">
      <c r="C1007" s="442"/>
      <c r="D1007" s="443"/>
      <c r="E1007" s="443"/>
      <c r="F1007" s="443"/>
      <c r="G1007" s="443"/>
      <c r="H1007" s="443"/>
      <c r="I1007" s="443"/>
      <c r="J1007" s="443"/>
      <c r="K1007" s="443"/>
      <c r="L1007" s="443"/>
      <c r="M1007" s="443"/>
      <c r="N1007" s="443"/>
      <c r="O1007" s="443"/>
      <c r="P1007" s="443"/>
      <c r="Q1007" s="444"/>
      <c r="R1007" s="241" t="s">
        <v>344</v>
      </c>
      <c r="S1007" s="242"/>
      <c r="T1007" s="242"/>
      <c r="U1007" s="242"/>
      <c r="V1007" s="242"/>
      <c r="W1007" s="330"/>
      <c r="X1007" s="205" t="s">
        <v>320</v>
      </c>
      <c r="Y1007" s="205">
        <v>2857.3890391129298</v>
      </c>
      <c r="Z1007" s="483">
        <v>10</v>
      </c>
      <c r="AA1007" s="361">
        <v>28573.890391129298</v>
      </c>
      <c r="AB1007" s="293"/>
      <c r="AC1007" s="206"/>
      <c r="AD1007" s="206"/>
      <c r="AE1007" s="206"/>
      <c r="AF1007" s="206"/>
      <c r="AG1007" s="206"/>
      <c r="AH1007" s="206"/>
      <c r="AI1007" s="206"/>
      <c r="AJ1007" s="206"/>
      <c r="AK1007" s="206"/>
      <c r="AL1007" s="206"/>
      <c r="AM1007" s="206"/>
      <c r="AN1007" s="206"/>
      <c r="AO1007" s="206"/>
      <c r="AP1007" s="206"/>
      <c r="AQ1007" s="206"/>
      <c r="AR1007" s="206"/>
      <c r="AS1007" s="206"/>
      <c r="AT1007" s="206"/>
      <c r="AU1007" s="206"/>
      <c r="AV1007" s="206"/>
      <c r="AW1007" s="206"/>
      <c r="AX1007" s="207">
        <f>+AA1007-(Y1007*Z1007)</f>
        <v>0</v>
      </c>
      <c r="AY1007" s="156">
        <v>1</v>
      </c>
    </row>
    <row r="1008" spans="2:59" x14ac:dyDescent="0.25">
      <c r="C1008" s="442"/>
      <c r="D1008" s="443"/>
      <c r="E1008" s="443"/>
      <c r="F1008" s="443"/>
      <c r="G1008" s="443"/>
      <c r="H1008" s="443"/>
      <c r="I1008" s="443"/>
      <c r="J1008" s="443"/>
      <c r="K1008" s="443"/>
      <c r="L1008" s="443"/>
      <c r="M1008" s="443"/>
      <c r="N1008" s="443"/>
      <c r="O1008" s="443"/>
      <c r="P1008" s="443"/>
      <c r="Q1008" s="444"/>
      <c r="R1008" s="336" t="s">
        <v>347</v>
      </c>
      <c r="S1008" s="337"/>
      <c r="T1008" s="337"/>
      <c r="U1008" s="337"/>
      <c r="V1008" s="337"/>
      <c r="W1008" s="338"/>
      <c r="X1008" s="525" t="s">
        <v>320</v>
      </c>
      <c r="Y1008" s="525">
        <v>16460.095192783436</v>
      </c>
      <c r="Z1008" s="526">
        <v>1.6</v>
      </c>
      <c r="AA1008" s="527">
        <v>26336.1523084535</v>
      </c>
      <c r="AB1008" s="293"/>
      <c r="AC1008" s="206"/>
      <c r="AD1008" s="206"/>
      <c r="AE1008" s="206"/>
      <c r="AF1008" s="206"/>
      <c r="AG1008" s="206"/>
      <c r="AH1008" s="206"/>
      <c r="AI1008" s="206"/>
      <c r="AJ1008" s="206"/>
      <c r="AK1008" s="206"/>
      <c r="AL1008" s="206"/>
      <c r="AM1008" s="206"/>
      <c r="AN1008" s="206"/>
      <c r="AO1008" s="206"/>
      <c r="AP1008" s="206"/>
      <c r="AQ1008" s="206"/>
      <c r="AR1008" s="206"/>
      <c r="AS1008" s="206"/>
      <c r="AT1008" s="206"/>
      <c r="AU1008" s="206"/>
      <c r="AV1008" s="206"/>
      <c r="AW1008" s="206"/>
      <c r="AX1008" s="207">
        <f>+AA1008-(Y1008*Z1008)</f>
        <v>0</v>
      </c>
      <c r="AY1008" s="156">
        <v>2</v>
      </c>
    </row>
    <row r="1009" spans="2:59" ht="15.75" thickBot="1" x14ac:dyDescent="0.3">
      <c r="C1009" s="587"/>
      <c r="D1009" s="588"/>
      <c r="E1009" s="588"/>
      <c r="F1009" s="588"/>
      <c r="G1009" s="588"/>
      <c r="H1009" s="588"/>
      <c r="I1009" s="588"/>
      <c r="J1009" s="588"/>
      <c r="K1009" s="588"/>
      <c r="L1009" s="588"/>
      <c r="M1009" s="588"/>
      <c r="N1009" s="588"/>
      <c r="O1009" s="588"/>
      <c r="P1009" s="588"/>
      <c r="Q1009" s="589"/>
      <c r="R1009" s="336" t="s">
        <v>348</v>
      </c>
      <c r="S1009" s="337"/>
      <c r="T1009" s="337"/>
      <c r="U1009" s="337"/>
      <c r="V1009" s="337"/>
      <c r="W1009" s="338"/>
      <c r="X1009" s="525" t="s">
        <v>320</v>
      </c>
      <c r="Y1009" s="525">
        <v>13190.232399194059</v>
      </c>
      <c r="Z1009" s="526">
        <v>10</v>
      </c>
      <c r="AA1009" s="527">
        <v>131902.32399194059</v>
      </c>
      <c r="AB1009" s="293"/>
      <c r="AC1009" s="206"/>
      <c r="AD1009" s="206"/>
      <c r="AE1009" s="206"/>
      <c r="AF1009" s="206"/>
      <c r="AG1009" s="206"/>
      <c r="AH1009" s="206"/>
      <c r="AI1009" s="206"/>
      <c r="AJ1009" s="206"/>
      <c r="AK1009" s="206"/>
      <c r="AL1009" s="206"/>
      <c r="AM1009" s="206"/>
      <c r="AN1009" s="206"/>
      <c r="AO1009" s="206"/>
      <c r="AP1009" s="206"/>
      <c r="AQ1009" s="206"/>
      <c r="AR1009" s="206"/>
      <c r="AS1009" s="206"/>
      <c r="AT1009" s="206"/>
      <c r="AU1009" s="206"/>
      <c r="AV1009" s="206"/>
      <c r="AW1009" s="206"/>
      <c r="AX1009" s="207">
        <f>+AA1009-(Y1009*Z1009)</f>
        <v>0</v>
      </c>
      <c r="AY1009" s="156">
        <v>3</v>
      </c>
    </row>
    <row r="1010" spans="2:59" x14ac:dyDescent="0.25">
      <c r="C1010" s="286" t="s">
        <v>327</v>
      </c>
      <c r="D1010" s="286"/>
      <c r="E1010" s="306"/>
      <c r="F1010" s="307"/>
      <c r="G1010" s="308"/>
      <c r="H1010" s="309"/>
      <c r="I1010" s="309"/>
      <c r="J1010" s="310"/>
      <c r="K1010" s="309"/>
      <c r="L1010" s="309"/>
      <c r="M1010" s="310"/>
      <c r="N1010" s="309"/>
      <c r="O1010" s="309"/>
      <c r="P1010" s="310"/>
      <c r="Q1010" s="309"/>
      <c r="R1010" s="206"/>
      <c r="S1010" s="317"/>
      <c r="T1010" s="206"/>
      <c r="U1010" s="206"/>
      <c r="V1010" s="317"/>
      <c r="W1010" s="206"/>
      <c r="X1010" s="265"/>
      <c r="Y1010" s="265"/>
      <c r="Z1010" s="318"/>
      <c r="AA1010" s="265"/>
    </row>
    <row r="1011" spans="2:59" x14ac:dyDescent="0.25">
      <c r="C1011" s="261" t="s">
        <v>328</v>
      </c>
      <c r="D1011" s="261"/>
      <c r="E1011" s="314"/>
      <c r="F1011" s="315"/>
      <c r="G1011" s="316"/>
      <c r="H1011" s="206"/>
      <c r="I1011" s="206"/>
      <c r="J1011" s="317"/>
      <c r="K1011" s="206"/>
      <c r="L1011" s="206"/>
      <c r="M1011" s="317"/>
      <c r="N1011" s="206"/>
      <c r="O1011" s="206"/>
      <c r="P1011" s="317"/>
      <c r="Q1011" s="206"/>
      <c r="R1011" s="206"/>
      <c r="S1011" s="317"/>
      <c r="T1011" s="206"/>
      <c r="U1011" s="206"/>
      <c r="V1011" s="317"/>
      <c r="W1011" s="206"/>
      <c r="X1011" s="265"/>
      <c r="Y1011" s="265"/>
      <c r="Z1011" s="318"/>
      <c r="AA1011" s="265"/>
    </row>
    <row r="1012" spans="2:59" ht="15.75" thickBot="1" x14ac:dyDescent="0.3"/>
    <row r="1013" spans="2:59" ht="15.75" thickBot="1" x14ac:dyDescent="0.3">
      <c r="F1013" s="387" t="s">
        <v>308</v>
      </c>
      <c r="G1013" s="388"/>
      <c r="H1013" s="389"/>
      <c r="I1013" s="387" t="s">
        <v>309</v>
      </c>
      <c r="J1013" s="388"/>
      <c r="K1013" s="389"/>
      <c r="L1013" s="387" t="s">
        <v>310</v>
      </c>
      <c r="M1013" s="388"/>
      <c r="N1013" s="389"/>
      <c r="O1013" s="387" t="s">
        <v>311</v>
      </c>
      <c r="P1013" s="388"/>
      <c r="Q1013" s="389"/>
      <c r="R1013" s="387" t="s">
        <v>312</v>
      </c>
      <c r="S1013" s="388"/>
      <c r="T1013" s="389"/>
      <c r="U1013" s="387" t="s">
        <v>313</v>
      </c>
      <c r="V1013" s="388"/>
      <c r="W1013" s="389"/>
      <c r="X1013" s="387" t="s">
        <v>314</v>
      </c>
      <c r="Y1013" s="388"/>
      <c r="Z1013" s="388"/>
      <c r="AA1013" s="389"/>
      <c r="AB1013" s="158"/>
    </row>
    <row r="1014" spans="2:59" ht="30" x14ac:dyDescent="0.25">
      <c r="B1014" s="276" t="str">
        <f>'[3]Do not use or change'!H128</f>
        <v>C6</v>
      </c>
      <c r="C1014" s="322" t="str">
        <f>'[3]Do not use or change'!F128</f>
        <v>Staff</v>
      </c>
      <c r="D1014" s="390" t="s">
        <v>329</v>
      </c>
      <c r="E1014" s="390" t="s">
        <v>307</v>
      </c>
      <c r="F1014" s="302" t="s">
        <v>315</v>
      </c>
      <c r="G1014" s="298" t="s">
        <v>316</v>
      </c>
      <c r="H1014" s="235" t="s">
        <v>317</v>
      </c>
      <c r="I1014" s="299" t="s">
        <v>315</v>
      </c>
      <c r="J1014" s="300" t="s">
        <v>316</v>
      </c>
      <c r="K1014" s="301" t="s">
        <v>317</v>
      </c>
      <c r="L1014" s="302" t="s">
        <v>315</v>
      </c>
      <c r="M1014" s="298" t="s">
        <v>316</v>
      </c>
      <c r="N1014" s="235" t="s">
        <v>317</v>
      </c>
      <c r="O1014" s="302" t="s">
        <v>315</v>
      </c>
      <c r="P1014" s="298" t="s">
        <v>316</v>
      </c>
      <c r="Q1014" s="235" t="s">
        <v>317</v>
      </c>
      <c r="R1014" s="302" t="s">
        <v>315</v>
      </c>
      <c r="S1014" s="298" t="s">
        <v>316</v>
      </c>
      <c r="T1014" s="235" t="s">
        <v>317</v>
      </c>
      <c r="U1014" s="302" t="s">
        <v>315</v>
      </c>
      <c r="V1014" s="298" t="s">
        <v>316</v>
      </c>
      <c r="W1014" s="235" t="s">
        <v>317</v>
      </c>
      <c r="X1014" s="390" t="s">
        <v>307</v>
      </c>
      <c r="Y1014" s="302" t="s">
        <v>315</v>
      </c>
      <c r="Z1014" s="298" t="s">
        <v>316</v>
      </c>
      <c r="AA1014" s="235" t="s">
        <v>317</v>
      </c>
      <c r="AB1014" s="181"/>
    </row>
    <row r="1015" spans="2:59" ht="112.15" customHeight="1" thickBot="1" x14ac:dyDescent="0.3">
      <c r="C1015" s="468" t="str">
        <f>'[3]Do not use or change'!I128</f>
        <v>Scientific advisors, and scientists linking farmers to markets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
      <c r="D1015" s="392" t="s">
        <v>473</v>
      </c>
      <c r="E1015" s="471" t="s">
        <v>340</v>
      </c>
      <c r="F1015" s="282">
        <v>11054</v>
      </c>
      <c r="G1015" s="197">
        <v>0.59870849498681822</v>
      </c>
      <c r="H1015" s="201">
        <v>6618.1237035842887</v>
      </c>
      <c r="I1015" s="282">
        <v>11054</v>
      </c>
      <c r="J1015" s="197">
        <v>1.4581399952943523</v>
      </c>
      <c r="K1015" s="198">
        <v>16118.279507983771</v>
      </c>
      <c r="L1015" s="282">
        <v>11054</v>
      </c>
      <c r="M1015" s="197">
        <v>2.2174115871268909</v>
      </c>
      <c r="N1015" s="198">
        <v>24511.267684100651</v>
      </c>
      <c r="O1015" s="282">
        <v>11054</v>
      </c>
      <c r="P1015" s="197">
        <v>2.7060117575431688</v>
      </c>
      <c r="Q1015" s="198">
        <v>29912.253967882189</v>
      </c>
      <c r="R1015" s="282">
        <v>11054</v>
      </c>
      <c r="S1015" s="197">
        <v>1.9212797441125482</v>
      </c>
      <c r="T1015" s="198">
        <v>21237.826291420108</v>
      </c>
      <c r="U1015" s="282">
        <v>11054</v>
      </c>
      <c r="V1015" s="197">
        <v>0.57580931282254544</v>
      </c>
      <c r="W1015" s="198">
        <v>6364.9961439404169</v>
      </c>
      <c r="X1015" s="433" t="str">
        <f>E1015</f>
        <v>Months</v>
      </c>
      <c r="Y1015" s="433">
        <f>U1015</f>
        <v>11054</v>
      </c>
      <c r="Z1015" s="284">
        <f>SUM(G1015+J1015+M1015+P1015+S1015+V1015)</f>
        <v>9.4773608918863257</v>
      </c>
      <c r="AA1015" s="285">
        <f>SUM(H1015+K1015+N1015+Q1015+T1015+W1015)</f>
        <v>104762.74729891142</v>
      </c>
      <c r="AB1015" s="205"/>
      <c r="AC1015" s="206"/>
      <c r="AD1015" s="206"/>
      <c r="AE1015" s="207">
        <f>H1015-(F1015*G1015)</f>
        <v>0</v>
      </c>
      <c r="AF1015" s="206"/>
      <c r="AG1015" s="206"/>
      <c r="AH1015" s="207">
        <f>K1015-(J1015*I1015)</f>
        <v>0</v>
      </c>
      <c r="AI1015" s="206"/>
      <c r="AJ1015" s="206"/>
      <c r="AK1015" s="207">
        <f>+N1015-(L1015*M1015)</f>
        <v>0</v>
      </c>
      <c r="AL1015" s="206"/>
      <c r="AM1015" s="206"/>
      <c r="AN1015" s="207">
        <f>Q1015-(O1015*P1015)</f>
        <v>0</v>
      </c>
      <c r="AO1015" s="206"/>
      <c r="AP1015" s="206"/>
      <c r="AQ1015" s="207">
        <f>+T1015-(R1015*S1015)</f>
        <v>0</v>
      </c>
      <c r="AR1015" s="206"/>
      <c r="AS1015" s="206"/>
      <c r="AT1015" s="207">
        <f>+W1015-(U1015*V1015)</f>
        <v>0</v>
      </c>
      <c r="AU1015" s="206"/>
      <c r="AV1015" s="206"/>
      <c r="AW1015" s="206"/>
      <c r="AX1015" s="208">
        <f>+AA1015-W1015-T1015-Q1015-N1015-K1015-H1015</f>
        <v>0</v>
      </c>
      <c r="BA1015" s="208">
        <f>+H1015-'[3]4.4. Detailed Budget Plan'!J130</f>
        <v>0</v>
      </c>
      <c r="BB1015" s="208">
        <f>+K1015-'[3]4.4. Detailed Budget Plan'!K130</f>
        <v>0</v>
      </c>
      <c r="BC1015" s="208">
        <f>+N1015-'[3]4.4. Detailed Budget Plan'!L130</f>
        <v>0</v>
      </c>
      <c r="BD1015" s="208">
        <f>+Q1015-'[3]4.4. Detailed Budget Plan'!M130</f>
        <v>0</v>
      </c>
      <c r="BE1015" s="208">
        <f>+T1015-'[3]4.4. Detailed Budget Plan'!N130</f>
        <v>0</v>
      </c>
      <c r="BF1015" s="208">
        <f>+W1015-'[3]4.4. Detailed Budget Plan'!O130</f>
        <v>0</v>
      </c>
      <c r="BG1015" s="208">
        <f>+AA1015-'[3]4.4. Detailed Budget Plan'!P130</f>
        <v>0</v>
      </c>
    </row>
    <row r="1016" spans="2:59" x14ac:dyDescent="0.25">
      <c r="C1016" s="286" t="s">
        <v>327</v>
      </c>
      <c r="D1016" s="286"/>
      <c r="E1016" s="306"/>
      <c r="F1016" s="307"/>
      <c r="G1016" s="308"/>
      <c r="H1016" s="308"/>
      <c r="I1016" s="309"/>
      <c r="J1016" s="310"/>
      <c r="K1016" s="309"/>
      <c r="L1016" s="309"/>
      <c r="M1016" s="310"/>
      <c r="N1016" s="309"/>
      <c r="O1016" s="309"/>
      <c r="P1016" s="310"/>
      <c r="Q1016" s="309"/>
      <c r="R1016" s="309"/>
      <c r="S1016" s="310"/>
      <c r="T1016" s="309"/>
      <c r="U1016" s="309"/>
      <c r="V1016" s="310"/>
      <c r="W1016" s="309"/>
      <c r="X1016" s="311"/>
      <c r="Y1016" s="311"/>
      <c r="Z1016" s="312"/>
      <c r="AA1016" s="311"/>
    </row>
    <row r="1017" spans="2:59" x14ac:dyDescent="0.25">
      <c r="C1017" s="261" t="s">
        <v>328</v>
      </c>
      <c r="D1017" s="261"/>
      <c r="E1017" s="314"/>
      <c r="F1017" s="315"/>
      <c r="G1017" s="316"/>
      <c r="H1017" s="316"/>
      <c r="I1017" s="206"/>
      <c r="J1017" s="317"/>
      <c r="K1017" s="206"/>
      <c r="L1017" s="206"/>
      <c r="M1017" s="317"/>
      <c r="N1017" s="206"/>
      <c r="O1017" s="206"/>
      <c r="P1017" s="317"/>
      <c r="Q1017" s="206"/>
      <c r="R1017" s="206"/>
      <c r="S1017" s="317"/>
      <c r="T1017" s="206"/>
      <c r="U1017" s="206"/>
      <c r="V1017" s="317"/>
      <c r="W1017" s="206"/>
      <c r="X1017" s="265"/>
      <c r="Y1017" s="265"/>
      <c r="Z1017" s="318"/>
      <c r="AA1017" s="265"/>
    </row>
    <row r="1018" spans="2:59" ht="15.75" thickBot="1" x14ac:dyDescent="0.3">
      <c r="F1018" s="319"/>
      <c r="H1018" s="319"/>
      <c r="K1018" s="319"/>
      <c r="N1018" s="319"/>
      <c r="Q1018" s="319"/>
      <c r="T1018" s="319"/>
      <c r="W1018" s="319"/>
      <c r="X1018" s="375"/>
      <c r="Y1018" s="375"/>
      <c r="AA1018" s="375"/>
      <c r="AB1018" s="225"/>
    </row>
    <row r="1019" spans="2:59" ht="15.75" thickBot="1" x14ac:dyDescent="0.3">
      <c r="F1019" s="387" t="s">
        <v>308</v>
      </c>
      <c r="G1019" s="388"/>
      <c r="H1019" s="389"/>
      <c r="I1019" s="387" t="s">
        <v>309</v>
      </c>
      <c r="J1019" s="388"/>
      <c r="K1019" s="389"/>
      <c r="L1019" s="387" t="s">
        <v>310</v>
      </c>
      <c r="M1019" s="388"/>
      <c r="N1019" s="389"/>
      <c r="O1019" s="387" t="s">
        <v>311</v>
      </c>
      <c r="P1019" s="388"/>
      <c r="Q1019" s="389"/>
      <c r="R1019" s="387" t="s">
        <v>312</v>
      </c>
      <c r="S1019" s="388"/>
      <c r="T1019" s="389"/>
      <c r="U1019" s="387" t="s">
        <v>313</v>
      </c>
      <c r="V1019" s="388"/>
      <c r="W1019" s="389"/>
      <c r="X1019" s="387" t="s">
        <v>314</v>
      </c>
      <c r="Y1019" s="388"/>
      <c r="Z1019" s="388"/>
      <c r="AA1019" s="389"/>
      <c r="AB1019" s="158"/>
    </row>
    <row r="1020" spans="2:59" ht="30" x14ac:dyDescent="0.25">
      <c r="B1020" s="276" t="str">
        <f>'[3]Do not use or change'!H129</f>
        <v>C7</v>
      </c>
      <c r="C1020" s="322" t="str">
        <f>'[3]Do not use or change'!F129</f>
        <v>Training, workshops, and conference</v>
      </c>
      <c r="D1020" s="390" t="s">
        <v>329</v>
      </c>
      <c r="E1020" s="390" t="s">
        <v>307</v>
      </c>
      <c r="F1020" s="302" t="s">
        <v>315</v>
      </c>
      <c r="G1020" s="298" t="s">
        <v>316</v>
      </c>
      <c r="H1020" s="235" t="s">
        <v>317</v>
      </c>
      <c r="I1020" s="299" t="s">
        <v>315</v>
      </c>
      <c r="J1020" s="300" t="s">
        <v>316</v>
      </c>
      <c r="K1020" s="301" t="s">
        <v>317</v>
      </c>
      <c r="L1020" s="302" t="s">
        <v>315</v>
      </c>
      <c r="M1020" s="298" t="s">
        <v>316</v>
      </c>
      <c r="N1020" s="235" t="s">
        <v>317</v>
      </c>
      <c r="O1020" s="302" t="s">
        <v>315</v>
      </c>
      <c r="P1020" s="298" t="s">
        <v>316</v>
      </c>
      <c r="Q1020" s="235" t="s">
        <v>317</v>
      </c>
      <c r="R1020" s="302" t="s">
        <v>315</v>
      </c>
      <c r="S1020" s="298" t="s">
        <v>316</v>
      </c>
      <c r="T1020" s="235" t="s">
        <v>317</v>
      </c>
      <c r="U1020" s="302" t="s">
        <v>315</v>
      </c>
      <c r="V1020" s="298" t="s">
        <v>316</v>
      </c>
      <c r="W1020" s="235" t="s">
        <v>317</v>
      </c>
      <c r="X1020" s="390" t="s">
        <v>307</v>
      </c>
      <c r="Y1020" s="302" t="s">
        <v>315</v>
      </c>
      <c r="Z1020" s="298" t="s">
        <v>316</v>
      </c>
      <c r="AA1020" s="235" t="s">
        <v>317</v>
      </c>
      <c r="AB1020" s="181"/>
    </row>
    <row r="1021" spans="2:59" ht="60.75" thickBot="1" x14ac:dyDescent="0.3">
      <c r="C1021" s="303" t="str">
        <f>'[3]Do not use or change'!I129</f>
        <v xml:space="preserve">Includes all costs associated with event logistics and supplies requiered (snacks, lunches, locations, equipment, materials, communication material) </v>
      </c>
      <c r="D1021" s="392" t="s">
        <v>474</v>
      </c>
      <c r="E1021" s="392" t="s">
        <v>351</v>
      </c>
      <c r="F1021" s="352">
        <v>2300</v>
      </c>
      <c r="G1021" s="355">
        <v>1.0931692238678341</v>
      </c>
      <c r="H1021" s="198">
        <v>2514.2892148960186</v>
      </c>
      <c r="I1021" s="352">
        <v>2300</v>
      </c>
      <c r="J1021" s="355">
        <v>1.7313423044918155</v>
      </c>
      <c r="K1021" s="198">
        <v>3982.0873003311758</v>
      </c>
      <c r="L1021" s="352">
        <v>2300</v>
      </c>
      <c r="M1021" s="355">
        <v>6.2319900598783766</v>
      </c>
      <c r="N1021" s="198">
        <v>14333.577137720265</v>
      </c>
      <c r="O1021" s="352">
        <v>2300</v>
      </c>
      <c r="P1021" s="355">
        <v>10.267067322304065</v>
      </c>
      <c r="Q1021" s="198">
        <v>23614.254841299349</v>
      </c>
      <c r="R1021" s="352">
        <v>2300</v>
      </c>
      <c r="S1021" s="355">
        <v>7.1533993937440439</v>
      </c>
      <c r="T1021" s="198">
        <v>16452.818605611301</v>
      </c>
      <c r="U1021" s="352">
        <v>2300</v>
      </c>
      <c r="V1021" s="355">
        <v>2.4531688760352184</v>
      </c>
      <c r="W1021" s="198">
        <v>5642.2884148810026</v>
      </c>
      <c r="X1021" s="433" t="str">
        <f>E1021</f>
        <v>Event</v>
      </c>
      <c r="Y1021" s="433">
        <f>U1021</f>
        <v>2300</v>
      </c>
      <c r="Z1021" s="284">
        <f>SUM(G1021+J1021+M1021+P1021+S1021+V1021)</f>
        <v>28.930137180321356</v>
      </c>
      <c r="AA1021" s="285">
        <f>SUM(H1021+K1021+N1021+Q1021+T1021+W1021)</f>
        <v>66539.315514739108</v>
      </c>
      <c r="AB1021" s="205"/>
      <c r="AC1021" s="206"/>
      <c r="AD1021" s="206"/>
      <c r="AE1021" s="207">
        <f>H1021-(F1021*G1021)</f>
        <v>0</v>
      </c>
      <c r="AF1021" s="206"/>
      <c r="AG1021" s="206"/>
      <c r="AH1021" s="207">
        <f>K1021-(J1021*I1021)</f>
        <v>0</v>
      </c>
      <c r="AI1021" s="206"/>
      <c r="AJ1021" s="206"/>
      <c r="AK1021" s="207">
        <f>+N1021-(L1021*M1021)</f>
        <v>0</v>
      </c>
      <c r="AL1021" s="206"/>
      <c r="AM1021" s="206"/>
      <c r="AN1021" s="207">
        <f>Q1021-(O1021*P1021)</f>
        <v>0</v>
      </c>
      <c r="AO1021" s="206"/>
      <c r="AP1021" s="206"/>
      <c r="AQ1021" s="207">
        <f>+T1021-(R1021*S1021)</f>
        <v>0</v>
      </c>
      <c r="AR1021" s="206"/>
      <c r="AS1021" s="206"/>
      <c r="AT1021" s="207">
        <f>+W1021-(U1021*V1021)</f>
        <v>0</v>
      </c>
      <c r="AU1021" s="206"/>
      <c r="AV1021" s="206"/>
      <c r="AW1021" s="206"/>
      <c r="AX1021" s="208">
        <f>+AA1021-W1021-T1021-Q1021-N1021-K1021-H1021</f>
        <v>0</v>
      </c>
      <c r="BA1021" s="208">
        <f>+H1021-'[3]4.4. Detailed Budget Plan'!J131</f>
        <v>0</v>
      </c>
      <c r="BB1021" s="208">
        <f>+K1021-'[3]4.4. Detailed Budget Plan'!K131</f>
        <v>0</v>
      </c>
      <c r="BC1021" s="208">
        <f>+N1021-'[3]4.4. Detailed Budget Plan'!L131</f>
        <v>0</v>
      </c>
      <c r="BD1021" s="208">
        <f>+Q1021-'[3]4.4. Detailed Budget Plan'!M131</f>
        <v>0</v>
      </c>
      <c r="BE1021" s="208">
        <f>+T1021-'[3]4.4. Detailed Budget Plan'!N131</f>
        <v>0</v>
      </c>
      <c r="BF1021" s="208">
        <f>+W1021-'[3]4.4. Detailed Budget Plan'!O131</f>
        <v>0</v>
      </c>
      <c r="BG1021" s="208">
        <f>+AA1021-'[3]4.4. Detailed Budget Plan'!P131</f>
        <v>0</v>
      </c>
    </row>
    <row r="1022" spans="2:59" x14ac:dyDescent="0.25">
      <c r="C1022" s="286" t="s">
        <v>327</v>
      </c>
      <c r="D1022" s="286"/>
      <c r="E1022" s="306"/>
      <c r="F1022" s="307"/>
      <c r="G1022" s="308"/>
      <c r="I1022" s="309"/>
      <c r="J1022" s="310"/>
      <c r="K1022" s="309"/>
      <c r="L1022" s="309"/>
      <c r="M1022" s="310"/>
      <c r="N1022" s="309"/>
      <c r="O1022" s="309"/>
      <c r="P1022" s="310"/>
      <c r="Q1022" s="309"/>
      <c r="R1022" s="309"/>
      <c r="S1022" s="310"/>
      <c r="T1022" s="309"/>
      <c r="U1022" s="309"/>
      <c r="V1022" s="310"/>
      <c r="W1022" s="309"/>
      <c r="X1022" s="311"/>
      <c r="Y1022" s="311"/>
      <c r="Z1022" s="312"/>
      <c r="AA1022" s="311"/>
    </row>
    <row r="1023" spans="2:59" x14ac:dyDescent="0.25">
      <c r="C1023" s="261" t="s">
        <v>328</v>
      </c>
      <c r="D1023" s="261"/>
      <c r="E1023" s="314"/>
      <c r="F1023" s="315"/>
      <c r="G1023" s="316"/>
      <c r="H1023" s="206"/>
      <c r="I1023" s="206"/>
      <c r="J1023" s="317"/>
      <c r="K1023" s="206"/>
      <c r="L1023" s="206"/>
      <c r="M1023" s="317"/>
      <c r="N1023" s="206"/>
      <c r="O1023" s="206"/>
      <c r="P1023" s="317"/>
      <c r="Q1023" s="206"/>
      <c r="R1023" s="206"/>
      <c r="S1023" s="317"/>
      <c r="T1023" s="206"/>
      <c r="U1023" s="206"/>
      <c r="V1023" s="317"/>
      <c r="W1023" s="206"/>
      <c r="X1023" s="265"/>
      <c r="Y1023" s="265"/>
      <c r="Z1023" s="318"/>
      <c r="AA1023" s="265"/>
    </row>
    <row r="1024" spans="2:59" ht="15.75" thickBot="1" x14ac:dyDescent="0.3">
      <c r="C1024" s="425"/>
      <c r="D1024" s="425"/>
      <c r="E1024" s="266"/>
      <c r="F1024" s="267"/>
      <c r="G1024" s="268"/>
      <c r="H1024" s="199"/>
      <c r="I1024" s="267"/>
      <c r="J1024" s="292"/>
      <c r="K1024" s="293"/>
      <c r="L1024" s="291"/>
      <c r="M1024" s="292"/>
      <c r="N1024" s="293"/>
      <c r="O1024" s="291"/>
      <c r="P1024" s="292"/>
      <c r="Q1024" s="293"/>
      <c r="R1024" s="291"/>
      <c r="S1024" s="292"/>
      <c r="T1024" s="293"/>
      <c r="U1024" s="291"/>
      <c r="V1024" s="292"/>
      <c r="W1024" s="293"/>
      <c r="X1024" s="205"/>
      <c r="Y1024" s="205"/>
      <c r="Z1024" s="350"/>
      <c r="AA1024" s="205"/>
      <c r="AB1024" s="205"/>
    </row>
    <row r="1025" spans="2:59" ht="15.75" thickBot="1" x14ac:dyDescent="0.3">
      <c r="F1025" s="387" t="s">
        <v>308</v>
      </c>
      <c r="G1025" s="388"/>
      <c r="H1025" s="389"/>
      <c r="I1025" s="387" t="s">
        <v>309</v>
      </c>
      <c r="J1025" s="388"/>
      <c r="K1025" s="389"/>
      <c r="L1025" s="387" t="s">
        <v>310</v>
      </c>
      <c r="M1025" s="388"/>
      <c r="N1025" s="389"/>
      <c r="O1025" s="387" t="s">
        <v>311</v>
      </c>
      <c r="P1025" s="388"/>
      <c r="Q1025" s="389"/>
      <c r="R1025" s="387" t="s">
        <v>312</v>
      </c>
      <c r="S1025" s="388"/>
      <c r="T1025" s="389"/>
      <c r="U1025" s="387" t="s">
        <v>313</v>
      </c>
      <c r="V1025" s="388"/>
      <c r="W1025" s="389"/>
      <c r="X1025" s="387" t="s">
        <v>314</v>
      </c>
      <c r="Y1025" s="388"/>
      <c r="Z1025" s="388"/>
      <c r="AA1025" s="389"/>
      <c r="AB1025" s="158"/>
    </row>
    <row r="1026" spans="2:59" ht="30" x14ac:dyDescent="0.25">
      <c r="B1026" s="276" t="str">
        <f>'[3]Do not use or change'!H130</f>
        <v>C8</v>
      </c>
      <c r="C1026" s="322" t="str">
        <f>'[3]Do not use or change'!F130</f>
        <v>Travel</v>
      </c>
      <c r="D1026" s="390" t="s">
        <v>329</v>
      </c>
      <c r="E1026" s="390" t="s">
        <v>307</v>
      </c>
      <c r="F1026" s="302" t="s">
        <v>315</v>
      </c>
      <c r="G1026" s="298" t="s">
        <v>316</v>
      </c>
      <c r="H1026" s="235" t="s">
        <v>317</v>
      </c>
      <c r="I1026" s="299" t="s">
        <v>315</v>
      </c>
      <c r="J1026" s="300" t="s">
        <v>316</v>
      </c>
      <c r="K1026" s="301" t="s">
        <v>317</v>
      </c>
      <c r="L1026" s="302" t="s">
        <v>315</v>
      </c>
      <c r="M1026" s="298" t="s">
        <v>316</v>
      </c>
      <c r="N1026" s="235" t="s">
        <v>317</v>
      </c>
      <c r="O1026" s="302" t="s">
        <v>315</v>
      </c>
      <c r="P1026" s="298" t="s">
        <v>316</v>
      </c>
      <c r="Q1026" s="235" t="s">
        <v>317</v>
      </c>
      <c r="R1026" s="302" t="s">
        <v>315</v>
      </c>
      <c r="S1026" s="298" t="s">
        <v>316</v>
      </c>
      <c r="T1026" s="235" t="s">
        <v>317</v>
      </c>
      <c r="U1026" s="302" t="s">
        <v>315</v>
      </c>
      <c r="V1026" s="298" t="s">
        <v>316</v>
      </c>
      <c r="W1026" s="235" t="s">
        <v>317</v>
      </c>
      <c r="X1026" s="390" t="s">
        <v>307</v>
      </c>
      <c r="Y1026" s="302" t="s">
        <v>315</v>
      </c>
      <c r="Z1026" s="298" t="s">
        <v>316</v>
      </c>
      <c r="AA1026" s="235" t="s">
        <v>317</v>
      </c>
      <c r="AB1026" s="181"/>
    </row>
    <row r="1027" spans="2:59" ht="30.75" thickBot="1" x14ac:dyDescent="0.3">
      <c r="C1027" s="303" t="str">
        <f>'[3]Do not use or change'!I130</f>
        <v>Includes travel costs (air tickects, taxi, car rental hotels and perdiem)</v>
      </c>
      <c r="D1027" s="392" t="s">
        <v>475</v>
      </c>
      <c r="E1027" s="392" t="s">
        <v>353</v>
      </c>
      <c r="F1027" s="354">
        <v>626</v>
      </c>
      <c r="G1027" s="197">
        <v>3.0308716721917799</v>
      </c>
      <c r="H1027" s="198">
        <v>1897.3256667920541</v>
      </c>
      <c r="I1027" s="354">
        <v>626</v>
      </c>
      <c r="J1027" s="197">
        <v>4.468571094808123</v>
      </c>
      <c r="K1027" s="198">
        <v>2797.3255053498851</v>
      </c>
      <c r="L1027" s="354">
        <v>626</v>
      </c>
      <c r="M1027" s="197">
        <v>75.128993280561303</v>
      </c>
      <c r="N1027" s="198">
        <v>47030.749793631374</v>
      </c>
      <c r="O1027" s="354">
        <v>626</v>
      </c>
      <c r="P1027" s="197">
        <v>139.33294047786845</v>
      </c>
      <c r="Q1027" s="198">
        <v>87222.420739145644</v>
      </c>
      <c r="R1027" s="354">
        <v>626</v>
      </c>
      <c r="S1027" s="197">
        <v>65.711345413692428</v>
      </c>
      <c r="T1027" s="198">
        <v>41135.302228971457</v>
      </c>
      <c r="U1027" s="354">
        <v>626</v>
      </c>
      <c r="V1027" s="197">
        <v>0</v>
      </c>
      <c r="W1027" s="198">
        <v>0</v>
      </c>
      <c r="X1027" s="433" t="str">
        <f>E1027</f>
        <v>Trip</v>
      </c>
      <c r="Y1027" s="433">
        <f>U1027</f>
        <v>626</v>
      </c>
      <c r="Z1027" s="284">
        <f>SUM(G1027+J1027+M1027+P1027+S1027+V1027)</f>
        <v>287.67272193912208</v>
      </c>
      <c r="AA1027" s="285">
        <f>SUM(H1027+K1027+N1027+Q1027+T1027+W1027)</f>
        <v>180083.12393389043</v>
      </c>
      <c r="AB1027" s="205"/>
      <c r="AC1027" s="206"/>
      <c r="AD1027" s="206"/>
      <c r="AE1027" s="207">
        <f>H1027-(F1027*G1027)</f>
        <v>0</v>
      </c>
      <c r="AF1027" s="206"/>
      <c r="AG1027" s="206"/>
      <c r="AH1027" s="207">
        <f>K1027-(J1027*I1027)</f>
        <v>0</v>
      </c>
      <c r="AI1027" s="206"/>
      <c r="AJ1027" s="206"/>
      <c r="AK1027" s="207">
        <f>+N1027-(L1027*M1027)</f>
        <v>0</v>
      </c>
      <c r="AL1027" s="206"/>
      <c r="AM1027" s="206"/>
      <c r="AN1027" s="207">
        <f>Q1027-(O1027*P1027)</f>
        <v>0</v>
      </c>
      <c r="AO1027" s="206"/>
      <c r="AP1027" s="206"/>
      <c r="AQ1027" s="207">
        <f>+T1027-(R1027*S1027)</f>
        <v>0</v>
      </c>
      <c r="AR1027" s="206"/>
      <c r="AS1027" s="206"/>
      <c r="AT1027" s="207">
        <f>+W1027-(U1027*V1027)</f>
        <v>0</v>
      </c>
      <c r="AU1027" s="206"/>
      <c r="AV1027" s="206"/>
      <c r="AW1027" s="206"/>
      <c r="AX1027" s="208">
        <f>+AA1027-W1027-T1027-Q1027-N1027-K1027-H1027</f>
        <v>2.7284841053187847E-11</v>
      </c>
      <c r="BA1027" s="208">
        <f>+H1027-'[3]4.4. Detailed Budget Plan'!J132</f>
        <v>0</v>
      </c>
      <c r="BB1027" s="208">
        <f>+K1027-'[3]4.4. Detailed Budget Plan'!K132</f>
        <v>0</v>
      </c>
      <c r="BC1027" s="208">
        <f>+N1027-'[3]4.4. Detailed Budget Plan'!L132</f>
        <v>0</v>
      </c>
      <c r="BD1027" s="208">
        <f>+Q1027-'[3]4.4. Detailed Budget Plan'!M132</f>
        <v>0</v>
      </c>
      <c r="BE1027" s="208">
        <f>+T1027-'[3]4.4. Detailed Budget Plan'!N132</f>
        <v>0</v>
      </c>
      <c r="BF1027" s="208">
        <f>+W1027-'[3]4.4. Detailed Budget Plan'!O132</f>
        <v>0</v>
      </c>
      <c r="BG1027" s="208">
        <f>+AA1027-'[3]4.4. Detailed Budget Plan'!P132</f>
        <v>0</v>
      </c>
    </row>
    <row r="1028" spans="2:59" x14ac:dyDescent="0.25">
      <c r="C1028" s="286" t="s">
        <v>327</v>
      </c>
      <c r="D1028" s="286"/>
      <c r="E1028" s="306"/>
      <c r="F1028" s="307"/>
      <c r="G1028" s="308"/>
      <c r="H1028" s="308"/>
      <c r="I1028" s="309"/>
      <c r="J1028" s="310"/>
      <c r="K1028" s="309"/>
      <c r="L1028" s="309"/>
      <c r="M1028" s="310"/>
      <c r="N1028" s="309"/>
      <c r="O1028" s="309"/>
      <c r="P1028" s="310"/>
      <c r="Q1028" s="309"/>
      <c r="R1028" s="309"/>
      <c r="S1028" s="310"/>
      <c r="T1028" s="309"/>
      <c r="U1028" s="309"/>
      <c r="V1028" s="310"/>
      <c r="W1028" s="309"/>
      <c r="X1028" s="311"/>
      <c r="Y1028" s="311"/>
      <c r="Z1028" s="312"/>
      <c r="AA1028" s="311"/>
    </row>
    <row r="1029" spans="2:59" x14ac:dyDescent="0.25">
      <c r="C1029" s="261" t="s">
        <v>328</v>
      </c>
      <c r="D1029" s="261"/>
      <c r="E1029" s="314"/>
      <c r="F1029" s="315"/>
      <c r="G1029" s="316"/>
      <c r="H1029" s="316"/>
      <c r="I1029" s="206"/>
      <c r="J1029" s="317"/>
      <c r="K1029" s="206"/>
      <c r="L1029" s="206"/>
      <c r="M1029" s="317"/>
      <c r="N1029" s="206"/>
      <c r="O1029" s="206"/>
      <c r="P1029" s="317"/>
      <c r="Q1029" s="206"/>
      <c r="R1029" s="206"/>
      <c r="S1029" s="317"/>
      <c r="T1029" s="206"/>
      <c r="U1029" s="206"/>
      <c r="V1029" s="317"/>
      <c r="W1029" s="206"/>
      <c r="X1029" s="265"/>
      <c r="Y1029" s="265"/>
      <c r="Z1029" s="318"/>
      <c r="AA1029" s="265"/>
    </row>
    <row r="1030" spans="2:59" x14ac:dyDescent="0.25">
      <c r="F1030" s="319"/>
      <c r="H1030" s="319"/>
      <c r="K1030" s="319"/>
      <c r="N1030" s="319"/>
      <c r="Q1030" s="319"/>
      <c r="T1030" s="319"/>
      <c r="W1030" s="319"/>
      <c r="X1030" s="375"/>
      <c r="Y1030" s="375"/>
      <c r="AA1030" s="375"/>
      <c r="AB1030" s="225"/>
    </row>
    <row r="1031" spans="2:59" ht="15.75" thickBot="1" x14ac:dyDescent="0.3">
      <c r="C1031" s="425"/>
      <c r="D1031" s="425"/>
      <c r="E1031" s="266"/>
      <c r="F1031" s="267"/>
      <c r="G1031" s="268"/>
      <c r="H1031" s="199"/>
      <c r="I1031" s="267"/>
      <c r="J1031" s="292"/>
      <c r="K1031" s="293"/>
      <c r="L1031" s="291"/>
      <c r="M1031" s="292"/>
      <c r="N1031" s="293"/>
      <c r="O1031" s="291"/>
      <c r="P1031" s="292"/>
      <c r="Q1031" s="293"/>
      <c r="R1031" s="291"/>
      <c r="S1031" s="292"/>
      <c r="T1031" s="293"/>
      <c r="U1031" s="291"/>
      <c r="V1031" s="292"/>
      <c r="W1031" s="293"/>
      <c r="X1031" s="205"/>
      <c r="Y1031" s="205"/>
      <c r="Z1031" s="350"/>
      <c r="AA1031" s="205"/>
      <c r="AB1031" s="205"/>
    </row>
    <row r="1032" spans="2:59" ht="15.75" thickBot="1" x14ac:dyDescent="0.3">
      <c r="F1032" s="387" t="s">
        <v>308</v>
      </c>
      <c r="G1032" s="388"/>
      <c r="H1032" s="389"/>
      <c r="I1032" s="387" t="s">
        <v>309</v>
      </c>
      <c r="J1032" s="388"/>
      <c r="K1032" s="389"/>
      <c r="L1032" s="387" t="s">
        <v>310</v>
      </c>
      <c r="M1032" s="388"/>
      <c r="N1032" s="389"/>
      <c r="O1032" s="387" t="s">
        <v>311</v>
      </c>
      <c r="P1032" s="388"/>
      <c r="Q1032" s="389"/>
      <c r="R1032" s="387" t="s">
        <v>312</v>
      </c>
      <c r="S1032" s="388"/>
      <c r="T1032" s="389"/>
      <c r="U1032" s="387" t="s">
        <v>313</v>
      </c>
      <c r="V1032" s="388"/>
      <c r="W1032" s="389"/>
      <c r="X1032" s="387" t="s">
        <v>314</v>
      </c>
      <c r="Y1032" s="388"/>
      <c r="Z1032" s="388"/>
      <c r="AA1032" s="389"/>
      <c r="AB1032" s="158"/>
    </row>
    <row r="1033" spans="2:59" ht="30" x14ac:dyDescent="0.25">
      <c r="B1033" s="276" t="str">
        <f>'[3]Do not use or change'!H131</f>
        <v>C9</v>
      </c>
      <c r="C1033" s="322" t="str">
        <f>'[3]Do not use or change'!F131</f>
        <v>Equipment</v>
      </c>
      <c r="D1033" s="390" t="s">
        <v>329</v>
      </c>
      <c r="E1033" s="390" t="s">
        <v>307</v>
      </c>
      <c r="F1033" s="302" t="s">
        <v>315</v>
      </c>
      <c r="G1033" s="298" t="s">
        <v>316</v>
      </c>
      <c r="H1033" s="235" t="s">
        <v>317</v>
      </c>
      <c r="I1033" s="299" t="s">
        <v>315</v>
      </c>
      <c r="J1033" s="300" t="s">
        <v>316</v>
      </c>
      <c r="K1033" s="301" t="s">
        <v>317</v>
      </c>
      <c r="L1033" s="302" t="s">
        <v>315</v>
      </c>
      <c r="M1033" s="298" t="s">
        <v>316</v>
      </c>
      <c r="N1033" s="235" t="s">
        <v>317</v>
      </c>
      <c r="O1033" s="302" t="s">
        <v>315</v>
      </c>
      <c r="P1033" s="298" t="s">
        <v>316</v>
      </c>
      <c r="Q1033" s="235" t="s">
        <v>317</v>
      </c>
      <c r="R1033" s="302" t="s">
        <v>315</v>
      </c>
      <c r="S1033" s="298" t="s">
        <v>316</v>
      </c>
      <c r="T1033" s="235" t="s">
        <v>317</v>
      </c>
      <c r="U1033" s="302" t="s">
        <v>315</v>
      </c>
      <c r="V1033" s="298" t="s">
        <v>316</v>
      </c>
      <c r="W1033" s="235" t="s">
        <v>317</v>
      </c>
      <c r="X1033" s="390" t="s">
        <v>307</v>
      </c>
      <c r="Y1033" s="302" t="s">
        <v>315</v>
      </c>
      <c r="Z1033" s="298" t="s">
        <v>316</v>
      </c>
      <c r="AA1033" s="235" t="s">
        <v>317</v>
      </c>
      <c r="AB1033" s="181"/>
    </row>
    <row r="1034" spans="2:59" ht="33.6" customHeight="1" thickBot="1" x14ac:dyDescent="0.3">
      <c r="C1034" s="303" t="str">
        <f>'[3]Do not use or change'!I131</f>
        <v>Journalism recorder, software for network analysis</v>
      </c>
      <c r="D1034" s="392"/>
      <c r="E1034" s="392" t="s">
        <v>320</v>
      </c>
      <c r="F1034" s="352">
        <v>29353.847909411805</v>
      </c>
      <c r="G1034" s="197">
        <v>0.57555989532676877</v>
      </c>
      <c r="H1034" s="198">
        <v>16894.897630178948</v>
      </c>
      <c r="I1034" s="352">
        <v>29353.847909411805</v>
      </c>
      <c r="J1034" s="197">
        <v>1.1437873566883772</v>
      </c>
      <c r="K1034" s="198">
        <v>33574.560108938771</v>
      </c>
      <c r="L1034" s="352">
        <v>29353.847909411805</v>
      </c>
      <c r="M1034" s="197">
        <v>1.1009130576567219</v>
      </c>
      <c r="N1034" s="198">
        <v>32316.034455940924</v>
      </c>
      <c r="O1034" s="352">
        <v>29353.847909411805</v>
      </c>
      <c r="P1034" s="197">
        <v>1.0535550096143171</v>
      </c>
      <c r="Q1034" s="198">
        <v>30925.893516417556</v>
      </c>
      <c r="R1034" s="354">
        <v>29353.847909411805</v>
      </c>
      <c r="S1034" s="197">
        <v>1.0308996706685962</v>
      </c>
      <c r="T1034" s="198">
        <v>30260.87214266869</v>
      </c>
      <c r="U1034" s="354">
        <v>29353.847909411805</v>
      </c>
      <c r="V1034" s="197">
        <v>0.51048307700423989</v>
      </c>
      <c r="W1034" s="198">
        <v>14984.642602711014</v>
      </c>
      <c r="X1034" s="433" t="str">
        <f>E1034</f>
        <v>Lump sum</v>
      </c>
      <c r="Y1034" s="433">
        <f>U1034</f>
        <v>29353.847909411805</v>
      </c>
      <c r="Z1034" s="284">
        <f>SUM(G1034+J1034+M1034+P1034+S1034+V1034)</f>
        <v>5.4151980669590216</v>
      </c>
      <c r="AA1034" s="285">
        <f>SUM(H1034+K1034+N1034+Q1034+T1034+W1034)</f>
        <v>158956.90045685592</v>
      </c>
      <c r="AB1034" s="205"/>
      <c r="AC1034" s="206"/>
      <c r="AD1034" s="206"/>
      <c r="AE1034" s="207">
        <f>H1034-(F1034*G1034)</f>
        <v>0</v>
      </c>
      <c r="AF1034" s="206"/>
      <c r="AG1034" s="206"/>
      <c r="AH1034" s="207">
        <f>K1034-(J1034*I1034)</f>
        <v>0</v>
      </c>
      <c r="AI1034" s="206"/>
      <c r="AJ1034" s="206"/>
      <c r="AK1034" s="207">
        <f>+N1034-(L1034*M1034)</f>
        <v>0</v>
      </c>
      <c r="AL1034" s="206"/>
      <c r="AM1034" s="206"/>
      <c r="AN1034" s="207">
        <f>Q1034-(O1034*P1034)</f>
        <v>0</v>
      </c>
      <c r="AO1034" s="206"/>
      <c r="AP1034" s="206"/>
      <c r="AQ1034" s="207">
        <f>+T1034-(R1034*S1034)</f>
        <v>0</v>
      </c>
      <c r="AR1034" s="206"/>
      <c r="AS1034" s="206"/>
      <c r="AT1034" s="207">
        <f>+W1034-(U1034*V1034)</f>
        <v>0</v>
      </c>
      <c r="AU1034" s="206"/>
      <c r="AV1034" s="206"/>
      <c r="AW1034" s="206"/>
      <c r="AX1034" s="208">
        <f>+AA1034-W1034-T1034-Q1034-N1034-K1034-H1034</f>
        <v>0</v>
      </c>
      <c r="BA1034" s="208">
        <f>+H1034-'[3]4.4. Detailed Budget Plan'!J133</f>
        <v>0</v>
      </c>
      <c r="BB1034" s="208">
        <f>+K1034-'[3]4.4. Detailed Budget Plan'!K133</f>
        <v>0</v>
      </c>
      <c r="BC1034" s="208">
        <f>+N1034-'[3]4.4. Detailed Budget Plan'!L133</f>
        <v>0</v>
      </c>
      <c r="BD1034" s="208">
        <f>+Q1034-'[3]4.4. Detailed Budget Plan'!M133</f>
        <v>0</v>
      </c>
      <c r="BE1034" s="208">
        <f>+T1034-'[3]4.4. Detailed Budget Plan'!N133</f>
        <v>0</v>
      </c>
      <c r="BF1034" s="208">
        <f>+W1034-'[3]4.4. Detailed Budget Plan'!O133</f>
        <v>0</v>
      </c>
      <c r="BG1034" s="208">
        <f>+AA1034-'[3]4.4. Detailed Budget Plan'!P133</f>
        <v>0</v>
      </c>
    </row>
    <row r="1035" spans="2:59" ht="24.6" customHeight="1" x14ac:dyDescent="0.25">
      <c r="C1035" s="442"/>
      <c r="D1035" s="443"/>
      <c r="E1035" s="443"/>
      <c r="F1035" s="443"/>
      <c r="G1035" s="443"/>
      <c r="H1035" s="443"/>
      <c r="I1035" s="443"/>
      <c r="J1035" s="443"/>
      <c r="K1035" s="443"/>
      <c r="L1035" s="443"/>
      <c r="M1035" s="443"/>
      <c r="N1035" s="443"/>
      <c r="O1035" s="443"/>
      <c r="P1035" s="443"/>
      <c r="Q1035" s="444"/>
      <c r="R1035" s="241" t="s">
        <v>332</v>
      </c>
      <c r="S1035" s="242"/>
      <c r="T1035" s="242"/>
      <c r="U1035" s="242"/>
      <c r="V1035" s="242"/>
      <c r="W1035" s="330"/>
      <c r="X1035" s="583" t="s">
        <v>320</v>
      </c>
      <c r="Y1035" s="205">
        <v>93568.016654839827</v>
      </c>
      <c r="Z1035" s="483">
        <v>1.2168984420132634</v>
      </c>
      <c r="AA1035" s="361">
        <v>113862.77368954566</v>
      </c>
      <c r="AB1035" s="293"/>
      <c r="AC1035" s="206"/>
      <c r="AD1035" s="206"/>
      <c r="AE1035" s="206"/>
      <c r="AF1035" s="206"/>
      <c r="AG1035" s="206"/>
      <c r="AH1035" s="206"/>
      <c r="AI1035" s="206"/>
      <c r="AJ1035" s="206"/>
      <c r="AK1035" s="206"/>
      <c r="AL1035" s="206"/>
      <c r="AM1035" s="206"/>
      <c r="AN1035" s="206"/>
      <c r="AO1035" s="206"/>
      <c r="AP1035" s="206"/>
      <c r="AQ1035" s="206"/>
      <c r="AR1035" s="206"/>
      <c r="AS1035" s="206"/>
      <c r="AT1035" s="206"/>
      <c r="AU1035" s="206"/>
      <c r="AV1035" s="206"/>
      <c r="AW1035" s="206"/>
      <c r="AX1035" s="207">
        <f>+AA1035-(Y1035*Z1035)</f>
        <v>0</v>
      </c>
      <c r="AY1035" s="156">
        <v>1</v>
      </c>
    </row>
    <row r="1036" spans="2:59" ht="24.6" customHeight="1" x14ac:dyDescent="0.25">
      <c r="C1036" s="442"/>
      <c r="D1036" s="443"/>
      <c r="E1036" s="443"/>
      <c r="F1036" s="443"/>
      <c r="G1036" s="443"/>
      <c r="H1036" s="443"/>
      <c r="I1036" s="443"/>
      <c r="J1036" s="443"/>
      <c r="K1036" s="443"/>
      <c r="L1036" s="443"/>
      <c r="M1036" s="443"/>
      <c r="N1036" s="443"/>
      <c r="O1036" s="443"/>
      <c r="P1036" s="443"/>
      <c r="Q1036" s="444"/>
      <c r="R1036" s="212" t="s">
        <v>337</v>
      </c>
      <c r="S1036" s="213"/>
      <c r="T1036" s="213"/>
      <c r="U1036" s="213"/>
      <c r="V1036" s="213"/>
      <c r="W1036" s="214"/>
      <c r="X1036" s="503" t="s">
        <v>320</v>
      </c>
      <c r="Y1036" s="525">
        <v>38654.31549969966</v>
      </c>
      <c r="Z1036" s="526">
        <v>1.1560535199126001</v>
      </c>
      <c r="AA1036" s="527">
        <v>44686.457493239977</v>
      </c>
      <c r="AB1036" s="293"/>
      <c r="AC1036" s="206"/>
      <c r="AD1036" s="206"/>
      <c r="AE1036" s="206"/>
      <c r="AF1036" s="206"/>
      <c r="AG1036" s="206"/>
      <c r="AH1036" s="206"/>
      <c r="AI1036" s="206"/>
      <c r="AJ1036" s="206"/>
      <c r="AK1036" s="206"/>
      <c r="AL1036" s="206"/>
      <c r="AM1036" s="206"/>
      <c r="AN1036" s="206"/>
      <c r="AO1036" s="206"/>
      <c r="AP1036" s="206"/>
      <c r="AQ1036" s="206"/>
      <c r="AR1036" s="206"/>
      <c r="AS1036" s="206"/>
      <c r="AT1036" s="206"/>
      <c r="AU1036" s="206"/>
      <c r="AV1036" s="206"/>
      <c r="AW1036" s="206"/>
      <c r="AX1036" s="207">
        <f>+AA1036-(Y1036*Z1036)</f>
        <v>0</v>
      </c>
      <c r="AY1036" s="156">
        <v>2</v>
      </c>
    </row>
    <row r="1037" spans="2:59" ht="24.6" customHeight="1" x14ac:dyDescent="0.25">
      <c r="C1037" s="462"/>
      <c r="D1037" s="463"/>
      <c r="E1037" s="463"/>
      <c r="F1037" s="463"/>
      <c r="G1037" s="463"/>
      <c r="H1037" s="463"/>
      <c r="I1037" s="463"/>
      <c r="J1037" s="463"/>
      <c r="K1037" s="463"/>
      <c r="L1037" s="463"/>
      <c r="M1037" s="463"/>
      <c r="N1037" s="463"/>
      <c r="O1037" s="463"/>
      <c r="P1037" s="463"/>
      <c r="Q1037" s="464"/>
      <c r="R1037" s="212" t="s">
        <v>338</v>
      </c>
      <c r="S1037" s="213"/>
      <c r="T1037" s="213"/>
      <c r="U1037" s="213"/>
      <c r="V1037" s="213"/>
      <c r="W1037" s="214"/>
      <c r="X1037" s="503" t="s">
        <v>320</v>
      </c>
      <c r="Y1037" s="525">
        <v>134.00272693119862</v>
      </c>
      <c r="Z1037" s="526">
        <v>3.0422461050331586</v>
      </c>
      <c r="AA1037" s="527">
        <v>407.669274070261</v>
      </c>
      <c r="AB1037" s="293"/>
      <c r="AC1037" s="206"/>
      <c r="AD1037" s="206"/>
      <c r="AE1037" s="206"/>
      <c r="AF1037" s="206"/>
      <c r="AG1037" s="206"/>
      <c r="AH1037" s="206"/>
      <c r="AI1037" s="206"/>
      <c r="AJ1037" s="206"/>
      <c r="AK1037" s="206"/>
      <c r="AL1037" s="206"/>
      <c r="AM1037" s="206"/>
      <c r="AN1037" s="206"/>
      <c r="AO1037" s="206"/>
      <c r="AP1037" s="206"/>
      <c r="AQ1037" s="206"/>
      <c r="AR1037" s="206"/>
      <c r="AS1037" s="206"/>
      <c r="AT1037" s="206"/>
      <c r="AU1037" s="206"/>
      <c r="AV1037" s="206"/>
      <c r="AW1037" s="206"/>
      <c r="AX1037" s="207">
        <f>+AA1037-(Y1037*Z1037)</f>
        <v>0</v>
      </c>
      <c r="AY1037" s="156">
        <v>3</v>
      </c>
    </row>
    <row r="1038" spans="2:59" x14ac:dyDescent="0.25">
      <c r="C1038" s="256" t="s">
        <v>327</v>
      </c>
      <c r="D1038" s="256"/>
      <c r="E1038" s="314"/>
      <c r="F1038" s="315"/>
      <c r="G1038" s="316"/>
      <c r="H1038" s="206"/>
      <c r="I1038" s="206"/>
      <c r="J1038" s="317"/>
      <c r="K1038" s="206"/>
      <c r="L1038" s="206"/>
      <c r="M1038" s="317"/>
      <c r="N1038" s="206"/>
      <c r="O1038" s="206"/>
      <c r="P1038" s="317"/>
      <c r="Q1038" s="206"/>
      <c r="R1038" s="206"/>
      <c r="S1038" s="317"/>
      <c r="T1038" s="206"/>
      <c r="U1038" s="206"/>
      <c r="V1038" s="317"/>
      <c r="W1038" s="206"/>
      <c r="X1038" s="265"/>
      <c r="Y1038" s="265"/>
      <c r="Z1038" s="318"/>
      <c r="AA1038" s="265"/>
    </row>
    <row r="1039" spans="2:59" x14ac:dyDescent="0.25">
      <c r="C1039" s="261" t="s">
        <v>328</v>
      </c>
      <c r="D1039" s="261"/>
      <c r="E1039" s="314"/>
      <c r="F1039" s="315"/>
      <c r="G1039" s="316"/>
      <c r="H1039" s="206"/>
      <c r="I1039" s="206"/>
      <c r="J1039" s="317"/>
      <c r="K1039" s="206"/>
      <c r="L1039" s="206"/>
      <c r="M1039" s="317"/>
      <c r="N1039" s="206"/>
      <c r="O1039" s="206"/>
      <c r="P1039" s="317"/>
      <c r="Q1039" s="206"/>
      <c r="R1039" s="206"/>
      <c r="S1039" s="317"/>
      <c r="T1039" s="206"/>
      <c r="U1039" s="206"/>
      <c r="V1039" s="317"/>
      <c r="W1039" s="206"/>
      <c r="X1039" s="265"/>
      <c r="Y1039" s="265"/>
      <c r="Z1039" s="318"/>
      <c r="AA1039" s="265"/>
    </row>
    <row r="1040" spans="2:59" ht="15.75" thickBot="1" x14ac:dyDescent="0.3">
      <c r="F1040" s="319"/>
      <c r="H1040" s="319"/>
      <c r="K1040" s="319"/>
      <c r="N1040" s="319"/>
      <c r="Q1040" s="319"/>
      <c r="T1040" s="319"/>
      <c r="W1040" s="319"/>
      <c r="X1040" s="375"/>
      <c r="Y1040" s="375"/>
      <c r="AA1040" s="375"/>
      <c r="AB1040" s="225"/>
    </row>
    <row r="1041" spans="2:59" ht="15.75" thickBot="1" x14ac:dyDescent="0.3">
      <c r="B1041" s="166"/>
      <c r="C1041" s="166"/>
      <c r="D1041" s="166"/>
      <c r="E1041" s="166"/>
      <c r="F1041" s="387" t="s">
        <v>308</v>
      </c>
      <c r="G1041" s="388"/>
      <c r="H1041" s="389"/>
      <c r="I1041" s="387" t="s">
        <v>309</v>
      </c>
      <c r="J1041" s="388"/>
      <c r="K1041" s="389"/>
      <c r="L1041" s="387" t="s">
        <v>310</v>
      </c>
      <c r="M1041" s="388"/>
      <c r="N1041" s="389"/>
      <c r="O1041" s="387" t="s">
        <v>311</v>
      </c>
      <c r="P1041" s="388"/>
      <c r="Q1041" s="389"/>
      <c r="R1041" s="387" t="s">
        <v>312</v>
      </c>
      <c r="S1041" s="388"/>
      <c r="T1041" s="389"/>
      <c r="U1041" s="387" t="s">
        <v>313</v>
      </c>
      <c r="V1041" s="388"/>
      <c r="W1041" s="389"/>
      <c r="X1041" s="387" t="s">
        <v>314</v>
      </c>
      <c r="Y1041" s="388"/>
      <c r="Z1041" s="388"/>
      <c r="AA1041" s="389"/>
      <c r="AB1041" s="158"/>
    </row>
    <row r="1042" spans="2:59" ht="30" x14ac:dyDescent="0.25">
      <c r="B1042" s="276" t="str">
        <f>'[3]Do not use or change'!H132</f>
        <v>C10</v>
      </c>
      <c r="C1042" s="344" t="str">
        <f>'[3]Do not use or change'!F132</f>
        <v>Local Consultants</v>
      </c>
      <c r="D1042" s="390" t="s">
        <v>329</v>
      </c>
      <c r="E1042" s="390" t="s">
        <v>307</v>
      </c>
      <c r="F1042" s="302" t="s">
        <v>315</v>
      </c>
      <c r="G1042" s="298" t="s">
        <v>316</v>
      </c>
      <c r="H1042" s="235" t="s">
        <v>317</v>
      </c>
      <c r="I1042" s="299" t="s">
        <v>315</v>
      </c>
      <c r="J1042" s="300" t="s">
        <v>316</v>
      </c>
      <c r="K1042" s="301" t="s">
        <v>317</v>
      </c>
      <c r="L1042" s="302" t="s">
        <v>315</v>
      </c>
      <c r="M1042" s="298" t="s">
        <v>316</v>
      </c>
      <c r="N1042" s="235" t="s">
        <v>317</v>
      </c>
      <c r="O1042" s="302" t="s">
        <v>315</v>
      </c>
      <c r="P1042" s="298" t="s">
        <v>316</v>
      </c>
      <c r="Q1042" s="235" t="s">
        <v>317</v>
      </c>
      <c r="R1042" s="302" t="s">
        <v>315</v>
      </c>
      <c r="S1042" s="298" t="s">
        <v>316</v>
      </c>
      <c r="T1042" s="235" t="s">
        <v>317</v>
      </c>
      <c r="U1042" s="302" t="s">
        <v>315</v>
      </c>
      <c r="V1042" s="298" t="s">
        <v>316</v>
      </c>
      <c r="W1042" s="235" t="s">
        <v>317</v>
      </c>
      <c r="X1042" s="390" t="s">
        <v>307</v>
      </c>
      <c r="Y1042" s="302" t="s">
        <v>315</v>
      </c>
      <c r="Z1042" s="298" t="s">
        <v>316</v>
      </c>
      <c r="AA1042" s="235" t="s">
        <v>317</v>
      </c>
      <c r="AB1042" s="181"/>
    </row>
    <row r="1043" spans="2:59" ht="63.6" customHeight="1" thickBot="1" x14ac:dyDescent="0.3">
      <c r="B1043" s="166"/>
      <c r="C1043" s="303" t="str">
        <f>'[3]Do not use or change'!I132</f>
        <v>Professsional support for fieldwork</v>
      </c>
      <c r="D1043" s="392" t="str">
        <f>D1000</f>
        <v>It corresponds to the monthly time of 12 people who will be involved in the project as local consultants. Average value month per person / year is the unit cost with a value of US $ 2,333</v>
      </c>
      <c r="E1043" s="392" t="s">
        <v>340</v>
      </c>
      <c r="F1043" s="198">
        <v>2333</v>
      </c>
      <c r="G1043" s="197">
        <v>0</v>
      </c>
      <c r="H1043" s="198">
        <v>0</v>
      </c>
      <c r="I1043" s="198">
        <v>2333</v>
      </c>
      <c r="J1043" s="197">
        <v>0</v>
      </c>
      <c r="K1043" s="198">
        <v>0</v>
      </c>
      <c r="L1043" s="198">
        <v>2333</v>
      </c>
      <c r="M1043" s="197">
        <v>5.0776332366441279</v>
      </c>
      <c r="N1043" s="198">
        <v>11846.118341090751</v>
      </c>
      <c r="O1043" s="198">
        <v>2333</v>
      </c>
      <c r="P1043" s="197">
        <v>10.054651867307937</v>
      </c>
      <c r="Q1043" s="198">
        <v>23457.502806429417</v>
      </c>
      <c r="R1043" s="198">
        <v>2333</v>
      </c>
      <c r="S1043" s="197">
        <v>4.9784098195452771</v>
      </c>
      <c r="T1043" s="198">
        <v>11614.630108999132</v>
      </c>
      <c r="U1043" s="198">
        <v>2333</v>
      </c>
      <c r="V1043" s="197">
        <v>0</v>
      </c>
      <c r="W1043" s="198">
        <v>0</v>
      </c>
      <c r="X1043" s="433" t="str">
        <f>E1043</f>
        <v>Months</v>
      </c>
      <c r="Y1043" s="433">
        <f>U1043</f>
        <v>2333</v>
      </c>
      <c r="Z1043" s="284">
        <f>SUM(G1043+J1043+M1043+P1043+S1043+V1043)</f>
        <v>20.110694923497341</v>
      </c>
      <c r="AA1043" s="285">
        <f>SUM(H1043+K1043+N1043+Q1043+T1043+W1043)</f>
        <v>46918.251256519303</v>
      </c>
      <c r="AB1043" s="205"/>
      <c r="AC1043" s="206"/>
      <c r="AD1043" s="206"/>
      <c r="AE1043" s="207">
        <f>H1043-(F1043*G1043)</f>
        <v>0</v>
      </c>
      <c r="AF1043" s="206"/>
      <c r="AG1043" s="206"/>
      <c r="AH1043" s="207">
        <f>K1043-(J1043*I1043)</f>
        <v>0</v>
      </c>
      <c r="AI1043" s="206"/>
      <c r="AJ1043" s="206"/>
      <c r="AK1043" s="207">
        <f>+N1043-(L1043*M1043)</f>
        <v>0</v>
      </c>
      <c r="AL1043" s="206"/>
      <c r="AM1043" s="206"/>
      <c r="AN1043" s="207">
        <f>Q1043-(O1043*P1043)</f>
        <v>0</v>
      </c>
      <c r="AO1043" s="206"/>
      <c r="AP1043" s="206"/>
      <c r="AQ1043" s="207">
        <f>+T1043-(R1043*S1043)</f>
        <v>0</v>
      </c>
      <c r="AR1043" s="206"/>
      <c r="AS1043" s="206"/>
      <c r="AT1043" s="207">
        <f>+W1043-(U1043*V1043)</f>
        <v>0</v>
      </c>
      <c r="AU1043" s="206"/>
      <c r="AV1043" s="206"/>
      <c r="AW1043" s="206"/>
      <c r="AX1043" s="208">
        <f>+AA1043-W1043-T1043-Q1043-N1043-K1043-H1043</f>
        <v>3.637978807091713E-12</v>
      </c>
      <c r="BA1043" s="208">
        <f>+H1043-'[3]4.4. Detailed Budget Plan'!J134</f>
        <v>0</v>
      </c>
      <c r="BB1043" s="208">
        <f>+K1043-'[3]4.4. Detailed Budget Plan'!K134</f>
        <v>0</v>
      </c>
      <c r="BC1043" s="208">
        <f>+N1043-'[3]4.4. Detailed Budget Plan'!L134</f>
        <v>0</v>
      </c>
      <c r="BD1043" s="208">
        <f>+Q1043-'[3]4.4. Detailed Budget Plan'!M134</f>
        <v>0</v>
      </c>
      <c r="BE1043" s="208">
        <f>+T1043-'[3]4.4. Detailed Budget Plan'!N134</f>
        <v>0</v>
      </c>
      <c r="BF1043" s="208">
        <f>+W1043-'[3]4.4. Detailed Budget Plan'!O134</f>
        <v>0</v>
      </c>
      <c r="BG1043" s="208">
        <f>+AA1043-'[3]4.4. Detailed Budget Plan'!P134</f>
        <v>0</v>
      </c>
    </row>
    <row r="1044" spans="2:59" x14ac:dyDescent="0.25">
      <c r="C1044" s="286" t="s">
        <v>327</v>
      </c>
      <c r="D1044" s="286"/>
      <c r="E1044" s="306"/>
      <c r="F1044" s="307"/>
      <c r="G1044" s="308"/>
      <c r="I1044" s="309"/>
      <c r="J1044" s="310"/>
      <c r="K1044" s="309"/>
      <c r="L1044" s="309"/>
      <c r="M1044" s="310"/>
      <c r="N1044" s="309"/>
      <c r="O1044" s="309"/>
      <c r="P1044" s="310"/>
      <c r="Q1044" s="309"/>
      <c r="R1044" s="309"/>
      <c r="S1044" s="310"/>
      <c r="T1044" s="309"/>
      <c r="U1044" s="309"/>
      <c r="V1044" s="310"/>
      <c r="W1044" s="309"/>
      <c r="X1044" s="311"/>
      <c r="Y1044" s="311"/>
      <c r="Z1044" s="312"/>
      <c r="AA1044" s="311"/>
    </row>
    <row r="1045" spans="2:59" x14ac:dyDescent="0.25">
      <c r="C1045" s="261" t="s">
        <v>328</v>
      </c>
      <c r="D1045" s="261"/>
      <c r="E1045" s="314"/>
      <c r="F1045" s="315"/>
      <c r="G1045" s="316"/>
      <c r="H1045" s="206"/>
      <c r="I1045" s="206"/>
      <c r="J1045" s="317"/>
      <c r="K1045" s="206"/>
      <c r="L1045" s="206"/>
      <c r="M1045" s="317"/>
      <c r="N1045" s="206"/>
      <c r="O1045" s="206"/>
      <c r="P1045" s="317"/>
      <c r="Q1045" s="206"/>
      <c r="R1045" s="206"/>
      <c r="S1045" s="317"/>
      <c r="T1045" s="206"/>
      <c r="U1045" s="206"/>
      <c r="V1045" s="317"/>
      <c r="W1045" s="206"/>
      <c r="X1045" s="265"/>
      <c r="Y1045" s="265"/>
      <c r="Z1045" s="318"/>
      <c r="AA1045" s="265"/>
    </row>
    <row r="1046" spans="2:59" ht="15.75" thickBot="1" x14ac:dyDescent="0.3">
      <c r="I1046" s="320"/>
      <c r="J1046" s="321"/>
      <c r="K1046" s="320"/>
    </row>
    <row r="1047" spans="2:59" ht="15.75" thickBot="1" x14ac:dyDescent="0.3">
      <c r="B1047" s="166"/>
      <c r="C1047" s="376"/>
      <c r="D1047" s="166"/>
      <c r="E1047" s="166"/>
      <c r="F1047" s="387" t="s">
        <v>308</v>
      </c>
      <c r="G1047" s="388"/>
      <c r="H1047" s="389"/>
      <c r="I1047" s="387" t="s">
        <v>309</v>
      </c>
      <c r="J1047" s="388"/>
      <c r="K1047" s="389"/>
      <c r="L1047" s="387" t="s">
        <v>310</v>
      </c>
      <c r="M1047" s="388"/>
      <c r="N1047" s="389"/>
      <c r="O1047" s="387" t="s">
        <v>311</v>
      </c>
      <c r="P1047" s="388"/>
      <c r="Q1047" s="389"/>
      <c r="R1047" s="387" t="s">
        <v>312</v>
      </c>
      <c r="S1047" s="388"/>
      <c r="T1047" s="389"/>
      <c r="U1047" s="387" t="s">
        <v>313</v>
      </c>
      <c r="V1047" s="388"/>
      <c r="W1047" s="389"/>
      <c r="X1047" s="387" t="s">
        <v>314</v>
      </c>
      <c r="Y1047" s="388"/>
      <c r="Z1047" s="388"/>
      <c r="AA1047" s="389"/>
      <c r="AB1047" s="158"/>
    </row>
    <row r="1048" spans="2:59" ht="30" x14ac:dyDescent="0.25">
      <c r="B1048" s="276" t="str">
        <f>'[3]Do not use or change'!H133</f>
        <v>C11</v>
      </c>
      <c r="C1048" s="322" t="str">
        <f>'[3]Do not use or change'!F133</f>
        <v>Staff</v>
      </c>
      <c r="D1048" s="390" t="s">
        <v>329</v>
      </c>
      <c r="E1048" s="390" t="s">
        <v>307</v>
      </c>
      <c r="F1048" s="302" t="s">
        <v>315</v>
      </c>
      <c r="G1048" s="298" t="s">
        <v>316</v>
      </c>
      <c r="H1048" s="235" t="s">
        <v>317</v>
      </c>
      <c r="I1048" s="299" t="s">
        <v>315</v>
      </c>
      <c r="J1048" s="300" t="s">
        <v>316</v>
      </c>
      <c r="K1048" s="301" t="s">
        <v>317</v>
      </c>
      <c r="L1048" s="302" t="s">
        <v>315</v>
      </c>
      <c r="M1048" s="298" t="s">
        <v>316</v>
      </c>
      <c r="N1048" s="235" t="s">
        <v>317</v>
      </c>
      <c r="O1048" s="302" t="s">
        <v>315</v>
      </c>
      <c r="P1048" s="298" t="s">
        <v>316</v>
      </c>
      <c r="Q1048" s="235" t="s">
        <v>317</v>
      </c>
      <c r="R1048" s="302" t="s">
        <v>315</v>
      </c>
      <c r="S1048" s="298" t="s">
        <v>316</v>
      </c>
      <c r="T1048" s="235" t="s">
        <v>317</v>
      </c>
      <c r="U1048" s="302" t="s">
        <v>315</v>
      </c>
      <c r="V1048" s="298" t="s">
        <v>316</v>
      </c>
      <c r="W1048" s="235" t="s">
        <v>317</v>
      </c>
      <c r="X1048" s="390" t="s">
        <v>307</v>
      </c>
      <c r="Y1048" s="302" t="s">
        <v>315</v>
      </c>
      <c r="Z1048" s="298" t="s">
        <v>316</v>
      </c>
      <c r="AA1048" s="235" t="s">
        <v>317</v>
      </c>
      <c r="AB1048" s="181"/>
    </row>
    <row r="1049" spans="2:59" ht="125.1" customHeight="1" thickBot="1" x14ac:dyDescent="0.3">
      <c r="C1049" s="303" t="str">
        <f>'[3]Do not use or change'!I133</f>
        <v>Scientific advisors, scientists, associates, assistants, professionals, technicians.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
      <c r="D1049" s="392" t="str">
        <f>D1015</f>
        <v>It correspond to a position of leading international scientist who will serve as scientific advisors on business model and knowledge management (results 3.1 and 3.2) and a national senior scientist who will be responsible for leading the results 3.1 and 3.2.</v>
      </c>
      <c r="E1049" s="392" t="s">
        <v>340</v>
      </c>
      <c r="F1049" s="282">
        <v>11054</v>
      </c>
      <c r="G1049" s="197">
        <v>1.2562257943666979</v>
      </c>
      <c r="H1049" s="198">
        <v>13886.31993092948</v>
      </c>
      <c r="I1049" s="282">
        <v>11054</v>
      </c>
      <c r="J1049" s="197">
        <v>4.9889832370159422</v>
      </c>
      <c r="K1049" s="198">
        <v>55148.22070197422</v>
      </c>
      <c r="L1049" s="282">
        <v>11054</v>
      </c>
      <c r="M1049" s="197">
        <v>15.802307336647617</v>
      </c>
      <c r="N1049" s="198">
        <v>174678.70529930276</v>
      </c>
      <c r="O1049" s="282">
        <v>11054</v>
      </c>
      <c r="P1049" s="197">
        <v>23.972854323574829</v>
      </c>
      <c r="Q1049" s="198">
        <v>264995.93169279618</v>
      </c>
      <c r="R1049" s="282">
        <v>11054</v>
      </c>
      <c r="S1049" s="197">
        <v>13.089788478120324</v>
      </c>
      <c r="T1049" s="198">
        <v>144694.52183714206</v>
      </c>
      <c r="U1049" s="282">
        <v>11054</v>
      </c>
      <c r="V1049" s="197">
        <v>1.208178132532044</v>
      </c>
      <c r="W1049" s="198">
        <v>13355.201077009215</v>
      </c>
      <c r="X1049" s="433" t="str">
        <f>E1049</f>
        <v>Months</v>
      </c>
      <c r="Y1049" s="433">
        <f>U1049</f>
        <v>11054</v>
      </c>
      <c r="Z1049" s="284">
        <f>SUM(G1049+J1049+M1049+P1049+S1049+V1049)</f>
        <v>60.318337302257454</v>
      </c>
      <c r="AA1049" s="285">
        <f>SUM(H1049+K1049+N1049+Q1049+T1049+W1049)</f>
        <v>666758.90053915384</v>
      </c>
      <c r="AB1049" s="205"/>
      <c r="AC1049" s="206"/>
      <c r="AD1049" s="206"/>
      <c r="AE1049" s="207">
        <f>H1049-(F1049*G1049)</f>
        <v>0</v>
      </c>
      <c r="AF1049" s="206"/>
      <c r="AG1049" s="206"/>
      <c r="AH1049" s="207">
        <f>K1049-(J1049*I1049)</f>
        <v>0</v>
      </c>
      <c r="AI1049" s="206"/>
      <c r="AJ1049" s="206"/>
      <c r="AK1049" s="207">
        <f>+N1049-(L1049*M1049)</f>
        <v>0</v>
      </c>
      <c r="AL1049" s="206"/>
      <c r="AM1049" s="206"/>
      <c r="AN1049" s="207">
        <f>Q1049-(O1049*P1049)</f>
        <v>0</v>
      </c>
      <c r="AO1049" s="206"/>
      <c r="AP1049" s="206"/>
      <c r="AQ1049" s="207">
        <f>+T1049-(R1049*S1049)</f>
        <v>0</v>
      </c>
      <c r="AR1049" s="206"/>
      <c r="AS1049" s="206"/>
      <c r="AT1049" s="207">
        <f>+W1049-(U1049*V1049)</f>
        <v>0</v>
      </c>
      <c r="AU1049" s="206"/>
      <c r="AV1049" s="206"/>
      <c r="AW1049" s="206"/>
      <c r="AX1049" s="208">
        <f>+AA1049-W1049-T1049-Q1049-N1049-K1049-H1049</f>
        <v>-6.5483618527650833E-11</v>
      </c>
      <c r="BA1049" s="208">
        <f>+H1049-'[3]4.4. Detailed Budget Plan'!J135</f>
        <v>0</v>
      </c>
      <c r="BB1049" s="208">
        <f>+K1049-'[3]4.4. Detailed Budget Plan'!K135</f>
        <v>0</v>
      </c>
      <c r="BC1049" s="208">
        <f>+N1049-'[3]4.4. Detailed Budget Plan'!L135</f>
        <v>0</v>
      </c>
      <c r="BD1049" s="208">
        <f>+Q1049-'[3]4.4. Detailed Budget Plan'!M135</f>
        <v>0</v>
      </c>
      <c r="BE1049" s="208">
        <f>+T1049-'[3]4.4. Detailed Budget Plan'!N135</f>
        <v>0</v>
      </c>
      <c r="BF1049" s="208">
        <f>+W1049-'[3]4.4. Detailed Budget Plan'!O135</f>
        <v>0</v>
      </c>
      <c r="BG1049" s="208">
        <f>+AA1049-'[3]4.4. Detailed Budget Plan'!P135</f>
        <v>0</v>
      </c>
    </row>
    <row r="1050" spans="2:59" x14ac:dyDescent="0.25">
      <c r="C1050" s="286" t="s">
        <v>327</v>
      </c>
      <c r="D1050" s="286"/>
      <c r="E1050" s="306"/>
      <c r="F1050" s="307"/>
      <c r="G1050" s="308"/>
      <c r="H1050" s="308"/>
      <c r="I1050" s="309"/>
      <c r="J1050" s="310"/>
      <c r="K1050" s="309"/>
      <c r="L1050" s="309"/>
      <c r="M1050" s="310"/>
      <c r="N1050" s="309"/>
      <c r="O1050" s="309"/>
      <c r="P1050" s="310"/>
      <c r="Q1050" s="309"/>
      <c r="R1050" s="309"/>
      <c r="S1050" s="310"/>
      <c r="T1050" s="309"/>
      <c r="U1050" s="309"/>
      <c r="V1050" s="310"/>
      <c r="W1050" s="309"/>
      <c r="X1050" s="311"/>
      <c r="Y1050" s="311"/>
      <c r="Z1050" s="312"/>
      <c r="AA1050" s="311"/>
    </row>
    <row r="1051" spans="2:59" x14ac:dyDescent="0.25">
      <c r="C1051" s="261" t="s">
        <v>328</v>
      </c>
      <c r="D1051" s="261"/>
      <c r="E1051" s="314"/>
      <c r="F1051" s="315"/>
      <c r="G1051" s="316"/>
      <c r="H1051" s="206"/>
      <c r="I1051" s="206"/>
      <c r="J1051" s="317"/>
      <c r="K1051" s="206"/>
      <c r="L1051" s="206"/>
      <c r="M1051" s="317"/>
      <c r="N1051" s="206"/>
      <c r="O1051" s="206"/>
      <c r="P1051" s="317"/>
      <c r="Q1051" s="206"/>
      <c r="R1051" s="206"/>
      <c r="S1051" s="317"/>
      <c r="T1051" s="206"/>
      <c r="U1051" s="206"/>
      <c r="V1051" s="317"/>
      <c r="W1051" s="206"/>
      <c r="X1051" s="265"/>
      <c r="Y1051" s="265"/>
      <c r="Z1051" s="318"/>
      <c r="AA1051" s="265"/>
    </row>
    <row r="1053" spans="2:59" s="590" customFormat="1" x14ac:dyDescent="0.25">
      <c r="G1053" s="591"/>
      <c r="J1053" s="591"/>
      <c r="M1053" s="591"/>
      <c r="P1053" s="591"/>
      <c r="S1053" s="591"/>
      <c r="V1053" s="591"/>
      <c r="X1053" s="592"/>
      <c r="Y1053" s="592"/>
      <c r="Z1053" s="593"/>
      <c r="AA1053" s="592"/>
      <c r="AB1053" s="232"/>
      <c r="BA1053" s="156"/>
      <c r="BB1053" s="156"/>
      <c r="BC1053" s="156"/>
      <c r="BD1053" s="156"/>
      <c r="BE1053" s="156"/>
      <c r="BF1053" s="156"/>
      <c r="BG1053" s="156"/>
    </row>
    <row r="1054" spans="2:59" ht="15.75" thickBot="1" x14ac:dyDescent="0.3"/>
    <row r="1055" spans="2:59" ht="15.75" thickBot="1" x14ac:dyDescent="0.3">
      <c r="F1055" s="387" t="s">
        <v>308</v>
      </c>
      <c r="G1055" s="388"/>
      <c r="H1055" s="389"/>
      <c r="I1055" s="387" t="s">
        <v>309</v>
      </c>
      <c r="J1055" s="388"/>
      <c r="K1055" s="389"/>
      <c r="L1055" s="387" t="s">
        <v>310</v>
      </c>
      <c r="M1055" s="388"/>
      <c r="N1055" s="389"/>
      <c r="O1055" s="387" t="s">
        <v>311</v>
      </c>
      <c r="P1055" s="388"/>
      <c r="Q1055" s="389"/>
      <c r="R1055" s="387" t="s">
        <v>312</v>
      </c>
      <c r="S1055" s="388"/>
      <c r="T1055" s="389"/>
      <c r="U1055" s="387" t="s">
        <v>313</v>
      </c>
      <c r="V1055" s="388"/>
      <c r="W1055" s="389"/>
      <c r="X1055" s="387" t="s">
        <v>314</v>
      </c>
      <c r="Y1055" s="388"/>
      <c r="Z1055" s="388"/>
      <c r="AA1055" s="389"/>
      <c r="AB1055" s="158"/>
    </row>
    <row r="1056" spans="2:59" ht="30" x14ac:dyDescent="0.25">
      <c r="B1056" s="276" t="str">
        <f>'[3]Do not use or change'!H134</f>
        <v>C12</v>
      </c>
      <c r="C1056" s="322" t="str">
        <f>'[3]Do not use or change'!F134</f>
        <v>Construction</v>
      </c>
      <c r="D1056" s="390" t="s">
        <v>329</v>
      </c>
      <c r="E1056" s="390" t="s">
        <v>307</v>
      </c>
      <c r="F1056" s="302" t="s">
        <v>315</v>
      </c>
      <c r="G1056" s="298" t="s">
        <v>316</v>
      </c>
      <c r="H1056" s="235" t="s">
        <v>317</v>
      </c>
      <c r="I1056" s="299" t="s">
        <v>315</v>
      </c>
      <c r="J1056" s="300" t="s">
        <v>316</v>
      </c>
      <c r="K1056" s="301" t="s">
        <v>317</v>
      </c>
      <c r="L1056" s="302" t="s">
        <v>315</v>
      </c>
      <c r="M1056" s="298" t="s">
        <v>316</v>
      </c>
      <c r="N1056" s="235" t="s">
        <v>317</v>
      </c>
      <c r="O1056" s="302" t="s">
        <v>315</v>
      </c>
      <c r="P1056" s="298" t="s">
        <v>316</v>
      </c>
      <c r="Q1056" s="235" t="s">
        <v>317</v>
      </c>
      <c r="R1056" s="302" t="s">
        <v>315</v>
      </c>
      <c r="S1056" s="298" t="s">
        <v>316</v>
      </c>
      <c r="T1056" s="235" t="s">
        <v>317</v>
      </c>
      <c r="U1056" s="302" t="s">
        <v>315</v>
      </c>
      <c r="V1056" s="298" t="s">
        <v>316</v>
      </c>
      <c r="W1056" s="235" t="s">
        <v>317</v>
      </c>
      <c r="X1056" s="390" t="s">
        <v>307</v>
      </c>
      <c r="Y1056" s="302" t="s">
        <v>315</v>
      </c>
      <c r="Z1056" s="298" t="s">
        <v>316</v>
      </c>
      <c r="AA1056" s="235" t="s">
        <v>317</v>
      </c>
      <c r="AB1056" s="181"/>
    </row>
    <row r="1057" spans="2:59" ht="30.75" thickBot="1" x14ac:dyDescent="0.3">
      <c r="C1057" s="303" t="str">
        <f>'[3]Do not use or change'!I134</f>
        <v>Establishment of technological showcases</v>
      </c>
      <c r="D1057" s="392" t="s">
        <v>476</v>
      </c>
      <c r="E1057" s="392" t="s">
        <v>320</v>
      </c>
      <c r="F1057" s="352">
        <v>4724.6207108948738</v>
      </c>
      <c r="G1057" s="197">
        <v>2.7374867291577729</v>
      </c>
      <c r="H1057" s="198">
        <v>12933.586496378681</v>
      </c>
      <c r="I1057" s="352">
        <v>4724.6207108948738</v>
      </c>
      <c r="J1057" s="197">
        <v>4.2073432079138255</v>
      </c>
      <c r="K1057" s="198">
        <v>19878.100857952537</v>
      </c>
      <c r="L1057" s="352">
        <v>4724.6207108948738</v>
      </c>
      <c r="M1057" s="197">
        <v>2.9094533134558151</v>
      </c>
      <c r="N1057" s="198">
        <v>13746.06338213506</v>
      </c>
      <c r="O1057" s="352">
        <v>4724.6207108948738</v>
      </c>
      <c r="P1057" s="197">
        <v>2.8806275313336549</v>
      </c>
      <c r="Q1057" s="198">
        <v>13609.872494912957</v>
      </c>
      <c r="R1057" s="352">
        <v>4724.6207108948738</v>
      </c>
      <c r="S1057" s="197">
        <v>2.8525988920755396</v>
      </c>
      <c r="T1057" s="198">
        <v>13477.447805375865</v>
      </c>
      <c r="U1057" s="352">
        <v>4724.6207108948738</v>
      </c>
      <c r="V1057" s="197">
        <v>1.412490326063383</v>
      </c>
      <c r="W1057" s="198">
        <v>6673.4810484577129</v>
      </c>
      <c r="X1057" s="433" t="str">
        <f>E1057</f>
        <v>Lump sum</v>
      </c>
      <c r="Y1057" s="433">
        <f>U1057</f>
        <v>4724.6207108948738</v>
      </c>
      <c r="Z1057" s="284">
        <f>SUM(G1057+J1057+M1057+P1057+S1057+V1057)</f>
        <v>16.999999999999989</v>
      </c>
      <c r="AA1057" s="285">
        <f>SUM(H1057+K1057+N1057+Q1057+T1057+W1057)</f>
        <v>80318.55208521281</v>
      </c>
      <c r="AB1057" s="205"/>
      <c r="AC1057" s="206"/>
      <c r="AD1057" s="206"/>
      <c r="AE1057" s="207">
        <f>H1057-(F1057*G1057)</f>
        <v>0</v>
      </c>
      <c r="AF1057" s="206"/>
      <c r="AG1057" s="206"/>
      <c r="AH1057" s="207">
        <f>K1057-(J1057*I1057)</f>
        <v>0</v>
      </c>
      <c r="AI1057" s="206"/>
      <c r="AJ1057" s="206"/>
      <c r="AK1057" s="207">
        <f>+N1057-(L1057*M1057)</f>
        <v>0</v>
      </c>
      <c r="AL1057" s="206"/>
      <c r="AM1057" s="206"/>
      <c r="AN1057" s="207">
        <f>Q1057-(O1057*P1057)</f>
        <v>0</v>
      </c>
      <c r="AO1057" s="206"/>
      <c r="AP1057" s="206"/>
      <c r="AQ1057" s="207">
        <f>+T1057-(R1057*S1057)</f>
        <v>0</v>
      </c>
      <c r="AR1057" s="206"/>
      <c r="AS1057" s="206"/>
      <c r="AT1057" s="207">
        <f>+W1057-(U1057*V1057)</f>
        <v>0</v>
      </c>
      <c r="AU1057" s="206"/>
      <c r="AV1057" s="206"/>
      <c r="AW1057" s="206"/>
      <c r="AX1057" s="208">
        <f>+AA1057-W1057-T1057-Q1057-N1057-K1057-H1057</f>
        <v>0</v>
      </c>
      <c r="BA1057" s="208">
        <f>+H1057-'[3]4.4. Detailed Budget Plan'!J136</f>
        <v>0</v>
      </c>
      <c r="BB1057" s="208">
        <f>+K1057-'[3]4.4. Detailed Budget Plan'!K136</f>
        <v>0</v>
      </c>
      <c r="BC1057" s="208">
        <f>+N1057-'[3]4.4. Detailed Budget Plan'!L136</f>
        <v>0</v>
      </c>
      <c r="BD1057" s="208">
        <f>+Q1057-'[3]4.4. Detailed Budget Plan'!M136</f>
        <v>0</v>
      </c>
      <c r="BE1057" s="208">
        <f>+T1057-'[3]4.4. Detailed Budget Plan'!N136</f>
        <v>0</v>
      </c>
      <c r="BF1057" s="208">
        <f>+W1057-'[3]4.4. Detailed Budget Plan'!O136</f>
        <v>0</v>
      </c>
      <c r="BG1057" s="208">
        <f>+AA1057-'[3]4.4. Detailed Budget Plan'!P136</f>
        <v>0</v>
      </c>
    </row>
    <row r="1058" spans="2:59" x14ac:dyDescent="0.25">
      <c r="C1058" s="286" t="s">
        <v>327</v>
      </c>
      <c r="D1058" s="286"/>
      <c r="E1058" s="306"/>
      <c r="F1058" s="307"/>
      <c r="G1058" s="308"/>
      <c r="I1058" s="309"/>
      <c r="J1058" s="310"/>
      <c r="K1058" s="309"/>
      <c r="L1058" s="309"/>
      <c r="M1058" s="310"/>
      <c r="N1058" s="309"/>
      <c r="O1058" s="309"/>
      <c r="P1058" s="310"/>
      <c r="Q1058" s="309"/>
      <c r="R1058" s="309"/>
      <c r="S1058" s="310"/>
      <c r="T1058" s="309"/>
      <c r="U1058" s="309"/>
      <c r="V1058" s="310"/>
      <c r="W1058" s="309"/>
      <c r="X1058" s="311"/>
      <c r="Y1058" s="311"/>
      <c r="Z1058" s="312"/>
      <c r="AA1058" s="311"/>
    </row>
    <row r="1059" spans="2:59" x14ac:dyDescent="0.25">
      <c r="C1059" s="261" t="s">
        <v>328</v>
      </c>
      <c r="D1059" s="261"/>
      <c r="E1059" s="314"/>
      <c r="F1059" s="315"/>
      <c r="G1059" s="316"/>
      <c r="H1059" s="206"/>
      <c r="I1059" s="206"/>
      <c r="J1059" s="317"/>
      <c r="K1059" s="206"/>
      <c r="L1059" s="206"/>
      <c r="M1059" s="317"/>
      <c r="N1059" s="206"/>
      <c r="O1059" s="206"/>
      <c r="P1059" s="317"/>
      <c r="Q1059" s="206"/>
      <c r="R1059" s="206"/>
      <c r="S1059" s="317"/>
      <c r="T1059" s="206"/>
      <c r="U1059" s="206"/>
      <c r="V1059" s="317"/>
      <c r="W1059" s="206"/>
      <c r="X1059" s="265"/>
      <c r="Y1059" s="265"/>
      <c r="Z1059" s="318"/>
      <c r="AA1059" s="265"/>
    </row>
    <row r="1060" spans="2:59" ht="15.75" thickBot="1" x14ac:dyDescent="0.3">
      <c r="F1060" s="319"/>
      <c r="H1060" s="319"/>
      <c r="K1060" s="319"/>
      <c r="N1060" s="319"/>
      <c r="Q1060" s="319"/>
      <c r="T1060" s="319"/>
      <c r="W1060" s="319"/>
      <c r="X1060" s="375"/>
      <c r="Y1060" s="375"/>
      <c r="AA1060" s="375"/>
      <c r="AB1060" s="225"/>
    </row>
    <row r="1061" spans="2:59" ht="15.75" thickBot="1" x14ac:dyDescent="0.3">
      <c r="B1061" s="166"/>
      <c r="C1061" s="166"/>
      <c r="D1061" s="166"/>
      <c r="E1061" s="166"/>
      <c r="F1061" s="387" t="s">
        <v>308</v>
      </c>
      <c r="G1061" s="388"/>
      <c r="H1061" s="389"/>
      <c r="I1061" s="387" t="s">
        <v>309</v>
      </c>
      <c r="J1061" s="388"/>
      <c r="K1061" s="389"/>
      <c r="L1061" s="387" t="s">
        <v>310</v>
      </c>
      <c r="M1061" s="388"/>
      <c r="N1061" s="389"/>
      <c r="O1061" s="387" t="s">
        <v>311</v>
      </c>
      <c r="P1061" s="388"/>
      <c r="Q1061" s="389"/>
      <c r="R1061" s="387" t="s">
        <v>312</v>
      </c>
      <c r="S1061" s="388"/>
      <c r="T1061" s="389"/>
      <c r="U1061" s="387" t="s">
        <v>313</v>
      </c>
      <c r="V1061" s="388"/>
      <c r="W1061" s="389"/>
      <c r="X1061" s="387" t="s">
        <v>314</v>
      </c>
      <c r="Y1061" s="388"/>
      <c r="Z1061" s="388"/>
      <c r="AA1061" s="389"/>
      <c r="AB1061" s="158"/>
    </row>
    <row r="1062" spans="2:59" ht="30" x14ac:dyDescent="0.25">
      <c r="B1062" s="276" t="str">
        <f>'[3]Do not use or change'!H135</f>
        <v>C13</v>
      </c>
      <c r="C1062" s="344" t="str">
        <f>'[3]Do not use or change'!F135</f>
        <v>Equipment</v>
      </c>
      <c r="D1062" s="594"/>
      <c r="E1062" s="390" t="s">
        <v>307</v>
      </c>
      <c r="F1062" s="302" t="s">
        <v>315</v>
      </c>
      <c r="G1062" s="298" t="s">
        <v>316</v>
      </c>
      <c r="H1062" s="235" t="s">
        <v>317</v>
      </c>
      <c r="I1062" s="299" t="s">
        <v>315</v>
      </c>
      <c r="J1062" s="300" t="s">
        <v>316</v>
      </c>
      <c r="K1062" s="301" t="s">
        <v>317</v>
      </c>
      <c r="L1062" s="302" t="s">
        <v>315</v>
      </c>
      <c r="M1062" s="298" t="s">
        <v>316</v>
      </c>
      <c r="N1062" s="235" t="s">
        <v>317</v>
      </c>
      <c r="O1062" s="302" t="s">
        <v>315</v>
      </c>
      <c r="P1062" s="298" t="s">
        <v>316</v>
      </c>
      <c r="Q1062" s="235" t="s">
        <v>317</v>
      </c>
      <c r="R1062" s="302" t="s">
        <v>315</v>
      </c>
      <c r="S1062" s="298" t="s">
        <v>316</v>
      </c>
      <c r="T1062" s="235" t="s">
        <v>317</v>
      </c>
      <c r="U1062" s="302" t="s">
        <v>315</v>
      </c>
      <c r="V1062" s="298" t="s">
        <v>316</v>
      </c>
      <c r="W1062" s="235" t="s">
        <v>317</v>
      </c>
      <c r="X1062" s="390" t="s">
        <v>307</v>
      </c>
      <c r="Y1062" s="302" t="s">
        <v>315</v>
      </c>
      <c r="Z1062" s="298" t="s">
        <v>316</v>
      </c>
      <c r="AA1062" s="235" t="s">
        <v>317</v>
      </c>
      <c r="AB1062" s="181"/>
    </row>
    <row r="1063" spans="2:59" ht="25.5" customHeight="1" thickBot="1" x14ac:dyDescent="0.3">
      <c r="B1063" s="166"/>
      <c r="C1063" s="303" t="str">
        <f>'[3]Do not use or change'!I135</f>
        <v>Hardware Equipments (Tablets)</v>
      </c>
      <c r="D1063" s="392"/>
      <c r="E1063" s="392" t="s">
        <v>320</v>
      </c>
      <c r="F1063" s="352">
        <v>24076.266236667609</v>
      </c>
      <c r="G1063" s="197">
        <v>0.70259533109967143</v>
      </c>
      <c r="H1063" s="198">
        <v>16915.872248195319</v>
      </c>
      <c r="I1063" s="352">
        <v>24076.266236667609</v>
      </c>
      <c r="J1063" s="197">
        <v>1.4217781416226696</v>
      </c>
      <c r="K1063" s="198">
        <v>34231.109067181897</v>
      </c>
      <c r="L1063" s="352">
        <v>24076.266236667609</v>
      </c>
      <c r="M1063" s="197">
        <v>1.1127255223940136</v>
      </c>
      <c r="N1063" s="198">
        <v>26790.275925493315</v>
      </c>
      <c r="O1063" s="352">
        <v>24076.266236667609</v>
      </c>
      <c r="P1063" s="197">
        <v>0.81739976722877583</v>
      </c>
      <c r="Q1063" s="198">
        <v>19679.934417590139</v>
      </c>
      <c r="R1063" s="352">
        <v>24076.266236667609</v>
      </c>
      <c r="S1063" s="197">
        <v>0.83302253924791581</v>
      </c>
      <c r="T1063" s="198">
        <v>20056.072436077713</v>
      </c>
      <c r="U1063" s="352">
        <v>24076.266236667609</v>
      </c>
      <c r="V1063" s="197">
        <v>0.41247869840695345</v>
      </c>
      <c r="W1063" s="198">
        <v>9930.9469597999341</v>
      </c>
      <c r="X1063" s="433" t="str">
        <f>E1063</f>
        <v>Lump sum</v>
      </c>
      <c r="Y1063" s="433">
        <f>U1063</f>
        <v>24076.266236667609</v>
      </c>
      <c r="Z1063" s="284">
        <f>SUM(G1063+J1063+M1063+P1063+S1063+V1063)</f>
        <v>5.3000000000000007</v>
      </c>
      <c r="AA1063" s="285">
        <f>SUM(H1063+K1063+N1063+Q1063+T1063+W1063)</f>
        <v>127604.21105433832</v>
      </c>
      <c r="AB1063" s="205"/>
      <c r="AC1063" s="206"/>
      <c r="AD1063" s="206"/>
      <c r="AE1063" s="207">
        <f>H1063-(F1063*G1063)</f>
        <v>0</v>
      </c>
      <c r="AF1063" s="206"/>
      <c r="AG1063" s="206"/>
      <c r="AH1063" s="207">
        <f>K1063-(J1063*I1063)</f>
        <v>0</v>
      </c>
      <c r="AI1063" s="206"/>
      <c r="AJ1063" s="206"/>
      <c r="AK1063" s="207">
        <f>+N1063-(L1063*M1063)</f>
        <v>0</v>
      </c>
      <c r="AL1063" s="206"/>
      <c r="AM1063" s="206"/>
      <c r="AN1063" s="207">
        <f>Q1063-(O1063*P1063)</f>
        <v>0</v>
      </c>
      <c r="AO1063" s="206"/>
      <c r="AP1063" s="206"/>
      <c r="AQ1063" s="207">
        <f>+T1063-(R1063*S1063)</f>
        <v>0</v>
      </c>
      <c r="AR1063" s="206"/>
      <c r="AS1063" s="206"/>
      <c r="AT1063" s="207">
        <f>+W1063-(U1063*V1063)</f>
        <v>0</v>
      </c>
      <c r="AU1063" s="206"/>
      <c r="AV1063" s="206"/>
      <c r="AW1063" s="206"/>
      <c r="AX1063" s="208">
        <f>+AA1063-W1063-T1063-Q1063-N1063-K1063-H1063</f>
        <v>0</v>
      </c>
      <c r="BA1063" s="208">
        <f>+H1063-'[3]4.4. Detailed Budget Plan'!J137</f>
        <v>0</v>
      </c>
      <c r="BB1063" s="208">
        <f>+K1063-'[3]4.4. Detailed Budget Plan'!K137</f>
        <v>0</v>
      </c>
      <c r="BC1063" s="208">
        <f>+N1063-'[3]4.4. Detailed Budget Plan'!L137</f>
        <v>0</v>
      </c>
      <c r="BD1063" s="208">
        <f>+Q1063-'[3]4.4. Detailed Budget Plan'!M137</f>
        <v>0</v>
      </c>
      <c r="BE1063" s="208">
        <f>+T1063-'[3]4.4. Detailed Budget Plan'!N137</f>
        <v>0</v>
      </c>
      <c r="BF1063" s="208">
        <f>+W1063-'[3]4.4. Detailed Budget Plan'!O137</f>
        <v>0</v>
      </c>
      <c r="BG1063" s="208">
        <f>+AA1063-'[3]4.4. Detailed Budget Plan'!P137</f>
        <v>0</v>
      </c>
    </row>
    <row r="1064" spans="2:59" ht="24" customHeight="1" x14ac:dyDescent="0.25">
      <c r="B1064" s="166"/>
      <c r="C1064" s="442"/>
      <c r="D1064" s="443"/>
      <c r="E1064" s="443"/>
      <c r="F1064" s="443"/>
      <c r="G1064" s="443"/>
      <c r="H1064" s="443"/>
      <c r="I1064" s="443"/>
      <c r="J1064" s="443"/>
      <c r="K1064" s="443"/>
      <c r="L1064" s="443"/>
      <c r="M1064" s="443"/>
      <c r="N1064" s="443"/>
      <c r="O1064" s="443"/>
      <c r="P1064" s="443"/>
      <c r="Q1064" s="444"/>
      <c r="R1064" s="595" t="s">
        <v>332</v>
      </c>
      <c r="S1064" s="596"/>
      <c r="T1064" s="596"/>
      <c r="U1064" s="596"/>
      <c r="V1064" s="596"/>
      <c r="W1064" s="597"/>
      <c r="X1064" s="205" t="s">
        <v>320</v>
      </c>
      <c r="Y1064" s="205">
        <v>36750.477511748119</v>
      </c>
      <c r="Z1064" s="483">
        <v>1</v>
      </c>
      <c r="AA1064" s="361">
        <v>36750.477511748119</v>
      </c>
      <c r="AB1064" s="293"/>
      <c r="AC1064" s="206"/>
      <c r="AD1064" s="206"/>
      <c r="AE1064" s="206"/>
      <c r="AF1064" s="206"/>
      <c r="AG1064" s="206"/>
      <c r="AH1064" s="206"/>
      <c r="AI1064" s="206"/>
      <c r="AJ1064" s="206"/>
      <c r="AK1064" s="206"/>
      <c r="AL1064" s="206"/>
      <c r="AM1064" s="206"/>
      <c r="AN1064" s="206"/>
      <c r="AO1064" s="206"/>
      <c r="AP1064" s="206"/>
      <c r="AQ1064" s="206"/>
      <c r="AR1064" s="206"/>
      <c r="AS1064" s="206"/>
      <c r="AT1064" s="206"/>
      <c r="AU1064" s="206"/>
      <c r="AV1064" s="206"/>
      <c r="AW1064" s="206"/>
      <c r="AX1064" s="207">
        <f>+AA1064-(Y1064*Z1064)</f>
        <v>0</v>
      </c>
      <c r="AY1064" s="156">
        <v>1</v>
      </c>
      <c r="BA1064" s="518"/>
    </row>
    <row r="1065" spans="2:59" ht="23.1" customHeight="1" x14ac:dyDescent="0.25">
      <c r="B1065" s="166"/>
      <c r="C1065" s="442"/>
      <c r="D1065" s="443"/>
      <c r="E1065" s="443"/>
      <c r="F1065" s="443"/>
      <c r="G1065" s="443"/>
      <c r="H1065" s="443"/>
      <c r="I1065" s="443"/>
      <c r="J1065" s="443"/>
      <c r="K1065" s="443"/>
      <c r="L1065" s="443"/>
      <c r="M1065" s="443"/>
      <c r="N1065" s="443"/>
      <c r="O1065" s="443"/>
      <c r="P1065" s="443"/>
      <c r="Q1065" s="444"/>
      <c r="R1065" s="584" t="s">
        <v>335</v>
      </c>
      <c r="S1065" s="585"/>
      <c r="T1065" s="585"/>
      <c r="U1065" s="585"/>
      <c r="V1065" s="585"/>
      <c r="W1065" s="586"/>
      <c r="X1065" s="525" t="s">
        <v>320</v>
      </c>
      <c r="Y1065" s="525">
        <v>23028.154412009964</v>
      </c>
      <c r="Z1065" s="526">
        <v>1</v>
      </c>
      <c r="AA1065" s="527">
        <v>23028.154412009964</v>
      </c>
      <c r="AB1065" s="293"/>
      <c r="AC1065" s="206"/>
      <c r="AD1065" s="206"/>
      <c r="AE1065" s="206"/>
      <c r="AF1065" s="206"/>
      <c r="AG1065" s="206"/>
      <c r="AH1065" s="206"/>
      <c r="AI1065" s="206"/>
      <c r="AJ1065" s="206"/>
      <c r="AK1065" s="206"/>
      <c r="AL1065" s="206"/>
      <c r="AM1065" s="206"/>
      <c r="AN1065" s="206"/>
      <c r="AO1065" s="206"/>
      <c r="AP1065" s="206"/>
      <c r="AQ1065" s="206"/>
      <c r="AR1065" s="206"/>
      <c r="AS1065" s="206"/>
      <c r="AT1065" s="206"/>
      <c r="AU1065" s="206"/>
      <c r="AV1065" s="206"/>
      <c r="AW1065" s="206"/>
      <c r="AX1065" s="207">
        <f>+AA1065-(Y1065*Z1065)</f>
        <v>0</v>
      </c>
      <c r="AY1065" s="156">
        <v>2</v>
      </c>
    </row>
    <row r="1066" spans="2:59" ht="23.1" customHeight="1" x14ac:dyDescent="0.25">
      <c r="B1066" s="166"/>
      <c r="C1066" s="442"/>
      <c r="D1066" s="443"/>
      <c r="E1066" s="443"/>
      <c r="F1066" s="443"/>
      <c r="G1066" s="443"/>
      <c r="H1066" s="443"/>
      <c r="I1066" s="443"/>
      <c r="J1066" s="443"/>
      <c r="K1066" s="443"/>
      <c r="L1066" s="443"/>
      <c r="M1066" s="443"/>
      <c r="N1066" s="443"/>
      <c r="O1066" s="443"/>
      <c r="P1066" s="443"/>
      <c r="Q1066" s="444"/>
      <c r="R1066" s="584" t="s">
        <v>336</v>
      </c>
      <c r="S1066" s="585"/>
      <c r="T1066" s="585"/>
      <c r="U1066" s="585"/>
      <c r="V1066" s="585"/>
      <c r="W1066" s="586"/>
      <c r="X1066" s="525" t="s">
        <v>320</v>
      </c>
      <c r="Y1066" s="525">
        <v>8854.5267890681462</v>
      </c>
      <c r="Z1066" s="526">
        <v>1</v>
      </c>
      <c r="AA1066" s="527">
        <v>8854.5267890681462</v>
      </c>
      <c r="AB1066" s="293"/>
      <c r="AC1066" s="206"/>
      <c r="AD1066" s="206"/>
      <c r="AE1066" s="206"/>
      <c r="AF1066" s="206"/>
      <c r="AG1066" s="206"/>
      <c r="AH1066" s="206"/>
      <c r="AI1066" s="206"/>
      <c r="AJ1066" s="206"/>
      <c r="AK1066" s="206"/>
      <c r="AL1066" s="206"/>
      <c r="AM1066" s="206"/>
      <c r="AN1066" s="206"/>
      <c r="AO1066" s="206"/>
      <c r="AP1066" s="206"/>
      <c r="AQ1066" s="206"/>
      <c r="AR1066" s="206"/>
      <c r="AS1066" s="206"/>
      <c r="AT1066" s="206"/>
      <c r="AU1066" s="206"/>
      <c r="AV1066" s="206"/>
      <c r="AW1066" s="206"/>
      <c r="AX1066" s="207">
        <f>+AA1066-(Y1066*Z1066)</f>
        <v>0</v>
      </c>
      <c r="AY1066" s="156">
        <v>3</v>
      </c>
    </row>
    <row r="1067" spans="2:59" ht="23.1" customHeight="1" x14ac:dyDescent="0.25">
      <c r="B1067" s="166"/>
      <c r="C1067" s="442"/>
      <c r="D1067" s="443"/>
      <c r="E1067" s="443"/>
      <c r="F1067" s="443"/>
      <c r="G1067" s="443"/>
      <c r="H1067" s="443"/>
      <c r="I1067" s="443"/>
      <c r="J1067" s="443"/>
      <c r="K1067" s="443"/>
      <c r="L1067" s="443"/>
      <c r="M1067" s="443"/>
      <c r="N1067" s="443"/>
      <c r="O1067" s="443"/>
      <c r="P1067" s="443"/>
      <c r="Q1067" s="444"/>
      <c r="R1067" s="584" t="s">
        <v>337</v>
      </c>
      <c r="S1067" s="585"/>
      <c r="T1067" s="585"/>
      <c r="U1067" s="585"/>
      <c r="V1067" s="585"/>
      <c r="W1067" s="586"/>
      <c r="X1067" s="525" t="s">
        <v>320</v>
      </c>
      <c r="Y1067" s="525">
        <v>36893.861621117278</v>
      </c>
      <c r="Z1067" s="526">
        <v>1</v>
      </c>
      <c r="AA1067" s="527">
        <v>36893.861621117278</v>
      </c>
      <c r="AB1067" s="293"/>
      <c r="AC1067" s="206"/>
      <c r="AD1067" s="206"/>
      <c r="AE1067" s="206"/>
      <c r="AF1067" s="206"/>
      <c r="AG1067" s="206"/>
      <c r="AH1067" s="206"/>
      <c r="AI1067" s="206"/>
      <c r="AJ1067" s="206"/>
      <c r="AK1067" s="206"/>
      <c r="AL1067" s="206"/>
      <c r="AM1067" s="206"/>
      <c r="AN1067" s="206"/>
      <c r="AO1067" s="206"/>
      <c r="AP1067" s="206"/>
      <c r="AQ1067" s="206"/>
      <c r="AR1067" s="206"/>
      <c r="AS1067" s="206"/>
      <c r="AT1067" s="206"/>
      <c r="AU1067" s="206"/>
      <c r="AV1067" s="206"/>
      <c r="AW1067" s="206"/>
      <c r="AX1067" s="207">
        <f t="shared" ref="AX1067:AX1068" si="52">+AA1067-(Y1067*Z1067)</f>
        <v>0</v>
      </c>
      <c r="AY1067" s="156">
        <v>4</v>
      </c>
    </row>
    <row r="1068" spans="2:59" ht="23.1" customHeight="1" x14ac:dyDescent="0.25">
      <c r="B1068" s="166"/>
      <c r="C1068" s="462"/>
      <c r="D1068" s="463"/>
      <c r="E1068" s="463"/>
      <c r="F1068" s="463"/>
      <c r="G1068" s="463"/>
      <c r="H1068" s="463"/>
      <c r="I1068" s="463"/>
      <c r="J1068" s="463"/>
      <c r="K1068" s="463"/>
      <c r="L1068" s="463"/>
      <c r="M1068" s="463"/>
      <c r="N1068" s="463"/>
      <c r="O1068" s="463"/>
      <c r="P1068" s="463"/>
      <c r="Q1068" s="464"/>
      <c r="R1068" s="584" t="s">
        <v>338</v>
      </c>
      <c r="S1068" s="585"/>
      <c r="T1068" s="585"/>
      <c r="U1068" s="585"/>
      <c r="V1068" s="585"/>
      <c r="W1068" s="586"/>
      <c r="X1068" s="525" t="s">
        <v>320</v>
      </c>
      <c r="Y1068" s="525">
        <v>16982.454400303697</v>
      </c>
      <c r="Z1068" s="526">
        <v>1.3</v>
      </c>
      <c r="AA1068" s="527">
        <v>22077.190720394807</v>
      </c>
      <c r="AB1068" s="293"/>
      <c r="AC1068" s="206"/>
      <c r="AD1068" s="206"/>
      <c r="AE1068" s="206"/>
      <c r="AF1068" s="206"/>
      <c r="AG1068" s="206"/>
      <c r="AH1068" s="206"/>
      <c r="AI1068" s="206"/>
      <c r="AJ1068" s="206"/>
      <c r="AK1068" s="206"/>
      <c r="AL1068" s="206"/>
      <c r="AM1068" s="206"/>
      <c r="AN1068" s="206"/>
      <c r="AO1068" s="206"/>
      <c r="AP1068" s="206"/>
      <c r="AQ1068" s="206"/>
      <c r="AR1068" s="206"/>
      <c r="AS1068" s="206"/>
      <c r="AT1068" s="206"/>
      <c r="AU1068" s="206"/>
      <c r="AV1068" s="206"/>
      <c r="AW1068" s="206"/>
      <c r="AX1068" s="207">
        <f t="shared" si="52"/>
        <v>0</v>
      </c>
      <c r="AY1068" s="156">
        <v>5</v>
      </c>
    </row>
    <row r="1069" spans="2:59" x14ac:dyDescent="0.25">
      <c r="B1069" s="166"/>
      <c r="C1069" s="431"/>
      <c r="D1069" s="431"/>
      <c r="E1069" s="431"/>
      <c r="F1069" s="504"/>
      <c r="G1069" s="316"/>
      <c r="H1069" s="551"/>
      <c r="I1069" s="206"/>
      <c r="J1069" s="317"/>
      <c r="K1069" s="551"/>
      <c r="L1069" s="206"/>
      <c r="M1069" s="317"/>
      <c r="N1069" s="551"/>
      <c r="O1069" s="557"/>
      <c r="P1069" s="505"/>
      <c r="Q1069" s="527"/>
      <c r="R1069" s="504"/>
      <c r="S1069" s="505"/>
      <c r="T1069" s="527"/>
      <c r="U1069" s="557"/>
      <c r="V1069" s="505"/>
      <c r="W1069" s="527"/>
      <c r="X1069" s="525"/>
      <c r="Y1069" s="525"/>
      <c r="Z1069" s="526"/>
      <c r="AA1069" s="527"/>
      <c r="AB1069" s="293"/>
    </row>
    <row r="1070" spans="2:59" x14ac:dyDescent="0.25">
      <c r="C1070" s="256" t="s">
        <v>327</v>
      </c>
      <c r="D1070" s="256"/>
      <c r="E1070" s="314"/>
      <c r="F1070" s="315"/>
      <c r="G1070" s="316"/>
      <c r="H1070" s="206"/>
      <c r="I1070" s="206"/>
      <c r="J1070" s="317"/>
      <c r="K1070" s="206"/>
      <c r="L1070" s="206"/>
      <c r="M1070" s="317"/>
      <c r="N1070" s="206"/>
      <c r="O1070" s="561"/>
      <c r="P1070" s="317"/>
      <c r="Q1070" s="206"/>
      <c r="R1070" s="206"/>
      <c r="S1070" s="317"/>
      <c r="T1070" s="206"/>
      <c r="U1070" s="206"/>
      <c r="V1070" s="317"/>
      <c r="W1070" s="206"/>
      <c r="X1070" s="265"/>
      <c r="Y1070" s="265"/>
      <c r="Z1070" s="318"/>
      <c r="AA1070" s="265"/>
    </row>
    <row r="1071" spans="2:59" x14ac:dyDescent="0.25">
      <c r="C1071" s="261" t="s">
        <v>328</v>
      </c>
      <c r="D1071" s="261"/>
      <c r="E1071" s="314"/>
      <c r="F1071" s="315"/>
      <c r="G1071" s="308"/>
      <c r="H1071" s="206"/>
      <c r="I1071" s="309"/>
      <c r="J1071" s="310"/>
      <c r="K1071" s="309"/>
      <c r="L1071" s="309"/>
      <c r="M1071" s="310"/>
      <c r="N1071" s="309"/>
      <c r="O1071" s="206"/>
      <c r="P1071" s="317"/>
      <c r="Q1071" s="206"/>
      <c r="R1071" s="206"/>
      <c r="S1071" s="317"/>
      <c r="T1071" s="206"/>
      <c r="U1071" s="206"/>
      <c r="V1071" s="317"/>
      <c r="W1071" s="206"/>
      <c r="X1071" s="265"/>
      <c r="Y1071" s="265"/>
      <c r="Z1071" s="318"/>
      <c r="AA1071" s="265"/>
    </row>
    <row r="1072" spans="2:59" ht="15.75" thickBot="1" x14ac:dyDescent="0.3">
      <c r="I1072" s="320"/>
      <c r="J1072" s="321"/>
      <c r="K1072" s="320"/>
    </row>
    <row r="1073" spans="2:59" ht="15.75" thickBot="1" x14ac:dyDescent="0.3">
      <c r="B1073" s="166"/>
      <c r="C1073" s="376"/>
      <c r="D1073" s="166"/>
      <c r="E1073" s="166"/>
      <c r="F1073" s="387" t="s">
        <v>308</v>
      </c>
      <c r="G1073" s="388"/>
      <c r="H1073" s="389"/>
      <c r="I1073" s="387" t="s">
        <v>309</v>
      </c>
      <c r="J1073" s="388"/>
      <c r="K1073" s="389"/>
      <c r="L1073" s="387" t="s">
        <v>310</v>
      </c>
      <c r="M1073" s="388"/>
      <c r="N1073" s="389"/>
      <c r="O1073" s="387" t="s">
        <v>311</v>
      </c>
      <c r="P1073" s="388"/>
      <c r="Q1073" s="389"/>
      <c r="R1073" s="387" t="s">
        <v>312</v>
      </c>
      <c r="S1073" s="388"/>
      <c r="T1073" s="389"/>
      <c r="U1073" s="387" t="s">
        <v>313</v>
      </c>
      <c r="V1073" s="388"/>
      <c r="W1073" s="389"/>
      <c r="X1073" s="387" t="s">
        <v>314</v>
      </c>
      <c r="Y1073" s="388"/>
      <c r="Z1073" s="388"/>
      <c r="AA1073" s="389"/>
      <c r="AB1073" s="158"/>
    </row>
    <row r="1074" spans="2:59" ht="30" x14ac:dyDescent="0.25">
      <c r="B1074" s="276" t="str">
        <f>'[3]Do not use or change'!H136</f>
        <v>C14</v>
      </c>
      <c r="C1074" s="322" t="str">
        <f>'[3]Do not use or change'!F136</f>
        <v>International consultant</v>
      </c>
      <c r="D1074" s="390" t="s">
        <v>329</v>
      </c>
      <c r="E1074" s="390" t="s">
        <v>307</v>
      </c>
      <c r="F1074" s="302" t="s">
        <v>315</v>
      </c>
      <c r="G1074" s="298" t="s">
        <v>316</v>
      </c>
      <c r="H1074" s="235" t="s">
        <v>317</v>
      </c>
      <c r="I1074" s="299" t="s">
        <v>315</v>
      </c>
      <c r="J1074" s="300" t="s">
        <v>316</v>
      </c>
      <c r="K1074" s="301" t="s">
        <v>317</v>
      </c>
      <c r="L1074" s="302" t="s">
        <v>315</v>
      </c>
      <c r="M1074" s="298" t="s">
        <v>316</v>
      </c>
      <c r="N1074" s="235" t="s">
        <v>317</v>
      </c>
      <c r="O1074" s="302" t="s">
        <v>315</v>
      </c>
      <c r="P1074" s="298" t="s">
        <v>316</v>
      </c>
      <c r="Q1074" s="235" t="s">
        <v>317</v>
      </c>
      <c r="R1074" s="302" t="s">
        <v>315</v>
      </c>
      <c r="S1074" s="298" t="s">
        <v>316</v>
      </c>
      <c r="T1074" s="235" t="s">
        <v>317</v>
      </c>
      <c r="U1074" s="302" t="s">
        <v>315</v>
      </c>
      <c r="V1074" s="298" t="s">
        <v>316</v>
      </c>
      <c r="W1074" s="235" t="s">
        <v>317</v>
      </c>
      <c r="X1074" s="390" t="s">
        <v>307</v>
      </c>
      <c r="Y1074" s="302" t="s">
        <v>315</v>
      </c>
      <c r="Z1074" s="298" t="s">
        <v>316</v>
      </c>
      <c r="AA1074" s="235" t="s">
        <v>317</v>
      </c>
      <c r="AB1074" s="181"/>
    </row>
    <row r="1075" spans="2:59" ht="60.75" thickBot="1" x14ac:dyDescent="0.3">
      <c r="C1075" s="303" t="str">
        <f>'[3]Do not use or change'!I136</f>
        <v>International scientists or professors with recognized expertise in sustainability</v>
      </c>
      <c r="D1075" s="392" t="s">
        <v>477</v>
      </c>
      <c r="E1075" s="392" t="s">
        <v>340</v>
      </c>
      <c r="F1075" s="282">
        <v>3687</v>
      </c>
      <c r="G1075" s="197">
        <v>2.6983674775947897</v>
      </c>
      <c r="H1075" s="198">
        <v>9948.8808898919888</v>
      </c>
      <c r="I1075" s="282">
        <v>3687</v>
      </c>
      <c r="J1075" s="197">
        <v>6.7684070691221621</v>
      </c>
      <c r="K1075" s="198">
        <v>24955.116863853411</v>
      </c>
      <c r="L1075" s="282">
        <v>3687</v>
      </c>
      <c r="M1075" s="197">
        <v>4.6737067656450995</v>
      </c>
      <c r="N1075" s="198">
        <v>17231.95684493348</v>
      </c>
      <c r="O1075" s="282">
        <v>3687</v>
      </c>
      <c r="P1075" s="197">
        <v>1.2756158607506469</v>
      </c>
      <c r="Q1075" s="198">
        <v>4703.1956785876355</v>
      </c>
      <c r="R1075" s="282">
        <v>3687</v>
      </c>
      <c r="S1075" s="197">
        <v>0.63160202968111667</v>
      </c>
      <c r="T1075" s="198">
        <v>2328.716683434277</v>
      </c>
      <c r="U1075" s="282">
        <v>3687</v>
      </c>
      <c r="V1075" s="197">
        <v>0</v>
      </c>
      <c r="W1075" s="198">
        <v>0</v>
      </c>
      <c r="X1075" s="433" t="str">
        <f>E1075</f>
        <v>Months</v>
      </c>
      <c r="Y1075" s="433">
        <f>U1075</f>
        <v>3687</v>
      </c>
      <c r="Z1075" s="284">
        <f>SUM(G1075+J1075+M1075+P1075+S1075+V1075)</f>
        <v>16.047699202793815</v>
      </c>
      <c r="AA1075" s="285">
        <f>SUM(H1075+K1075+N1075+Q1075+T1075+W1075)</f>
        <v>59167.866960700791</v>
      </c>
      <c r="AB1075" s="205"/>
      <c r="AC1075" s="206"/>
      <c r="AD1075" s="206"/>
      <c r="AE1075" s="207">
        <f>H1075-(F1075*G1075)</f>
        <v>0</v>
      </c>
      <c r="AF1075" s="206"/>
      <c r="AG1075" s="206"/>
      <c r="AH1075" s="207">
        <f>K1075-(J1075*I1075)</f>
        <v>0</v>
      </c>
      <c r="AI1075" s="206"/>
      <c r="AJ1075" s="206"/>
      <c r="AK1075" s="207">
        <f>+N1075-(L1075*M1075)</f>
        <v>0</v>
      </c>
      <c r="AL1075" s="206"/>
      <c r="AM1075" s="206"/>
      <c r="AN1075" s="207">
        <f>Q1075-(O1075*P1075)</f>
        <v>0</v>
      </c>
      <c r="AO1075" s="206"/>
      <c r="AP1075" s="206"/>
      <c r="AQ1075" s="207">
        <f>+T1075-(R1075*S1075)</f>
        <v>0</v>
      </c>
      <c r="AR1075" s="206"/>
      <c r="AS1075" s="206"/>
      <c r="AT1075" s="207">
        <f>+W1075-(U1075*V1075)</f>
        <v>0</v>
      </c>
      <c r="AU1075" s="206"/>
      <c r="AV1075" s="206"/>
      <c r="AW1075" s="206"/>
      <c r="AX1075" s="208">
        <f>+AA1075-W1075-T1075-Q1075-N1075-K1075-H1075</f>
        <v>0</v>
      </c>
      <c r="BA1075" s="208">
        <f>+H1075-'[3]4.4. Detailed Budget Plan'!J138</f>
        <v>0</v>
      </c>
      <c r="BB1075" s="208">
        <f>+K1075-'[3]4.4. Detailed Budget Plan'!K138</f>
        <v>0</v>
      </c>
      <c r="BC1075" s="208">
        <f>+N1075-'[3]4.4. Detailed Budget Plan'!L138</f>
        <v>0</v>
      </c>
      <c r="BD1075" s="208">
        <f>+Q1075-'[3]4.4. Detailed Budget Plan'!M138</f>
        <v>0</v>
      </c>
      <c r="BE1075" s="208">
        <f>+T1075-'[3]4.4. Detailed Budget Plan'!N138</f>
        <v>0</v>
      </c>
      <c r="BF1075" s="208">
        <f>+W1075-'[3]4.4. Detailed Budget Plan'!O138</f>
        <v>0</v>
      </c>
      <c r="BG1075" s="208">
        <f>+AA1075-'[3]4.4. Detailed Budget Plan'!P138</f>
        <v>0</v>
      </c>
    </row>
    <row r="1076" spans="2:59" x14ac:dyDescent="0.25">
      <c r="C1076" s="286" t="s">
        <v>327</v>
      </c>
      <c r="D1076" s="286"/>
      <c r="E1076" s="306"/>
      <c r="F1076" s="307"/>
      <c r="G1076" s="308"/>
      <c r="I1076" s="309"/>
      <c r="J1076" s="310"/>
      <c r="K1076" s="309"/>
      <c r="L1076" s="309"/>
      <c r="M1076" s="310"/>
      <c r="N1076" s="309"/>
      <c r="O1076" s="309"/>
      <c r="P1076" s="310"/>
      <c r="Q1076" s="309"/>
      <c r="R1076" s="309"/>
      <c r="S1076" s="310"/>
      <c r="T1076" s="309"/>
      <c r="U1076" s="309"/>
      <c r="V1076" s="310"/>
      <c r="W1076" s="309"/>
      <c r="X1076" s="311"/>
      <c r="Y1076" s="311"/>
      <c r="Z1076" s="312"/>
      <c r="AA1076" s="311"/>
    </row>
    <row r="1077" spans="2:59" x14ac:dyDescent="0.25">
      <c r="C1077" s="261" t="s">
        <v>328</v>
      </c>
      <c r="D1077" s="261"/>
      <c r="E1077" s="314"/>
      <c r="F1077" s="315"/>
      <c r="G1077" s="316"/>
      <c r="H1077" s="206"/>
      <c r="I1077" s="206"/>
      <c r="J1077" s="317"/>
      <c r="K1077" s="206"/>
      <c r="L1077" s="206"/>
      <c r="M1077" s="317"/>
      <c r="N1077" s="206"/>
      <c r="O1077" s="206"/>
      <c r="P1077" s="317"/>
      <c r="Q1077" s="206"/>
      <c r="R1077" s="206"/>
      <c r="S1077" s="317"/>
      <c r="T1077" s="206"/>
      <c r="U1077" s="206"/>
      <c r="V1077" s="317"/>
      <c r="W1077" s="206"/>
      <c r="X1077" s="265"/>
      <c r="Y1077" s="265"/>
      <c r="Z1077" s="318"/>
      <c r="AA1077" s="265"/>
    </row>
    <row r="1078" spans="2:59" ht="15.75" thickBot="1" x14ac:dyDescent="0.3"/>
    <row r="1079" spans="2:59" ht="15.75" thickBot="1" x14ac:dyDescent="0.3">
      <c r="F1079" s="387" t="s">
        <v>308</v>
      </c>
      <c r="G1079" s="388"/>
      <c r="H1079" s="389"/>
      <c r="I1079" s="387" t="s">
        <v>309</v>
      </c>
      <c r="J1079" s="388"/>
      <c r="K1079" s="389"/>
      <c r="L1079" s="387" t="s">
        <v>310</v>
      </c>
      <c r="M1079" s="388"/>
      <c r="N1079" s="389"/>
      <c r="O1079" s="387" t="s">
        <v>311</v>
      </c>
      <c r="P1079" s="388"/>
      <c r="Q1079" s="389"/>
      <c r="R1079" s="387" t="s">
        <v>312</v>
      </c>
      <c r="S1079" s="388"/>
      <c r="T1079" s="389"/>
      <c r="U1079" s="387" t="s">
        <v>313</v>
      </c>
      <c r="V1079" s="388"/>
      <c r="W1079" s="389"/>
      <c r="X1079" s="387" t="s">
        <v>314</v>
      </c>
      <c r="Y1079" s="388"/>
      <c r="Z1079" s="388"/>
      <c r="AA1079" s="389"/>
      <c r="AB1079" s="158"/>
    </row>
    <row r="1080" spans="2:59" ht="30" x14ac:dyDescent="0.25">
      <c r="B1080" s="276" t="str">
        <f>'[3]Do not use or change'!H137</f>
        <v>C15</v>
      </c>
      <c r="C1080" s="322" t="str">
        <f>'[3]Do not use or change'!F137</f>
        <v>Local Consultants</v>
      </c>
      <c r="D1080" s="390" t="s">
        <v>329</v>
      </c>
      <c r="E1080" s="390" t="s">
        <v>307</v>
      </c>
      <c r="F1080" s="302" t="s">
        <v>315</v>
      </c>
      <c r="G1080" s="298" t="s">
        <v>316</v>
      </c>
      <c r="H1080" s="235" t="s">
        <v>317</v>
      </c>
      <c r="I1080" s="299" t="s">
        <v>315</v>
      </c>
      <c r="J1080" s="300" t="s">
        <v>316</v>
      </c>
      <c r="K1080" s="301" t="s">
        <v>317</v>
      </c>
      <c r="L1080" s="302" t="s">
        <v>315</v>
      </c>
      <c r="M1080" s="298" t="s">
        <v>316</v>
      </c>
      <c r="N1080" s="235" t="s">
        <v>317</v>
      </c>
      <c r="O1080" s="302" t="s">
        <v>315</v>
      </c>
      <c r="P1080" s="298" t="s">
        <v>316</v>
      </c>
      <c r="Q1080" s="235" t="s">
        <v>317</v>
      </c>
      <c r="R1080" s="302" t="s">
        <v>315</v>
      </c>
      <c r="S1080" s="298" t="s">
        <v>316</v>
      </c>
      <c r="T1080" s="235" t="s">
        <v>317</v>
      </c>
      <c r="U1080" s="302" t="s">
        <v>315</v>
      </c>
      <c r="V1080" s="298" t="s">
        <v>316</v>
      </c>
      <c r="W1080" s="235" t="s">
        <v>317</v>
      </c>
      <c r="X1080" s="390" t="s">
        <v>307</v>
      </c>
      <c r="Y1080" s="302" t="s">
        <v>315</v>
      </c>
      <c r="Z1080" s="298" t="s">
        <v>316</v>
      </c>
      <c r="AA1080" s="235" t="s">
        <v>317</v>
      </c>
      <c r="AB1080" s="181"/>
    </row>
    <row r="1081" spans="2:59" ht="120.75" thickBot="1" x14ac:dyDescent="0.3">
      <c r="C1081" s="468" t="str">
        <f>'[3]Do not use or change'!I137</f>
        <v>(i) Professional in communications, knowledge, social media, knowledge management and agricultural networking.  (ii) proper design of dissemination of deliverables according with the skills, tools and communication access of the differents farmers at each crop .  This includes all the costs associated with each position including the cost associates with the colombian law.</v>
      </c>
      <c r="D1081" s="471" t="s">
        <v>478</v>
      </c>
      <c r="E1081" s="471" t="s">
        <v>340</v>
      </c>
      <c r="F1081" s="198">
        <v>2333</v>
      </c>
      <c r="G1081" s="197">
        <v>72.578259499245291</v>
      </c>
      <c r="H1081" s="198">
        <v>169325.07941173925</v>
      </c>
      <c r="I1081" s="198">
        <v>2333</v>
      </c>
      <c r="J1081" s="197">
        <v>162.47767696358792</v>
      </c>
      <c r="K1081" s="198">
        <v>379060.4203560506</v>
      </c>
      <c r="L1081" s="198">
        <v>2333</v>
      </c>
      <c r="M1081" s="197">
        <v>195.99307629618477</v>
      </c>
      <c r="N1081" s="198">
        <v>457251.84699899907</v>
      </c>
      <c r="O1081" s="198">
        <v>2333</v>
      </c>
      <c r="P1081" s="197">
        <v>226.03978805187182</v>
      </c>
      <c r="Q1081" s="198">
        <v>527350.82552501699</v>
      </c>
      <c r="R1081" s="198">
        <v>2333</v>
      </c>
      <c r="S1081" s="197">
        <v>238.16461076252071</v>
      </c>
      <c r="T1081" s="198">
        <v>555638.03690896078</v>
      </c>
      <c r="U1081" s="198">
        <v>2333</v>
      </c>
      <c r="V1081" s="197">
        <v>118.07149807895354</v>
      </c>
      <c r="W1081" s="198">
        <v>275460.80501819862</v>
      </c>
      <c r="X1081" s="433" t="str">
        <f>E1081</f>
        <v>Months</v>
      </c>
      <c r="Y1081" s="433">
        <f>U1081</f>
        <v>2333</v>
      </c>
      <c r="Z1081" s="284">
        <f>SUM(G1081+J1081+M1081+P1081+S1081+V1081)</f>
        <v>1013.3249096523641</v>
      </c>
      <c r="AA1081" s="285">
        <f>SUM(H1081+K1081+N1081+Q1081+T1081+W1081)</f>
        <v>2364087.0142189655</v>
      </c>
      <c r="AB1081" s="205"/>
      <c r="AC1081" s="206"/>
      <c r="AD1081" s="206"/>
      <c r="AE1081" s="207">
        <f>H1081-(F1081*G1081)</f>
        <v>0</v>
      </c>
      <c r="AF1081" s="206"/>
      <c r="AG1081" s="206"/>
      <c r="AH1081" s="207">
        <f>K1081-(J1081*I1081)</f>
        <v>0</v>
      </c>
      <c r="AI1081" s="206"/>
      <c r="AJ1081" s="206"/>
      <c r="AK1081" s="207">
        <f>+N1081-(L1081*M1081)</f>
        <v>0</v>
      </c>
      <c r="AL1081" s="206"/>
      <c r="AM1081" s="206"/>
      <c r="AN1081" s="207">
        <f>Q1081-(O1081*P1081)</f>
        <v>0</v>
      </c>
      <c r="AO1081" s="206"/>
      <c r="AP1081" s="206"/>
      <c r="AQ1081" s="207">
        <f>+T1081-(R1081*S1081)</f>
        <v>0</v>
      </c>
      <c r="AR1081" s="206"/>
      <c r="AS1081" s="206"/>
      <c r="AT1081" s="207">
        <f>+W1081-(U1081*V1081)</f>
        <v>0</v>
      </c>
      <c r="AU1081" s="206"/>
      <c r="AV1081" s="206"/>
      <c r="AW1081" s="206"/>
      <c r="AX1081" s="208">
        <f>+AA1081-W1081-T1081-Q1081-N1081-K1081-H1081</f>
        <v>0</v>
      </c>
      <c r="BA1081" s="208">
        <f>+H1081-'[3]4.4. Detailed Budget Plan'!J139</f>
        <v>0</v>
      </c>
      <c r="BB1081" s="208">
        <f>+K1081-'[3]4.4. Detailed Budget Plan'!K139</f>
        <v>0</v>
      </c>
      <c r="BC1081" s="208">
        <f>+N1081-'[3]4.4. Detailed Budget Plan'!L139</f>
        <v>0</v>
      </c>
      <c r="BD1081" s="208">
        <f>+Q1081-'[3]4.4. Detailed Budget Plan'!M139</f>
        <v>0</v>
      </c>
      <c r="BE1081" s="208">
        <f>+T1081-'[3]4.4. Detailed Budget Plan'!N139</f>
        <v>0</v>
      </c>
      <c r="BF1081" s="208">
        <f>+W1081-'[3]4.4. Detailed Budget Plan'!O139</f>
        <v>0</v>
      </c>
      <c r="BG1081" s="208">
        <f>+AA1081-'[3]4.4. Detailed Budget Plan'!P139</f>
        <v>0</v>
      </c>
    </row>
    <row r="1082" spans="2:59" x14ac:dyDescent="0.25">
      <c r="C1082" s="286" t="s">
        <v>327</v>
      </c>
      <c r="D1082" s="286"/>
      <c r="E1082" s="306"/>
      <c r="F1082" s="307"/>
      <c r="G1082" s="308"/>
      <c r="H1082" s="308"/>
      <c r="I1082" s="309"/>
      <c r="J1082" s="310"/>
      <c r="K1082" s="309"/>
      <c r="L1082" s="309"/>
      <c r="M1082" s="310"/>
      <c r="N1082" s="309"/>
      <c r="O1082" s="309"/>
      <c r="P1082" s="310"/>
      <c r="Q1082" s="309"/>
      <c r="R1082" s="309"/>
      <c r="S1082" s="310"/>
      <c r="T1082" s="309"/>
      <c r="U1082" s="309"/>
      <c r="V1082" s="310"/>
      <c r="W1082" s="309"/>
      <c r="X1082" s="311"/>
      <c r="Y1082" s="311"/>
      <c r="Z1082" s="312"/>
      <c r="AA1082" s="311"/>
    </row>
    <row r="1083" spans="2:59" x14ac:dyDescent="0.25">
      <c r="C1083" s="261" t="s">
        <v>328</v>
      </c>
      <c r="D1083" s="261"/>
      <c r="E1083" s="314"/>
      <c r="F1083" s="315"/>
      <c r="G1083" s="316"/>
      <c r="H1083" s="316"/>
      <c r="I1083" s="206"/>
      <c r="J1083" s="317"/>
      <c r="K1083" s="206"/>
      <c r="L1083" s="206"/>
      <c r="M1083" s="317"/>
      <c r="N1083" s="206"/>
      <c r="O1083" s="206"/>
      <c r="P1083" s="317"/>
      <c r="Q1083" s="206"/>
      <c r="R1083" s="206"/>
      <c r="S1083" s="317"/>
      <c r="T1083" s="206"/>
      <c r="U1083" s="206"/>
      <c r="V1083" s="317"/>
      <c r="W1083" s="206"/>
      <c r="X1083" s="265"/>
      <c r="Y1083" s="265"/>
      <c r="Z1083" s="318"/>
      <c r="AA1083" s="265"/>
    </row>
    <row r="1084" spans="2:59" ht="15.75" thickBot="1" x14ac:dyDescent="0.3">
      <c r="F1084" s="319"/>
      <c r="H1084" s="319"/>
      <c r="K1084" s="319"/>
      <c r="N1084" s="319"/>
      <c r="Q1084" s="319"/>
      <c r="T1084" s="319"/>
      <c r="W1084" s="319"/>
      <c r="X1084" s="375"/>
      <c r="Y1084" s="375"/>
      <c r="AA1084" s="375"/>
      <c r="AB1084" s="225"/>
    </row>
    <row r="1085" spans="2:59" ht="15.75" thickBot="1" x14ac:dyDescent="0.3">
      <c r="F1085" s="387" t="s">
        <v>308</v>
      </c>
      <c r="G1085" s="388"/>
      <c r="H1085" s="389"/>
      <c r="I1085" s="387" t="s">
        <v>309</v>
      </c>
      <c r="J1085" s="388"/>
      <c r="K1085" s="389"/>
      <c r="L1085" s="387" t="s">
        <v>310</v>
      </c>
      <c r="M1085" s="388"/>
      <c r="N1085" s="389"/>
      <c r="O1085" s="387" t="s">
        <v>311</v>
      </c>
      <c r="P1085" s="388"/>
      <c r="Q1085" s="389"/>
      <c r="R1085" s="387" t="s">
        <v>312</v>
      </c>
      <c r="S1085" s="388"/>
      <c r="T1085" s="389"/>
      <c r="U1085" s="387" t="s">
        <v>313</v>
      </c>
      <c r="V1085" s="388"/>
      <c r="W1085" s="389"/>
      <c r="X1085" s="387" t="s">
        <v>314</v>
      </c>
      <c r="Y1085" s="388"/>
      <c r="Z1085" s="388"/>
      <c r="AA1085" s="389"/>
      <c r="AB1085" s="158"/>
    </row>
    <row r="1086" spans="2:59" ht="30" x14ac:dyDescent="0.25">
      <c r="B1086" s="276" t="str">
        <f>'[3]Do not use or change'!H138</f>
        <v>C16</v>
      </c>
      <c r="C1086" s="322" t="str">
        <f>'[3]Do not use or change'!F138</f>
        <v xml:space="preserve">Professional/ Contractual Services </v>
      </c>
      <c r="D1086" s="390" t="s">
        <v>329</v>
      </c>
      <c r="E1086" s="390" t="s">
        <v>307</v>
      </c>
      <c r="F1086" s="302" t="s">
        <v>315</v>
      </c>
      <c r="G1086" s="298" t="s">
        <v>316</v>
      </c>
      <c r="H1086" s="235" t="s">
        <v>317</v>
      </c>
      <c r="I1086" s="299" t="s">
        <v>315</v>
      </c>
      <c r="J1086" s="300" t="s">
        <v>316</v>
      </c>
      <c r="K1086" s="301" t="s">
        <v>317</v>
      </c>
      <c r="L1086" s="302" t="s">
        <v>315</v>
      </c>
      <c r="M1086" s="298" t="s">
        <v>316</v>
      </c>
      <c r="N1086" s="235" t="s">
        <v>317</v>
      </c>
      <c r="O1086" s="302" t="s">
        <v>315</v>
      </c>
      <c r="P1086" s="298" t="s">
        <v>316</v>
      </c>
      <c r="Q1086" s="235" t="s">
        <v>317</v>
      </c>
      <c r="R1086" s="302" t="s">
        <v>315</v>
      </c>
      <c r="S1086" s="298" t="s">
        <v>316</v>
      </c>
      <c r="T1086" s="235" t="s">
        <v>317</v>
      </c>
      <c r="U1086" s="302" t="s">
        <v>315</v>
      </c>
      <c r="V1086" s="298" t="s">
        <v>316</v>
      </c>
      <c r="W1086" s="235" t="s">
        <v>317</v>
      </c>
      <c r="X1086" s="390" t="s">
        <v>307</v>
      </c>
      <c r="Y1086" s="302" t="s">
        <v>315</v>
      </c>
      <c r="Z1086" s="298" t="s">
        <v>316</v>
      </c>
      <c r="AA1086" s="235" t="s">
        <v>317</v>
      </c>
      <c r="AB1086" s="181"/>
    </row>
    <row r="1087" spans="2:59" ht="45.75" thickBot="1" x14ac:dyDescent="0.3">
      <c r="C1087" s="303" t="str">
        <f>'[3]Do not use or change'!I138</f>
        <v>Dissemination and communication services, design and production of communication materials, radio guidelines</v>
      </c>
      <c r="D1087" s="471" t="s">
        <v>479</v>
      </c>
      <c r="E1087" s="392" t="s">
        <v>320</v>
      </c>
      <c r="F1087" s="352">
        <v>15008.978064038067</v>
      </c>
      <c r="G1087" s="197">
        <v>2.4008909937680714</v>
      </c>
      <c r="H1087" s="198">
        <v>36034.920259611536</v>
      </c>
      <c r="I1087" s="352">
        <v>15008.978064038067</v>
      </c>
      <c r="J1087" s="197">
        <v>4.7243505832403994</v>
      </c>
      <c r="K1087" s="198">
        <v>70907.674270680596</v>
      </c>
      <c r="L1087" s="352">
        <v>15008.978064038067</v>
      </c>
      <c r="M1087" s="197">
        <v>4.1094045617845838</v>
      </c>
      <c r="N1087" s="198">
        <v>61677.962924082785</v>
      </c>
      <c r="O1087" s="352">
        <v>15008.978064038067</v>
      </c>
      <c r="P1087" s="197">
        <v>3.9359043080343294</v>
      </c>
      <c r="Q1087" s="198">
        <v>59073.901421440176</v>
      </c>
      <c r="R1087" s="354">
        <v>15008.978064038067</v>
      </c>
      <c r="S1087" s="355">
        <v>4.8145733117979281</v>
      </c>
      <c r="T1087" s="198">
        <v>72261.825224478205</v>
      </c>
      <c r="U1087" s="354">
        <v>15008.978064038067</v>
      </c>
      <c r="V1087" s="355">
        <v>2.6648762413746923</v>
      </c>
      <c r="W1087" s="198">
        <v>39997.069050168968</v>
      </c>
      <c r="X1087" s="433" t="str">
        <f>E1087</f>
        <v>Lump sum</v>
      </c>
      <c r="Y1087" s="433">
        <f>U1087</f>
        <v>15008.978064038067</v>
      </c>
      <c r="Z1087" s="284">
        <f>SUM(G1087+J1087+M1087+P1087+S1087+V1087)</f>
        <v>22.650000000000002</v>
      </c>
      <c r="AA1087" s="285">
        <f>SUM(H1087+K1087+N1087+Q1087+T1087+W1087)</f>
        <v>339953.35315046227</v>
      </c>
      <c r="AB1087" s="205"/>
      <c r="AC1087" s="206"/>
      <c r="AD1087" s="206"/>
      <c r="AE1087" s="207">
        <f>H1087-(F1087*G1087)</f>
        <v>0</v>
      </c>
      <c r="AF1087" s="206"/>
      <c r="AG1087" s="206"/>
      <c r="AH1087" s="207">
        <f>K1087-(J1087*I1087)</f>
        <v>0</v>
      </c>
      <c r="AI1087" s="206"/>
      <c r="AJ1087" s="206"/>
      <c r="AK1087" s="207">
        <f>+N1087-(L1087*M1087)</f>
        <v>0</v>
      </c>
      <c r="AL1087" s="206"/>
      <c r="AM1087" s="206"/>
      <c r="AN1087" s="207">
        <f>Q1087-(O1087*P1087)</f>
        <v>0</v>
      </c>
      <c r="AO1087" s="206"/>
      <c r="AP1087" s="206"/>
      <c r="AQ1087" s="207">
        <f>+T1087-(R1087*S1087)</f>
        <v>0</v>
      </c>
      <c r="AR1087" s="206"/>
      <c r="AS1087" s="206"/>
      <c r="AT1087" s="207">
        <f>+W1087-(U1087*V1087)</f>
        <v>0</v>
      </c>
      <c r="AU1087" s="206"/>
      <c r="AV1087" s="206"/>
      <c r="AW1087" s="206"/>
      <c r="AX1087" s="208">
        <f>+AA1087-W1087-T1087-Q1087-N1087-K1087-H1087</f>
        <v>0</v>
      </c>
      <c r="BA1087" s="208">
        <f>+H1087-'[3]4.4. Detailed Budget Plan'!J140</f>
        <v>0</v>
      </c>
      <c r="BB1087" s="208">
        <f>+K1087-'[3]4.4. Detailed Budget Plan'!K140</f>
        <v>0</v>
      </c>
      <c r="BC1087" s="208">
        <f>+N1087-'[3]4.4. Detailed Budget Plan'!L140</f>
        <v>0</v>
      </c>
      <c r="BD1087" s="208">
        <f>+Q1087-'[3]4.4. Detailed Budget Plan'!M140</f>
        <v>0</v>
      </c>
      <c r="BE1087" s="208">
        <f>+T1087-'[3]4.4. Detailed Budget Plan'!N140</f>
        <v>0</v>
      </c>
      <c r="BF1087" s="208">
        <f>+W1087-'[3]4.4. Detailed Budget Plan'!O140</f>
        <v>0</v>
      </c>
      <c r="BG1087" s="208">
        <f>+AA1087-'[3]4.4. Detailed Budget Plan'!P140</f>
        <v>0</v>
      </c>
    </row>
    <row r="1088" spans="2:59" x14ac:dyDescent="0.25">
      <c r="C1088" s="442"/>
      <c r="D1088" s="443"/>
      <c r="E1088" s="443"/>
      <c r="F1088" s="443"/>
      <c r="G1088" s="443"/>
      <c r="H1088" s="443"/>
      <c r="I1088" s="443"/>
      <c r="J1088" s="443"/>
      <c r="K1088" s="443"/>
      <c r="L1088" s="443"/>
      <c r="M1088" s="443"/>
      <c r="N1088" s="443"/>
      <c r="O1088" s="443"/>
      <c r="P1088" s="443"/>
      <c r="Q1088" s="444"/>
      <c r="R1088" s="241" t="s">
        <v>344</v>
      </c>
      <c r="S1088" s="242"/>
      <c r="T1088" s="242"/>
      <c r="U1088" s="242"/>
      <c r="V1088" s="242"/>
      <c r="W1088" s="330"/>
      <c r="X1088" s="205" t="s">
        <v>320</v>
      </c>
      <c r="Y1088" s="205">
        <f>AA1088/Z1088</f>
        <v>14802.116877021144</v>
      </c>
      <c r="Z1088" s="483">
        <v>22</v>
      </c>
      <c r="AA1088" s="361">
        <v>325646.57129446516</v>
      </c>
      <c r="AB1088" s="293"/>
      <c r="AC1088" s="206"/>
      <c r="AD1088" s="206"/>
      <c r="AE1088" s="206"/>
      <c r="AF1088" s="206"/>
      <c r="AG1088" s="206"/>
      <c r="AH1088" s="206"/>
      <c r="AI1088" s="206"/>
      <c r="AJ1088" s="206"/>
      <c r="AK1088" s="206"/>
      <c r="AL1088" s="206"/>
      <c r="AM1088" s="206"/>
      <c r="AN1088" s="206"/>
      <c r="AO1088" s="206"/>
      <c r="AP1088" s="206"/>
      <c r="AQ1088" s="206"/>
      <c r="AR1088" s="206"/>
      <c r="AS1088" s="206"/>
      <c r="AT1088" s="206"/>
      <c r="AU1088" s="206"/>
      <c r="AV1088" s="206"/>
      <c r="AW1088" s="206"/>
      <c r="AX1088" s="207">
        <f>+AA1088-(Y1088*Z1088)</f>
        <v>0</v>
      </c>
      <c r="AY1088" s="156">
        <v>1</v>
      </c>
      <c r="BA1088" s="518"/>
    </row>
    <row r="1089" spans="2:59" x14ac:dyDescent="0.25">
      <c r="C1089" s="462"/>
      <c r="D1089" s="463"/>
      <c r="E1089" s="463"/>
      <c r="F1089" s="463"/>
      <c r="G1089" s="463"/>
      <c r="H1089" s="463"/>
      <c r="I1089" s="463"/>
      <c r="J1089" s="463"/>
      <c r="K1089" s="463"/>
      <c r="L1089" s="463"/>
      <c r="M1089" s="463"/>
      <c r="N1089" s="463"/>
      <c r="O1089" s="463"/>
      <c r="P1089" s="463"/>
      <c r="Q1089" s="464"/>
      <c r="R1089" s="336" t="s">
        <v>347</v>
      </c>
      <c r="S1089" s="337"/>
      <c r="T1089" s="337"/>
      <c r="U1089" s="337"/>
      <c r="V1089" s="337"/>
      <c r="W1089" s="338"/>
      <c r="X1089" s="525" t="s">
        <v>320</v>
      </c>
      <c r="Y1089" s="205">
        <f>AA1089/Z1089</f>
        <v>22010.433624610832</v>
      </c>
      <c r="Z1089" s="483">
        <v>0.65</v>
      </c>
      <c r="AA1089" s="527">
        <v>14306.781855997042</v>
      </c>
      <c r="AB1089" s="293"/>
      <c r="AC1089" s="206"/>
      <c r="AD1089" s="206"/>
      <c r="AE1089" s="206"/>
      <c r="AF1089" s="206"/>
      <c r="AG1089" s="206"/>
      <c r="AH1089" s="206"/>
      <c r="AI1089" s="206"/>
      <c r="AJ1089" s="206"/>
      <c r="AK1089" s="206"/>
      <c r="AL1089" s="206"/>
      <c r="AM1089" s="206"/>
      <c r="AN1089" s="206"/>
      <c r="AO1089" s="206"/>
      <c r="AP1089" s="206"/>
      <c r="AQ1089" s="206"/>
      <c r="AR1089" s="206"/>
      <c r="AS1089" s="206"/>
      <c r="AT1089" s="206"/>
      <c r="AU1089" s="206"/>
      <c r="AV1089" s="206"/>
      <c r="AW1089" s="206"/>
      <c r="AX1089" s="207">
        <f>+AA1089-(Y1089*Z1089)</f>
        <v>0</v>
      </c>
      <c r="AY1089" s="156">
        <v>2</v>
      </c>
    </row>
    <row r="1090" spans="2:59" x14ac:dyDescent="0.25">
      <c r="C1090" s="256" t="s">
        <v>327</v>
      </c>
      <c r="D1090" s="256"/>
      <c r="E1090" s="306"/>
      <c r="F1090" s="307"/>
      <c r="G1090" s="308"/>
      <c r="I1090" s="309"/>
      <c r="J1090" s="310"/>
      <c r="K1090" s="309"/>
      <c r="L1090" s="309"/>
      <c r="M1090" s="310"/>
      <c r="N1090" s="309"/>
      <c r="O1090" s="309"/>
      <c r="P1090" s="310"/>
      <c r="Q1090" s="309"/>
      <c r="R1090" s="206"/>
      <c r="S1090" s="317"/>
      <c r="T1090" s="206"/>
      <c r="U1090" s="206"/>
      <c r="V1090" s="317"/>
      <c r="W1090" s="206"/>
      <c r="X1090" s="265"/>
      <c r="Y1090" s="265"/>
      <c r="Z1090" s="318"/>
      <c r="AA1090" s="265"/>
    </row>
    <row r="1091" spans="2:59" x14ac:dyDescent="0.25">
      <c r="C1091" s="261" t="s">
        <v>328</v>
      </c>
      <c r="D1091" s="261"/>
      <c r="E1091" s="314"/>
      <c r="F1091" s="315"/>
      <c r="G1091" s="316"/>
      <c r="H1091" s="206"/>
      <c r="I1091" s="206"/>
      <c r="J1091" s="317"/>
      <c r="K1091" s="206"/>
      <c r="L1091" s="206"/>
      <c r="M1091" s="317"/>
      <c r="N1091" s="206"/>
      <c r="O1091" s="206"/>
      <c r="P1091" s="317"/>
      <c r="Q1091" s="206"/>
      <c r="R1091" s="206"/>
      <c r="S1091" s="317"/>
      <c r="T1091" s="206"/>
      <c r="U1091" s="206"/>
      <c r="V1091" s="317"/>
      <c r="W1091" s="206"/>
      <c r="X1091" s="265"/>
      <c r="Y1091" s="265"/>
      <c r="Z1091" s="318"/>
      <c r="AA1091" s="265"/>
    </row>
    <row r="1092" spans="2:59" ht="15.75" thickBot="1" x14ac:dyDescent="0.3">
      <c r="C1092" s="425"/>
      <c r="D1092" s="425"/>
      <c r="E1092" s="266"/>
      <c r="F1092" s="267"/>
      <c r="G1092" s="268"/>
      <c r="H1092" s="199"/>
      <c r="I1092" s="267"/>
      <c r="J1092" s="292"/>
      <c r="K1092" s="293"/>
      <c r="L1092" s="291"/>
      <c r="M1092" s="292"/>
      <c r="N1092" s="293"/>
      <c r="O1092" s="291"/>
      <c r="P1092" s="292"/>
      <c r="Q1092" s="293"/>
      <c r="R1092" s="291"/>
      <c r="S1092" s="292"/>
      <c r="T1092" s="293"/>
      <c r="U1092" s="291"/>
      <c r="V1092" s="292"/>
      <c r="W1092" s="293"/>
      <c r="X1092" s="205"/>
      <c r="Y1092" s="205"/>
      <c r="Z1092" s="350"/>
      <c r="AA1092" s="205"/>
      <c r="AB1092" s="205"/>
    </row>
    <row r="1093" spans="2:59" ht="15.75" thickBot="1" x14ac:dyDescent="0.3">
      <c r="F1093" s="387" t="s">
        <v>308</v>
      </c>
      <c r="G1093" s="388"/>
      <c r="H1093" s="389"/>
      <c r="I1093" s="387" t="s">
        <v>309</v>
      </c>
      <c r="J1093" s="388"/>
      <c r="K1093" s="389"/>
      <c r="L1093" s="387" t="s">
        <v>310</v>
      </c>
      <c r="M1093" s="388"/>
      <c r="N1093" s="389"/>
      <c r="O1093" s="387" t="s">
        <v>311</v>
      </c>
      <c r="P1093" s="388"/>
      <c r="Q1093" s="389"/>
      <c r="R1093" s="387" t="s">
        <v>312</v>
      </c>
      <c r="S1093" s="388"/>
      <c r="T1093" s="389"/>
      <c r="U1093" s="387" t="s">
        <v>313</v>
      </c>
      <c r="V1093" s="388"/>
      <c r="W1093" s="389"/>
      <c r="X1093" s="387" t="s">
        <v>314</v>
      </c>
      <c r="Y1093" s="388"/>
      <c r="Z1093" s="388"/>
      <c r="AA1093" s="389"/>
      <c r="AB1093" s="158"/>
    </row>
    <row r="1094" spans="2:59" ht="30" x14ac:dyDescent="0.25">
      <c r="B1094" s="276" t="str">
        <f>'[3]Do not use or change'!H139</f>
        <v>C17</v>
      </c>
      <c r="C1094" s="322" t="str">
        <f>'[3]Do not use or change'!F139</f>
        <v>Staff</v>
      </c>
      <c r="D1094" s="390" t="s">
        <v>329</v>
      </c>
      <c r="E1094" s="390" t="s">
        <v>307</v>
      </c>
      <c r="F1094" s="302" t="s">
        <v>315</v>
      </c>
      <c r="G1094" s="298" t="s">
        <v>316</v>
      </c>
      <c r="H1094" s="235" t="s">
        <v>317</v>
      </c>
      <c r="I1094" s="299" t="s">
        <v>315</v>
      </c>
      <c r="J1094" s="300" t="s">
        <v>316</v>
      </c>
      <c r="K1094" s="301" t="s">
        <v>317</v>
      </c>
      <c r="L1094" s="302" t="s">
        <v>315</v>
      </c>
      <c r="M1094" s="298" t="s">
        <v>316</v>
      </c>
      <c r="N1094" s="235" t="s">
        <v>317</v>
      </c>
      <c r="O1094" s="302" t="s">
        <v>315</v>
      </c>
      <c r="P1094" s="298" t="s">
        <v>316</v>
      </c>
      <c r="Q1094" s="235" t="s">
        <v>317</v>
      </c>
      <c r="R1094" s="302" t="s">
        <v>315</v>
      </c>
      <c r="S1094" s="298" t="s">
        <v>316</v>
      </c>
      <c r="T1094" s="235" t="s">
        <v>317</v>
      </c>
      <c r="U1094" s="302" t="s">
        <v>315</v>
      </c>
      <c r="V1094" s="298" t="s">
        <v>316</v>
      </c>
      <c r="W1094" s="235" t="s">
        <v>317</v>
      </c>
      <c r="X1094" s="390" t="s">
        <v>307</v>
      </c>
      <c r="Y1094" s="302" t="s">
        <v>315</v>
      </c>
      <c r="Z1094" s="298" t="s">
        <v>316</v>
      </c>
      <c r="AA1094" s="235" t="s">
        <v>317</v>
      </c>
      <c r="AB1094" s="181"/>
    </row>
    <row r="1095" spans="2:59" ht="120.75" thickBot="1" x14ac:dyDescent="0.3">
      <c r="C1095" s="303" t="str">
        <f>'[3]Do not use or change'!I139</f>
        <v>Scientific advisors and scientists knowledge management.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
      <c r="D1095" s="392" t="str">
        <f>D1015</f>
        <v>It correspond to a position of leading international scientist who will serve as scientific advisors on business model and knowledge management (results 3.1 and 3.2) and a national senior scientist who will be responsible for leading the results 3.1 and 3.2.</v>
      </c>
      <c r="E1095" s="392" t="s">
        <v>340</v>
      </c>
      <c r="F1095" s="282">
        <v>11054</v>
      </c>
      <c r="G1095" s="197">
        <v>10.483859555819246</v>
      </c>
      <c r="H1095" s="198">
        <v>115888.58353002594</v>
      </c>
      <c r="I1095" s="282">
        <v>11054</v>
      </c>
      <c r="J1095" s="197">
        <v>22.281396192396162</v>
      </c>
      <c r="K1095" s="198">
        <v>246298.55351074718</v>
      </c>
      <c r="L1095" s="282">
        <v>11054</v>
      </c>
      <c r="M1095" s="197">
        <v>19.517648451172732</v>
      </c>
      <c r="N1095" s="198">
        <v>215748.08597926339</v>
      </c>
      <c r="O1095" s="282">
        <v>11054</v>
      </c>
      <c r="P1095" s="197">
        <v>14.764379315842334</v>
      </c>
      <c r="Q1095" s="198">
        <v>163205.44895732115</v>
      </c>
      <c r="R1095" s="282">
        <v>11054</v>
      </c>
      <c r="S1095" s="197">
        <v>13.871141349877476</v>
      </c>
      <c r="T1095" s="198">
        <v>153331.59648154562</v>
      </c>
      <c r="U1095" s="282">
        <v>11054</v>
      </c>
      <c r="V1095" s="197">
        <v>6.8684219932175701</v>
      </c>
      <c r="W1095" s="198">
        <v>75923.536713027017</v>
      </c>
      <c r="X1095" s="433" t="str">
        <f>E1095</f>
        <v>Months</v>
      </c>
      <c r="Y1095" s="433">
        <f>U1095</f>
        <v>11054</v>
      </c>
      <c r="Z1095" s="284">
        <f>SUM(G1095+J1095+M1095+P1095+S1095+V1095)</f>
        <v>87.786846858325518</v>
      </c>
      <c r="AA1095" s="285">
        <f>SUM(H1095+K1095+N1095+Q1095+T1095+W1095)</f>
        <v>970395.80517193023</v>
      </c>
      <c r="AB1095" s="205"/>
      <c r="AC1095" s="206"/>
      <c r="AD1095" s="206"/>
      <c r="AE1095" s="207">
        <f>H1095-(F1095*G1095)</f>
        <v>0</v>
      </c>
      <c r="AF1095" s="206"/>
      <c r="AG1095" s="206"/>
      <c r="AH1095" s="207">
        <f>K1095-(J1095*I1095)</f>
        <v>0</v>
      </c>
      <c r="AI1095" s="206"/>
      <c r="AJ1095" s="206"/>
      <c r="AK1095" s="207">
        <f>+N1095-(L1095*M1095)</f>
        <v>0</v>
      </c>
      <c r="AL1095" s="206"/>
      <c r="AM1095" s="206"/>
      <c r="AN1095" s="207">
        <f>Q1095-(O1095*P1095)</f>
        <v>0</v>
      </c>
      <c r="AO1095" s="206"/>
      <c r="AP1095" s="206"/>
      <c r="AQ1095" s="207">
        <f>+T1095-(R1095*S1095)</f>
        <v>0</v>
      </c>
      <c r="AR1095" s="206"/>
      <c r="AS1095" s="206"/>
      <c r="AT1095" s="207">
        <f>+W1095-(U1095*V1095)</f>
        <v>0</v>
      </c>
      <c r="AU1095" s="206"/>
      <c r="AV1095" s="206"/>
      <c r="AW1095" s="206"/>
      <c r="AX1095" s="208">
        <f>+AA1095-W1095-T1095-Q1095-N1095-K1095-H1095</f>
        <v>0</v>
      </c>
      <c r="BA1095" s="208">
        <f>+H1095-'[3]4.4. Detailed Budget Plan'!J141</f>
        <v>0</v>
      </c>
      <c r="BB1095" s="208">
        <f>+K1095-'[3]4.4. Detailed Budget Plan'!K141</f>
        <v>0</v>
      </c>
      <c r="BC1095" s="208">
        <f>+N1095-'[3]4.4. Detailed Budget Plan'!L141</f>
        <v>0</v>
      </c>
      <c r="BD1095" s="208">
        <f>+Q1095-'[3]4.4. Detailed Budget Plan'!M141</f>
        <v>0</v>
      </c>
      <c r="BE1095" s="208">
        <f>+T1095-'[3]4.4. Detailed Budget Plan'!N141</f>
        <v>0</v>
      </c>
      <c r="BF1095" s="208">
        <f>+W1095-'[3]4.4. Detailed Budget Plan'!O141</f>
        <v>0</v>
      </c>
      <c r="BG1095" s="208">
        <f>+AA1095-'[3]4.4. Detailed Budget Plan'!P141</f>
        <v>0</v>
      </c>
    </row>
    <row r="1096" spans="2:59" x14ac:dyDescent="0.25">
      <c r="C1096" s="286" t="s">
        <v>327</v>
      </c>
      <c r="D1096" s="286"/>
      <c r="E1096" s="306"/>
      <c r="F1096" s="307"/>
      <c r="G1096" s="308"/>
      <c r="H1096" s="308"/>
      <c r="I1096" s="309"/>
      <c r="J1096" s="310"/>
      <c r="K1096" s="309"/>
      <c r="L1096" s="309"/>
      <c r="M1096" s="310"/>
      <c r="N1096" s="309"/>
      <c r="O1096" s="309"/>
      <c r="P1096" s="310"/>
      <c r="Q1096" s="309"/>
      <c r="R1096" s="309"/>
      <c r="S1096" s="310"/>
      <c r="T1096" s="309"/>
      <c r="U1096" s="309"/>
      <c r="V1096" s="310"/>
      <c r="W1096" s="309"/>
      <c r="X1096" s="311"/>
      <c r="Y1096" s="311"/>
      <c r="Z1096" s="312"/>
      <c r="AA1096" s="311"/>
    </row>
    <row r="1097" spans="2:59" x14ac:dyDescent="0.25">
      <c r="C1097" s="261" t="s">
        <v>328</v>
      </c>
      <c r="D1097" s="261"/>
      <c r="E1097" s="314"/>
      <c r="F1097" s="315"/>
      <c r="G1097" s="316"/>
      <c r="H1097" s="316"/>
      <c r="I1097" s="206"/>
      <c r="J1097" s="317"/>
      <c r="K1097" s="206"/>
      <c r="L1097" s="206"/>
      <c r="M1097" s="317"/>
      <c r="N1097" s="206"/>
      <c r="O1097" s="206"/>
      <c r="P1097" s="317"/>
      <c r="Q1097" s="206"/>
      <c r="R1097" s="206"/>
      <c r="S1097" s="317"/>
      <c r="T1097" s="206"/>
      <c r="U1097" s="206"/>
      <c r="V1097" s="317"/>
      <c r="W1097" s="206"/>
      <c r="X1097" s="265"/>
      <c r="Y1097" s="265"/>
      <c r="Z1097" s="318"/>
      <c r="AA1097" s="265"/>
    </row>
    <row r="1098" spans="2:59" ht="15.75" thickBot="1" x14ac:dyDescent="0.3">
      <c r="F1098" s="319"/>
      <c r="H1098" s="319"/>
      <c r="K1098" s="319"/>
      <c r="N1098" s="319"/>
      <c r="Q1098" s="319"/>
      <c r="T1098" s="319"/>
      <c r="W1098" s="319"/>
      <c r="X1098" s="375"/>
      <c r="Y1098" s="375"/>
      <c r="AA1098" s="375"/>
      <c r="AB1098" s="225"/>
    </row>
    <row r="1099" spans="2:59" ht="15.75" thickBot="1" x14ac:dyDescent="0.3">
      <c r="B1099" s="166"/>
      <c r="C1099" s="166"/>
      <c r="D1099" s="166"/>
      <c r="E1099" s="166"/>
      <c r="F1099" s="387" t="s">
        <v>308</v>
      </c>
      <c r="G1099" s="388"/>
      <c r="H1099" s="389"/>
      <c r="I1099" s="387" t="s">
        <v>309</v>
      </c>
      <c r="J1099" s="388"/>
      <c r="K1099" s="389"/>
      <c r="L1099" s="387" t="s">
        <v>310</v>
      </c>
      <c r="M1099" s="388"/>
      <c r="N1099" s="389"/>
      <c r="O1099" s="387" t="s">
        <v>311</v>
      </c>
      <c r="P1099" s="388"/>
      <c r="Q1099" s="389"/>
      <c r="R1099" s="387" t="s">
        <v>312</v>
      </c>
      <c r="S1099" s="388"/>
      <c r="T1099" s="389"/>
      <c r="U1099" s="387" t="s">
        <v>313</v>
      </c>
      <c r="V1099" s="388"/>
      <c r="W1099" s="389"/>
      <c r="X1099" s="387" t="s">
        <v>314</v>
      </c>
      <c r="Y1099" s="388"/>
      <c r="Z1099" s="388"/>
      <c r="AA1099" s="389"/>
      <c r="AB1099" s="158"/>
    </row>
    <row r="1100" spans="2:59" ht="30" x14ac:dyDescent="0.25">
      <c r="B1100" s="276" t="str">
        <f>'[3]Do not use or change'!H140</f>
        <v>C18</v>
      </c>
      <c r="C1100" s="344" t="str">
        <f>'[3]Do not use or change'!F140</f>
        <v>Training, workshops, and conference</v>
      </c>
      <c r="D1100" s="390" t="s">
        <v>329</v>
      </c>
      <c r="E1100" s="390" t="s">
        <v>307</v>
      </c>
      <c r="F1100" s="302" t="s">
        <v>315</v>
      </c>
      <c r="G1100" s="298" t="s">
        <v>316</v>
      </c>
      <c r="H1100" s="235" t="s">
        <v>317</v>
      </c>
      <c r="I1100" s="299" t="s">
        <v>315</v>
      </c>
      <c r="J1100" s="300" t="s">
        <v>316</v>
      </c>
      <c r="K1100" s="301" t="s">
        <v>317</v>
      </c>
      <c r="L1100" s="302" t="s">
        <v>315</v>
      </c>
      <c r="M1100" s="298" t="s">
        <v>316</v>
      </c>
      <c r="N1100" s="235" t="s">
        <v>317</v>
      </c>
      <c r="O1100" s="302" t="s">
        <v>315</v>
      </c>
      <c r="P1100" s="298" t="s">
        <v>316</v>
      </c>
      <c r="Q1100" s="235" t="s">
        <v>317</v>
      </c>
      <c r="R1100" s="302" t="s">
        <v>315</v>
      </c>
      <c r="S1100" s="298" t="s">
        <v>316</v>
      </c>
      <c r="T1100" s="235" t="s">
        <v>317</v>
      </c>
      <c r="U1100" s="302" t="s">
        <v>315</v>
      </c>
      <c r="V1100" s="298" t="s">
        <v>316</v>
      </c>
      <c r="W1100" s="235" t="s">
        <v>317</v>
      </c>
      <c r="X1100" s="390" t="s">
        <v>307</v>
      </c>
      <c r="Y1100" s="302" t="s">
        <v>315</v>
      </c>
      <c r="Z1100" s="298" t="s">
        <v>316</v>
      </c>
      <c r="AA1100" s="235" t="s">
        <v>317</v>
      </c>
      <c r="AB1100" s="181"/>
    </row>
    <row r="1101" spans="2:59" ht="60.75" thickBot="1" x14ac:dyDescent="0.3">
      <c r="B1101" s="166"/>
      <c r="C1101" s="303" t="str">
        <f>'[3]Do not use or change'!I140</f>
        <v xml:space="preserve">Includes all costs associated with event logistics and supplies requiered (snacks, lunches, locations, equipment, materials, communication material) </v>
      </c>
      <c r="D1101" s="392" t="s">
        <v>480</v>
      </c>
      <c r="E1101" s="392" t="s">
        <v>351</v>
      </c>
      <c r="F1101" s="352">
        <v>2300</v>
      </c>
      <c r="G1101" s="197">
        <v>29.828174918219144</v>
      </c>
      <c r="H1101" s="198">
        <v>68604.80231190403</v>
      </c>
      <c r="I1101" s="352">
        <v>2300</v>
      </c>
      <c r="J1101" s="197">
        <v>60.230014672924653</v>
      </c>
      <c r="K1101" s="198">
        <v>138529.0337477267</v>
      </c>
      <c r="L1101" s="352">
        <v>2300</v>
      </c>
      <c r="M1101" s="197">
        <v>60.037098087628152</v>
      </c>
      <c r="N1101" s="198">
        <v>138085.32560154476</v>
      </c>
      <c r="O1101" s="352">
        <v>2300</v>
      </c>
      <c r="P1101" s="197">
        <v>60.268427494967057</v>
      </c>
      <c r="Q1101" s="198">
        <v>138617.38323842423</v>
      </c>
      <c r="R1101" s="352">
        <v>2300</v>
      </c>
      <c r="S1101" s="197">
        <v>61.051026588963765</v>
      </c>
      <c r="T1101" s="198">
        <v>140417.36115461666</v>
      </c>
      <c r="U1101" s="352">
        <v>2300</v>
      </c>
      <c r="V1101" s="197">
        <v>30.427135920076985</v>
      </c>
      <c r="W1101" s="198">
        <v>69982.412616177069</v>
      </c>
      <c r="X1101" s="433" t="str">
        <f>E1101</f>
        <v>Event</v>
      </c>
      <c r="Y1101" s="433">
        <f>U1101</f>
        <v>2300</v>
      </c>
      <c r="Z1101" s="284">
        <f>SUM(G1101+J1101+M1101+P1101+S1101+V1101)</f>
        <v>301.84187768277974</v>
      </c>
      <c r="AA1101" s="285">
        <f>SUM(H1101+K1101+N1101+Q1101+T1101+W1101)</f>
        <v>694236.31867039355</v>
      </c>
      <c r="AB1101" s="205"/>
      <c r="AC1101" s="206"/>
      <c r="AD1101" s="206"/>
      <c r="AE1101" s="207">
        <f>H1101-(F1101*G1101)</f>
        <v>0</v>
      </c>
      <c r="AF1101" s="206"/>
      <c r="AG1101" s="206"/>
      <c r="AH1101" s="207">
        <f>K1101-(J1101*I1101)</f>
        <v>0</v>
      </c>
      <c r="AI1101" s="206"/>
      <c r="AJ1101" s="206"/>
      <c r="AK1101" s="207">
        <f>+N1101-(L1101*M1101)</f>
        <v>0</v>
      </c>
      <c r="AL1101" s="206"/>
      <c r="AM1101" s="206"/>
      <c r="AN1101" s="207">
        <f>Q1101-(O1101*P1101)</f>
        <v>0</v>
      </c>
      <c r="AO1101" s="206"/>
      <c r="AP1101" s="206"/>
      <c r="AQ1101" s="207">
        <f>+T1101-(R1101*S1101)</f>
        <v>0</v>
      </c>
      <c r="AR1101" s="206"/>
      <c r="AS1101" s="206"/>
      <c r="AT1101" s="207">
        <f>+W1101-(U1101*V1101)</f>
        <v>0</v>
      </c>
      <c r="AU1101" s="206"/>
      <c r="AV1101" s="206"/>
      <c r="AW1101" s="206"/>
      <c r="AX1101" s="208">
        <f>+AA1101-W1101-T1101-Q1101-N1101-K1101-H1101</f>
        <v>0</v>
      </c>
      <c r="BA1101" s="208">
        <f>+H1101-'[3]4.4. Detailed Budget Plan'!J142</f>
        <v>0</v>
      </c>
      <c r="BB1101" s="208">
        <f>+K1101-'[3]4.4. Detailed Budget Plan'!K142</f>
        <v>0</v>
      </c>
      <c r="BC1101" s="208">
        <f>+N1101-'[3]4.4. Detailed Budget Plan'!L142</f>
        <v>0</v>
      </c>
      <c r="BD1101" s="208">
        <f>+Q1101-'[3]4.4. Detailed Budget Plan'!M142</f>
        <v>0</v>
      </c>
      <c r="BE1101" s="208">
        <f>+T1101-'[3]4.4. Detailed Budget Plan'!N142</f>
        <v>0</v>
      </c>
      <c r="BF1101" s="208">
        <f>+W1101-'[3]4.4. Detailed Budget Plan'!O142</f>
        <v>0</v>
      </c>
      <c r="BG1101" s="208">
        <f>+AA1101-'[3]4.4. Detailed Budget Plan'!P142</f>
        <v>0</v>
      </c>
    </row>
    <row r="1102" spans="2:59" x14ac:dyDescent="0.25">
      <c r="C1102" s="286" t="s">
        <v>327</v>
      </c>
      <c r="D1102" s="286"/>
      <c r="E1102" s="306"/>
      <c r="F1102" s="307"/>
      <c r="G1102" s="308"/>
      <c r="I1102" s="309"/>
      <c r="J1102" s="310"/>
      <c r="K1102" s="309"/>
      <c r="L1102" s="309"/>
      <c r="M1102" s="310"/>
      <c r="N1102" s="309"/>
      <c r="O1102" s="309"/>
      <c r="P1102" s="310"/>
      <c r="Q1102" s="309"/>
      <c r="R1102" s="309"/>
      <c r="S1102" s="310"/>
      <c r="T1102" s="309"/>
      <c r="U1102" s="309"/>
      <c r="V1102" s="310"/>
      <c r="W1102" s="309"/>
      <c r="X1102" s="311"/>
      <c r="Y1102" s="311"/>
      <c r="Z1102" s="312"/>
      <c r="AA1102" s="311"/>
    </row>
    <row r="1103" spans="2:59" x14ac:dyDescent="0.25">
      <c r="C1103" s="261" t="s">
        <v>328</v>
      </c>
      <c r="D1103" s="261"/>
      <c r="E1103" s="314"/>
      <c r="F1103" s="315"/>
      <c r="G1103" s="316"/>
      <c r="H1103" s="206"/>
      <c r="I1103" s="206"/>
      <c r="J1103" s="317"/>
      <c r="K1103" s="206"/>
      <c r="L1103" s="206"/>
      <c r="M1103" s="317"/>
      <c r="N1103" s="206"/>
      <c r="O1103" s="206"/>
      <c r="P1103" s="317"/>
      <c r="Q1103" s="206"/>
      <c r="R1103" s="206"/>
      <c r="S1103" s="317"/>
      <c r="T1103" s="206"/>
      <c r="U1103" s="206"/>
      <c r="V1103" s="317"/>
      <c r="W1103" s="206"/>
      <c r="X1103" s="265"/>
      <c r="Y1103" s="265"/>
      <c r="Z1103" s="318"/>
      <c r="AA1103" s="265"/>
    </row>
    <row r="1104" spans="2:59" ht="15.75" thickBot="1" x14ac:dyDescent="0.3">
      <c r="I1104" s="320"/>
      <c r="J1104" s="321"/>
      <c r="K1104" s="320"/>
    </row>
    <row r="1105" spans="2:59" ht="15.75" thickBot="1" x14ac:dyDescent="0.3">
      <c r="B1105" s="166"/>
      <c r="C1105" s="376"/>
      <c r="D1105" s="166"/>
      <c r="E1105" s="166"/>
      <c r="F1105" s="387" t="s">
        <v>308</v>
      </c>
      <c r="G1105" s="388"/>
      <c r="H1105" s="389"/>
      <c r="I1105" s="387" t="s">
        <v>309</v>
      </c>
      <c r="J1105" s="388"/>
      <c r="K1105" s="389"/>
      <c r="L1105" s="387" t="s">
        <v>310</v>
      </c>
      <c r="M1105" s="388"/>
      <c r="N1105" s="389"/>
      <c r="O1105" s="387" t="s">
        <v>311</v>
      </c>
      <c r="P1105" s="388"/>
      <c r="Q1105" s="389"/>
      <c r="R1105" s="387" t="s">
        <v>312</v>
      </c>
      <c r="S1105" s="388"/>
      <c r="T1105" s="389"/>
      <c r="U1105" s="387" t="s">
        <v>313</v>
      </c>
      <c r="V1105" s="388"/>
      <c r="W1105" s="389"/>
      <c r="X1105" s="387" t="s">
        <v>314</v>
      </c>
      <c r="Y1105" s="388"/>
      <c r="Z1105" s="388"/>
      <c r="AA1105" s="389"/>
      <c r="AB1105" s="158"/>
    </row>
    <row r="1106" spans="2:59" ht="30" x14ac:dyDescent="0.25">
      <c r="B1106" s="276" t="str">
        <f>'[3]Do not use or change'!H141</f>
        <v>C19</v>
      </c>
      <c r="C1106" s="322" t="str">
        <f>'[3]Do not use or change'!F141</f>
        <v>Travel</v>
      </c>
      <c r="D1106" s="390" t="s">
        <v>329</v>
      </c>
      <c r="E1106" s="390" t="s">
        <v>307</v>
      </c>
      <c r="F1106" s="302" t="s">
        <v>315</v>
      </c>
      <c r="G1106" s="298" t="s">
        <v>316</v>
      </c>
      <c r="H1106" s="235" t="s">
        <v>317</v>
      </c>
      <c r="I1106" s="299" t="s">
        <v>315</v>
      </c>
      <c r="J1106" s="300" t="s">
        <v>316</v>
      </c>
      <c r="K1106" s="301" t="s">
        <v>317</v>
      </c>
      <c r="L1106" s="302" t="s">
        <v>315</v>
      </c>
      <c r="M1106" s="298" t="s">
        <v>316</v>
      </c>
      <c r="N1106" s="235" t="s">
        <v>317</v>
      </c>
      <c r="O1106" s="302" t="s">
        <v>315</v>
      </c>
      <c r="P1106" s="298" t="s">
        <v>316</v>
      </c>
      <c r="Q1106" s="235" t="s">
        <v>317</v>
      </c>
      <c r="R1106" s="302" t="s">
        <v>315</v>
      </c>
      <c r="S1106" s="298" t="s">
        <v>316</v>
      </c>
      <c r="T1106" s="235" t="s">
        <v>317</v>
      </c>
      <c r="U1106" s="302" t="s">
        <v>315</v>
      </c>
      <c r="V1106" s="298" t="s">
        <v>316</v>
      </c>
      <c r="W1106" s="235" t="s">
        <v>317</v>
      </c>
      <c r="X1106" s="390" t="s">
        <v>307</v>
      </c>
      <c r="Y1106" s="302" t="s">
        <v>315</v>
      </c>
      <c r="Z1106" s="298" t="s">
        <v>316</v>
      </c>
      <c r="AA1106" s="235" t="s">
        <v>317</v>
      </c>
      <c r="AB1106" s="181"/>
    </row>
    <row r="1107" spans="2:59" ht="30.75" thickBot="1" x14ac:dyDescent="0.3">
      <c r="C1107" s="303" t="str">
        <f>'[3]Do not use or change'!I141</f>
        <v>Includes travel costs (air tickects, taxi, car rental hotels and perdiem)</v>
      </c>
      <c r="D1107" s="392" t="s">
        <v>481</v>
      </c>
      <c r="E1107" s="392" t="s">
        <v>353</v>
      </c>
      <c r="F1107" s="354">
        <v>626</v>
      </c>
      <c r="G1107" s="197">
        <v>64.136692020551166</v>
      </c>
      <c r="H1107" s="198">
        <v>40149.569204865031</v>
      </c>
      <c r="I1107" s="354">
        <v>626</v>
      </c>
      <c r="J1107" s="197">
        <v>104.74555272151298</v>
      </c>
      <c r="K1107" s="198">
        <v>65570.716003667127</v>
      </c>
      <c r="L1107" s="354">
        <v>626</v>
      </c>
      <c r="M1107" s="197">
        <v>73.356977640374268</v>
      </c>
      <c r="N1107" s="198">
        <v>45921.468002874288</v>
      </c>
      <c r="O1107" s="354">
        <v>626</v>
      </c>
      <c r="P1107" s="197">
        <v>65.630228980471443</v>
      </c>
      <c r="Q1107" s="198">
        <v>41084.523341775122</v>
      </c>
      <c r="R1107" s="354">
        <v>626</v>
      </c>
      <c r="S1107" s="197">
        <v>65.658956807054437</v>
      </c>
      <c r="T1107" s="198">
        <v>41102.506961216081</v>
      </c>
      <c r="U1107" s="354">
        <v>626</v>
      </c>
      <c r="V1107" s="197">
        <v>32.860896761739767</v>
      </c>
      <c r="W1107" s="198">
        <v>20570.921372849094</v>
      </c>
      <c r="X1107" s="433" t="str">
        <f>E1107</f>
        <v>Trip</v>
      </c>
      <c r="Y1107" s="433">
        <f>U1107</f>
        <v>626</v>
      </c>
      <c r="Z1107" s="284">
        <f>SUM(G1107+J1107+M1107+P1107+S1107+V1107)</f>
        <v>406.38930493170403</v>
      </c>
      <c r="AA1107" s="285">
        <f>SUM(H1107+K1107+N1107+Q1107+T1107+W1107)</f>
        <v>254399.70488724671</v>
      </c>
      <c r="AB1107" s="205"/>
      <c r="AC1107" s="206"/>
      <c r="AD1107" s="206"/>
      <c r="AE1107" s="207">
        <f>H1107-(F1107*G1107)</f>
        <v>0</v>
      </c>
      <c r="AF1107" s="206"/>
      <c r="AG1107" s="206"/>
      <c r="AH1107" s="207">
        <f>K1107-(J1107*I1107)</f>
        <v>0</v>
      </c>
      <c r="AI1107" s="206"/>
      <c r="AJ1107" s="206"/>
      <c r="AK1107" s="207">
        <f>+N1107-(L1107*M1107)</f>
        <v>0</v>
      </c>
      <c r="AL1107" s="206"/>
      <c r="AM1107" s="206"/>
      <c r="AN1107" s="207">
        <f>Q1107-(O1107*P1107)</f>
        <v>0</v>
      </c>
      <c r="AO1107" s="206"/>
      <c r="AP1107" s="206"/>
      <c r="AQ1107" s="207">
        <f>+T1107-(R1107*S1107)</f>
        <v>0</v>
      </c>
      <c r="AR1107" s="206"/>
      <c r="AS1107" s="206"/>
      <c r="AT1107" s="207">
        <f>+W1107-(U1107*V1107)</f>
        <v>0</v>
      </c>
      <c r="AU1107" s="206"/>
      <c r="AV1107" s="206"/>
      <c r="AW1107" s="206"/>
      <c r="AX1107" s="208">
        <f>+AA1107-W1107-T1107-Q1107-N1107-K1107-H1107</f>
        <v>0</v>
      </c>
      <c r="BA1107" s="208">
        <f>+H1107-'[3]4.4. Detailed Budget Plan'!J143</f>
        <v>0</v>
      </c>
      <c r="BB1107" s="208">
        <f>+K1107-'[3]4.4. Detailed Budget Plan'!K143</f>
        <v>0</v>
      </c>
      <c r="BC1107" s="208">
        <f>+N1107-'[3]4.4. Detailed Budget Plan'!L143</f>
        <v>0</v>
      </c>
      <c r="BD1107" s="208">
        <f>+Q1107-'[3]4.4. Detailed Budget Plan'!M143</f>
        <v>0</v>
      </c>
      <c r="BE1107" s="208">
        <f>+T1107-'[3]4.4. Detailed Budget Plan'!N143</f>
        <v>0</v>
      </c>
      <c r="BF1107" s="208">
        <f>+W1107-'[3]4.4. Detailed Budget Plan'!O143</f>
        <v>0</v>
      </c>
      <c r="BG1107" s="208">
        <f>+AA1107-'[3]4.4. Detailed Budget Plan'!P143</f>
        <v>0</v>
      </c>
    </row>
    <row r="1108" spans="2:59" x14ac:dyDescent="0.25">
      <c r="C1108" s="286" t="s">
        <v>327</v>
      </c>
      <c r="D1108" s="286"/>
      <c r="E1108" s="306"/>
      <c r="F1108" s="307"/>
      <c r="G1108" s="308"/>
      <c r="H1108" s="308"/>
      <c r="I1108" s="309"/>
      <c r="J1108" s="310"/>
      <c r="K1108" s="309"/>
      <c r="L1108" s="309"/>
      <c r="M1108" s="310"/>
      <c r="N1108" s="309"/>
      <c r="O1108" s="309"/>
      <c r="P1108" s="310"/>
      <c r="Q1108" s="309"/>
      <c r="R1108" s="309"/>
      <c r="S1108" s="310"/>
      <c r="T1108" s="309"/>
      <c r="U1108" s="309"/>
      <c r="V1108" s="310"/>
      <c r="W1108" s="309"/>
      <c r="X1108" s="311"/>
      <c r="Y1108" s="311"/>
      <c r="Z1108" s="312"/>
      <c r="AA1108" s="311"/>
    </row>
    <row r="1109" spans="2:59" x14ac:dyDescent="0.25">
      <c r="C1109" s="261" t="s">
        <v>328</v>
      </c>
      <c r="D1109" s="261"/>
      <c r="E1109" s="314"/>
      <c r="F1109" s="315"/>
      <c r="G1109" s="316"/>
      <c r="H1109" s="316"/>
      <c r="I1109" s="206"/>
      <c r="J1109" s="317"/>
      <c r="K1109" s="206"/>
      <c r="L1109" s="206"/>
      <c r="M1109" s="317"/>
      <c r="N1109" s="206"/>
      <c r="O1109" s="206"/>
      <c r="P1109" s="317"/>
      <c r="Q1109" s="206"/>
      <c r="R1109" s="206"/>
      <c r="S1109" s="317"/>
      <c r="T1109" s="206"/>
      <c r="U1109" s="206"/>
      <c r="V1109" s="317"/>
      <c r="W1109" s="206"/>
      <c r="X1109" s="265"/>
      <c r="Y1109" s="265"/>
      <c r="Z1109" s="318"/>
      <c r="AA1109" s="265"/>
    </row>
    <row r="1110" spans="2:59" ht="15.75" thickBot="1" x14ac:dyDescent="0.3"/>
    <row r="1111" spans="2:59" ht="15.75" thickBot="1" x14ac:dyDescent="0.3">
      <c r="F1111" s="387" t="s">
        <v>308</v>
      </c>
      <c r="G1111" s="388"/>
      <c r="H1111" s="389"/>
      <c r="I1111" s="387" t="s">
        <v>309</v>
      </c>
      <c r="J1111" s="388"/>
      <c r="K1111" s="389"/>
      <c r="L1111" s="387" t="s">
        <v>310</v>
      </c>
      <c r="M1111" s="388"/>
      <c r="N1111" s="389"/>
      <c r="O1111" s="387" t="s">
        <v>311</v>
      </c>
      <c r="P1111" s="388"/>
      <c r="Q1111" s="389"/>
      <c r="R1111" s="387" t="s">
        <v>312</v>
      </c>
      <c r="S1111" s="388"/>
      <c r="T1111" s="389"/>
      <c r="U1111" s="387" t="s">
        <v>313</v>
      </c>
      <c r="V1111" s="388"/>
      <c r="W1111" s="389"/>
      <c r="X1111" s="387" t="s">
        <v>314</v>
      </c>
      <c r="Y1111" s="388"/>
      <c r="Z1111" s="388"/>
      <c r="AA1111" s="389"/>
      <c r="AB1111" s="158"/>
    </row>
    <row r="1112" spans="2:59" ht="30" x14ac:dyDescent="0.25">
      <c r="B1112" s="276" t="str">
        <f>+'[3]Do not use or change'!H142</f>
        <v>C20</v>
      </c>
      <c r="C1112" s="510" t="str">
        <f>'[3]Do not use or change'!F142</f>
        <v>Local Consultants</v>
      </c>
      <c r="D1112" s="390" t="s">
        <v>329</v>
      </c>
      <c r="E1112" s="390" t="s">
        <v>307</v>
      </c>
      <c r="F1112" s="302" t="s">
        <v>315</v>
      </c>
      <c r="G1112" s="298" t="s">
        <v>316</v>
      </c>
      <c r="H1112" s="235" t="s">
        <v>317</v>
      </c>
      <c r="I1112" s="299" t="s">
        <v>315</v>
      </c>
      <c r="J1112" s="300" t="s">
        <v>316</v>
      </c>
      <c r="K1112" s="301" t="s">
        <v>317</v>
      </c>
      <c r="L1112" s="302" t="s">
        <v>315</v>
      </c>
      <c r="M1112" s="298" t="s">
        <v>316</v>
      </c>
      <c r="N1112" s="235" t="s">
        <v>317</v>
      </c>
      <c r="O1112" s="302" t="s">
        <v>315</v>
      </c>
      <c r="P1112" s="298" t="s">
        <v>316</v>
      </c>
      <c r="Q1112" s="235" t="s">
        <v>317</v>
      </c>
      <c r="R1112" s="302" t="s">
        <v>315</v>
      </c>
      <c r="S1112" s="298" t="s">
        <v>316</v>
      </c>
      <c r="T1112" s="235" t="s">
        <v>317</v>
      </c>
      <c r="U1112" s="302" t="s">
        <v>315</v>
      </c>
      <c r="V1112" s="298" t="s">
        <v>316</v>
      </c>
      <c r="W1112" s="235" t="s">
        <v>317</v>
      </c>
      <c r="X1112" s="390" t="s">
        <v>307</v>
      </c>
      <c r="Y1112" s="302" t="s">
        <v>315</v>
      </c>
      <c r="Z1112" s="298" t="s">
        <v>316</v>
      </c>
      <c r="AA1112" s="235" t="s">
        <v>317</v>
      </c>
      <c r="AB1112" s="181"/>
    </row>
    <row r="1113" spans="2:59" ht="63.6" customHeight="1" thickBot="1" x14ac:dyDescent="0.3">
      <c r="C1113" s="468" t="str">
        <f>'[3]Do not use or change'!I142</f>
        <v>Specifific hiring of specialized advisor on forest management and biology</v>
      </c>
      <c r="D1113" s="471" t="str">
        <f>D1081</f>
        <v>It corresponds to the monthly time of 38 people who will be involved in the project as local consultants. Average value month per person / year is the unit cost with a value of US $ 2,333</v>
      </c>
      <c r="E1113" s="471" t="s">
        <v>340</v>
      </c>
      <c r="F1113" s="198">
        <v>2333</v>
      </c>
      <c r="G1113" s="512">
        <v>4.1964925116106633</v>
      </c>
      <c r="H1113" s="198">
        <v>9790.4170295876775</v>
      </c>
      <c r="I1113" s="198">
        <v>2333</v>
      </c>
      <c r="J1113" s="512">
        <v>9.2955963474220393</v>
      </c>
      <c r="K1113" s="198">
        <v>21686.626278535616</v>
      </c>
      <c r="L1113" s="198">
        <v>2333</v>
      </c>
      <c r="M1113" s="512">
        <v>11.433363576066432</v>
      </c>
      <c r="N1113" s="198">
        <v>26674.037222962987</v>
      </c>
      <c r="O1113" s="198">
        <v>2333</v>
      </c>
      <c r="P1113" s="512">
        <v>13.967894576433384</v>
      </c>
      <c r="Q1113" s="198">
        <v>32587.098046819083</v>
      </c>
      <c r="R1113" s="198">
        <v>2333</v>
      </c>
      <c r="S1113" s="512">
        <v>15.143008924445944</v>
      </c>
      <c r="T1113" s="198">
        <v>35328.639820732387</v>
      </c>
      <c r="U1113" s="198">
        <v>2333</v>
      </c>
      <c r="V1113" s="512">
        <v>7.4981988083535169</v>
      </c>
      <c r="W1113" s="198">
        <v>17493.297819888754</v>
      </c>
      <c r="X1113" s="433" t="str">
        <f>E1113</f>
        <v>Months</v>
      </c>
      <c r="Y1113" s="433">
        <f>U1113</f>
        <v>2333</v>
      </c>
      <c r="Z1113" s="284">
        <f>SUM(G1113+J1113+M1113+P1113+S1113+V1113)</f>
        <v>61.53455474433197</v>
      </c>
      <c r="AA1113" s="285">
        <f>SUM(H1113+K1113+N1113+Q1113+T1113+W1113)</f>
        <v>143560.1162185265</v>
      </c>
      <c r="AB1113" s="205"/>
      <c r="AC1113" s="206"/>
      <c r="AD1113" s="206"/>
      <c r="AE1113" s="207">
        <f>H1113-(F1113*G1113)</f>
        <v>0</v>
      </c>
      <c r="AF1113" s="206"/>
      <c r="AG1113" s="206"/>
      <c r="AH1113" s="207">
        <f>K1113-(J1113*I1113)</f>
        <v>0</v>
      </c>
      <c r="AI1113" s="206"/>
      <c r="AJ1113" s="206"/>
      <c r="AK1113" s="207">
        <f>+N1113-(L1113*M1113)</f>
        <v>0</v>
      </c>
      <c r="AL1113" s="206"/>
      <c r="AM1113" s="206"/>
      <c r="AN1113" s="207">
        <f>Q1113-(O1113*P1113)</f>
        <v>0</v>
      </c>
      <c r="AO1113" s="206"/>
      <c r="AP1113" s="206"/>
      <c r="AQ1113" s="207">
        <f>+T1113-(R1113*S1113)</f>
        <v>0</v>
      </c>
      <c r="AR1113" s="206"/>
      <c r="AS1113" s="206"/>
      <c r="AT1113" s="207">
        <f>+W1113-(U1113*V1113)</f>
        <v>0</v>
      </c>
      <c r="AU1113" s="206"/>
      <c r="AV1113" s="206"/>
      <c r="AW1113" s="206"/>
      <c r="AX1113" s="208">
        <f>+AA1113-W1113-T1113-Q1113-N1113-K1113-H1113</f>
        <v>-1.6370904631912708E-11</v>
      </c>
      <c r="BA1113" s="208">
        <f>+H1113-'[3]4.4. Detailed Budget Plan'!J144</f>
        <v>0</v>
      </c>
      <c r="BB1113" s="208">
        <f>+K1113-'[3]4.4. Detailed Budget Plan'!K144</f>
        <v>0</v>
      </c>
      <c r="BC1113" s="208">
        <f>+N1113-'[3]4.4. Detailed Budget Plan'!L144</f>
        <v>0</v>
      </c>
      <c r="BD1113" s="208">
        <f>+Q1113-'[3]4.4. Detailed Budget Plan'!M144</f>
        <v>0</v>
      </c>
      <c r="BE1113" s="208">
        <f>+T1113-'[3]4.4. Detailed Budget Plan'!N144</f>
        <v>0</v>
      </c>
      <c r="BF1113" s="208">
        <f>+W1113-'[3]4.4. Detailed Budget Plan'!O144</f>
        <v>0</v>
      </c>
      <c r="BG1113" s="208">
        <f>+AA1113-'[3]4.4. Detailed Budget Plan'!P144</f>
        <v>0</v>
      </c>
    </row>
    <row r="1114" spans="2:59" x14ac:dyDescent="0.25">
      <c r="C1114" s="286" t="s">
        <v>327</v>
      </c>
      <c r="D1114" s="286"/>
      <c r="E1114" s="306"/>
      <c r="F1114" s="307"/>
      <c r="G1114" s="598"/>
      <c r="I1114" s="309"/>
      <c r="J1114" s="599"/>
      <c r="K1114" s="309"/>
      <c r="L1114" s="309"/>
      <c r="M1114" s="599"/>
      <c r="N1114" s="309"/>
      <c r="O1114" s="309"/>
      <c r="P1114" s="599"/>
      <c r="Q1114" s="309"/>
      <c r="R1114" s="309"/>
      <c r="S1114" s="599"/>
      <c r="T1114" s="309"/>
      <c r="U1114" s="309"/>
      <c r="V1114" s="599"/>
      <c r="W1114" s="309"/>
      <c r="X1114" s="311"/>
      <c r="Y1114" s="311"/>
      <c r="Z1114" s="600"/>
      <c r="AA1114" s="311"/>
    </row>
    <row r="1115" spans="2:59" x14ac:dyDescent="0.25">
      <c r="C1115" s="261" t="s">
        <v>328</v>
      </c>
      <c r="D1115" s="261"/>
      <c r="E1115" s="314"/>
      <c r="F1115" s="315"/>
      <c r="G1115" s="515"/>
      <c r="H1115" s="206"/>
      <c r="I1115" s="206"/>
      <c r="J1115" s="516"/>
      <c r="K1115" s="206"/>
      <c r="L1115" s="206"/>
      <c r="M1115" s="516"/>
      <c r="N1115" s="206"/>
      <c r="O1115" s="206"/>
      <c r="P1115" s="516"/>
      <c r="Q1115" s="206"/>
      <c r="R1115" s="206"/>
      <c r="S1115" s="516"/>
      <c r="T1115" s="206"/>
      <c r="U1115" s="206"/>
      <c r="V1115" s="516"/>
      <c r="W1115" s="206"/>
      <c r="X1115" s="265"/>
      <c r="Y1115" s="265"/>
      <c r="Z1115" s="517"/>
      <c r="AA1115" s="265"/>
    </row>
    <row r="1116" spans="2:59" ht="15.75" thickBot="1" x14ac:dyDescent="0.3">
      <c r="F1116" s="319"/>
      <c r="G1116" s="573"/>
      <c r="H1116" s="319"/>
      <c r="J1116" s="573"/>
      <c r="K1116" s="319"/>
      <c r="M1116" s="573"/>
      <c r="N1116" s="319"/>
      <c r="P1116" s="573"/>
      <c r="Q1116" s="319"/>
      <c r="S1116" s="573"/>
      <c r="T1116" s="319"/>
      <c r="V1116" s="573"/>
      <c r="W1116" s="319"/>
      <c r="X1116" s="375"/>
      <c r="Y1116" s="375"/>
      <c r="Z1116" s="574"/>
      <c r="AA1116" s="375"/>
      <c r="AB1116" s="225"/>
    </row>
    <row r="1117" spans="2:59" x14ac:dyDescent="0.25">
      <c r="F1117" s="170" t="s">
        <v>308</v>
      </c>
      <c r="G1117" s="171"/>
      <c r="H1117" s="172"/>
      <c r="I1117" s="170" t="s">
        <v>309</v>
      </c>
      <c r="J1117" s="171"/>
      <c r="K1117" s="172"/>
      <c r="L1117" s="170" t="s">
        <v>310</v>
      </c>
      <c r="M1117" s="171"/>
      <c r="N1117" s="172"/>
      <c r="O1117" s="170" t="s">
        <v>311</v>
      </c>
      <c r="P1117" s="171"/>
      <c r="Q1117" s="172"/>
      <c r="R1117" s="170" t="s">
        <v>312</v>
      </c>
      <c r="S1117" s="171"/>
      <c r="T1117" s="172"/>
      <c r="U1117" s="170" t="s">
        <v>313</v>
      </c>
      <c r="V1117" s="171"/>
      <c r="W1117" s="172"/>
      <c r="X1117" s="170" t="s">
        <v>314</v>
      </c>
      <c r="Y1117" s="171"/>
      <c r="Z1117" s="171"/>
      <c r="AA1117" s="172"/>
      <c r="AB1117" s="158"/>
    </row>
    <row r="1118" spans="2:59" ht="30" x14ac:dyDescent="0.25">
      <c r="B1118" s="276" t="str">
        <f>'[3]Do not use or change'!H143</f>
        <v>C21</v>
      </c>
      <c r="C1118" s="601" t="str">
        <f>'[3]Do not use or change'!F143</f>
        <v>Staff</v>
      </c>
      <c r="D1118" s="192" t="s">
        <v>329</v>
      </c>
      <c r="E1118" s="192" t="s">
        <v>307</v>
      </c>
      <c r="F1118" s="186" t="s">
        <v>315</v>
      </c>
      <c r="G1118" s="187" t="s">
        <v>316</v>
      </c>
      <c r="H1118" s="188" t="s">
        <v>317</v>
      </c>
      <c r="I1118" s="189" t="s">
        <v>315</v>
      </c>
      <c r="J1118" s="190" t="s">
        <v>316</v>
      </c>
      <c r="K1118" s="191" t="s">
        <v>317</v>
      </c>
      <c r="L1118" s="186" t="s">
        <v>315</v>
      </c>
      <c r="M1118" s="187" t="s">
        <v>316</v>
      </c>
      <c r="N1118" s="188" t="s">
        <v>317</v>
      </c>
      <c r="O1118" s="186" t="s">
        <v>315</v>
      </c>
      <c r="P1118" s="187" t="s">
        <v>316</v>
      </c>
      <c r="Q1118" s="188" t="s">
        <v>317</v>
      </c>
      <c r="R1118" s="186" t="s">
        <v>315</v>
      </c>
      <c r="S1118" s="187" t="s">
        <v>316</v>
      </c>
      <c r="T1118" s="188" t="s">
        <v>317</v>
      </c>
      <c r="U1118" s="186" t="s">
        <v>315</v>
      </c>
      <c r="V1118" s="187" t="s">
        <v>316</v>
      </c>
      <c r="W1118" s="188" t="s">
        <v>317</v>
      </c>
      <c r="X1118" s="192" t="s">
        <v>307</v>
      </c>
      <c r="Y1118" s="186" t="s">
        <v>315</v>
      </c>
      <c r="Z1118" s="187" t="s">
        <v>316</v>
      </c>
      <c r="AA1118" s="188" t="s">
        <v>317</v>
      </c>
      <c r="AB1118" s="181"/>
    </row>
    <row r="1119" spans="2:59" ht="135" x14ac:dyDescent="0.25">
      <c r="C1119" s="431" t="str">
        <f>'[3]Do not use or change'!I143</f>
        <v>Scientific advisors, scientists, associates, assistants, professionals, technicians.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
      <c r="D1119" s="431" t="str">
        <f>D1015</f>
        <v>It correspond to a position of leading international scientist who will serve as scientific advisors on business model and knowledge management (results 3.1 and 3.2) and a national senior scientist who will be responsible for leading the results 3.1 and 3.2.</v>
      </c>
      <c r="E1119" s="431" t="s">
        <v>340</v>
      </c>
      <c r="F1119" s="508">
        <v>11054</v>
      </c>
      <c r="G1119" s="602">
        <v>3.4782778111121022</v>
      </c>
      <c r="H1119" s="201">
        <v>38448.882924033176</v>
      </c>
      <c r="I1119" s="508">
        <v>11054</v>
      </c>
      <c r="J1119" s="602">
        <v>7.3259607353874392</v>
      </c>
      <c r="K1119" s="201">
        <v>80981.169968972754</v>
      </c>
      <c r="L1119" s="508">
        <v>11054</v>
      </c>
      <c r="M1119" s="602">
        <v>7.2570843338327613</v>
      </c>
      <c r="N1119" s="201">
        <v>80219.810226187343</v>
      </c>
      <c r="O1119" s="508">
        <v>11054</v>
      </c>
      <c r="P1119" s="602">
        <v>6.8276199431734561</v>
      </c>
      <c r="Q1119" s="201">
        <v>75472.510851839383</v>
      </c>
      <c r="R1119" s="508">
        <v>11054</v>
      </c>
      <c r="S1119" s="602">
        <v>6.7611868849952881</v>
      </c>
      <c r="T1119" s="201">
        <v>74738.159826737916</v>
      </c>
      <c r="U1119" s="508">
        <v>11054</v>
      </c>
      <c r="V1119" s="602">
        <v>3.3478632745362389</v>
      </c>
      <c r="W1119" s="201">
        <v>37007.280636723583</v>
      </c>
      <c r="X1119" s="503" t="str">
        <f>E1119</f>
        <v>Months</v>
      </c>
      <c r="Y1119" s="503">
        <f>U1119</f>
        <v>11054</v>
      </c>
      <c r="Z1119" s="239">
        <f>SUM(G1119+J1119+M1119+P1119+S1119+V1119)</f>
        <v>34.997992983037285</v>
      </c>
      <c r="AA1119" s="240">
        <f>SUM(H1119+K1119+N1119+Q1119+T1119+W1119)</f>
        <v>386867.81443449418</v>
      </c>
      <c r="AB1119" s="205"/>
      <c r="AC1119" s="206"/>
      <c r="AD1119" s="206"/>
      <c r="AE1119" s="207">
        <f>H1119-(F1119*G1119)</f>
        <v>0</v>
      </c>
      <c r="AF1119" s="206"/>
      <c r="AG1119" s="206"/>
      <c r="AH1119" s="207">
        <f>K1119-(J1119*I1119)</f>
        <v>0</v>
      </c>
      <c r="AI1119" s="206"/>
      <c r="AJ1119" s="206"/>
      <c r="AK1119" s="207">
        <f>+N1119-(L1119*M1119)</f>
        <v>0</v>
      </c>
      <c r="AL1119" s="206"/>
      <c r="AM1119" s="206"/>
      <c r="AN1119" s="207">
        <f>Q1119-(O1119*P1119)</f>
        <v>0</v>
      </c>
      <c r="AO1119" s="206"/>
      <c r="AP1119" s="206"/>
      <c r="AQ1119" s="207">
        <f>+T1119-(R1119*S1119)</f>
        <v>0</v>
      </c>
      <c r="AR1119" s="206"/>
      <c r="AS1119" s="206"/>
      <c r="AT1119" s="207">
        <f>+W1119-(U1119*V1119)</f>
        <v>0</v>
      </c>
      <c r="AU1119" s="206"/>
      <c r="AV1119" s="206"/>
      <c r="AW1119" s="206"/>
      <c r="AX1119" s="208">
        <f>+AA1119-W1119-T1119-Q1119-N1119-K1119-H1119</f>
        <v>0</v>
      </c>
      <c r="BA1119" s="208">
        <f>+H1119-'[3]4.4. Detailed Budget Plan'!J145</f>
        <v>0</v>
      </c>
      <c r="BB1119" s="208">
        <f>+K1119-'[3]4.4. Detailed Budget Plan'!K145</f>
        <v>0</v>
      </c>
      <c r="BC1119" s="208">
        <f>+N1119-'[3]4.4. Detailed Budget Plan'!L145</f>
        <v>0</v>
      </c>
      <c r="BD1119" s="208">
        <f>+Q1119-'[3]4.4. Detailed Budget Plan'!M145</f>
        <v>0</v>
      </c>
      <c r="BE1119" s="208">
        <f>+T1119-'[3]4.4. Detailed Budget Plan'!N145</f>
        <v>0</v>
      </c>
      <c r="BF1119" s="208">
        <f>+W1119-'[3]4.4. Detailed Budget Plan'!O145</f>
        <v>0</v>
      </c>
      <c r="BG1119" s="208">
        <f>+AA1119-'[3]4.4. Detailed Budget Plan'!P145</f>
        <v>0</v>
      </c>
    </row>
    <row r="1120" spans="2:59" x14ac:dyDescent="0.25">
      <c r="C1120" s="256" t="s">
        <v>327</v>
      </c>
      <c r="D1120" s="256"/>
      <c r="E1120" s="314"/>
      <c r="F1120" s="315"/>
      <c r="G1120" s="515"/>
      <c r="H1120" s="551"/>
      <c r="I1120" s="561"/>
      <c r="J1120" s="516"/>
      <c r="K1120" s="206"/>
      <c r="L1120" s="206"/>
      <c r="M1120" s="516"/>
      <c r="N1120" s="206"/>
      <c r="O1120" s="206"/>
      <c r="P1120" s="516"/>
      <c r="Q1120" s="206"/>
      <c r="R1120" s="206"/>
      <c r="S1120" s="516"/>
      <c r="T1120" s="206"/>
      <c r="U1120" s="206"/>
      <c r="V1120" s="516"/>
      <c r="W1120" s="206"/>
      <c r="X1120" s="265"/>
      <c r="Y1120" s="265"/>
      <c r="Z1120" s="517"/>
      <c r="AA1120" s="265"/>
    </row>
    <row r="1121" spans="2:59" x14ac:dyDescent="0.25">
      <c r="C1121" s="261" t="s">
        <v>328</v>
      </c>
      <c r="D1121" s="261"/>
      <c r="E1121" s="314"/>
      <c r="F1121" s="315"/>
      <c r="G1121" s="515"/>
      <c r="H1121" s="206"/>
      <c r="I1121" s="561"/>
      <c r="J1121" s="516"/>
      <c r="K1121" s="206"/>
      <c r="L1121" s="206"/>
      <c r="M1121" s="516"/>
      <c r="N1121" s="206"/>
      <c r="O1121" s="206"/>
      <c r="P1121" s="516"/>
      <c r="Q1121" s="206"/>
      <c r="R1121" s="206"/>
      <c r="S1121" s="516"/>
      <c r="T1121" s="206"/>
      <c r="U1121" s="206"/>
      <c r="V1121" s="516"/>
      <c r="W1121" s="206"/>
      <c r="X1121" s="265"/>
      <c r="Y1121" s="265"/>
      <c r="Z1121" s="517"/>
      <c r="AA1121" s="265"/>
    </row>
    <row r="1122" spans="2:59" x14ac:dyDescent="0.25">
      <c r="C1122" s="425"/>
      <c r="D1122" s="425"/>
      <c r="E1122" s="266"/>
      <c r="F1122" s="267"/>
      <c r="G1122" s="268"/>
      <c r="H1122" s="199"/>
      <c r="I1122" s="267"/>
      <c r="J1122" s="292"/>
      <c r="K1122" s="293"/>
      <c r="L1122" s="291"/>
      <c r="M1122" s="292"/>
      <c r="N1122" s="293"/>
      <c r="O1122" s="291"/>
      <c r="P1122" s="292"/>
      <c r="Q1122" s="293"/>
      <c r="R1122" s="291"/>
      <c r="S1122" s="292"/>
      <c r="T1122" s="293"/>
      <c r="U1122" s="291"/>
      <c r="V1122" s="292"/>
      <c r="W1122" s="293"/>
      <c r="X1122" s="205"/>
      <c r="Y1122" s="205"/>
      <c r="Z1122" s="350"/>
      <c r="AA1122" s="205"/>
      <c r="AB1122" s="205"/>
    </row>
    <row r="1124" spans="2:59" x14ac:dyDescent="0.25">
      <c r="B1124" s="582"/>
      <c r="C1124" s="156" t="s">
        <v>254</v>
      </c>
      <c r="G1124" s="573"/>
      <c r="J1124" s="573"/>
      <c r="M1124" s="573"/>
      <c r="P1124" s="573"/>
      <c r="S1124" s="573"/>
      <c r="V1124" s="573"/>
      <c r="Z1124" s="574"/>
    </row>
    <row r="1126" spans="2:59" ht="15.75" thickBot="1" x14ac:dyDescent="0.3">
      <c r="F1126" s="319"/>
      <c r="H1126" s="319"/>
      <c r="K1126" s="319"/>
      <c r="N1126" s="319"/>
      <c r="Q1126" s="319"/>
      <c r="T1126" s="319"/>
      <c r="W1126" s="319"/>
      <c r="X1126" s="375"/>
      <c r="Y1126" s="375"/>
      <c r="AA1126" s="375"/>
      <c r="AB1126" s="225"/>
    </row>
    <row r="1127" spans="2:59" ht="15.75" thickBot="1" x14ac:dyDescent="0.3">
      <c r="B1127" s="166"/>
      <c r="C1127" s="166"/>
      <c r="D1127" s="166"/>
      <c r="E1127" s="166"/>
      <c r="F1127" s="387" t="s">
        <v>308</v>
      </c>
      <c r="G1127" s="388"/>
      <c r="H1127" s="389"/>
      <c r="I1127" s="387" t="s">
        <v>309</v>
      </c>
      <c r="J1127" s="388"/>
      <c r="K1127" s="389"/>
      <c r="L1127" s="387" t="s">
        <v>310</v>
      </c>
      <c r="M1127" s="388"/>
      <c r="N1127" s="389"/>
      <c r="O1127" s="387" t="s">
        <v>311</v>
      </c>
      <c r="P1127" s="388"/>
      <c r="Q1127" s="389"/>
      <c r="R1127" s="387" t="s">
        <v>312</v>
      </c>
      <c r="S1127" s="388"/>
      <c r="T1127" s="389"/>
      <c r="U1127" s="387" t="s">
        <v>313</v>
      </c>
      <c r="V1127" s="388"/>
      <c r="W1127" s="389"/>
      <c r="X1127" s="387" t="s">
        <v>314</v>
      </c>
      <c r="Y1127" s="388"/>
      <c r="Z1127" s="388"/>
      <c r="AA1127" s="389"/>
      <c r="AB1127" s="158"/>
    </row>
    <row r="1128" spans="2:59" ht="30" x14ac:dyDescent="0.25">
      <c r="B1128" s="276" t="str">
        <f>'[3]Do not use or change'!H144</f>
        <v>PMC1</v>
      </c>
      <c r="C1128" s="344" t="str">
        <f>'[3]Do not use or change'!F144</f>
        <v>Local Consultants</v>
      </c>
      <c r="D1128" s="390" t="s">
        <v>329</v>
      </c>
      <c r="E1128" s="390" t="s">
        <v>307</v>
      </c>
      <c r="F1128" s="302" t="s">
        <v>315</v>
      </c>
      <c r="G1128" s="298" t="s">
        <v>316</v>
      </c>
      <c r="H1128" s="235" t="s">
        <v>317</v>
      </c>
      <c r="I1128" s="299" t="s">
        <v>315</v>
      </c>
      <c r="J1128" s="300" t="s">
        <v>316</v>
      </c>
      <c r="K1128" s="301" t="s">
        <v>317</v>
      </c>
      <c r="L1128" s="302" t="s">
        <v>315</v>
      </c>
      <c r="M1128" s="298" t="s">
        <v>316</v>
      </c>
      <c r="N1128" s="235" t="s">
        <v>317</v>
      </c>
      <c r="O1128" s="302" t="s">
        <v>315</v>
      </c>
      <c r="P1128" s="298" t="s">
        <v>316</v>
      </c>
      <c r="Q1128" s="235" t="s">
        <v>317</v>
      </c>
      <c r="R1128" s="302" t="s">
        <v>315</v>
      </c>
      <c r="S1128" s="298" t="s">
        <v>316</v>
      </c>
      <c r="T1128" s="235" t="s">
        <v>317</v>
      </c>
      <c r="U1128" s="302" t="s">
        <v>315</v>
      </c>
      <c r="V1128" s="298" t="s">
        <v>316</v>
      </c>
      <c r="W1128" s="235" t="s">
        <v>317</v>
      </c>
      <c r="X1128" s="390" t="s">
        <v>307</v>
      </c>
      <c r="Y1128" s="302" t="s">
        <v>315</v>
      </c>
      <c r="Z1128" s="298" t="s">
        <v>316</v>
      </c>
      <c r="AA1128" s="235" t="s">
        <v>317</v>
      </c>
      <c r="AB1128" s="181"/>
    </row>
    <row r="1129" spans="2:59" ht="91.5" customHeight="1" x14ac:dyDescent="0.25">
      <c r="B1129" s="166"/>
      <c r="C1129" s="430" t="str">
        <f>'[3]Do not use or change'!I144</f>
        <v xml:space="preserve">Support professionals to the MADR supervisory team. </v>
      </c>
      <c r="D1129" s="431" t="s">
        <v>482</v>
      </c>
      <c r="E1129" s="431" t="s">
        <v>340</v>
      </c>
      <c r="F1129" s="201">
        <v>2333</v>
      </c>
      <c r="G1129" s="200">
        <v>7.4196056896304317</v>
      </c>
      <c r="H1129" s="201">
        <v>17309.940073907797</v>
      </c>
      <c r="I1129" s="201">
        <v>2333</v>
      </c>
      <c r="J1129" s="200">
        <v>15.495284643380364</v>
      </c>
      <c r="K1129" s="201">
        <v>36150.499073006387</v>
      </c>
      <c r="L1129" s="201">
        <v>2333</v>
      </c>
      <c r="M1129" s="200">
        <v>15.730549697280674</v>
      </c>
      <c r="N1129" s="201">
        <v>36699.372443755812</v>
      </c>
      <c r="O1129" s="201">
        <v>2333</v>
      </c>
      <c r="P1129" s="200">
        <v>15.415972704088304</v>
      </c>
      <c r="Q1129" s="201">
        <v>35965.464318638013</v>
      </c>
      <c r="R1129" s="201">
        <v>2333</v>
      </c>
      <c r="S1129" s="200">
        <v>15.759291317927369</v>
      </c>
      <c r="T1129" s="201">
        <v>36766.426644724554</v>
      </c>
      <c r="U1129" s="201">
        <v>2333</v>
      </c>
      <c r="V1129" s="200">
        <v>7.9997949105382222</v>
      </c>
      <c r="W1129" s="201">
        <v>18663.521526285673</v>
      </c>
      <c r="X1129" s="503" t="str">
        <f>E1129</f>
        <v>Months</v>
      </c>
      <c r="Y1129" s="503">
        <f>U1129</f>
        <v>2333</v>
      </c>
      <c r="Z1129" s="239">
        <f>SUM(G1129+J1129+M1129+P1129+S1129+V1129)</f>
        <v>77.820498962845363</v>
      </c>
      <c r="AA1129" s="240">
        <f>SUM(H1129+K1129+N1129+Q1129+T1129+W1129)</f>
        <v>181555.22408031824</v>
      </c>
      <c r="AB1129" s="205"/>
      <c r="AC1129" s="206"/>
      <c r="AD1129" s="206"/>
      <c r="AE1129" s="207">
        <f>H1129-(F1129*G1129)</f>
        <v>0</v>
      </c>
      <c r="AF1129" s="206"/>
      <c r="AG1129" s="206"/>
      <c r="AH1129" s="207">
        <f>K1129-(J1129*I1129)</f>
        <v>0</v>
      </c>
      <c r="AI1129" s="206"/>
      <c r="AJ1129" s="206"/>
      <c r="AK1129" s="207">
        <f>+N1129-(L1129*M1129)</f>
        <v>0</v>
      </c>
      <c r="AL1129" s="206"/>
      <c r="AM1129" s="206"/>
      <c r="AN1129" s="207">
        <f>Q1129-(O1129*P1129)</f>
        <v>0</v>
      </c>
      <c r="AO1129" s="206"/>
      <c r="AP1129" s="206"/>
      <c r="AQ1129" s="207">
        <f>+T1129-(R1129*S1129)</f>
        <v>0</v>
      </c>
      <c r="AR1129" s="206"/>
      <c r="AS1129" s="206"/>
      <c r="AT1129" s="207">
        <f>+W1129-(U1129*V1129)</f>
        <v>0</v>
      </c>
      <c r="AU1129" s="206"/>
      <c r="AV1129" s="206"/>
      <c r="AW1129" s="206"/>
      <c r="AX1129" s="208">
        <f>+AA1129-W1129-T1129-Q1129-N1129-K1129-H1129</f>
        <v>0</v>
      </c>
      <c r="BA1129" s="208">
        <f>+H1129-'[3]4.4. Detailed Budget Plan'!J147</f>
        <v>0</v>
      </c>
      <c r="BB1129" s="208">
        <f>+K1129-'[3]4.4. Detailed Budget Plan'!K147</f>
        <v>0</v>
      </c>
      <c r="BC1129" s="208">
        <f>+N1129-'[3]4.4. Detailed Budget Plan'!L147</f>
        <v>0</v>
      </c>
      <c r="BD1129" s="208">
        <f>+Q1129-'[3]4.4. Detailed Budget Plan'!M147</f>
        <v>0</v>
      </c>
      <c r="BE1129" s="208">
        <f>+T1129-'[3]4.4. Detailed Budget Plan'!N147</f>
        <v>0</v>
      </c>
      <c r="BF1129" s="208">
        <f>+W1129-'[3]4.4. Detailed Budget Plan'!O147</f>
        <v>0</v>
      </c>
      <c r="BG1129" s="208">
        <f>+AA1129-'[3]4.4. Detailed Budget Plan'!P147</f>
        <v>0</v>
      </c>
    </row>
    <row r="1130" spans="2:59" ht="22.15" customHeight="1" x14ac:dyDescent="0.25">
      <c r="B1130" s="166"/>
      <c r="C1130" s="314"/>
      <c r="D1130" s="314"/>
      <c r="E1130" s="314"/>
      <c r="F1130" s="551"/>
      <c r="G1130" s="316"/>
      <c r="H1130" s="551"/>
      <c r="I1130" s="551"/>
      <c r="J1130" s="316"/>
      <c r="K1130" s="551"/>
      <c r="L1130" s="551"/>
      <c r="M1130" s="316"/>
      <c r="N1130" s="551"/>
      <c r="O1130" s="551"/>
      <c r="P1130" s="316"/>
      <c r="Q1130" s="551"/>
      <c r="R1130" s="603" t="s">
        <v>483</v>
      </c>
      <c r="S1130" s="604"/>
      <c r="T1130" s="604"/>
      <c r="U1130" s="604"/>
      <c r="V1130" s="604"/>
      <c r="W1130" s="605"/>
      <c r="X1130" s="606" t="s">
        <v>340</v>
      </c>
      <c r="Y1130" s="606">
        <v>2333</v>
      </c>
      <c r="Z1130" s="607">
        <v>38.910249481422703</v>
      </c>
      <c r="AA1130" s="608">
        <v>90777.612040159162</v>
      </c>
      <c r="AB1130" s="205"/>
      <c r="AE1130" s="609"/>
      <c r="AH1130" s="609"/>
      <c r="AK1130" s="609"/>
      <c r="AN1130" s="609"/>
      <c r="AQ1130" s="609"/>
      <c r="AT1130" s="609"/>
      <c r="AX1130" s="319"/>
      <c r="BA1130" s="319"/>
      <c r="BB1130" s="319"/>
      <c r="BC1130" s="319"/>
      <c r="BD1130" s="319"/>
      <c r="BE1130" s="319"/>
      <c r="BF1130" s="319"/>
      <c r="BG1130" s="319"/>
    </row>
    <row r="1131" spans="2:59" ht="22.15" customHeight="1" x14ac:dyDescent="0.25">
      <c r="B1131" s="166"/>
      <c r="C1131" s="314"/>
      <c r="D1131" s="314"/>
      <c r="E1131" s="314"/>
      <c r="F1131" s="551"/>
      <c r="G1131" s="316"/>
      <c r="H1131" s="551"/>
      <c r="I1131" s="551"/>
      <c r="J1131" s="316"/>
      <c r="K1131" s="551"/>
      <c r="L1131" s="551"/>
      <c r="M1131" s="316"/>
      <c r="N1131" s="551"/>
      <c r="O1131" s="551"/>
      <c r="P1131" s="316"/>
      <c r="Q1131" s="551"/>
      <c r="R1131" s="603" t="s">
        <v>484</v>
      </c>
      <c r="S1131" s="604"/>
      <c r="T1131" s="604"/>
      <c r="U1131" s="604"/>
      <c r="V1131" s="604"/>
      <c r="W1131" s="605"/>
      <c r="X1131" s="606" t="s">
        <v>340</v>
      </c>
      <c r="Y1131" s="606">
        <v>2333</v>
      </c>
      <c r="Z1131" s="607">
        <v>38.910249481422703</v>
      </c>
      <c r="AA1131" s="608">
        <v>90777.612040159162</v>
      </c>
      <c r="AB1131" s="205"/>
      <c r="AE1131" s="609"/>
      <c r="AH1131" s="609"/>
      <c r="AK1131" s="609"/>
      <c r="AN1131" s="609"/>
      <c r="AQ1131" s="609"/>
      <c r="AT1131" s="609"/>
      <c r="AX1131" s="319"/>
      <c r="BA1131" s="319"/>
      <c r="BB1131" s="319"/>
      <c r="BC1131" s="319"/>
      <c r="BD1131" s="319"/>
      <c r="BE1131" s="319"/>
      <c r="BF1131" s="319"/>
      <c r="BG1131" s="319"/>
    </row>
    <row r="1132" spans="2:59" x14ac:dyDescent="0.25">
      <c r="C1132" s="286" t="s">
        <v>327</v>
      </c>
      <c r="D1132" s="286"/>
      <c r="E1132" s="306"/>
      <c r="F1132" s="307"/>
      <c r="G1132" s="308"/>
      <c r="I1132" s="309"/>
      <c r="J1132" s="310"/>
      <c r="K1132" s="309"/>
      <c r="L1132" s="309"/>
      <c r="M1132" s="310"/>
      <c r="N1132" s="309"/>
      <c r="O1132" s="309"/>
      <c r="P1132" s="310"/>
      <c r="Q1132" s="309"/>
      <c r="R1132" s="610"/>
      <c r="S1132" s="611"/>
      <c r="T1132" s="611"/>
      <c r="U1132" s="611"/>
      <c r="V1132" s="611"/>
      <c r="W1132" s="612"/>
      <c r="X1132" s="311"/>
      <c r="Y1132" s="311"/>
      <c r="Z1132" s="312"/>
      <c r="AA1132" s="311"/>
    </row>
    <row r="1133" spans="2:59" x14ac:dyDescent="0.25">
      <c r="C1133" s="261" t="s">
        <v>328</v>
      </c>
      <c r="D1133" s="261"/>
      <c r="E1133" s="314"/>
      <c r="F1133" s="315"/>
      <c r="G1133" s="316"/>
      <c r="I1133" s="206"/>
      <c r="J1133" s="317"/>
      <c r="K1133" s="206"/>
      <c r="L1133" s="206"/>
      <c r="M1133" s="317"/>
      <c r="N1133" s="206"/>
      <c r="O1133" s="206"/>
      <c r="P1133" s="317"/>
      <c r="Q1133" s="206"/>
      <c r="R1133" s="206"/>
      <c r="S1133" s="317"/>
      <c r="T1133" s="206"/>
      <c r="U1133" s="206"/>
      <c r="V1133" s="317"/>
      <c r="W1133" s="206"/>
      <c r="X1133" s="265"/>
      <c r="Y1133" s="265"/>
      <c r="Z1133" s="318"/>
      <c r="AA1133" s="265"/>
    </row>
    <row r="1134" spans="2:59" ht="15.75" thickBot="1" x14ac:dyDescent="0.3">
      <c r="I1134" s="320"/>
      <c r="J1134" s="321"/>
      <c r="K1134" s="320"/>
    </row>
    <row r="1135" spans="2:59" ht="15.75" thickBot="1" x14ac:dyDescent="0.3">
      <c r="B1135" s="166"/>
      <c r="C1135" s="376"/>
      <c r="D1135" s="166"/>
      <c r="E1135" s="166"/>
      <c r="F1135" s="387" t="s">
        <v>308</v>
      </c>
      <c r="G1135" s="388"/>
      <c r="H1135" s="389"/>
      <c r="I1135" s="387" t="s">
        <v>309</v>
      </c>
      <c r="J1135" s="388"/>
      <c r="K1135" s="389"/>
      <c r="L1135" s="387" t="s">
        <v>310</v>
      </c>
      <c r="M1135" s="388"/>
      <c r="N1135" s="389"/>
      <c r="O1135" s="387" t="s">
        <v>311</v>
      </c>
      <c r="P1135" s="388"/>
      <c r="Q1135" s="389"/>
      <c r="R1135" s="387" t="s">
        <v>312</v>
      </c>
      <c r="S1135" s="388"/>
      <c r="T1135" s="389"/>
      <c r="U1135" s="387" t="s">
        <v>313</v>
      </c>
      <c r="V1135" s="388"/>
      <c r="W1135" s="389"/>
      <c r="X1135" s="387" t="s">
        <v>314</v>
      </c>
      <c r="Y1135" s="388"/>
      <c r="Z1135" s="388"/>
      <c r="AA1135" s="389"/>
      <c r="AB1135" s="158"/>
    </row>
    <row r="1136" spans="2:59" ht="30" x14ac:dyDescent="0.25">
      <c r="B1136" s="276" t="str">
        <f>'[3]Do not use or change'!H145</f>
        <v>PMC2</v>
      </c>
      <c r="C1136" s="322" t="str">
        <f>'[3]Do not use or change'!F145</f>
        <v>Staff</v>
      </c>
      <c r="D1136" s="390" t="s">
        <v>329</v>
      </c>
      <c r="E1136" s="390" t="s">
        <v>307</v>
      </c>
      <c r="F1136" s="302" t="s">
        <v>315</v>
      </c>
      <c r="G1136" s="298" t="s">
        <v>316</v>
      </c>
      <c r="H1136" s="235" t="s">
        <v>317</v>
      </c>
      <c r="I1136" s="299" t="s">
        <v>315</v>
      </c>
      <c r="J1136" s="300" t="s">
        <v>316</v>
      </c>
      <c r="K1136" s="301" t="s">
        <v>317</v>
      </c>
      <c r="L1136" s="302" t="s">
        <v>315</v>
      </c>
      <c r="M1136" s="298" t="s">
        <v>316</v>
      </c>
      <c r="N1136" s="235" t="s">
        <v>317</v>
      </c>
      <c r="O1136" s="302" t="s">
        <v>315</v>
      </c>
      <c r="P1136" s="298" t="s">
        <v>316</v>
      </c>
      <c r="Q1136" s="235" t="s">
        <v>317</v>
      </c>
      <c r="R1136" s="302" t="s">
        <v>315</v>
      </c>
      <c r="S1136" s="298" t="s">
        <v>316</v>
      </c>
      <c r="T1136" s="235" t="s">
        <v>317</v>
      </c>
      <c r="U1136" s="302" t="s">
        <v>315</v>
      </c>
      <c r="V1136" s="298" t="s">
        <v>316</v>
      </c>
      <c r="W1136" s="235" t="s">
        <v>317</v>
      </c>
      <c r="X1136" s="390" t="s">
        <v>307</v>
      </c>
      <c r="Y1136" s="302" t="s">
        <v>315</v>
      </c>
      <c r="Z1136" s="298" t="s">
        <v>316</v>
      </c>
      <c r="AA1136" s="235" t="s">
        <v>317</v>
      </c>
      <c r="AB1136" s="181"/>
    </row>
    <row r="1137" spans="2:59" ht="119.65" customHeight="1" x14ac:dyDescent="0.25">
      <c r="C1137" s="430" t="str">
        <f>'[3]Do not use or change'!I145</f>
        <v>Coordinators, scientists, associate, assistant, analists.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
      <c r="D1137" s="431" t="s">
        <v>485</v>
      </c>
      <c r="E1137" s="431" t="s">
        <v>340</v>
      </c>
      <c r="F1137" s="508">
        <v>11054</v>
      </c>
      <c r="G1137" s="200">
        <v>21.763412896445356</v>
      </c>
      <c r="H1137" s="201">
        <v>240572.76615730696</v>
      </c>
      <c r="I1137" s="508">
        <v>11054</v>
      </c>
      <c r="J1137" s="200">
        <v>45.451239829785784</v>
      </c>
      <c r="K1137" s="201">
        <v>502418.00507845206</v>
      </c>
      <c r="L1137" s="508">
        <v>11054</v>
      </c>
      <c r="M1137" s="200">
        <v>46.141326435775206</v>
      </c>
      <c r="N1137" s="201">
        <v>510046.22242105915</v>
      </c>
      <c r="O1137" s="508">
        <v>11054</v>
      </c>
      <c r="P1137" s="200">
        <v>45.218599639102429</v>
      </c>
      <c r="Q1137" s="201">
        <v>499846.40041063825</v>
      </c>
      <c r="R1137" s="508">
        <v>11054</v>
      </c>
      <c r="S1137" s="200">
        <v>46.225632230936441</v>
      </c>
      <c r="T1137" s="201">
        <v>510978.1386807714</v>
      </c>
      <c r="U1137" s="508">
        <v>11054</v>
      </c>
      <c r="V1137" s="200">
        <v>23.465241551616398</v>
      </c>
      <c r="W1137" s="201">
        <v>259384.78011156767</v>
      </c>
      <c r="X1137" s="503" t="str">
        <f>E1137</f>
        <v>Months</v>
      </c>
      <c r="Y1137" s="503">
        <f>U1137</f>
        <v>11054</v>
      </c>
      <c r="Z1137" s="239">
        <f>SUM(G1137+J1137+M1137+P1137+S1137+V1137)</f>
        <v>228.26545258366161</v>
      </c>
      <c r="AA1137" s="240">
        <f>SUM(H1137+K1137+N1137+Q1137+T1137+W1137)</f>
        <v>2523246.3128597955</v>
      </c>
      <c r="AB1137" s="205"/>
      <c r="AC1137" s="206"/>
      <c r="AD1137" s="206"/>
      <c r="AE1137" s="207">
        <f>H1137-(F1137*G1137)</f>
        <v>0</v>
      </c>
      <c r="AF1137" s="206"/>
      <c r="AG1137" s="206"/>
      <c r="AH1137" s="207">
        <f>K1137-(J1137*I1137)</f>
        <v>0</v>
      </c>
      <c r="AI1137" s="206"/>
      <c r="AJ1137" s="206"/>
      <c r="AK1137" s="207">
        <f>+N1137-(L1137*M1137)</f>
        <v>0</v>
      </c>
      <c r="AL1137" s="206"/>
      <c r="AM1137" s="206"/>
      <c r="AN1137" s="207">
        <f>Q1137-(O1137*P1137)</f>
        <v>0</v>
      </c>
      <c r="AO1137" s="206"/>
      <c r="AP1137" s="206"/>
      <c r="AQ1137" s="207">
        <f>+T1137-(R1137*S1137)</f>
        <v>0</v>
      </c>
      <c r="AR1137" s="206"/>
      <c r="AS1137" s="206"/>
      <c r="AT1137" s="207">
        <f>+W1137-(U1137*V1137)</f>
        <v>0</v>
      </c>
      <c r="AU1137" s="206"/>
      <c r="AV1137" s="206"/>
      <c r="AW1137" s="206"/>
      <c r="AX1137" s="208">
        <f>+AA1137-W1137-T1137-Q1137-N1137-K1137-H1137</f>
        <v>0</v>
      </c>
      <c r="BA1137" s="208">
        <f>+H1137-'[3]4.4. Detailed Budget Plan'!J148</f>
        <v>0</v>
      </c>
      <c r="BB1137" s="208">
        <f>+K1137-'[3]4.4. Detailed Budget Plan'!K148</f>
        <v>0</v>
      </c>
      <c r="BC1137" s="208">
        <f>+N1137-'[3]4.4. Detailed Budget Plan'!L148</f>
        <v>0</v>
      </c>
      <c r="BD1137" s="208">
        <f>+Q1137-'[3]4.4. Detailed Budget Plan'!M148</f>
        <v>0</v>
      </c>
      <c r="BE1137" s="208">
        <f>+T1137-'[3]4.4. Detailed Budget Plan'!N148</f>
        <v>0</v>
      </c>
      <c r="BF1137" s="208">
        <f>+W1137-'[3]4.4. Detailed Budget Plan'!O148</f>
        <v>0</v>
      </c>
      <c r="BG1137" s="208">
        <f>+AA1137-'[3]4.4. Detailed Budget Plan'!P148</f>
        <v>0</v>
      </c>
    </row>
    <row r="1138" spans="2:59" ht="21" customHeight="1" x14ac:dyDescent="0.25">
      <c r="C1138" s="314"/>
      <c r="D1138" s="314"/>
      <c r="E1138" s="314"/>
      <c r="F1138" s="551"/>
      <c r="G1138" s="515"/>
      <c r="H1138" s="551"/>
      <c r="I1138" s="551"/>
      <c r="J1138" s="515"/>
      <c r="K1138" s="551"/>
      <c r="L1138" s="551"/>
      <c r="M1138" s="515"/>
      <c r="N1138" s="551"/>
      <c r="O1138" s="551"/>
      <c r="P1138" s="515"/>
      <c r="Q1138" s="551"/>
      <c r="R1138" s="603" t="s">
        <v>486</v>
      </c>
      <c r="S1138" s="604"/>
      <c r="T1138" s="604"/>
      <c r="U1138" s="604"/>
      <c r="V1138" s="604"/>
      <c r="W1138" s="605"/>
      <c r="X1138" s="606"/>
      <c r="Y1138" s="613">
        <v>16990.986918933329</v>
      </c>
      <c r="Z1138" s="614">
        <v>38.044242097276936</v>
      </c>
      <c r="AA1138" s="613">
        <f>Y1138*Z1138</f>
        <v>646409.21981556516</v>
      </c>
      <c r="AB1138" s="205"/>
      <c r="AE1138" s="609"/>
      <c r="AH1138" s="609"/>
      <c r="AK1138" s="609"/>
      <c r="AN1138" s="609"/>
      <c r="AQ1138" s="609"/>
      <c r="AT1138" s="609"/>
      <c r="AX1138" s="319"/>
      <c r="BA1138" s="319"/>
      <c r="BB1138" s="319"/>
      <c r="BC1138" s="319"/>
      <c r="BD1138" s="319"/>
      <c r="BE1138" s="319"/>
      <c r="BF1138" s="319"/>
      <c r="BG1138" s="319"/>
    </row>
    <row r="1139" spans="2:59" ht="21" customHeight="1" x14ac:dyDescent="0.25">
      <c r="C1139" s="314"/>
      <c r="D1139" s="314"/>
      <c r="E1139" s="314"/>
      <c r="F1139" s="551"/>
      <c r="G1139" s="515"/>
      <c r="H1139" s="551"/>
      <c r="I1139" s="551"/>
      <c r="J1139" s="515"/>
      <c r="K1139" s="551"/>
      <c r="L1139" s="551"/>
      <c r="M1139" s="515"/>
      <c r="N1139" s="551"/>
      <c r="O1139" s="551"/>
      <c r="P1139" s="515"/>
      <c r="Q1139" s="551"/>
      <c r="R1139" s="603" t="s">
        <v>487</v>
      </c>
      <c r="S1139" s="604"/>
      <c r="T1139" s="604"/>
      <c r="U1139" s="604"/>
      <c r="V1139" s="604"/>
      <c r="W1139" s="605"/>
      <c r="X1139" s="606"/>
      <c r="Y1139" s="613">
        <v>8481.6525600198966</v>
      </c>
      <c r="Z1139" s="614">
        <v>38.044242097276936</v>
      </c>
      <c r="AA1139" s="613">
        <f t="shared" ref="AA1139:AA1143" si="53">Y1139*Z1139</f>
        <v>322678.04337838566</v>
      </c>
      <c r="AB1139" s="205"/>
      <c r="AE1139" s="609"/>
      <c r="AH1139" s="609"/>
      <c r="AK1139" s="609"/>
      <c r="AN1139" s="609"/>
      <c r="AQ1139" s="609"/>
      <c r="AT1139" s="609"/>
      <c r="AX1139" s="319"/>
      <c r="BA1139" s="319"/>
      <c r="BB1139" s="319"/>
      <c r="BC1139" s="319"/>
      <c r="BD1139" s="319"/>
      <c r="BE1139" s="319"/>
      <c r="BF1139" s="319"/>
      <c r="BG1139" s="319"/>
    </row>
    <row r="1140" spans="2:59" ht="21" customHeight="1" x14ac:dyDescent="0.25">
      <c r="C1140" s="314"/>
      <c r="D1140" s="314"/>
      <c r="E1140" s="314"/>
      <c r="F1140" s="551"/>
      <c r="G1140" s="515"/>
      <c r="H1140" s="551"/>
      <c r="I1140" s="551"/>
      <c r="J1140" s="515"/>
      <c r="K1140" s="551"/>
      <c r="L1140" s="551"/>
      <c r="M1140" s="515"/>
      <c r="N1140" s="551"/>
      <c r="O1140" s="551"/>
      <c r="P1140" s="515"/>
      <c r="Q1140" s="551"/>
      <c r="R1140" s="603" t="s">
        <v>488</v>
      </c>
      <c r="S1140" s="604"/>
      <c r="T1140" s="604"/>
      <c r="U1140" s="604"/>
      <c r="V1140" s="604"/>
      <c r="W1140" s="605"/>
      <c r="X1140" s="606"/>
      <c r="Y1140" s="613">
        <v>19716.269471142405</v>
      </c>
      <c r="Z1140" s="614">
        <v>38.044242097276936</v>
      </c>
      <c r="AA1140" s="613">
        <f t="shared" si="53"/>
        <v>750090.52901529195</v>
      </c>
      <c r="AB1140" s="205"/>
      <c r="AE1140" s="609"/>
      <c r="AH1140" s="609"/>
      <c r="AK1140" s="609"/>
      <c r="AN1140" s="609"/>
      <c r="AQ1140" s="609"/>
      <c r="AT1140" s="609"/>
      <c r="AX1140" s="319"/>
      <c r="BA1140" s="319"/>
      <c r="BB1140" s="319"/>
      <c r="BC1140" s="319"/>
      <c r="BD1140" s="319"/>
      <c r="BE1140" s="319"/>
      <c r="BF1140" s="319"/>
      <c r="BG1140" s="319"/>
    </row>
    <row r="1141" spans="2:59" ht="21" customHeight="1" x14ac:dyDescent="0.25">
      <c r="C1141" s="314"/>
      <c r="D1141" s="314"/>
      <c r="E1141" s="314"/>
      <c r="F1141" s="551"/>
      <c r="G1141" s="515"/>
      <c r="H1141" s="551"/>
      <c r="I1141" s="551"/>
      <c r="J1141" s="515"/>
      <c r="K1141" s="551"/>
      <c r="L1141" s="551"/>
      <c r="M1141" s="515"/>
      <c r="N1141" s="551"/>
      <c r="O1141" s="551"/>
      <c r="P1141" s="515"/>
      <c r="Q1141" s="551"/>
      <c r="R1141" s="603" t="s">
        <v>489</v>
      </c>
      <c r="S1141" s="604"/>
      <c r="T1141" s="604"/>
      <c r="U1141" s="604"/>
      <c r="V1141" s="604"/>
      <c r="W1141" s="605"/>
      <c r="X1141" s="606"/>
      <c r="Y1141" s="613">
        <v>9939.9241766899486</v>
      </c>
      <c r="Z1141" s="614">
        <v>38.044242097276936</v>
      </c>
      <c r="AA1141" s="613">
        <f t="shared" si="53"/>
        <v>378156.88180656853</v>
      </c>
      <c r="AB1141" s="205"/>
      <c r="AE1141" s="609"/>
      <c r="AH1141" s="609"/>
      <c r="AK1141" s="609"/>
      <c r="AN1141" s="609"/>
      <c r="AQ1141" s="609"/>
      <c r="AT1141" s="609"/>
      <c r="AX1141" s="319"/>
      <c r="BA1141" s="319"/>
      <c r="BB1141" s="319"/>
      <c r="BC1141" s="319"/>
      <c r="BD1141" s="319"/>
      <c r="BE1141" s="319"/>
      <c r="BF1141" s="319"/>
      <c r="BG1141" s="319"/>
    </row>
    <row r="1142" spans="2:59" ht="21" customHeight="1" x14ac:dyDescent="0.25">
      <c r="C1142" s="314"/>
      <c r="D1142" s="314"/>
      <c r="E1142" s="314"/>
      <c r="F1142" s="551"/>
      <c r="G1142" s="515"/>
      <c r="H1142" s="551"/>
      <c r="I1142" s="551"/>
      <c r="J1142" s="515"/>
      <c r="K1142" s="551"/>
      <c r="L1142" s="551"/>
      <c r="M1142" s="515"/>
      <c r="N1142" s="551"/>
      <c r="O1142" s="551"/>
      <c r="P1142" s="515"/>
      <c r="Q1142" s="551"/>
      <c r="R1142" s="603" t="s">
        <v>490</v>
      </c>
      <c r="S1142" s="604"/>
      <c r="T1142" s="604"/>
      <c r="U1142" s="604"/>
      <c r="V1142" s="604"/>
      <c r="W1142" s="605"/>
      <c r="X1142" s="606"/>
      <c r="Y1142" s="613">
        <v>5065.2170399168417</v>
      </c>
      <c r="Z1142" s="614">
        <v>38.044242097276936</v>
      </c>
      <c r="AA1142" s="613">
        <f t="shared" si="53"/>
        <v>192702.34334184878</v>
      </c>
      <c r="AB1142" s="205"/>
      <c r="AE1142" s="609"/>
      <c r="AH1142" s="609"/>
      <c r="AK1142" s="609"/>
      <c r="AN1142" s="609"/>
      <c r="AQ1142" s="609"/>
      <c r="AT1142" s="609"/>
      <c r="AX1142" s="319"/>
      <c r="BA1142" s="319"/>
      <c r="BB1142" s="319"/>
      <c r="BC1142" s="319"/>
      <c r="BD1142" s="319"/>
      <c r="BE1142" s="319"/>
      <c r="BF1142" s="319"/>
      <c r="BG1142" s="319"/>
    </row>
    <row r="1143" spans="2:59" ht="21" customHeight="1" x14ac:dyDescent="0.25">
      <c r="C1143" s="314"/>
      <c r="D1143" s="314"/>
      <c r="E1143" s="314"/>
      <c r="F1143" s="551"/>
      <c r="G1143" s="515"/>
      <c r="H1143" s="551"/>
      <c r="I1143" s="551"/>
      <c r="J1143" s="515"/>
      <c r="K1143" s="551"/>
      <c r="L1143" s="551"/>
      <c r="M1143" s="515"/>
      <c r="N1143" s="551"/>
      <c r="O1143" s="551"/>
      <c r="P1143" s="515"/>
      <c r="Q1143" s="551"/>
      <c r="R1143" s="603" t="s">
        <v>491</v>
      </c>
      <c r="S1143" s="604"/>
      <c r="T1143" s="604"/>
      <c r="U1143" s="604"/>
      <c r="V1143" s="604"/>
      <c r="W1143" s="605"/>
      <c r="X1143" s="606"/>
      <c r="Y1143" s="613">
        <v>6129.9498332975891</v>
      </c>
      <c r="Z1143" s="614">
        <v>38.044242097276936</v>
      </c>
      <c r="AA1143" s="613">
        <f t="shared" si="53"/>
        <v>233209.29550213588</v>
      </c>
      <c r="AB1143" s="205"/>
      <c r="AE1143" s="609"/>
      <c r="AH1143" s="609"/>
      <c r="AK1143" s="609"/>
      <c r="AN1143" s="609"/>
      <c r="AQ1143" s="609"/>
      <c r="AT1143" s="609"/>
      <c r="AX1143" s="319"/>
      <c r="BA1143" s="319"/>
      <c r="BB1143" s="319"/>
      <c r="BC1143" s="319"/>
      <c r="BD1143" s="319"/>
      <c r="BE1143" s="319"/>
      <c r="BF1143" s="319"/>
      <c r="BG1143" s="319"/>
    </row>
    <row r="1144" spans="2:59" x14ac:dyDescent="0.25">
      <c r="C1144" s="286" t="s">
        <v>327</v>
      </c>
      <c r="D1144" s="286"/>
      <c r="E1144" s="306"/>
      <c r="F1144" s="307"/>
      <c r="G1144" s="308"/>
      <c r="I1144" s="309"/>
      <c r="J1144" s="310"/>
      <c r="K1144" s="309"/>
      <c r="L1144" s="309"/>
      <c r="M1144" s="310"/>
      <c r="N1144" s="309"/>
      <c r="O1144" s="309"/>
      <c r="P1144" s="310"/>
      <c r="Q1144" s="309"/>
      <c r="R1144" s="309"/>
      <c r="S1144" s="310"/>
      <c r="T1144" s="309"/>
      <c r="U1144" s="309"/>
      <c r="V1144" s="310"/>
      <c r="W1144" s="309"/>
      <c r="X1144" s="311"/>
      <c r="Y1144" s="311"/>
      <c r="Z1144" s="312"/>
      <c r="AA1144" s="311"/>
    </row>
    <row r="1145" spans="2:59" x14ac:dyDescent="0.25">
      <c r="C1145" s="261" t="s">
        <v>328</v>
      </c>
      <c r="D1145" s="261"/>
      <c r="E1145" s="314"/>
      <c r="F1145" s="315"/>
      <c r="G1145" s="316"/>
      <c r="H1145" s="206"/>
      <c r="I1145" s="206"/>
      <c r="J1145" s="317"/>
      <c r="K1145" s="206"/>
      <c r="L1145" s="206"/>
      <c r="M1145" s="317"/>
      <c r="N1145" s="206"/>
      <c r="O1145" s="206"/>
      <c r="P1145" s="317"/>
      <c r="Q1145" s="206"/>
      <c r="R1145" s="206"/>
      <c r="S1145" s="317"/>
      <c r="T1145" s="206"/>
      <c r="U1145" s="206"/>
      <c r="V1145" s="317"/>
      <c r="W1145" s="206"/>
      <c r="X1145" s="265"/>
      <c r="Y1145" s="265"/>
      <c r="Z1145" s="318"/>
      <c r="AA1145" s="265"/>
    </row>
    <row r="1146" spans="2:59" ht="15.75" thickBot="1" x14ac:dyDescent="0.3"/>
    <row r="1147" spans="2:59" ht="15.75" thickBot="1" x14ac:dyDescent="0.3">
      <c r="F1147" s="387" t="s">
        <v>308</v>
      </c>
      <c r="G1147" s="388"/>
      <c r="H1147" s="389"/>
      <c r="I1147" s="387" t="s">
        <v>309</v>
      </c>
      <c r="J1147" s="388"/>
      <c r="K1147" s="389"/>
      <c r="L1147" s="387" t="s">
        <v>310</v>
      </c>
      <c r="M1147" s="388"/>
      <c r="N1147" s="389"/>
      <c r="O1147" s="387" t="s">
        <v>311</v>
      </c>
      <c r="P1147" s="388"/>
      <c r="Q1147" s="389"/>
      <c r="R1147" s="387" t="s">
        <v>312</v>
      </c>
      <c r="S1147" s="388"/>
      <c r="T1147" s="389"/>
      <c r="U1147" s="387" t="s">
        <v>313</v>
      </c>
      <c r="V1147" s="388"/>
      <c r="W1147" s="389"/>
      <c r="X1147" s="387" t="s">
        <v>314</v>
      </c>
      <c r="Y1147" s="388"/>
      <c r="Z1147" s="388"/>
      <c r="AA1147" s="389"/>
      <c r="AB1147" s="158"/>
    </row>
    <row r="1148" spans="2:59" ht="30" x14ac:dyDescent="0.25">
      <c r="B1148" s="276" t="str">
        <f>'[3]Do not use or change'!H146</f>
        <v>PMC3</v>
      </c>
      <c r="C1148" s="322" t="str">
        <f>'[3]Do not use or change'!F146</f>
        <v>Local Consultants</v>
      </c>
      <c r="D1148" s="390" t="s">
        <v>329</v>
      </c>
      <c r="E1148" s="390" t="s">
        <v>307</v>
      </c>
      <c r="F1148" s="302" t="s">
        <v>315</v>
      </c>
      <c r="G1148" s="298" t="s">
        <v>316</v>
      </c>
      <c r="H1148" s="235" t="s">
        <v>317</v>
      </c>
      <c r="I1148" s="299" t="s">
        <v>315</v>
      </c>
      <c r="J1148" s="300" t="s">
        <v>316</v>
      </c>
      <c r="K1148" s="301" t="s">
        <v>317</v>
      </c>
      <c r="L1148" s="302" t="s">
        <v>315</v>
      </c>
      <c r="M1148" s="298" t="s">
        <v>316</v>
      </c>
      <c r="N1148" s="235" t="s">
        <v>317</v>
      </c>
      <c r="O1148" s="302" t="s">
        <v>315</v>
      </c>
      <c r="P1148" s="298" t="s">
        <v>316</v>
      </c>
      <c r="Q1148" s="235" t="s">
        <v>317</v>
      </c>
      <c r="R1148" s="302" t="s">
        <v>315</v>
      </c>
      <c r="S1148" s="298" t="s">
        <v>316</v>
      </c>
      <c r="T1148" s="235" t="s">
        <v>317</v>
      </c>
      <c r="U1148" s="302" t="s">
        <v>315</v>
      </c>
      <c r="V1148" s="298" t="s">
        <v>316</v>
      </c>
      <c r="W1148" s="235" t="s">
        <v>317</v>
      </c>
      <c r="X1148" s="390" t="s">
        <v>307</v>
      </c>
      <c r="Y1148" s="302" t="s">
        <v>315</v>
      </c>
      <c r="Z1148" s="298" t="s">
        <v>316</v>
      </c>
      <c r="AA1148" s="235" t="s">
        <v>317</v>
      </c>
      <c r="AB1148" s="181"/>
    </row>
    <row r="1149" spans="2:59" ht="65.099999999999994" customHeight="1" x14ac:dyDescent="0.25">
      <c r="C1149" s="430" t="str">
        <f>'[3]Do not use or change'!I146</f>
        <v xml:space="preserve">Support professionals to the MADR supervisory team. </v>
      </c>
      <c r="D1149" s="431" t="str">
        <f>D1129</f>
        <v>It correspont to two national consultants who provide support to MADR for project supervision and carry out all administrative procedures required by funders</v>
      </c>
      <c r="E1149" s="431" t="s">
        <v>340</v>
      </c>
      <c r="F1149" s="201">
        <v>2333</v>
      </c>
      <c r="G1149" s="200">
        <v>3.3724137532644263</v>
      </c>
      <c r="H1149" s="201">
        <v>7867.8412863659069</v>
      </c>
      <c r="I1149" s="201">
        <v>2333</v>
      </c>
      <c r="J1149" s="200">
        <v>6.0948775202902699</v>
      </c>
      <c r="K1149" s="201">
        <v>14219.3492548372</v>
      </c>
      <c r="L1149" s="201">
        <v>2333</v>
      </c>
      <c r="M1149" s="200">
        <v>5.6486721557519486</v>
      </c>
      <c r="N1149" s="201">
        <v>13178.352139369295</v>
      </c>
      <c r="O1149" s="201">
        <v>2333</v>
      </c>
      <c r="P1149" s="200">
        <v>5.7514317644801372</v>
      </c>
      <c r="Q1149" s="201">
        <v>13418.09030653216</v>
      </c>
      <c r="R1149" s="201">
        <v>2333</v>
      </c>
      <c r="S1149" s="200">
        <v>5.202153325072981</v>
      </c>
      <c r="T1149" s="201">
        <v>12136.623707395265</v>
      </c>
      <c r="U1149" s="201">
        <v>2333</v>
      </c>
      <c r="V1149" s="200">
        <v>2.3794553446592679</v>
      </c>
      <c r="W1149" s="201">
        <v>5551.2693190900718</v>
      </c>
      <c r="X1149" s="503" t="str">
        <f>E1149</f>
        <v>Months</v>
      </c>
      <c r="Y1149" s="503">
        <f>U1149</f>
        <v>2333</v>
      </c>
      <c r="Z1149" s="239">
        <f>SUM(G1149+J1149+M1149+P1149+S1149+V1149)</f>
        <v>28.449003863519032</v>
      </c>
      <c r="AA1149" s="240">
        <f>SUM(H1149+K1149+N1149+Q1149+T1149+W1149)</f>
        <v>66371.526013589901</v>
      </c>
      <c r="AB1149" s="205"/>
      <c r="AC1149" s="206"/>
      <c r="AD1149" s="206"/>
      <c r="AE1149" s="207">
        <f>H1149-(F1149*G1149)</f>
        <v>0</v>
      </c>
      <c r="AF1149" s="206"/>
      <c r="AG1149" s="206"/>
      <c r="AH1149" s="207">
        <f>K1149-(J1149*I1149)</f>
        <v>0</v>
      </c>
      <c r="AI1149" s="206"/>
      <c r="AJ1149" s="206"/>
      <c r="AK1149" s="207">
        <f>+N1149-(L1149*M1149)</f>
        <v>0</v>
      </c>
      <c r="AL1149" s="206"/>
      <c r="AM1149" s="206"/>
      <c r="AN1149" s="207">
        <f>Q1149-(O1149*P1149)</f>
        <v>0</v>
      </c>
      <c r="AO1149" s="206"/>
      <c r="AP1149" s="206"/>
      <c r="AQ1149" s="207">
        <f>+T1149-(R1149*S1149)</f>
        <v>0</v>
      </c>
      <c r="AR1149" s="206"/>
      <c r="AS1149" s="206"/>
      <c r="AT1149" s="207">
        <f>+W1149-(U1149*V1149)</f>
        <v>0</v>
      </c>
      <c r="AU1149" s="206"/>
      <c r="AV1149" s="206"/>
      <c r="AW1149" s="206"/>
      <c r="AX1149" s="208">
        <f>+AA1149-W1149-T1149-Q1149-N1149-K1149-H1149</f>
        <v>0</v>
      </c>
      <c r="BA1149" s="208">
        <f>+H1149-'[3]4.4. Detailed Budget Plan'!J149</f>
        <v>0</v>
      </c>
      <c r="BB1149" s="208">
        <f>+K1149-'[3]4.4. Detailed Budget Plan'!K149</f>
        <v>0</v>
      </c>
      <c r="BC1149" s="208">
        <f>+N1149-'[3]4.4. Detailed Budget Plan'!L149</f>
        <v>0</v>
      </c>
      <c r="BD1149" s="208">
        <f>+Q1149-'[3]4.4. Detailed Budget Plan'!M149</f>
        <v>0</v>
      </c>
      <c r="BE1149" s="208">
        <f>+T1149-'[3]4.4. Detailed Budget Plan'!N149</f>
        <v>0</v>
      </c>
      <c r="BF1149" s="208">
        <f>+W1149-'[3]4.4. Detailed Budget Plan'!O149</f>
        <v>0</v>
      </c>
      <c r="BG1149" s="208">
        <f>+AA1149-'[3]4.4. Detailed Budget Plan'!P149</f>
        <v>0</v>
      </c>
    </row>
    <row r="1150" spans="2:59" ht="25.9" customHeight="1" x14ac:dyDescent="0.25">
      <c r="C1150" s="314"/>
      <c r="D1150" s="314"/>
      <c r="E1150" s="314"/>
      <c r="F1150" s="551"/>
      <c r="G1150" s="515"/>
      <c r="H1150" s="551"/>
      <c r="I1150" s="551"/>
      <c r="J1150" s="515"/>
      <c r="K1150" s="551"/>
      <c r="L1150" s="551"/>
      <c r="M1150" s="515"/>
      <c r="N1150" s="551"/>
      <c r="O1150" s="551"/>
      <c r="P1150" s="515"/>
      <c r="Q1150" s="551"/>
      <c r="R1150" s="603" t="s">
        <v>483</v>
      </c>
      <c r="S1150" s="604"/>
      <c r="T1150" s="604"/>
      <c r="U1150" s="604"/>
      <c r="V1150" s="604"/>
      <c r="W1150" s="605"/>
      <c r="X1150" s="606" t="s">
        <v>340</v>
      </c>
      <c r="Y1150" s="606">
        <v>2333</v>
      </c>
      <c r="Z1150" s="607">
        <v>14.2245019317595</v>
      </c>
      <c r="AA1150" s="606">
        <v>33185.763006794914</v>
      </c>
      <c r="AB1150" s="205"/>
      <c r="AE1150" s="609"/>
      <c r="AH1150" s="609"/>
      <c r="AK1150" s="609"/>
      <c r="AN1150" s="609"/>
      <c r="AQ1150" s="609"/>
      <c r="AT1150" s="609"/>
      <c r="AX1150" s="319"/>
      <c r="BA1150" s="319"/>
      <c r="BB1150" s="319"/>
      <c r="BC1150" s="319"/>
      <c r="BD1150" s="319"/>
      <c r="BE1150" s="319"/>
      <c r="BF1150" s="319"/>
      <c r="BG1150" s="319"/>
    </row>
    <row r="1151" spans="2:59" ht="25.9" customHeight="1" x14ac:dyDescent="0.25">
      <c r="C1151" s="314"/>
      <c r="D1151" s="314"/>
      <c r="E1151" s="314"/>
      <c r="F1151" s="551"/>
      <c r="G1151" s="515"/>
      <c r="H1151" s="551"/>
      <c r="I1151" s="551"/>
      <c r="J1151" s="515"/>
      <c r="K1151" s="551"/>
      <c r="L1151" s="551"/>
      <c r="M1151" s="515"/>
      <c r="N1151" s="551"/>
      <c r="O1151" s="551"/>
      <c r="P1151" s="515"/>
      <c r="Q1151" s="551"/>
      <c r="R1151" s="603" t="s">
        <v>484</v>
      </c>
      <c r="S1151" s="604"/>
      <c r="T1151" s="604"/>
      <c r="U1151" s="604"/>
      <c r="V1151" s="604"/>
      <c r="W1151" s="605"/>
      <c r="X1151" s="615" t="s">
        <v>340</v>
      </c>
      <c r="Y1151" s="615">
        <v>2333</v>
      </c>
      <c r="Z1151" s="607">
        <v>14.2245019317595</v>
      </c>
      <c r="AA1151" s="606">
        <v>33185.763006794914</v>
      </c>
      <c r="AB1151" s="205"/>
      <c r="AE1151" s="609"/>
      <c r="AH1151" s="609"/>
      <c r="AK1151" s="609"/>
      <c r="AN1151" s="609"/>
      <c r="AQ1151" s="609"/>
      <c r="AT1151" s="609"/>
      <c r="AX1151" s="319"/>
      <c r="BA1151" s="319"/>
      <c r="BB1151" s="319"/>
      <c r="BC1151" s="319"/>
      <c r="BD1151" s="319"/>
      <c r="BE1151" s="319"/>
      <c r="BF1151" s="319"/>
      <c r="BG1151" s="319"/>
    </row>
    <row r="1152" spans="2:59" x14ac:dyDescent="0.25">
      <c r="C1152" s="286" t="s">
        <v>327</v>
      </c>
      <c r="D1152" s="286"/>
      <c r="E1152" s="306"/>
      <c r="F1152" s="307"/>
      <c r="G1152" s="308"/>
      <c r="I1152" s="309"/>
      <c r="J1152" s="310"/>
      <c r="K1152" s="309"/>
      <c r="L1152" s="309"/>
      <c r="M1152" s="310"/>
      <c r="N1152" s="309"/>
      <c r="O1152" s="309"/>
      <c r="P1152" s="310"/>
      <c r="Q1152" s="309"/>
      <c r="R1152" s="309"/>
      <c r="S1152" s="310"/>
      <c r="T1152" s="309"/>
      <c r="U1152" s="309"/>
      <c r="V1152" s="310"/>
      <c r="W1152" s="309"/>
      <c r="X1152" s="311"/>
      <c r="Y1152" s="311"/>
      <c r="Z1152" s="312"/>
      <c r="AA1152" s="311"/>
    </row>
    <row r="1153" spans="2:59" x14ac:dyDescent="0.25">
      <c r="C1153" s="261" t="s">
        <v>328</v>
      </c>
      <c r="D1153" s="261"/>
      <c r="E1153" s="314"/>
      <c r="F1153" s="315"/>
      <c r="G1153" s="316"/>
      <c r="H1153" s="206"/>
      <c r="I1153" s="206"/>
      <c r="J1153" s="317"/>
      <c r="K1153" s="206"/>
      <c r="L1153" s="206"/>
      <c r="M1153" s="317"/>
      <c r="N1153" s="206"/>
      <c r="O1153" s="206"/>
      <c r="P1153" s="317"/>
      <c r="Q1153" s="206"/>
      <c r="R1153" s="206"/>
      <c r="S1153" s="317"/>
      <c r="T1153" s="206"/>
      <c r="U1153" s="206"/>
      <c r="V1153" s="317"/>
      <c r="W1153" s="206"/>
      <c r="X1153" s="265"/>
      <c r="Y1153" s="265"/>
      <c r="Z1153" s="318"/>
      <c r="AA1153" s="265"/>
    </row>
    <row r="1154" spans="2:59" ht="15.75" thickBot="1" x14ac:dyDescent="0.3">
      <c r="F1154" s="319"/>
      <c r="H1154" s="319"/>
      <c r="K1154" s="319"/>
      <c r="N1154" s="319"/>
      <c r="Q1154" s="319"/>
      <c r="T1154" s="319"/>
      <c r="W1154" s="319"/>
      <c r="X1154" s="375"/>
      <c r="Y1154" s="375"/>
      <c r="AA1154" s="375"/>
      <c r="AB1154" s="225"/>
    </row>
    <row r="1155" spans="2:59" ht="15.75" thickBot="1" x14ac:dyDescent="0.3">
      <c r="B1155" s="166"/>
      <c r="C1155" s="376"/>
      <c r="D1155" s="166"/>
      <c r="E1155" s="166"/>
      <c r="F1155" s="387" t="s">
        <v>308</v>
      </c>
      <c r="G1155" s="388"/>
      <c r="H1155" s="389"/>
      <c r="I1155" s="387" t="s">
        <v>309</v>
      </c>
      <c r="J1155" s="388"/>
      <c r="K1155" s="389"/>
      <c r="L1155" s="387" t="s">
        <v>310</v>
      </c>
      <c r="M1155" s="388"/>
      <c r="N1155" s="389"/>
      <c r="O1155" s="387" t="s">
        <v>311</v>
      </c>
      <c r="P1155" s="388"/>
      <c r="Q1155" s="389"/>
      <c r="R1155" s="387" t="s">
        <v>312</v>
      </c>
      <c r="S1155" s="388"/>
      <c r="T1155" s="389"/>
      <c r="U1155" s="387" t="s">
        <v>313</v>
      </c>
      <c r="V1155" s="388"/>
      <c r="W1155" s="389"/>
      <c r="X1155" s="387" t="s">
        <v>314</v>
      </c>
      <c r="Y1155" s="388"/>
      <c r="Z1155" s="388"/>
      <c r="AA1155" s="389"/>
      <c r="AB1155" s="158"/>
    </row>
    <row r="1156" spans="2:59" ht="30" x14ac:dyDescent="0.25">
      <c r="B1156" s="276" t="str">
        <f>'[3]Do not use or change'!H147</f>
        <v>PMC4</v>
      </c>
      <c r="C1156" s="322" t="str">
        <f>'[3]Do not use or change'!F147</f>
        <v>Staff</v>
      </c>
      <c r="D1156" s="390" t="s">
        <v>329</v>
      </c>
      <c r="E1156" s="390" t="s">
        <v>307</v>
      </c>
      <c r="F1156" s="302" t="s">
        <v>315</v>
      </c>
      <c r="G1156" s="298" t="s">
        <v>316</v>
      </c>
      <c r="H1156" s="235" t="s">
        <v>317</v>
      </c>
      <c r="I1156" s="299" t="s">
        <v>315</v>
      </c>
      <c r="J1156" s="300" t="s">
        <v>316</v>
      </c>
      <c r="K1156" s="301" t="s">
        <v>317</v>
      </c>
      <c r="L1156" s="302" t="s">
        <v>315</v>
      </c>
      <c r="M1156" s="298" t="s">
        <v>316</v>
      </c>
      <c r="N1156" s="235" t="s">
        <v>317</v>
      </c>
      <c r="O1156" s="302" t="s">
        <v>315</v>
      </c>
      <c r="P1156" s="298" t="s">
        <v>316</v>
      </c>
      <c r="Q1156" s="235" t="s">
        <v>317</v>
      </c>
      <c r="R1156" s="302" t="s">
        <v>315</v>
      </c>
      <c r="S1156" s="298" t="s">
        <v>316</v>
      </c>
      <c r="T1156" s="235" t="s">
        <v>317</v>
      </c>
      <c r="U1156" s="302" t="s">
        <v>315</v>
      </c>
      <c r="V1156" s="298" t="s">
        <v>316</v>
      </c>
      <c r="W1156" s="235" t="s">
        <v>317</v>
      </c>
      <c r="X1156" s="390" t="s">
        <v>307</v>
      </c>
      <c r="Y1156" s="302" t="s">
        <v>315</v>
      </c>
      <c r="Z1156" s="298" t="s">
        <v>316</v>
      </c>
      <c r="AA1156" s="235" t="s">
        <v>317</v>
      </c>
      <c r="AB1156" s="181"/>
    </row>
    <row r="1157" spans="2:59" ht="126" customHeight="1" x14ac:dyDescent="0.25">
      <c r="C1157" s="430" t="str">
        <f>'[3]Do not use or change'!I147</f>
        <v>Coordinators, scientists, associate, assistant, analists. This includes all the costs associated with each position according with the labor regulation: health, pension, parafiscal contributions, family compensation fund and professional risks. Benefits associated with each institution and positions. Facilities, IT, services, research and technical support.</v>
      </c>
      <c r="D1157" s="431" t="str">
        <f>D1137</f>
        <v>It correspont to six positions related with the project management. A project manager, a legal advisor, a financial manager, a contract manager, a leader on logistic and an procurement leader.</v>
      </c>
      <c r="E1157" s="431" t="s">
        <v>340</v>
      </c>
      <c r="F1157" s="508">
        <v>11054</v>
      </c>
      <c r="G1157" s="200">
        <v>9.8920665113674655</v>
      </c>
      <c r="H1157" s="201">
        <v>109346.90321665596</v>
      </c>
      <c r="I1157" s="508">
        <v>11054</v>
      </c>
      <c r="J1157" s="200">
        <v>17.877679970611371</v>
      </c>
      <c r="K1157" s="201">
        <v>197619.87439513812</v>
      </c>
      <c r="L1157" s="508">
        <v>11054</v>
      </c>
      <c r="M1157" s="200">
        <v>16.568856834817467</v>
      </c>
      <c r="N1157" s="201">
        <v>183152.14345207228</v>
      </c>
      <c r="O1157" s="508">
        <v>11054</v>
      </c>
      <c r="P1157" s="200">
        <v>16.870274442083886</v>
      </c>
      <c r="Q1157" s="201">
        <v>186484.01368279528</v>
      </c>
      <c r="R1157" s="508">
        <v>11054</v>
      </c>
      <c r="S1157" s="200">
        <v>15.25911423061334</v>
      </c>
      <c r="T1157" s="201">
        <v>168674.24870519986</v>
      </c>
      <c r="U1157" s="508">
        <v>11054</v>
      </c>
      <c r="V1157" s="200">
        <v>6.9794907304639695</v>
      </c>
      <c r="W1157" s="201">
        <v>77151.290534548723</v>
      </c>
      <c r="X1157" s="503" t="str">
        <f>E1157</f>
        <v>Months</v>
      </c>
      <c r="Y1157" s="503">
        <f>U1157</f>
        <v>11054</v>
      </c>
      <c r="Z1157" s="239">
        <f>SUM(G1157+J1157+M1157+P1157+S1157+V1157)</f>
        <v>83.447482719957492</v>
      </c>
      <c r="AA1157" s="240">
        <f>SUM(H1157+K1157+N1157+Q1157+T1157+W1157)</f>
        <v>922428.4739864103</v>
      </c>
      <c r="AB1157" s="205"/>
      <c r="AC1157" s="206"/>
      <c r="AD1157" s="206"/>
      <c r="AE1157" s="207">
        <f>H1157-(F1157*G1157)</f>
        <v>0</v>
      </c>
      <c r="AF1157" s="206"/>
      <c r="AG1157" s="206"/>
      <c r="AH1157" s="207">
        <f>K1157-(J1157*I1157)</f>
        <v>0</v>
      </c>
      <c r="AI1157" s="206"/>
      <c r="AJ1157" s="206"/>
      <c r="AK1157" s="207">
        <f>+N1157-(L1157*M1157)</f>
        <v>0</v>
      </c>
      <c r="AL1157" s="206"/>
      <c r="AM1157" s="206"/>
      <c r="AN1157" s="207">
        <f>Q1157-(O1157*P1157)</f>
        <v>0</v>
      </c>
      <c r="AO1157" s="206"/>
      <c r="AP1157" s="206"/>
      <c r="AQ1157" s="207">
        <f>+T1157-(R1157*S1157)</f>
        <v>0</v>
      </c>
      <c r="AR1157" s="206"/>
      <c r="AS1157" s="206"/>
      <c r="AT1157" s="207">
        <f>+W1157-(U1157*V1157)</f>
        <v>0</v>
      </c>
      <c r="AU1157" s="206"/>
      <c r="AV1157" s="206"/>
      <c r="AW1157" s="206"/>
      <c r="AX1157" s="208">
        <f>+AA1157-W1157-T1157-Q1157-N1157-K1157-H1157</f>
        <v>0</v>
      </c>
      <c r="BA1157" s="208">
        <f>+H1157-'[3]4.4. Detailed Budget Plan'!J150</f>
        <v>0</v>
      </c>
      <c r="BB1157" s="208">
        <f>K1157-'[3]4.4. Detailed Budget Plan'!K150</f>
        <v>0</v>
      </c>
      <c r="BC1157" s="208">
        <f>+N1157-'[3]4.4. Detailed Budget Plan'!L150</f>
        <v>0</v>
      </c>
      <c r="BD1157" s="208">
        <f>Q1157-'[3]4.4. Detailed Budget Plan'!M150</f>
        <v>0</v>
      </c>
      <c r="BE1157" s="208">
        <f>T1157-'[3]4.4. Detailed Budget Plan'!N150</f>
        <v>0</v>
      </c>
      <c r="BF1157" s="208">
        <f>+W1157-'[3]4.4. Detailed Budget Plan'!O150</f>
        <v>0</v>
      </c>
      <c r="BG1157" s="208">
        <f>+AA1157-'[3]4.4. Detailed Budget Plan'!P150</f>
        <v>0</v>
      </c>
    </row>
    <row r="1158" spans="2:59" ht="18.600000000000001" customHeight="1" x14ac:dyDescent="0.25">
      <c r="C1158" s="314"/>
      <c r="D1158" s="314"/>
      <c r="E1158" s="314"/>
      <c r="F1158" s="551"/>
      <c r="G1158" s="515"/>
      <c r="H1158" s="551"/>
      <c r="I1158" s="551"/>
      <c r="J1158" s="515"/>
      <c r="K1158" s="551"/>
      <c r="L1158" s="551"/>
      <c r="M1158" s="515"/>
      <c r="N1158" s="551"/>
      <c r="O1158" s="551"/>
      <c r="P1158" s="515"/>
      <c r="Q1158" s="551"/>
      <c r="R1158" s="603" t="s">
        <v>486</v>
      </c>
      <c r="S1158" s="604"/>
      <c r="T1158" s="604"/>
      <c r="U1158" s="604"/>
      <c r="V1158" s="604"/>
      <c r="W1158" s="605"/>
      <c r="X1158" s="613" t="s">
        <v>340</v>
      </c>
      <c r="Y1158" s="613">
        <f>AA1158/Z1158</f>
        <v>16990.986918933329</v>
      </c>
      <c r="Z1158" s="614">
        <v>13.907913786659583</v>
      </c>
      <c r="AA1158" s="613">
        <v>236309.1812187855</v>
      </c>
      <c r="AB1158" s="205"/>
      <c r="AE1158" s="609"/>
      <c r="AH1158" s="609"/>
      <c r="AK1158" s="609"/>
      <c r="AN1158" s="609"/>
      <c r="AQ1158" s="609"/>
      <c r="AT1158" s="609"/>
      <c r="AX1158" s="319"/>
      <c r="BA1158" s="319"/>
      <c r="BB1158" s="319"/>
      <c r="BC1158" s="319"/>
      <c r="BD1158" s="319"/>
      <c r="BE1158" s="319"/>
      <c r="BF1158" s="319"/>
      <c r="BG1158" s="319"/>
    </row>
    <row r="1159" spans="2:59" ht="18.600000000000001" customHeight="1" x14ac:dyDescent="0.25">
      <c r="C1159" s="314"/>
      <c r="D1159" s="314"/>
      <c r="E1159" s="314"/>
      <c r="F1159" s="551"/>
      <c r="G1159" s="515"/>
      <c r="H1159" s="551"/>
      <c r="I1159" s="551"/>
      <c r="J1159" s="515"/>
      <c r="K1159" s="551"/>
      <c r="L1159" s="551"/>
      <c r="M1159" s="515"/>
      <c r="N1159" s="551"/>
      <c r="O1159" s="551"/>
      <c r="P1159" s="515"/>
      <c r="Q1159" s="551"/>
      <c r="R1159" s="603" t="s">
        <v>487</v>
      </c>
      <c r="S1159" s="604"/>
      <c r="T1159" s="604"/>
      <c r="U1159" s="604"/>
      <c r="V1159" s="604"/>
      <c r="W1159" s="605"/>
      <c r="X1159" s="613" t="s">
        <v>340</v>
      </c>
      <c r="Y1159" s="613">
        <f t="shared" ref="Y1159:Y1163" si="54">AA1159/Z1159</f>
        <v>8481.6525600198966</v>
      </c>
      <c r="Z1159" s="614">
        <v>13.907913786659583</v>
      </c>
      <c r="AA1159" s="613">
        <v>117962.09257315725</v>
      </c>
      <c r="AB1159" s="205"/>
      <c r="AE1159" s="609"/>
      <c r="AH1159" s="609"/>
      <c r="AK1159" s="609"/>
      <c r="AN1159" s="609"/>
      <c r="AQ1159" s="609"/>
      <c r="AT1159" s="609"/>
      <c r="AX1159" s="319"/>
      <c r="BA1159" s="319"/>
      <c r="BB1159" s="319"/>
      <c r="BC1159" s="319"/>
      <c r="BD1159" s="319"/>
      <c r="BE1159" s="319"/>
      <c r="BF1159" s="319"/>
      <c r="BG1159" s="319"/>
    </row>
    <row r="1160" spans="2:59" ht="18.600000000000001" customHeight="1" x14ac:dyDescent="0.25">
      <c r="C1160" s="314"/>
      <c r="D1160" s="314"/>
      <c r="E1160" s="314"/>
      <c r="F1160" s="551"/>
      <c r="G1160" s="515"/>
      <c r="H1160" s="551"/>
      <c r="I1160" s="551"/>
      <c r="J1160" s="515"/>
      <c r="K1160" s="551"/>
      <c r="L1160" s="551"/>
      <c r="M1160" s="515"/>
      <c r="N1160" s="551"/>
      <c r="O1160" s="551"/>
      <c r="P1160" s="515"/>
      <c r="Q1160" s="551"/>
      <c r="R1160" s="603" t="s">
        <v>488</v>
      </c>
      <c r="S1160" s="604"/>
      <c r="T1160" s="604"/>
      <c r="U1160" s="604"/>
      <c r="V1160" s="604"/>
      <c r="W1160" s="605"/>
      <c r="X1160" s="613" t="s">
        <v>340</v>
      </c>
      <c r="Y1160" s="613">
        <f t="shared" si="54"/>
        <v>19716.269471142405</v>
      </c>
      <c r="Z1160" s="614">
        <v>13.907913786659583</v>
      </c>
      <c r="AA1160" s="613">
        <v>274212.17599919689</v>
      </c>
      <c r="AB1160" s="205"/>
      <c r="AE1160" s="609"/>
      <c r="AH1160" s="609"/>
      <c r="AK1160" s="609"/>
      <c r="AN1160" s="609"/>
      <c r="AQ1160" s="609"/>
      <c r="AT1160" s="609"/>
      <c r="AX1160" s="319"/>
      <c r="BA1160" s="319"/>
      <c r="BB1160" s="319"/>
      <c r="BC1160" s="319"/>
      <c r="BD1160" s="319"/>
      <c r="BE1160" s="319"/>
      <c r="BF1160" s="319"/>
      <c r="BG1160" s="319"/>
    </row>
    <row r="1161" spans="2:59" ht="18.600000000000001" customHeight="1" x14ac:dyDescent="0.25">
      <c r="C1161" s="314"/>
      <c r="D1161" s="314"/>
      <c r="E1161" s="314"/>
      <c r="F1161" s="551"/>
      <c r="G1161" s="515"/>
      <c r="H1161" s="551"/>
      <c r="I1161" s="551"/>
      <c r="J1161" s="515"/>
      <c r="K1161" s="551"/>
      <c r="L1161" s="551"/>
      <c r="M1161" s="515"/>
      <c r="N1161" s="551"/>
      <c r="O1161" s="551"/>
      <c r="P1161" s="515"/>
      <c r="Q1161" s="551"/>
      <c r="R1161" s="603" t="s">
        <v>489</v>
      </c>
      <c r="S1161" s="604"/>
      <c r="T1161" s="604"/>
      <c r="U1161" s="604"/>
      <c r="V1161" s="604"/>
      <c r="W1161" s="605"/>
      <c r="X1161" s="613" t="s">
        <v>340</v>
      </c>
      <c r="Y1161" s="613">
        <f t="shared" si="54"/>
        <v>9939.9241766899486</v>
      </c>
      <c r="Z1161" s="614">
        <v>13.907913786659583</v>
      </c>
      <c r="AA1161" s="613">
        <v>138243.60849533704</v>
      </c>
      <c r="AB1161" s="205"/>
      <c r="AE1161" s="609"/>
      <c r="AH1161" s="609"/>
      <c r="AK1161" s="609"/>
      <c r="AN1161" s="609"/>
      <c r="AQ1161" s="609"/>
      <c r="AT1161" s="609"/>
      <c r="AX1161" s="319"/>
      <c r="BA1161" s="319"/>
      <c r="BB1161" s="319"/>
      <c r="BC1161" s="319"/>
      <c r="BD1161" s="319"/>
      <c r="BE1161" s="319"/>
      <c r="BF1161" s="319"/>
      <c r="BG1161" s="319"/>
    </row>
    <row r="1162" spans="2:59" ht="18.600000000000001" customHeight="1" x14ac:dyDescent="0.25">
      <c r="C1162" s="314"/>
      <c r="D1162" s="314"/>
      <c r="E1162" s="314"/>
      <c r="F1162" s="551"/>
      <c r="G1162" s="515"/>
      <c r="H1162" s="551"/>
      <c r="I1162" s="551"/>
      <c r="J1162" s="515"/>
      <c r="K1162" s="551"/>
      <c r="L1162" s="551"/>
      <c r="M1162" s="515"/>
      <c r="N1162" s="551"/>
      <c r="O1162" s="551"/>
      <c r="P1162" s="515"/>
      <c r="Q1162" s="551"/>
      <c r="R1162" s="603" t="s">
        <v>490</v>
      </c>
      <c r="S1162" s="604"/>
      <c r="T1162" s="604"/>
      <c r="U1162" s="604"/>
      <c r="V1162" s="604"/>
      <c r="W1162" s="605"/>
      <c r="X1162" s="613" t="s">
        <v>340</v>
      </c>
      <c r="Y1162" s="613">
        <f t="shared" si="54"/>
        <v>5065.2170399168417</v>
      </c>
      <c r="Z1162" s="614">
        <v>13.907913786659583</v>
      </c>
      <c r="AA1162" s="613">
        <v>70446.601901882488</v>
      </c>
      <c r="AB1162" s="205"/>
      <c r="AE1162" s="609"/>
      <c r="AH1162" s="609"/>
      <c r="AK1162" s="609"/>
      <c r="AN1162" s="609"/>
      <c r="AQ1162" s="609"/>
      <c r="AT1162" s="609"/>
      <c r="AX1162" s="319"/>
      <c r="BA1162" s="319"/>
      <c r="BB1162" s="319"/>
      <c r="BC1162" s="319"/>
      <c r="BD1162" s="319"/>
      <c r="BE1162" s="319"/>
      <c r="BF1162" s="319"/>
      <c r="BG1162" s="319"/>
    </row>
    <row r="1163" spans="2:59" ht="18.600000000000001" customHeight="1" x14ac:dyDescent="0.25">
      <c r="C1163" s="314"/>
      <c r="D1163" s="314"/>
      <c r="E1163" s="314"/>
      <c r="F1163" s="551"/>
      <c r="G1163" s="515"/>
      <c r="H1163" s="551"/>
      <c r="I1163" s="551"/>
      <c r="J1163" s="515"/>
      <c r="K1163" s="551"/>
      <c r="L1163" s="551"/>
      <c r="M1163" s="515"/>
      <c r="N1163" s="551"/>
      <c r="O1163" s="551"/>
      <c r="P1163" s="515"/>
      <c r="Q1163" s="551"/>
      <c r="R1163" s="603" t="s">
        <v>491</v>
      </c>
      <c r="S1163" s="604"/>
      <c r="T1163" s="604"/>
      <c r="U1163" s="604"/>
      <c r="V1163" s="604"/>
      <c r="W1163" s="605"/>
      <c r="X1163" s="613" t="s">
        <v>340</v>
      </c>
      <c r="Y1163" s="613">
        <f t="shared" si="54"/>
        <v>6129.9498332975891</v>
      </c>
      <c r="Z1163" s="614">
        <v>13.907913786659583</v>
      </c>
      <c r="AA1163" s="613">
        <v>85254.813798051153</v>
      </c>
      <c r="AB1163" s="205"/>
      <c r="AE1163" s="609"/>
      <c r="AH1163" s="609"/>
      <c r="AK1163" s="609"/>
      <c r="AN1163" s="609"/>
      <c r="AQ1163" s="609"/>
      <c r="AT1163" s="609"/>
      <c r="AX1163" s="319"/>
      <c r="BA1163" s="319"/>
      <c r="BB1163" s="319"/>
      <c r="BC1163" s="319"/>
      <c r="BD1163" s="319"/>
      <c r="BE1163" s="319"/>
      <c r="BF1163" s="319"/>
      <c r="BG1163" s="319"/>
    </row>
    <row r="1164" spans="2:59" x14ac:dyDescent="0.25">
      <c r="C1164" s="286" t="s">
        <v>327</v>
      </c>
      <c r="D1164" s="286"/>
      <c r="E1164" s="306"/>
      <c r="F1164" s="307"/>
      <c r="G1164" s="308"/>
      <c r="H1164" s="309"/>
      <c r="I1164" s="309"/>
      <c r="J1164" s="310"/>
      <c r="K1164" s="309"/>
      <c r="L1164" s="309"/>
      <c r="M1164" s="310"/>
      <c r="N1164" s="309"/>
      <c r="O1164" s="309"/>
      <c r="P1164" s="310"/>
      <c r="Q1164" s="309"/>
      <c r="R1164" s="309"/>
      <c r="S1164" s="310"/>
      <c r="T1164" s="309"/>
      <c r="U1164" s="309"/>
      <c r="V1164" s="310"/>
      <c r="W1164" s="309"/>
      <c r="X1164" s="311"/>
      <c r="Y1164" s="311"/>
      <c r="Z1164" s="312"/>
      <c r="AA1164" s="311"/>
    </row>
    <row r="1165" spans="2:59" x14ac:dyDescent="0.25">
      <c r="C1165" s="261" t="s">
        <v>328</v>
      </c>
      <c r="D1165" s="261"/>
      <c r="E1165" s="314"/>
      <c r="F1165" s="315"/>
      <c r="G1165" s="316"/>
      <c r="H1165" s="206"/>
      <c r="I1165" s="206"/>
      <c r="J1165" s="317"/>
      <c r="K1165" s="206"/>
      <c r="L1165" s="206"/>
      <c r="M1165" s="317"/>
      <c r="N1165" s="206"/>
      <c r="O1165" s="206"/>
      <c r="P1165" s="317"/>
      <c r="Q1165" s="206"/>
      <c r="R1165" s="206"/>
      <c r="S1165" s="317"/>
      <c r="T1165" s="206"/>
      <c r="U1165" s="206"/>
      <c r="V1165" s="317"/>
      <c r="W1165" s="206"/>
      <c r="X1165" s="265"/>
      <c r="Y1165" s="265"/>
      <c r="Z1165" s="318"/>
      <c r="AA1165" s="265"/>
    </row>
    <row r="1169" spans="3:28" s="160" customFormat="1" x14ac:dyDescent="0.25">
      <c r="C1169" s="160" t="s">
        <v>492</v>
      </c>
      <c r="G1169" s="161"/>
      <c r="J1169" s="161"/>
      <c r="M1169" s="161"/>
      <c r="P1169" s="161"/>
      <c r="S1169" s="161"/>
      <c r="V1169" s="161"/>
      <c r="Z1169" s="161"/>
      <c r="AA1169" s="375">
        <f>AA1157+AA1149+AA1137+AA1129+AA1119+AA1113+AA1107+AA1101+AA1095+AA1087+AA1081+AA1075+AA1063+AA1057+AA1049+AA1043+AA1034+AA1027+AA1021+AA1015+AA1006+AA1000+AA994+AA985+AA972+AA979+AA966+AA960+AA946+AA939+AA933+AA927+AA916+AA910+AA904+AA890+AA879+AA873+AA867+AA861+AA850+AA844+AA838+AA825+AA815+AA809+AA803+AA797+AA786+AA780+AA774+AA761+AA751+AA745+AA739+AA733+AA723+AA717+AA711+AA696+AA689+AA683+++AA677+AA666+AA660+AA654+AA639+AA629+AA623+AA617++AA612+AA602+AA596+AA590+AA574+AA564+AA557+AA551+AA545+AA535+AA529+AA521+AA506+AA496+AA488+AA476+AA471+AA457+AA451+AA445+AA439+AA427+AA422+AA416+AA402+AA392+AA386+AA380+AA374+AA362+AA356+AA350+AA336+AA327+AA321+AA314+AA308+AA296+AA290+AA284+AA270+AA260+AA253+AA241+AA234+AA219++AA211+AA204+AA198+AA186+AA178+AA171+AA157+AA146+AA139+AA132+AA126+AA115+AA108+AA101+AA87+AA76+AA69+AA63+AA57+AA45+AA39+AA33+AA19+AA8</f>
        <v>99910201.23734504</v>
      </c>
      <c r="AB1169" s="225"/>
    </row>
    <row r="1170" spans="3:28" x14ac:dyDescent="0.25">
      <c r="C1170" s="156" t="s">
        <v>304</v>
      </c>
      <c r="AA1170" s="616">
        <f>AA1169-AA1171</f>
        <v>0</v>
      </c>
      <c r="AB1170" s="617"/>
    </row>
    <row r="1171" spans="3:28" x14ac:dyDescent="0.25">
      <c r="C1171" s="156" t="s">
        <v>493</v>
      </c>
      <c r="AA1171" s="375">
        <v>99910201.237345025</v>
      </c>
      <c r="AB1171" s="225"/>
    </row>
  </sheetData>
  <mergeCells count="1342">
    <mergeCell ref="R1158:W1158"/>
    <mergeCell ref="R1159:W1159"/>
    <mergeCell ref="R1160:W1160"/>
    <mergeCell ref="R1161:W1161"/>
    <mergeCell ref="R1162:W1162"/>
    <mergeCell ref="R1163:W1163"/>
    <mergeCell ref="X1147:AA1147"/>
    <mergeCell ref="R1150:W1150"/>
    <mergeCell ref="R1151:W1151"/>
    <mergeCell ref="F1155:H1155"/>
    <mergeCell ref="I1155:K1155"/>
    <mergeCell ref="L1155:N1155"/>
    <mergeCell ref="O1155:Q1155"/>
    <mergeCell ref="R1155:T1155"/>
    <mergeCell ref="U1155:W1155"/>
    <mergeCell ref="X1155:AA1155"/>
    <mergeCell ref="R1143:W1143"/>
    <mergeCell ref="F1147:H1147"/>
    <mergeCell ref="I1147:K1147"/>
    <mergeCell ref="L1147:N1147"/>
    <mergeCell ref="O1147:Q1147"/>
    <mergeCell ref="R1147:T1147"/>
    <mergeCell ref="U1147:W1147"/>
    <mergeCell ref="X1135:AA1135"/>
    <mergeCell ref="R1138:W1138"/>
    <mergeCell ref="R1139:W1139"/>
    <mergeCell ref="R1140:W1140"/>
    <mergeCell ref="R1141:W1141"/>
    <mergeCell ref="R1142:W1142"/>
    <mergeCell ref="R1130:W1130"/>
    <mergeCell ref="R1131:W1131"/>
    <mergeCell ref="R1132:W1132"/>
    <mergeCell ref="F1135:H1135"/>
    <mergeCell ref="I1135:K1135"/>
    <mergeCell ref="L1135:N1135"/>
    <mergeCell ref="O1135:Q1135"/>
    <mergeCell ref="R1135:T1135"/>
    <mergeCell ref="U1135:W1135"/>
    <mergeCell ref="X1117:AA1117"/>
    <mergeCell ref="F1127:H1127"/>
    <mergeCell ref="I1127:K1127"/>
    <mergeCell ref="L1127:N1127"/>
    <mergeCell ref="O1127:Q1127"/>
    <mergeCell ref="R1127:T1127"/>
    <mergeCell ref="U1127:W1127"/>
    <mergeCell ref="X1127:AA1127"/>
    <mergeCell ref="F1117:H1117"/>
    <mergeCell ref="I1117:K1117"/>
    <mergeCell ref="L1117:N1117"/>
    <mergeCell ref="O1117:Q1117"/>
    <mergeCell ref="R1117:T1117"/>
    <mergeCell ref="U1117:W1117"/>
    <mergeCell ref="X1105:AA1105"/>
    <mergeCell ref="F1111:H1111"/>
    <mergeCell ref="I1111:K1111"/>
    <mergeCell ref="L1111:N1111"/>
    <mergeCell ref="O1111:Q1111"/>
    <mergeCell ref="R1111:T1111"/>
    <mergeCell ref="U1111:W1111"/>
    <mergeCell ref="X1111:AA1111"/>
    <mergeCell ref="F1105:H1105"/>
    <mergeCell ref="I1105:K1105"/>
    <mergeCell ref="L1105:N1105"/>
    <mergeCell ref="O1105:Q1105"/>
    <mergeCell ref="R1105:T1105"/>
    <mergeCell ref="U1105:W1105"/>
    <mergeCell ref="X1093:AA1093"/>
    <mergeCell ref="F1099:H1099"/>
    <mergeCell ref="I1099:K1099"/>
    <mergeCell ref="L1099:N1099"/>
    <mergeCell ref="O1099:Q1099"/>
    <mergeCell ref="R1099:T1099"/>
    <mergeCell ref="U1099:W1099"/>
    <mergeCell ref="X1099:AA1099"/>
    <mergeCell ref="X1085:AA1085"/>
    <mergeCell ref="C1088:Q1089"/>
    <mergeCell ref="R1088:W1088"/>
    <mergeCell ref="R1089:W1089"/>
    <mergeCell ref="F1093:H1093"/>
    <mergeCell ref="I1093:K1093"/>
    <mergeCell ref="L1093:N1093"/>
    <mergeCell ref="O1093:Q1093"/>
    <mergeCell ref="R1093:T1093"/>
    <mergeCell ref="U1093:W1093"/>
    <mergeCell ref="F1085:H1085"/>
    <mergeCell ref="I1085:K1085"/>
    <mergeCell ref="L1085:N1085"/>
    <mergeCell ref="O1085:Q1085"/>
    <mergeCell ref="R1085:T1085"/>
    <mergeCell ref="U1085:W1085"/>
    <mergeCell ref="X1073:AA1073"/>
    <mergeCell ref="F1079:H1079"/>
    <mergeCell ref="I1079:K1079"/>
    <mergeCell ref="L1079:N1079"/>
    <mergeCell ref="O1079:Q1079"/>
    <mergeCell ref="R1079:T1079"/>
    <mergeCell ref="U1079:W1079"/>
    <mergeCell ref="X1079:AA1079"/>
    <mergeCell ref="F1073:H1073"/>
    <mergeCell ref="I1073:K1073"/>
    <mergeCell ref="L1073:N1073"/>
    <mergeCell ref="O1073:Q1073"/>
    <mergeCell ref="R1073:T1073"/>
    <mergeCell ref="U1073:W1073"/>
    <mergeCell ref="C1064:Q1068"/>
    <mergeCell ref="R1064:W1064"/>
    <mergeCell ref="R1065:W1065"/>
    <mergeCell ref="R1066:W1066"/>
    <mergeCell ref="R1067:W1067"/>
    <mergeCell ref="R1068:W1068"/>
    <mergeCell ref="X1055:AA1055"/>
    <mergeCell ref="F1061:H1061"/>
    <mergeCell ref="I1061:K1061"/>
    <mergeCell ref="L1061:N1061"/>
    <mergeCell ref="O1061:Q1061"/>
    <mergeCell ref="R1061:T1061"/>
    <mergeCell ref="U1061:W1061"/>
    <mergeCell ref="X1061:AA1061"/>
    <mergeCell ref="F1055:H1055"/>
    <mergeCell ref="I1055:K1055"/>
    <mergeCell ref="L1055:N1055"/>
    <mergeCell ref="O1055:Q1055"/>
    <mergeCell ref="R1055:T1055"/>
    <mergeCell ref="U1055:W1055"/>
    <mergeCell ref="X1041:AA1041"/>
    <mergeCell ref="F1047:H1047"/>
    <mergeCell ref="I1047:K1047"/>
    <mergeCell ref="L1047:N1047"/>
    <mergeCell ref="O1047:Q1047"/>
    <mergeCell ref="R1047:T1047"/>
    <mergeCell ref="U1047:W1047"/>
    <mergeCell ref="X1047:AA1047"/>
    <mergeCell ref="C1035:Q1037"/>
    <mergeCell ref="R1035:W1035"/>
    <mergeCell ref="R1036:W1036"/>
    <mergeCell ref="R1037:W1037"/>
    <mergeCell ref="F1041:H1041"/>
    <mergeCell ref="I1041:K1041"/>
    <mergeCell ref="L1041:N1041"/>
    <mergeCell ref="O1041:Q1041"/>
    <mergeCell ref="R1041:T1041"/>
    <mergeCell ref="U1041:W1041"/>
    <mergeCell ref="X1025:AA1025"/>
    <mergeCell ref="F1032:H1032"/>
    <mergeCell ref="I1032:K1032"/>
    <mergeCell ref="L1032:N1032"/>
    <mergeCell ref="O1032:Q1032"/>
    <mergeCell ref="R1032:T1032"/>
    <mergeCell ref="U1032:W1032"/>
    <mergeCell ref="X1032:AA1032"/>
    <mergeCell ref="F1025:H1025"/>
    <mergeCell ref="I1025:K1025"/>
    <mergeCell ref="L1025:N1025"/>
    <mergeCell ref="O1025:Q1025"/>
    <mergeCell ref="R1025:T1025"/>
    <mergeCell ref="U1025:W1025"/>
    <mergeCell ref="U1013:W1013"/>
    <mergeCell ref="X1013:AA1013"/>
    <mergeCell ref="F1019:H1019"/>
    <mergeCell ref="I1019:K1019"/>
    <mergeCell ref="L1019:N1019"/>
    <mergeCell ref="O1019:Q1019"/>
    <mergeCell ref="R1019:T1019"/>
    <mergeCell ref="U1019:W1019"/>
    <mergeCell ref="X1019:AA1019"/>
    <mergeCell ref="X1004:AA1004"/>
    <mergeCell ref="C1007:Q1009"/>
    <mergeCell ref="R1007:W1007"/>
    <mergeCell ref="R1008:W1008"/>
    <mergeCell ref="R1009:W1009"/>
    <mergeCell ref="F1013:H1013"/>
    <mergeCell ref="I1013:K1013"/>
    <mergeCell ref="L1013:N1013"/>
    <mergeCell ref="O1013:Q1013"/>
    <mergeCell ref="R1013:T1013"/>
    <mergeCell ref="F1004:H1004"/>
    <mergeCell ref="I1004:K1004"/>
    <mergeCell ref="L1004:N1004"/>
    <mergeCell ref="O1004:Q1004"/>
    <mergeCell ref="R1004:T1004"/>
    <mergeCell ref="U1004:W1004"/>
    <mergeCell ref="U992:W992"/>
    <mergeCell ref="X992:AA992"/>
    <mergeCell ref="F998:H998"/>
    <mergeCell ref="I998:K998"/>
    <mergeCell ref="L998:N998"/>
    <mergeCell ref="O998:Q998"/>
    <mergeCell ref="R998:T998"/>
    <mergeCell ref="U998:W998"/>
    <mergeCell ref="X998:AA998"/>
    <mergeCell ref="X983:AA983"/>
    <mergeCell ref="C986:Q988"/>
    <mergeCell ref="R986:W986"/>
    <mergeCell ref="R987:W987"/>
    <mergeCell ref="R988:W988"/>
    <mergeCell ref="F992:H992"/>
    <mergeCell ref="I992:K992"/>
    <mergeCell ref="L992:N992"/>
    <mergeCell ref="O992:Q992"/>
    <mergeCell ref="R992:T992"/>
    <mergeCell ref="F983:H983"/>
    <mergeCell ref="I983:K983"/>
    <mergeCell ref="L983:N983"/>
    <mergeCell ref="O983:Q983"/>
    <mergeCell ref="R983:T983"/>
    <mergeCell ref="U983:W983"/>
    <mergeCell ref="X970:AA970"/>
    <mergeCell ref="F977:H977"/>
    <mergeCell ref="I977:K977"/>
    <mergeCell ref="L977:N977"/>
    <mergeCell ref="O977:Q977"/>
    <mergeCell ref="R977:T977"/>
    <mergeCell ref="U977:W977"/>
    <mergeCell ref="X977:AA977"/>
    <mergeCell ref="F970:H970"/>
    <mergeCell ref="I970:K970"/>
    <mergeCell ref="L970:N970"/>
    <mergeCell ref="O970:Q970"/>
    <mergeCell ref="R970:T970"/>
    <mergeCell ref="U970:W970"/>
    <mergeCell ref="X958:AA958"/>
    <mergeCell ref="F964:H964"/>
    <mergeCell ref="I964:K964"/>
    <mergeCell ref="L964:N964"/>
    <mergeCell ref="O964:Q964"/>
    <mergeCell ref="R964:T964"/>
    <mergeCell ref="U964:W964"/>
    <mergeCell ref="X964:AA964"/>
    <mergeCell ref="F958:H958"/>
    <mergeCell ref="I958:K958"/>
    <mergeCell ref="L958:N958"/>
    <mergeCell ref="O958:Q958"/>
    <mergeCell ref="R958:T958"/>
    <mergeCell ref="U958:W958"/>
    <mergeCell ref="C947:Q954"/>
    <mergeCell ref="R947:W947"/>
    <mergeCell ref="R948:W948"/>
    <mergeCell ref="R949:W949"/>
    <mergeCell ref="R950:W950"/>
    <mergeCell ref="R951:W951"/>
    <mergeCell ref="R952:W952"/>
    <mergeCell ref="R953:W953"/>
    <mergeCell ref="R954:W954"/>
    <mergeCell ref="X937:AA937"/>
    <mergeCell ref="F944:H944"/>
    <mergeCell ref="I944:K944"/>
    <mergeCell ref="L944:N944"/>
    <mergeCell ref="O944:Q944"/>
    <mergeCell ref="R944:T944"/>
    <mergeCell ref="U944:W944"/>
    <mergeCell ref="X944:AA944"/>
    <mergeCell ref="F937:H937"/>
    <mergeCell ref="I937:K937"/>
    <mergeCell ref="L937:N937"/>
    <mergeCell ref="O937:Q937"/>
    <mergeCell ref="R937:T937"/>
    <mergeCell ref="U937:W937"/>
    <mergeCell ref="X925:AA925"/>
    <mergeCell ref="F931:H931"/>
    <mergeCell ref="I931:K931"/>
    <mergeCell ref="L931:N931"/>
    <mergeCell ref="O931:Q931"/>
    <mergeCell ref="R931:T931"/>
    <mergeCell ref="U931:W931"/>
    <mergeCell ref="X931:AA931"/>
    <mergeCell ref="F925:H925"/>
    <mergeCell ref="I925:K925"/>
    <mergeCell ref="L925:N925"/>
    <mergeCell ref="O925:Q925"/>
    <mergeCell ref="R925:T925"/>
    <mergeCell ref="U925:W925"/>
    <mergeCell ref="X914:AA914"/>
    <mergeCell ref="C917:Q921"/>
    <mergeCell ref="R917:W917"/>
    <mergeCell ref="R918:W918"/>
    <mergeCell ref="R919:W919"/>
    <mergeCell ref="R920:W920"/>
    <mergeCell ref="R921:W921"/>
    <mergeCell ref="F914:H914"/>
    <mergeCell ref="I914:K914"/>
    <mergeCell ref="L914:N914"/>
    <mergeCell ref="O914:Q914"/>
    <mergeCell ref="R914:T914"/>
    <mergeCell ref="U914:W914"/>
    <mergeCell ref="X902:AA902"/>
    <mergeCell ref="F908:H908"/>
    <mergeCell ref="I908:K908"/>
    <mergeCell ref="L908:N908"/>
    <mergeCell ref="O908:Q908"/>
    <mergeCell ref="R908:T908"/>
    <mergeCell ref="U908:W908"/>
    <mergeCell ref="X908:AA908"/>
    <mergeCell ref="F902:H902"/>
    <mergeCell ref="I902:K902"/>
    <mergeCell ref="L902:N902"/>
    <mergeCell ref="O902:Q902"/>
    <mergeCell ref="R902:T902"/>
    <mergeCell ref="U902:W902"/>
    <mergeCell ref="X888:AA888"/>
    <mergeCell ref="C891:Q898"/>
    <mergeCell ref="R891:W891"/>
    <mergeCell ref="R892:W892"/>
    <mergeCell ref="R893:W893"/>
    <mergeCell ref="R894:W894"/>
    <mergeCell ref="R895:W895"/>
    <mergeCell ref="R896:W896"/>
    <mergeCell ref="R897:W897"/>
    <mergeCell ref="R898:W898"/>
    <mergeCell ref="R880:W880"/>
    <mergeCell ref="R881:W881"/>
    <mergeCell ref="R882:W882"/>
    <mergeCell ref="R883:W883"/>
    <mergeCell ref="F888:H888"/>
    <mergeCell ref="I888:K888"/>
    <mergeCell ref="L888:N888"/>
    <mergeCell ref="O888:Q888"/>
    <mergeCell ref="R888:T888"/>
    <mergeCell ref="U888:W888"/>
    <mergeCell ref="X871:AA871"/>
    <mergeCell ref="F877:H877"/>
    <mergeCell ref="I877:K877"/>
    <mergeCell ref="L877:N877"/>
    <mergeCell ref="O877:Q877"/>
    <mergeCell ref="R877:T877"/>
    <mergeCell ref="U877:W877"/>
    <mergeCell ref="X877:AA877"/>
    <mergeCell ref="F871:H871"/>
    <mergeCell ref="I871:K871"/>
    <mergeCell ref="L871:N871"/>
    <mergeCell ref="O871:Q871"/>
    <mergeCell ref="R871:T871"/>
    <mergeCell ref="U871:W871"/>
    <mergeCell ref="X859:AA859"/>
    <mergeCell ref="F865:H865"/>
    <mergeCell ref="I865:K865"/>
    <mergeCell ref="L865:N865"/>
    <mergeCell ref="O865:Q865"/>
    <mergeCell ref="R865:T865"/>
    <mergeCell ref="U865:W865"/>
    <mergeCell ref="X865:AA865"/>
    <mergeCell ref="F859:H859"/>
    <mergeCell ref="I859:K859"/>
    <mergeCell ref="L859:N859"/>
    <mergeCell ref="O859:Q859"/>
    <mergeCell ref="R859:T859"/>
    <mergeCell ref="U859:W859"/>
    <mergeCell ref="X848:AA848"/>
    <mergeCell ref="C851:Q855"/>
    <mergeCell ref="R851:W851"/>
    <mergeCell ref="R852:W852"/>
    <mergeCell ref="R853:W853"/>
    <mergeCell ref="R854:W854"/>
    <mergeCell ref="R855:W855"/>
    <mergeCell ref="F848:H848"/>
    <mergeCell ref="I848:K848"/>
    <mergeCell ref="L848:N848"/>
    <mergeCell ref="O848:Q848"/>
    <mergeCell ref="R848:T848"/>
    <mergeCell ref="U848:W848"/>
    <mergeCell ref="X836:AA836"/>
    <mergeCell ref="F842:H842"/>
    <mergeCell ref="I842:K842"/>
    <mergeCell ref="L842:N842"/>
    <mergeCell ref="O842:Q842"/>
    <mergeCell ref="R842:T842"/>
    <mergeCell ref="U842:W842"/>
    <mergeCell ref="X842:AA842"/>
    <mergeCell ref="R833:W833"/>
    <mergeCell ref="F836:H836"/>
    <mergeCell ref="I836:K836"/>
    <mergeCell ref="L836:N836"/>
    <mergeCell ref="O836:Q836"/>
    <mergeCell ref="R836:T836"/>
    <mergeCell ref="U836:W836"/>
    <mergeCell ref="U823:W823"/>
    <mergeCell ref="X823:AA823"/>
    <mergeCell ref="C826:Q833"/>
    <mergeCell ref="R826:W826"/>
    <mergeCell ref="R827:W827"/>
    <mergeCell ref="R828:W828"/>
    <mergeCell ref="R829:W829"/>
    <mergeCell ref="R830:W830"/>
    <mergeCell ref="R831:W831"/>
    <mergeCell ref="R832:W832"/>
    <mergeCell ref="C816:Q819"/>
    <mergeCell ref="R816:W816"/>
    <mergeCell ref="R817:W817"/>
    <mergeCell ref="R818:W818"/>
    <mergeCell ref="R819:W819"/>
    <mergeCell ref="F823:H823"/>
    <mergeCell ref="I823:K823"/>
    <mergeCell ref="L823:N823"/>
    <mergeCell ref="O823:Q823"/>
    <mergeCell ref="R823:T823"/>
    <mergeCell ref="X807:AA807"/>
    <mergeCell ref="F813:H813"/>
    <mergeCell ref="I813:K813"/>
    <mergeCell ref="L813:N813"/>
    <mergeCell ref="O813:Q813"/>
    <mergeCell ref="R813:T813"/>
    <mergeCell ref="U813:W813"/>
    <mergeCell ref="X813:AA813"/>
    <mergeCell ref="F807:H807"/>
    <mergeCell ref="I807:K807"/>
    <mergeCell ref="L807:N807"/>
    <mergeCell ref="O807:Q807"/>
    <mergeCell ref="R807:T807"/>
    <mergeCell ref="U807:W807"/>
    <mergeCell ref="X795:AA795"/>
    <mergeCell ref="F801:H801"/>
    <mergeCell ref="I801:K801"/>
    <mergeCell ref="L801:N801"/>
    <mergeCell ref="O801:Q801"/>
    <mergeCell ref="R801:T801"/>
    <mergeCell ref="U801:W801"/>
    <mergeCell ref="X801:AA801"/>
    <mergeCell ref="F795:H795"/>
    <mergeCell ref="I795:K795"/>
    <mergeCell ref="L795:N795"/>
    <mergeCell ref="O795:Q795"/>
    <mergeCell ref="R795:T795"/>
    <mergeCell ref="U795:W795"/>
    <mergeCell ref="X784:AA784"/>
    <mergeCell ref="C787:Q791"/>
    <mergeCell ref="R787:W787"/>
    <mergeCell ref="R788:W788"/>
    <mergeCell ref="R789:W789"/>
    <mergeCell ref="R790:W790"/>
    <mergeCell ref="R791:W791"/>
    <mergeCell ref="F784:H784"/>
    <mergeCell ref="I784:K784"/>
    <mergeCell ref="L784:N784"/>
    <mergeCell ref="O784:Q784"/>
    <mergeCell ref="R784:T784"/>
    <mergeCell ref="U784:W784"/>
    <mergeCell ref="Y772:AA772"/>
    <mergeCell ref="F778:H778"/>
    <mergeCell ref="I778:K778"/>
    <mergeCell ref="L778:N778"/>
    <mergeCell ref="O778:Q778"/>
    <mergeCell ref="R778:T778"/>
    <mergeCell ref="U778:W778"/>
    <mergeCell ref="X778:AA778"/>
    <mergeCell ref="R769:W769"/>
    <mergeCell ref="F772:H772"/>
    <mergeCell ref="I772:K772"/>
    <mergeCell ref="L772:N772"/>
    <mergeCell ref="O772:Q772"/>
    <mergeCell ref="R772:T772"/>
    <mergeCell ref="U772:W772"/>
    <mergeCell ref="U759:W759"/>
    <mergeCell ref="X759:AA759"/>
    <mergeCell ref="C762:Q769"/>
    <mergeCell ref="R762:W762"/>
    <mergeCell ref="R763:W763"/>
    <mergeCell ref="R764:W764"/>
    <mergeCell ref="R765:W765"/>
    <mergeCell ref="R766:W766"/>
    <mergeCell ref="R767:W767"/>
    <mergeCell ref="R768:W768"/>
    <mergeCell ref="C752:Q755"/>
    <mergeCell ref="R752:W752"/>
    <mergeCell ref="R753:W753"/>
    <mergeCell ref="R754:W754"/>
    <mergeCell ref="R755:W755"/>
    <mergeCell ref="F759:H759"/>
    <mergeCell ref="I759:K759"/>
    <mergeCell ref="L759:N759"/>
    <mergeCell ref="O759:Q759"/>
    <mergeCell ref="R759:T759"/>
    <mergeCell ref="X743:AA743"/>
    <mergeCell ref="F749:H749"/>
    <mergeCell ref="I749:K749"/>
    <mergeCell ref="L749:N749"/>
    <mergeCell ref="O749:Q749"/>
    <mergeCell ref="R749:T749"/>
    <mergeCell ref="U749:W749"/>
    <mergeCell ref="X749:AA749"/>
    <mergeCell ref="F743:H743"/>
    <mergeCell ref="I743:K743"/>
    <mergeCell ref="L743:N743"/>
    <mergeCell ref="O743:Q743"/>
    <mergeCell ref="R743:T743"/>
    <mergeCell ref="U743:W743"/>
    <mergeCell ref="X731:AA731"/>
    <mergeCell ref="F737:H737"/>
    <mergeCell ref="I737:K737"/>
    <mergeCell ref="L737:N737"/>
    <mergeCell ref="O737:Q737"/>
    <mergeCell ref="R737:T737"/>
    <mergeCell ref="U737:W737"/>
    <mergeCell ref="X737:AA737"/>
    <mergeCell ref="F731:H731"/>
    <mergeCell ref="I731:K731"/>
    <mergeCell ref="L731:N731"/>
    <mergeCell ref="O731:Q731"/>
    <mergeCell ref="R731:T731"/>
    <mergeCell ref="U731:W731"/>
    <mergeCell ref="X721:AA721"/>
    <mergeCell ref="C724:Q727"/>
    <mergeCell ref="R724:W724"/>
    <mergeCell ref="R725:W725"/>
    <mergeCell ref="R726:W726"/>
    <mergeCell ref="R727:W727"/>
    <mergeCell ref="F721:H721"/>
    <mergeCell ref="I721:K721"/>
    <mergeCell ref="L721:N721"/>
    <mergeCell ref="O721:Q721"/>
    <mergeCell ref="R721:T721"/>
    <mergeCell ref="U721:W721"/>
    <mergeCell ref="X709:AA709"/>
    <mergeCell ref="F715:H715"/>
    <mergeCell ref="I715:K715"/>
    <mergeCell ref="L715:N715"/>
    <mergeCell ref="O715:Q715"/>
    <mergeCell ref="R715:T715"/>
    <mergeCell ref="U715:W715"/>
    <mergeCell ref="X715:AA715"/>
    <mergeCell ref="F709:H709"/>
    <mergeCell ref="I709:K709"/>
    <mergeCell ref="L709:N709"/>
    <mergeCell ref="O709:Q709"/>
    <mergeCell ref="R709:T709"/>
    <mergeCell ref="U709:W709"/>
    <mergeCell ref="C697:Q705"/>
    <mergeCell ref="R697:W697"/>
    <mergeCell ref="R698:W698"/>
    <mergeCell ref="R699:W699"/>
    <mergeCell ref="R700:W700"/>
    <mergeCell ref="R701:W701"/>
    <mergeCell ref="R702:W702"/>
    <mergeCell ref="R703:W703"/>
    <mergeCell ref="R704:W704"/>
    <mergeCell ref="R705:W705"/>
    <mergeCell ref="X687:AA687"/>
    <mergeCell ref="F694:H694"/>
    <mergeCell ref="I694:K694"/>
    <mergeCell ref="L694:N694"/>
    <mergeCell ref="O694:Q694"/>
    <mergeCell ref="R694:T694"/>
    <mergeCell ref="U694:W694"/>
    <mergeCell ref="X694:AA694"/>
    <mergeCell ref="F687:H687"/>
    <mergeCell ref="I687:K687"/>
    <mergeCell ref="L687:N687"/>
    <mergeCell ref="O687:Q687"/>
    <mergeCell ref="R687:T687"/>
    <mergeCell ref="U687:W687"/>
    <mergeCell ref="X675:AA675"/>
    <mergeCell ref="F681:H681"/>
    <mergeCell ref="I681:K681"/>
    <mergeCell ref="L681:N681"/>
    <mergeCell ref="O681:Q681"/>
    <mergeCell ref="R681:T681"/>
    <mergeCell ref="U681:W681"/>
    <mergeCell ref="F675:H675"/>
    <mergeCell ref="I675:K675"/>
    <mergeCell ref="L675:N675"/>
    <mergeCell ref="O675:Q675"/>
    <mergeCell ref="R675:T675"/>
    <mergeCell ref="U675:W675"/>
    <mergeCell ref="X664:AA664"/>
    <mergeCell ref="C667:Q670"/>
    <mergeCell ref="R667:W667"/>
    <mergeCell ref="R668:W668"/>
    <mergeCell ref="R669:W669"/>
    <mergeCell ref="R670:W670"/>
    <mergeCell ref="F664:H664"/>
    <mergeCell ref="I664:K664"/>
    <mergeCell ref="L664:N664"/>
    <mergeCell ref="O664:Q664"/>
    <mergeCell ref="R664:T664"/>
    <mergeCell ref="U664:W664"/>
    <mergeCell ref="X652:AA652"/>
    <mergeCell ref="F658:H658"/>
    <mergeCell ref="I658:K658"/>
    <mergeCell ref="L658:N658"/>
    <mergeCell ref="O658:Q658"/>
    <mergeCell ref="R658:T658"/>
    <mergeCell ref="U658:W658"/>
    <mergeCell ref="X658:AA658"/>
    <mergeCell ref="R647:W647"/>
    <mergeCell ref="R648:W648"/>
    <mergeCell ref="F652:H652"/>
    <mergeCell ref="I652:K652"/>
    <mergeCell ref="L652:N652"/>
    <mergeCell ref="O652:Q652"/>
    <mergeCell ref="R652:T652"/>
    <mergeCell ref="U652:W652"/>
    <mergeCell ref="U637:W637"/>
    <mergeCell ref="X637:AA637"/>
    <mergeCell ref="C640:Q648"/>
    <mergeCell ref="R640:W640"/>
    <mergeCell ref="R641:W641"/>
    <mergeCell ref="R642:W642"/>
    <mergeCell ref="R643:W643"/>
    <mergeCell ref="R644:W644"/>
    <mergeCell ref="R645:W645"/>
    <mergeCell ref="R646:W646"/>
    <mergeCell ref="C630:Q633"/>
    <mergeCell ref="R630:W630"/>
    <mergeCell ref="R631:W631"/>
    <mergeCell ref="R632:W632"/>
    <mergeCell ref="R633:W633"/>
    <mergeCell ref="F637:H637"/>
    <mergeCell ref="I637:K637"/>
    <mergeCell ref="L637:N637"/>
    <mergeCell ref="O637:Q637"/>
    <mergeCell ref="R637:T637"/>
    <mergeCell ref="X621:AA621"/>
    <mergeCell ref="F627:H627"/>
    <mergeCell ref="I627:K627"/>
    <mergeCell ref="L627:N627"/>
    <mergeCell ref="O627:Q627"/>
    <mergeCell ref="R627:T627"/>
    <mergeCell ref="U627:W627"/>
    <mergeCell ref="X627:AA627"/>
    <mergeCell ref="F621:H621"/>
    <mergeCell ref="I621:K621"/>
    <mergeCell ref="L621:N621"/>
    <mergeCell ref="O621:Q621"/>
    <mergeCell ref="R621:T621"/>
    <mergeCell ref="U621:W621"/>
    <mergeCell ref="X610:AA610"/>
    <mergeCell ref="F615:H615"/>
    <mergeCell ref="I615:K615"/>
    <mergeCell ref="L615:N615"/>
    <mergeCell ref="O615:Q615"/>
    <mergeCell ref="R615:T615"/>
    <mergeCell ref="U615:W615"/>
    <mergeCell ref="X615:AA615"/>
    <mergeCell ref="F610:H610"/>
    <mergeCell ref="I610:K610"/>
    <mergeCell ref="L610:N610"/>
    <mergeCell ref="O610:Q610"/>
    <mergeCell ref="R610:T610"/>
    <mergeCell ref="U610:W610"/>
    <mergeCell ref="X600:AA600"/>
    <mergeCell ref="C603:Q606"/>
    <mergeCell ref="R603:W603"/>
    <mergeCell ref="R604:W604"/>
    <mergeCell ref="R605:W605"/>
    <mergeCell ref="R606:W606"/>
    <mergeCell ref="F600:H600"/>
    <mergeCell ref="I600:K600"/>
    <mergeCell ref="L600:N600"/>
    <mergeCell ref="O600:Q600"/>
    <mergeCell ref="R600:T600"/>
    <mergeCell ref="U600:W600"/>
    <mergeCell ref="X588:AA588"/>
    <mergeCell ref="F594:H594"/>
    <mergeCell ref="I594:K594"/>
    <mergeCell ref="L594:N594"/>
    <mergeCell ref="O594:Q594"/>
    <mergeCell ref="R594:T594"/>
    <mergeCell ref="U594:W594"/>
    <mergeCell ref="X594:AA594"/>
    <mergeCell ref="R582:W582"/>
    <mergeCell ref="R583:W583"/>
    <mergeCell ref="F588:H588"/>
    <mergeCell ref="I588:K588"/>
    <mergeCell ref="L588:N588"/>
    <mergeCell ref="O588:Q588"/>
    <mergeCell ref="R588:T588"/>
    <mergeCell ref="U588:W588"/>
    <mergeCell ref="U572:W572"/>
    <mergeCell ref="X572:AA572"/>
    <mergeCell ref="C575:Q583"/>
    <mergeCell ref="R575:W575"/>
    <mergeCell ref="R576:W576"/>
    <mergeCell ref="R577:W577"/>
    <mergeCell ref="R578:W578"/>
    <mergeCell ref="R579:W579"/>
    <mergeCell ref="R580:W580"/>
    <mergeCell ref="R581:W581"/>
    <mergeCell ref="C565:Q568"/>
    <mergeCell ref="R565:W565"/>
    <mergeCell ref="R566:W566"/>
    <mergeCell ref="R567:W567"/>
    <mergeCell ref="R568:W568"/>
    <mergeCell ref="F572:H572"/>
    <mergeCell ref="I572:K572"/>
    <mergeCell ref="L572:N572"/>
    <mergeCell ref="O572:Q572"/>
    <mergeCell ref="R572:T572"/>
    <mergeCell ref="X555:AA555"/>
    <mergeCell ref="F562:H562"/>
    <mergeCell ref="I562:K562"/>
    <mergeCell ref="L562:N562"/>
    <mergeCell ref="O562:Q562"/>
    <mergeCell ref="R562:T562"/>
    <mergeCell ref="U562:W562"/>
    <mergeCell ref="X562:AA562"/>
    <mergeCell ref="F555:H555"/>
    <mergeCell ref="I555:K555"/>
    <mergeCell ref="L555:N555"/>
    <mergeCell ref="O555:Q555"/>
    <mergeCell ref="R555:T555"/>
    <mergeCell ref="U555:W555"/>
    <mergeCell ref="X543:AA543"/>
    <mergeCell ref="F549:H549"/>
    <mergeCell ref="I549:K549"/>
    <mergeCell ref="L549:N549"/>
    <mergeCell ref="O549:Q549"/>
    <mergeCell ref="R549:T549"/>
    <mergeCell ref="U549:W549"/>
    <mergeCell ref="X549:AA549"/>
    <mergeCell ref="F543:H543"/>
    <mergeCell ref="I543:K543"/>
    <mergeCell ref="L543:N543"/>
    <mergeCell ref="O543:Q543"/>
    <mergeCell ref="R543:T543"/>
    <mergeCell ref="U543:W543"/>
    <mergeCell ref="X533:AA533"/>
    <mergeCell ref="C536:Q539"/>
    <mergeCell ref="R536:W536"/>
    <mergeCell ref="R537:W537"/>
    <mergeCell ref="R538:W538"/>
    <mergeCell ref="R539:W539"/>
    <mergeCell ref="F533:H533"/>
    <mergeCell ref="I533:K533"/>
    <mergeCell ref="L533:N533"/>
    <mergeCell ref="O533:Q533"/>
    <mergeCell ref="R533:T533"/>
    <mergeCell ref="U533:W533"/>
    <mergeCell ref="X519:AA519"/>
    <mergeCell ref="F527:H527"/>
    <mergeCell ref="I527:K527"/>
    <mergeCell ref="L527:N527"/>
    <mergeCell ref="O527:Q527"/>
    <mergeCell ref="R527:T527"/>
    <mergeCell ref="U527:W527"/>
    <mergeCell ref="X527:AA527"/>
    <mergeCell ref="R513:W513"/>
    <mergeCell ref="R514:W514"/>
    <mergeCell ref="R515:W515"/>
    <mergeCell ref="F519:H519"/>
    <mergeCell ref="I519:K519"/>
    <mergeCell ref="L519:N519"/>
    <mergeCell ref="O519:Q519"/>
    <mergeCell ref="R519:T519"/>
    <mergeCell ref="U519:W519"/>
    <mergeCell ref="R504:T504"/>
    <mergeCell ref="U504:W504"/>
    <mergeCell ref="X504:AA504"/>
    <mergeCell ref="C507:Q515"/>
    <mergeCell ref="R507:W507"/>
    <mergeCell ref="R508:W508"/>
    <mergeCell ref="R509:W509"/>
    <mergeCell ref="R510:W510"/>
    <mergeCell ref="R511:W511"/>
    <mergeCell ref="R512:W512"/>
    <mergeCell ref="C497:Q500"/>
    <mergeCell ref="R497:W497"/>
    <mergeCell ref="R498:W498"/>
    <mergeCell ref="R499:W499"/>
    <mergeCell ref="R500:W500"/>
    <mergeCell ref="AN503:AN504"/>
    <mergeCell ref="F504:H504"/>
    <mergeCell ref="I504:K504"/>
    <mergeCell ref="L504:N504"/>
    <mergeCell ref="O504:Q504"/>
    <mergeCell ref="X486:AA486"/>
    <mergeCell ref="F494:H494"/>
    <mergeCell ref="I494:K494"/>
    <mergeCell ref="L494:N494"/>
    <mergeCell ref="O494:Q494"/>
    <mergeCell ref="R494:T494"/>
    <mergeCell ref="U494:W494"/>
    <mergeCell ref="X494:AA494"/>
    <mergeCell ref="F486:H486"/>
    <mergeCell ref="I486:K486"/>
    <mergeCell ref="L486:N486"/>
    <mergeCell ref="O486:Q486"/>
    <mergeCell ref="R486:T486"/>
    <mergeCell ref="U486:W486"/>
    <mergeCell ref="C477:Q482"/>
    <mergeCell ref="R477:W477"/>
    <mergeCell ref="R478:W478"/>
    <mergeCell ref="R479:W479"/>
    <mergeCell ref="R480:W480"/>
    <mergeCell ref="R481:W481"/>
    <mergeCell ref="R482:W482"/>
    <mergeCell ref="X469:AA469"/>
    <mergeCell ref="F474:H474"/>
    <mergeCell ref="I474:K474"/>
    <mergeCell ref="L474:N474"/>
    <mergeCell ref="O474:Q474"/>
    <mergeCell ref="R474:T474"/>
    <mergeCell ref="U474:W474"/>
    <mergeCell ref="X474:AA474"/>
    <mergeCell ref="F469:H469"/>
    <mergeCell ref="I469:K469"/>
    <mergeCell ref="L469:N469"/>
    <mergeCell ref="O469:Q469"/>
    <mergeCell ref="R469:T469"/>
    <mergeCell ref="U469:W469"/>
    <mergeCell ref="C458:Q465"/>
    <mergeCell ref="R458:W458"/>
    <mergeCell ref="R459:W459"/>
    <mergeCell ref="R460:W460"/>
    <mergeCell ref="R461:W461"/>
    <mergeCell ref="R462:W462"/>
    <mergeCell ref="R463:W463"/>
    <mergeCell ref="R464:W464"/>
    <mergeCell ref="R465:W465"/>
    <mergeCell ref="X449:AA449"/>
    <mergeCell ref="F455:H455"/>
    <mergeCell ref="I455:K455"/>
    <mergeCell ref="L455:N455"/>
    <mergeCell ref="O455:Q455"/>
    <mergeCell ref="R455:T455"/>
    <mergeCell ref="U455:W455"/>
    <mergeCell ref="X455:AA455"/>
    <mergeCell ref="F449:H449"/>
    <mergeCell ref="I449:K449"/>
    <mergeCell ref="L449:N449"/>
    <mergeCell ref="O449:Q449"/>
    <mergeCell ref="R449:T449"/>
    <mergeCell ref="U449:W449"/>
    <mergeCell ref="X437:AA437"/>
    <mergeCell ref="F443:H443"/>
    <mergeCell ref="I443:K443"/>
    <mergeCell ref="L443:N443"/>
    <mergeCell ref="O443:Q443"/>
    <mergeCell ref="R443:T443"/>
    <mergeCell ref="U443:W443"/>
    <mergeCell ref="X443:AA443"/>
    <mergeCell ref="F437:H437"/>
    <mergeCell ref="I437:K437"/>
    <mergeCell ref="L437:N437"/>
    <mergeCell ref="O437:Q437"/>
    <mergeCell ref="R437:T437"/>
    <mergeCell ref="U437:W437"/>
    <mergeCell ref="X425:AA425"/>
    <mergeCell ref="C428:Q433"/>
    <mergeCell ref="R428:W428"/>
    <mergeCell ref="R429:W429"/>
    <mergeCell ref="R430:W430"/>
    <mergeCell ref="R431:W431"/>
    <mergeCell ref="R432:W432"/>
    <mergeCell ref="R433:W433"/>
    <mergeCell ref="F425:H425"/>
    <mergeCell ref="I425:K425"/>
    <mergeCell ref="L425:N425"/>
    <mergeCell ref="O425:Q425"/>
    <mergeCell ref="R425:T425"/>
    <mergeCell ref="U425:W425"/>
    <mergeCell ref="X414:AA414"/>
    <mergeCell ref="F420:H420"/>
    <mergeCell ref="I420:K420"/>
    <mergeCell ref="L420:N420"/>
    <mergeCell ref="O420:Q420"/>
    <mergeCell ref="R420:T420"/>
    <mergeCell ref="U420:W420"/>
    <mergeCell ref="X420:AA420"/>
    <mergeCell ref="F414:H414"/>
    <mergeCell ref="I414:K414"/>
    <mergeCell ref="L414:N414"/>
    <mergeCell ref="O414:Q414"/>
    <mergeCell ref="R414:T414"/>
    <mergeCell ref="U414:W414"/>
    <mergeCell ref="X400:AA400"/>
    <mergeCell ref="C403:Q410"/>
    <mergeCell ref="R403:W403"/>
    <mergeCell ref="R404:W404"/>
    <mergeCell ref="R405:W405"/>
    <mergeCell ref="R406:W406"/>
    <mergeCell ref="R407:W407"/>
    <mergeCell ref="R408:W408"/>
    <mergeCell ref="R409:W409"/>
    <mergeCell ref="R410:W410"/>
    <mergeCell ref="R393:W393"/>
    <mergeCell ref="R394:W394"/>
    <mergeCell ref="R395:W395"/>
    <mergeCell ref="R396:W396"/>
    <mergeCell ref="F400:H400"/>
    <mergeCell ref="I400:K400"/>
    <mergeCell ref="L400:N400"/>
    <mergeCell ref="O400:Q400"/>
    <mergeCell ref="R400:T400"/>
    <mergeCell ref="U400:W400"/>
    <mergeCell ref="X384:AA384"/>
    <mergeCell ref="F390:H390"/>
    <mergeCell ref="I390:K390"/>
    <mergeCell ref="L390:N390"/>
    <mergeCell ref="O390:Q390"/>
    <mergeCell ref="R390:T390"/>
    <mergeCell ref="U390:W390"/>
    <mergeCell ref="X390:AA390"/>
    <mergeCell ref="F384:H384"/>
    <mergeCell ref="I384:K384"/>
    <mergeCell ref="L384:N384"/>
    <mergeCell ref="O384:Q384"/>
    <mergeCell ref="R384:T384"/>
    <mergeCell ref="U384:W384"/>
    <mergeCell ref="X372:AA372"/>
    <mergeCell ref="F378:H378"/>
    <mergeCell ref="I378:K378"/>
    <mergeCell ref="L378:N378"/>
    <mergeCell ref="O378:Q378"/>
    <mergeCell ref="R378:T378"/>
    <mergeCell ref="U378:W378"/>
    <mergeCell ref="X378:AA378"/>
    <mergeCell ref="F372:H372"/>
    <mergeCell ref="I372:K372"/>
    <mergeCell ref="L372:N372"/>
    <mergeCell ref="O372:Q372"/>
    <mergeCell ref="R372:T372"/>
    <mergeCell ref="U372:W372"/>
    <mergeCell ref="X360:AA360"/>
    <mergeCell ref="C363:Q368"/>
    <mergeCell ref="R363:W363"/>
    <mergeCell ref="R364:W364"/>
    <mergeCell ref="R365:W365"/>
    <mergeCell ref="R366:W366"/>
    <mergeCell ref="R367:W367"/>
    <mergeCell ref="R368:W368"/>
    <mergeCell ref="F360:H360"/>
    <mergeCell ref="I360:K360"/>
    <mergeCell ref="L360:N360"/>
    <mergeCell ref="O360:Q360"/>
    <mergeCell ref="R360:T360"/>
    <mergeCell ref="U360:W360"/>
    <mergeCell ref="X348:AA348"/>
    <mergeCell ref="X353:AA353"/>
    <mergeCell ref="F354:H354"/>
    <mergeCell ref="I354:K354"/>
    <mergeCell ref="L354:N354"/>
    <mergeCell ref="O354:Q354"/>
    <mergeCell ref="R354:T354"/>
    <mergeCell ref="U354:W354"/>
    <mergeCell ref="R344:W344"/>
    <mergeCell ref="F348:H348"/>
    <mergeCell ref="I348:K348"/>
    <mergeCell ref="L348:N348"/>
    <mergeCell ref="O348:Q348"/>
    <mergeCell ref="R348:T348"/>
    <mergeCell ref="U348:W348"/>
    <mergeCell ref="U334:W334"/>
    <mergeCell ref="X334:AA334"/>
    <mergeCell ref="C337:Q344"/>
    <mergeCell ref="R337:W337"/>
    <mergeCell ref="R338:W338"/>
    <mergeCell ref="R339:W339"/>
    <mergeCell ref="R340:W340"/>
    <mergeCell ref="R341:W341"/>
    <mergeCell ref="R342:W342"/>
    <mergeCell ref="R343:W343"/>
    <mergeCell ref="C328:Q331"/>
    <mergeCell ref="R328:W328"/>
    <mergeCell ref="R329:W329"/>
    <mergeCell ref="R330:W330"/>
    <mergeCell ref="R331:W331"/>
    <mergeCell ref="F334:H334"/>
    <mergeCell ref="I334:K334"/>
    <mergeCell ref="L334:N334"/>
    <mergeCell ref="O334:Q334"/>
    <mergeCell ref="R334:T334"/>
    <mergeCell ref="X319:AA319"/>
    <mergeCell ref="F325:H325"/>
    <mergeCell ref="I325:K325"/>
    <mergeCell ref="L325:N325"/>
    <mergeCell ref="O325:Q325"/>
    <mergeCell ref="R325:T325"/>
    <mergeCell ref="U325:W325"/>
    <mergeCell ref="X325:AA325"/>
    <mergeCell ref="F319:H319"/>
    <mergeCell ref="I319:K319"/>
    <mergeCell ref="L319:N319"/>
    <mergeCell ref="O319:Q319"/>
    <mergeCell ref="R319:T319"/>
    <mergeCell ref="U319:W319"/>
    <mergeCell ref="X306:AA306"/>
    <mergeCell ref="F312:H312"/>
    <mergeCell ref="I312:K312"/>
    <mergeCell ref="L312:N312"/>
    <mergeCell ref="O312:Q312"/>
    <mergeCell ref="R312:T312"/>
    <mergeCell ref="U312:W312"/>
    <mergeCell ref="X312:AA312"/>
    <mergeCell ref="F306:H306"/>
    <mergeCell ref="I306:K306"/>
    <mergeCell ref="L306:N306"/>
    <mergeCell ref="O306:Q306"/>
    <mergeCell ref="R306:T306"/>
    <mergeCell ref="U306:W306"/>
    <mergeCell ref="X294:AA294"/>
    <mergeCell ref="C297:Q302"/>
    <mergeCell ref="R297:W297"/>
    <mergeCell ref="R298:W298"/>
    <mergeCell ref="R299:W299"/>
    <mergeCell ref="R300:W300"/>
    <mergeCell ref="R301:W301"/>
    <mergeCell ref="R302:W302"/>
    <mergeCell ref="F294:H294"/>
    <mergeCell ref="I294:K294"/>
    <mergeCell ref="L294:N294"/>
    <mergeCell ref="O294:Q294"/>
    <mergeCell ref="R294:T294"/>
    <mergeCell ref="U294:W294"/>
    <mergeCell ref="X282:AA282"/>
    <mergeCell ref="F288:H288"/>
    <mergeCell ref="I288:K288"/>
    <mergeCell ref="L288:N288"/>
    <mergeCell ref="O288:Q288"/>
    <mergeCell ref="R288:T288"/>
    <mergeCell ref="U288:W288"/>
    <mergeCell ref="X288:AA288"/>
    <mergeCell ref="R275:W275"/>
    <mergeCell ref="R276:W276"/>
    <mergeCell ref="R277:W277"/>
    <mergeCell ref="R278:W278"/>
    <mergeCell ref="F282:H282"/>
    <mergeCell ref="I282:K282"/>
    <mergeCell ref="L282:N282"/>
    <mergeCell ref="O282:Q282"/>
    <mergeCell ref="R282:T282"/>
    <mergeCell ref="U282:W282"/>
    <mergeCell ref="L268:N268"/>
    <mergeCell ref="O268:Q268"/>
    <mergeCell ref="R268:T268"/>
    <mergeCell ref="U268:W268"/>
    <mergeCell ref="X268:AA268"/>
    <mergeCell ref="C271:Q278"/>
    <mergeCell ref="R271:W271"/>
    <mergeCell ref="R272:W272"/>
    <mergeCell ref="R273:W273"/>
    <mergeCell ref="R274:W274"/>
    <mergeCell ref="C261:Q264"/>
    <mergeCell ref="R261:W261"/>
    <mergeCell ref="R262:W262"/>
    <mergeCell ref="R263:W263"/>
    <mergeCell ref="R264:W264"/>
    <mergeCell ref="C268:C269"/>
    <mergeCell ref="D268:D269"/>
    <mergeCell ref="E268:E269"/>
    <mergeCell ref="F268:H268"/>
    <mergeCell ref="I268:K268"/>
    <mergeCell ref="X251:AA251"/>
    <mergeCell ref="F258:H258"/>
    <mergeCell ref="I258:K258"/>
    <mergeCell ref="L258:N258"/>
    <mergeCell ref="O258:Q258"/>
    <mergeCell ref="R258:T258"/>
    <mergeCell ref="U258:W258"/>
    <mergeCell ref="X258:AA258"/>
    <mergeCell ref="F251:H251"/>
    <mergeCell ref="I251:K251"/>
    <mergeCell ref="L251:N251"/>
    <mergeCell ref="O251:Q251"/>
    <mergeCell ref="R251:T251"/>
    <mergeCell ref="U251:W251"/>
    <mergeCell ref="C242:Q247"/>
    <mergeCell ref="R242:W242"/>
    <mergeCell ref="R243:W243"/>
    <mergeCell ref="R244:W244"/>
    <mergeCell ref="R245:W245"/>
    <mergeCell ref="R246:W246"/>
    <mergeCell ref="R247:W247"/>
    <mergeCell ref="Y232:AA232"/>
    <mergeCell ref="F239:H239"/>
    <mergeCell ref="I239:K239"/>
    <mergeCell ref="L239:N239"/>
    <mergeCell ref="O239:Q239"/>
    <mergeCell ref="R239:T239"/>
    <mergeCell ref="U239:W239"/>
    <mergeCell ref="X239:AA239"/>
    <mergeCell ref="F232:H232"/>
    <mergeCell ref="I232:K232"/>
    <mergeCell ref="L232:N232"/>
    <mergeCell ref="O232:Q232"/>
    <mergeCell ref="R232:T232"/>
    <mergeCell ref="U232:W232"/>
    <mergeCell ref="C220:Q227"/>
    <mergeCell ref="R220:W220"/>
    <mergeCell ref="R221:W221"/>
    <mergeCell ref="R222:W222"/>
    <mergeCell ref="R223:W223"/>
    <mergeCell ref="R224:W224"/>
    <mergeCell ref="R225:W225"/>
    <mergeCell ref="R226:W226"/>
    <mergeCell ref="R227:W227"/>
    <mergeCell ref="X209:AA209"/>
    <mergeCell ref="F217:H217"/>
    <mergeCell ref="I217:K217"/>
    <mergeCell ref="L217:N217"/>
    <mergeCell ref="O217:Q217"/>
    <mergeCell ref="R217:T217"/>
    <mergeCell ref="U217:W217"/>
    <mergeCell ref="Y217:AA217"/>
    <mergeCell ref="F209:H209"/>
    <mergeCell ref="I209:K209"/>
    <mergeCell ref="L209:N209"/>
    <mergeCell ref="O209:Q209"/>
    <mergeCell ref="R209:T209"/>
    <mergeCell ref="U209:W209"/>
    <mergeCell ref="X196:AA196"/>
    <mergeCell ref="F202:H202"/>
    <mergeCell ref="I202:K202"/>
    <mergeCell ref="L202:N202"/>
    <mergeCell ref="O202:Q202"/>
    <mergeCell ref="R202:T202"/>
    <mergeCell ref="U202:W202"/>
    <mergeCell ref="X202:AA202"/>
    <mergeCell ref="F196:H196"/>
    <mergeCell ref="I196:K196"/>
    <mergeCell ref="L196:N196"/>
    <mergeCell ref="O196:Q196"/>
    <mergeCell ref="R196:T196"/>
    <mergeCell ref="U196:W196"/>
    <mergeCell ref="X184:AA184"/>
    <mergeCell ref="C187:Q192"/>
    <mergeCell ref="R187:W187"/>
    <mergeCell ref="R188:W188"/>
    <mergeCell ref="R189:W189"/>
    <mergeCell ref="R190:W190"/>
    <mergeCell ref="R191:W191"/>
    <mergeCell ref="R192:W192"/>
    <mergeCell ref="F184:H184"/>
    <mergeCell ref="I184:K184"/>
    <mergeCell ref="L184:N184"/>
    <mergeCell ref="O184:Q184"/>
    <mergeCell ref="R184:T184"/>
    <mergeCell ref="U184:W184"/>
    <mergeCell ref="X169:AA169"/>
    <mergeCell ref="F176:H176"/>
    <mergeCell ref="I176:K176"/>
    <mergeCell ref="L176:N176"/>
    <mergeCell ref="O176:Q176"/>
    <mergeCell ref="R176:T176"/>
    <mergeCell ref="U176:W176"/>
    <mergeCell ref="X176:AA176"/>
    <mergeCell ref="F169:H169"/>
    <mergeCell ref="I169:K169"/>
    <mergeCell ref="L169:N169"/>
    <mergeCell ref="O169:Q169"/>
    <mergeCell ref="R169:T169"/>
    <mergeCell ref="U169:W169"/>
    <mergeCell ref="X155:AA155"/>
    <mergeCell ref="C158:Q165"/>
    <mergeCell ref="R158:W158"/>
    <mergeCell ref="R159:W159"/>
    <mergeCell ref="R160:W160"/>
    <mergeCell ref="R161:W161"/>
    <mergeCell ref="R162:W162"/>
    <mergeCell ref="R163:W163"/>
    <mergeCell ref="R164:W164"/>
    <mergeCell ref="R165:W165"/>
    <mergeCell ref="F155:H155"/>
    <mergeCell ref="I155:K155"/>
    <mergeCell ref="L155:N155"/>
    <mergeCell ref="O155:Q155"/>
    <mergeCell ref="R155:T155"/>
    <mergeCell ref="U155:W155"/>
    <mergeCell ref="C147:Q151"/>
    <mergeCell ref="R147:W147"/>
    <mergeCell ref="R148:W148"/>
    <mergeCell ref="R149:W149"/>
    <mergeCell ref="R150:W150"/>
    <mergeCell ref="R151:W151"/>
    <mergeCell ref="X137:AA137"/>
    <mergeCell ref="C140:W140"/>
    <mergeCell ref="F144:H144"/>
    <mergeCell ref="I144:K144"/>
    <mergeCell ref="L144:N144"/>
    <mergeCell ref="O144:Q144"/>
    <mergeCell ref="R144:T144"/>
    <mergeCell ref="U144:W144"/>
    <mergeCell ref="X144:AA144"/>
    <mergeCell ref="C133:W133"/>
    <mergeCell ref="F137:H137"/>
    <mergeCell ref="I137:K137"/>
    <mergeCell ref="L137:N137"/>
    <mergeCell ref="O137:Q137"/>
    <mergeCell ref="R137:T137"/>
    <mergeCell ref="U137:W137"/>
    <mergeCell ref="X124:AA124"/>
    <mergeCell ref="F130:H130"/>
    <mergeCell ref="I130:K130"/>
    <mergeCell ref="L130:N130"/>
    <mergeCell ref="O130:Q130"/>
    <mergeCell ref="R130:T130"/>
    <mergeCell ref="U130:W130"/>
    <mergeCell ref="X130:AA130"/>
    <mergeCell ref="F124:H124"/>
    <mergeCell ref="I124:K124"/>
    <mergeCell ref="L124:N124"/>
    <mergeCell ref="O124:Q124"/>
    <mergeCell ref="R124:T124"/>
    <mergeCell ref="U124:W124"/>
    <mergeCell ref="X113:AA113"/>
    <mergeCell ref="C116:Q121"/>
    <mergeCell ref="R116:W116"/>
    <mergeCell ref="R117:W117"/>
    <mergeCell ref="R118:W118"/>
    <mergeCell ref="R119:W119"/>
    <mergeCell ref="R120:W120"/>
    <mergeCell ref="R121:W121"/>
    <mergeCell ref="F113:H113"/>
    <mergeCell ref="I113:K113"/>
    <mergeCell ref="L113:N113"/>
    <mergeCell ref="O113:Q113"/>
    <mergeCell ref="R113:T113"/>
    <mergeCell ref="U113:W113"/>
    <mergeCell ref="X99:AA99"/>
    <mergeCell ref="F106:H106"/>
    <mergeCell ref="I106:K106"/>
    <mergeCell ref="L106:N106"/>
    <mergeCell ref="O106:Q106"/>
    <mergeCell ref="R106:T106"/>
    <mergeCell ref="U106:W106"/>
    <mergeCell ref="X106:AA106"/>
    <mergeCell ref="F99:H99"/>
    <mergeCell ref="I99:K99"/>
    <mergeCell ref="L99:N99"/>
    <mergeCell ref="O99:Q99"/>
    <mergeCell ref="R99:T99"/>
    <mergeCell ref="U99:W99"/>
    <mergeCell ref="X85:AA85"/>
    <mergeCell ref="C88:Q95"/>
    <mergeCell ref="R88:W88"/>
    <mergeCell ref="R89:W89"/>
    <mergeCell ref="R90:W90"/>
    <mergeCell ref="R91:W91"/>
    <mergeCell ref="R92:W92"/>
    <mergeCell ref="R93:W93"/>
    <mergeCell ref="R94:W94"/>
    <mergeCell ref="R95:W95"/>
    <mergeCell ref="F85:H85"/>
    <mergeCell ref="I85:K85"/>
    <mergeCell ref="L85:N85"/>
    <mergeCell ref="O85:Q85"/>
    <mergeCell ref="R85:T85"/>
    <mergeCell ref="U85:W85"/>
    <mergeCell ref="C77:Q81"/>
    <mergeCell ref="R77:W77"/>
    <mergeCell ref="R78:W78"/>
    <mergeCell ref="R79:W79"/>
    <mergeCell ref="R80:W80"/>
    <mergeCell ref="R81:W81"/>
    <mergeCell ref="X67:AA67"/>
    <mergeCell ref="F74:H74"/>
    <mergeCell ref="I74:K74"/>
    <mergeCell ref="L74:N74"/>
    <mergeCell ref="O74:Q74"/>
    <mergeCell ref="R74:T74"/>
    <mergeCell ref="U74:W74"/>
    <mergeCell ref="X74:AA74"/>
    <mergeCell ref="F67:H67"/>
    <mergeCell ref="I67:K67"/>
    <mergeCell ref="L67:N67"/>
    <mergeCell ref="O67:Q67"/>
    <mergeCell ref="R67:T67"/>
    <mergeCell ref="U67:W67"/>
    <mergeCell ref="X55:AA55"/>
    <mergeCell ref="F61:H61"/>
    <mergeCell ref="I61:K61"/>
    <mergeCell ref="L61:N61"/>
    <mergeCell ref="O61:Q61"/>
    <mergeCell ref="R61:T61"/>
    <mergeCell ref="U61:W61"/>
    <mergeCell ref="X61:AA61"/>
    <mergeCell ref="F55:H55"/>
    <mergeCell ref="I55:K55"/>
    <mergeCell ref="L55:N55"/>
    <mergeCell ref="O55:Q55"/>
    <mergeCell ref="R55:T55"/>
    <mergeCell ref="U55:W55"/>
    <mergeCell ref="C46:Q51"/>
    <mergeCell ref="R46:W46"/>
    <mergeCell ref="R47:W47"/>
    <mergeCell ref="R48:W48"/>
    <mergeCell ref="R49:W49"/>
    <mergeCell ref="R50:W50"/>
    <mergeCell ref="R51:W51"/>
    <mergeCell ref="X37:AA37"/>
    <mergeCell ref="F43:H43"/>
    <mergeCell ref="I43:K43"/>
    <mergeCell ref="L43:N43"/>
    <mergeCell ref="O43:Q43"/>
    <mergeCell ref="R43:T43"/>
    <mergeCell ref="U43:W43"/>
    <mergeCell ref="X43:AA43"/>
    <mergeCell ref="U31:W31"/>
    <mergeCell ref="X31:AA31"/>
    <mergeCell ref="D34:Z34"/>
    <mergeCell ref="D35:AA35"/>
    <mergeCell ref="F37:H37"/>
    <mergeCell ref="I37:K37"/>
    <mergeCell ref="L37:N37"/>
    <mergeCell ref="O37:Q37"/>
    <mergeCell ref="R37:T37"/>
    <mergeCell ref="U37:W37"/>
    <mergeCell ref="R25:W25"/>
    <mergeCell ref="R26:W26"/>
    <mergeCell ref="R27:W27"/>
    <mergeCell ref="D28:Z28"/>
    <mergeCell ref="D29:Z29"/>
    <mergeCell ref="F31:H31"/>
    <mergeCell ref="I31:K31"/>
    <mergeCell ref="L31:N31"/>
    <mergeCell ref="O31:Q31"/>
    <mergeCell ref="R31:T31"/>
    <mergeCell ref="Y17:AA17"/>
    <mergeCell ref="R20:W20"/>
    <mergeCell ref="R21:W21"/>
    <mergeCell ref="R22:W22"/>
    <mergeCell ref="R23:W23"/>
    <mergeCell ref="R24:W24"/>
    <mergeCell ref="R12:W12"/>
    <mergeCell ref="R13:W13"/>
    <mergeCell ref="D14:Z14"/>
    <mergeCell ref="D15:AA15"/>
    <mergeCell ref="F17:H17"/>
    <mergeCell ref="I17:K17"/>
    <mergeCell ref="L17:N17"/>
    <mergeCell ref="O17:Q17"/>
    <mergeCell ref="R17:T17"/>
    <mergeCell ref="U17:W17"/>
    <mergeCell ref="AR5:AT5"/>
    <mergeCell ref="AV5:AX5"/>
    <mergeCell ref="D6:D7"/>
    <mergeCell ref="R9:W9"/>
    <mergeCell ref="R10:W10"/>
    <mergeCell ref="R11:W11"/>
    <mergeCell ref="Y5:AA5"/>
    <mergeCell ref="AC5:AE5"/>
    <mergeCell ref="AF5:AH5"/>
    <mergeCell ref="AI5:AK5"/>
    <mergeCell ref="AL5:AN5"/>
    <mergeCell ref="AO5:AQ5"/>
    <mergeCell ref="C2:AA2"/>
    <mergeCell ref="C3:AA3"/>
    <mergeCell ref="X4:AA4"/>
    <mergeCell ref="E5:E7"/>
    <mergeCell ref="F5:H5"/>
    <mergeCell ref="I5:K5"/>
    <mergeCell ref="L5:N5"/>
    <mergeCell ref="O5:Q5"/>
    <mergeCell ref="R5:T5"/>
    <mergeCell ref="U5:W5"/>
  </mergeCells>
  <pageMargins left="0.7" right="0.7" top="0.75" bottom="0.75" header="0.3" footer="0.3"/>
  <pageSetup paperSize="9" scale="27" orientation="portrait" r:id="rId1"/>
  <rowBreaks count="3" manualBreakCount="3">
    <brk id="591" max="16383" man="1"/>
    <brk id="677" max="16383" man="1"/>
    <brk id="748" max="16383"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5" ma:contentTypeDescription="Create a new document." ma:contentTypeScope="" ma:versionID="f6ec9612411ccf106e0dd351df2cdfb2">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85b9ace026c8438a9737edf86142a661"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E1F7FFCC-1A83-47F6-B83A-9E117DDF4592}"/>
</file>

<file path=customXml/itemProps2.xml><?xml version="1.0" encoding="utf-8"?>
<ds:datastoreItem xmlns:ds="http://schemas.openxmlformats.org/officeDocument/2006/customXml" ds:itemID="{29EC78EA-77AB-4D7C-8656-CE44BAA62929}"/>
</file>

<file path=customXml/itemProps3.xml><?xml version="1.0" encoding="utf-8"?>
<ds:datastoreItem xmlns:ds="http://schemas.openxmlformats.org/officeDocument/2006/customXml" ds:itemID="{2D4A8227-0EF6-4D9C-A714-7C3F1AF43E5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Index</vt:lpstr>
      <vt:lpstr>4.4. Detailed Budget Plan</vt:lpstr>
      <vt:lpstr>4.4.a GCF Detailed Budget Note</vt:lpstr>
      <vt:lpstr>'4.4. Detailed Budget Plan'!Área_de_impresión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Martha Patricia Castillo</dc:creator>
  <cp:lastModifiedBy>Martha Patricia Castillo</cp:lastModifiedBy>
  <dcterms:created xsi:type="dcterms:W3CDTF">2022-01-13T00:45:32Z</dcterms:created>
  <dcterms:modified xsi:type="dcterms:W3CDTF">2022-01-13T02:17:36Z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