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BAUBIONN\Desktop\Maurice\3_CZZ2343_ HYDROMET\9_FP_ GCF _ 102020\AFD _Answer\FP_IOC_04112020_Rev4\"/>
    </mc:Choice>
  </mc:AlternateContent>
  <bookViews>
    <workbookView xWindow="0" yWindow="0" windowWidth="20490" windowHeight="7320" activeTab="1"/>
  </bookViews>
  <sheets>
    <sheet name="Total" sheetId="1" r:id="rId1"/>
    <sheet name="Per Country" sheetId="2" r:id="rId2"/>
  </sheets>
  <definedNames>
    <definedName name="_xlnm.Print_Area" localSheetId="0">Total!$A$1:$Q$33</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2" l="1"/>
  <c r="F3" i="2"/>
  <c r="E3" i="2"/>
  <c r="H3" i="2" l="1"/>
  <c r="G4" i="2"/>
  <c r="H4" i="2" s="1"/>
  <c r="G5" i="2"/>
  <c r="H5" i="2" s="1"/>
  <c r="G6" i="2"/>
  <c r="H6" i="2" s="1"/>
  <c r="E4" i="2"/>
  <c r="D7" i="2"/>
  <c r="F7" i="2" l="1"/>
  <c r="C7" i="2"/>
  <c r="B7" i="2"/>
  <c r="E7" i="2" s="1"/>
  <c r="I6" i="2"/>
  <c r="F6" i="2"/>
  <c r="F5" i="2"/>
  <c r="I4" i="2"/>
  <c r="F4" i="2"/>
  <c r="I3" i="2"/>
  <c r="G7" i="2" l="1"/>
  <c r="I5" i="2"/>
  <c r="D8" i="2" l="1"/>
  <c r="H7" i="2"/>
  <c r="I7" i="2"/>
  <c r="D10" i="2"/>
  <c r="D9" i="2"/>
  <c r="L9" i="1" l="1"/>
  <c r="J9" i="1"/>
</calcChain>
</file>

<file path=xl/sharedStrings.xml><?xml version="1.0" encoding="utf-8"?>
<sst xmlns="http://schemas.openxmlformats.org/spreadsheetml/2006/main" count="53" uniqueCount="44">
  <si>
    <t>Country</t>
  </si>
  <si>
    <t>Expected total number of direct beneficiaries</t>
  </si>
  <si>
    <t>Expected total number of indirect beneficiaries</t>
  </si>
  <si>
    <t>Percent of female direct beneficiaries relative to total population</t>
  </si>
  <si>
    <t>Percent of females relative to  expected total number of direct beneficiaries</t>
  </si>
  <si>
    <t>Percent of females relative to expected total number of indirect beneficiaries</t>
  </si>
  <si>
    <t>Percent of female indirect beneficiaries relative to total population</t>
  </si>
  <si>
    <t>No</t>
  </si>
  <si>
    <t xml:space="preserve">Estimated co-financing allocation (in USD) </t>
  </si>
  <si>
    <t>Estimated co-financing allocation (in %)</t>
  </si>
  <si>
    <t>Expected total of CO2 emissions avoided</t>
  </si>
  <si>
    <t>Country Work Programme
(Yes/No)</t>
  </si>
  <si>
    <t>No-objection letter
(Yes/No)</t>
  </si>
  <si>
    <t>Estimated GCF funding allocation (in USD)*</t>
  </si>
  <si>
    <t>*Funding allocation in USD amounts is preferred but if exact amounts are not available allocation in percentage should be provided</t>
  </si>
  <si>
    <t xml:space="preserve">Estimated GCF funding allocation (in %)** </t>
  </si>
  <si>
    <t>**If funding allocation in USD amounts is provided, allocation in percentage can be left blank</t>
  </si>
  <si>
    <t>Mitigation***</t>
  </si>
  <si>
    <t>Adaptation****</t>
  </si>
  <si>
    <t>***As applicable and if available</t>
  </si>
  <si>
    <t>****As applicable and if available</t>
  </si>
  <si>
    <t>Comoros</t>
  </si>
  <si>
    <t>Madagascar</t>
  </si>
  <si>
    <t>Mauritius</t>
  </si>
  <si>
    <t>Seychelles</t>
  </si>
  <si>
    <t>Total Population</t>
  </si>
  <si>
    <t>Total Population with access to communication channels</t>
  </si>
  <si>
    <t>Total DIRECT beneficiaries</t>
  </si>
  <si>
    <t xml:space="preserve">Total INDIRECT beneficiaries </t>
  </si>
  <si>
    <t>Total (male and female)</t>
  </si>
  <si>
    <t>% total population</t>
  </si>
  <si>
    <t xml:space="preserve">Of which female </t>
  </si>
  <si>
    <t xml:space="preserve">Mauritius </t>
  </si>
  <si>
    <t xml:space="preserve">Seychelles </t>
  </si>
  <si>
    <t>Total direct and indirect beneficiairies</t>
  </si>
  <si>
    <t>of which female</t>
  </si>
  <si>
    <t>% Total population</t>
  </si>
  <si>
    <t xml:space="preserve">Percent of direct beneficiaries relative to total population </t>
  </si>
  <si>
    <t xml:space="preserve">Percent of indirect beneficiaries relative to total population </t>
  </si>
  <si>
    <t>TOTAL (for the 4 countries)</t>
  </si>
  <si>
    <r>
      <t>TOTAL </t>
    </r>
    <r>
      <rPr>
        <b/>
        <sz val="9"/>
        <rFont val="Calibri (corpo)"/>
      </rPr>
      <t>(for the 4 countries)</t>
    </r>
  </si>
  <si>
    <r>
      <t xml:space="preserve">Grand Total </t>
    </r>
    <r>
      <rPr>
        <b/>
        <sz val="9"/>
        <rFont val="Calibri (corpo)"/>
      </rPr>
      <t>(for the 4 countries)</t>
    </r>
  </si>
  <si>
    <t>Note on assumptions and explanation of the methodology:</t>
  </si>
  <si>
    <t>Direct beneficiaries will benefit from enhanced access to improved weather forecasts and early warnings messages. According to WMO, best communication channels to reach users and end-users of CP-CS are web portals and mobile apps, SMS and radio programmes . Hence, to estimate access to improved forecasts and warnings, we will use the proportion of the population, in each country, with access to mobile phones, radio or Internet.
- In Comoros, 60% of the population has a mobile phone subscription ; the Internet penetration rate is estimated at 8.5% ; and in 2014, 56% of the population had a radio . Acknowledging that some people may have more than one mobile phone subscription, but given the percentage of people with a radio, it is reasonable to estimate that 60% of the population of Comoros has access to a communication channel to receive forecasts and warnings; this ratio corresponds to a total number of 507,286 people.
- In Madagascar, 40% of the population has a mobile phone subscription ; the Internet penetration rate is estimated at 10% ; and, in 2018, 65% of the population had a radio . Based on this, it is reasonable to estimate that 65% of the population of Madagascar has access to a communication channel to receive forecasts and warnings; this ratio corresponds to a total number of 17,550,000 people.
- In Mauritius, mobile phone and Internet subscription cover more than 100% of the population . Acknowledging that some people may have more than one subscription but given the high rate of mobile phone subscriptions at 151% of the population in 2018, it is relevant to assume 100% of the population of Mauritius has access to at least one communication channel to receive forecasts and warnings; this corresponds to a total number of 1,300,000 people.
- Likewise, in Seychelles, Internet access services  and mobile phone subscriptions are well above 100% of the population; therefore, it is relevant to assume 100% of the population of Seychelles has access to a communication channel to receive forecasts and warnings; this corresponds to a total of 96,000 people.
The proportion of the population working in the tourism sector in Mauritius and Seychelles are also considered as indirect beneficiaries of the proposed project, being less affected by economic losses if climate-related risks are better anticipated in the tourism sector. However, these people have likely access to a mobile phone or the Internet; therefore, we assumed they are included in the previous calculation.
It is also relevant to assume that 50% of direct beneficiaries will be women, given the proportion of women in the total population of the four target countries. 
Climate-related hazard warnings, and preparedness and prevention advisories can be spread (i) by word of mouth, signs displayed in communities, sirens e.g. from the mosque, and trained knowledge brokers regardless of radio/mobile phone ownership; and ii) with the support of PIROI, the national DRM institutions, and NGOs, humanitarian agencies and UN partners, which are on the ground supported by other initiatives and projects. Therefore, the indirect beneficiaries are the rest of the population, including the proportion that does not have access to radio, mobile phone and/or Internet access: 40% in Comoros or 338,191 people; 35% in Madagascar or 9,450,000; 0% in Mauritius and Seychelles. By focus on preparedness, the proposed investments will contribute to forecast-based early action; and therefore, working with partners that are supported by other initiatives and projects, 100% of the population will benefit from the project. After deducting the number of direct beneficiaries (see rationale above) from the indirect beneficiaries’ calculation, the estimated indirect beneficiaries of the proposed project comes to 9,788,191 people, which is 33% of the total population over the 4 islands; of which at least 50% women.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</si>
</sst>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 _€_-;\-* #,##0\ _€_-;_-* &quot;-&quot;??\ _€_-;_-@_-"/>
  </numFmts>
  <fonts count="13">
    <font>
      <sz val="11"/>
      <color theme="1"/>
      <name val="Calibri"/>
      <family val="2"/>
      <scheme val="minor"/>
    </font>
    <font>
      <sz val="12"/>
      <color theme="1"/>
      <name val="Calibri"/>
      <family val="2"/>
      <scheme val="minor"/>
    </font>
    <font>
      <b/>
      <sz val="11"/>
      <color theme="1"/>
      <name val="Calibri"/>
      <family val="2"/>
      <scheme val="minor"/>
    </font>
    <font>
      <sz val="11"/>
      <color theme="1"/>
      <name val="Calibri"/>
      <family val="2"/>
      <scheme val="minor"/>
    </font>
    <font>
      <sz val="12"/>
      <color theme="1"/>
      <name val="Calibri"/>
      <family val="2"/>
      <scheme val="minor"/>
    </font>
    <font>
      <sz val="12"/>
      <name val="Calibri"/>
      <family val="2"/>
      <scheme val="minor"/>
    </font>
    <font>
      <b/>
      <sz val="12"/>
      <color theme="1"/>
      <name val="Calibri"/>
      <family val="2"/>
      <scheme val="minor"/>
    </font>
    <font>
      <sz val="12"/>
      <color rgb="FF000000"/>
      <name val="Calibri"/>
      <family val="2"/>
      <scheme val="minor"/>
    </font>
    <font>
      <b/>
      <sz val="12"/>
      <color rgb="FFFF0000"/>
      <name val="Calibri"/>
      <family val="2"/>
      <scheme val="minor"/>
    </font>
    <font>
      <b/>
      <sz val="9"/>
      <name val="Calibri"/>
      <family val="2"/>
      <scheme val="minor"/>
    </font>
    <font>
      <sz val="11"/>
      <name val="Calibri"/>
      <family val="2"/>
      <scheme val="minor"/>
    </font>
    <font>
      <sz val="9"/>
      <name val="Calibri"/>
      <family val="2"/>
      <scheme val="minor"/>
    </font>
    <font>
      <b/>
      <sz val="9"/>
      <name val="Calibri (corpo)"/>
    </font>
  </fonts>
  <fills count="9">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rgb="FFA5A5A5"/>
        <bgColor indexed="64"/>
      </patternFill>
    </fill>
    <fill>
      <patternFill patternType="solid">
        <fgColor rgb="FFD2D2D2"/>
        <bgColor indexed="64"/>
      </patternFill>
    </fill>
    <fill>
      <patternFill patternType="solid">
        <fgColor rgb="FFE8E8E8"/>
        <bgColor indexed="64"/>
      </patternFill>
    </fill>
    <fill>
      <patternFill patternType="solid">
        <fgColor theme="2"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164" fontId="3" fillId="0" borderId="0" applyFont="0" applyFill="0" applyBorder="0" applyAlignment="0" applyProtection="0"/>
    <xf numFmtId="9" fontId="3" fillId="0" borderId="0" applyFont="0" applyFill="0" applyBorder="0" applyAlignment="0" applyProtection="0"/>
  </cellStyleXfs>
  <cellXfs count="62">
    <xf numFmtId="0" fontId="0" fillId="0" borderId="0" xfId="0"/>
    <xf numFmtId="0" fontId="0" fillId="0" borderId="0" xfId="0" applyAlignment="1">
      <alignment vertical="center"/>
    </xf>
    <xf numFmtId="165" fontId="0" fillId="0" borderId="0" xfId="1" applyNumberFormat="1" applyFont="1" applyAlignment="1">
      <alignment vertical="center"/>
    </xf>
    <xf numFmtId="0" fontId="2" fillId="0" borderId="0" xfId="0" applyFont="1" applyAlignment="1">
      <alignment vertical="center"/>
    </xf>
    <xf numFmtId="165" fontId="2" fillId="0" borderId="0" xfId="1" applyNumberFormat="1" applyFont="1" applyAlignment="1">
      <alignment vertical="center"/>
    </xf>
    <xf numFmtId="0" fontId="0" fillId="0" borderId="0" xfId="0"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6" fillId="3" borderId="1" xfId="0" applyFont="1" applyFill="1" applyBorder="1" applyAlignment="1">
      <alignment horizontal="center" vertical="center"/>
    </xf>
    <xf numFmtId="165" fontId="4" fillId="0" borderId="1" xfId="1" applyNumberFormat="1" applyFont="1" applyBorder="1" applyAlignment="1">
      <alignment vertical="center"/>
    </xf>
    <xf numFmtId="165" fontId="4" fillId="0" borderId="1" xfId="1" applyNumberFormat="1" applyFont="1" applyBorder="1" applyAlignment="1">
      <alignment horizontal="center" vertical="center"/>
    </xf>
    <xf numFmtId="0" fontId="6" fillId="0" borderId="1" xfId="0" applyFont="1" applyBorder="1" applyAlignment="1">
      <alignment vertical="center"/>
    </xf>
    <xf numFmtId="0" fontId="6" fillId="0" borderId="1" xfId="0" applyFont="1" applyBorder="1" applyAlignment="1">
      <alignment horizontal="center" vertical="center"/>
    </xf>
    <xf numFmtId="0" fontId="4" fillId="0" borderId="1" xfId="0" applyFont="1" applyBorder="1" applyAlignment="1">
      <alignment vertical="center"/>
    </xf>
    <xf numFmtId="0" fontId="4" fillId="0" borderId="1" xfId="0" applyFont="1" applyBorder="1" applyAlignment="1">
      <alignment horizontal="center" vertical="center"/>
    </xf>
    <xf numFmtId="9" fontId="4" fillId="0" borderId="1" xfId="2" applyFont="1" applyBorder="1" applyAlignment="1">
      <alignment horizontal="center" vertical="center"/>
    </xf>
    <xf numFmtId="165" fontId="7" fillId="0" borderId="1" xfId="0" applyNumberFormat="1" applyFont="1" applyBorder="1" applyAlignment="1">
      <alignment horizontal="center" vertical="center"/>
    </xf>
    <xf numFmtId="10" fontId="4" fillId="0" borderId="1" xfId="2" applyNumberFormat="1" applyFont="1" applyBorder="1" applyAlignment="1">
      <alignment horizontal="center" vertical="center"/>
    </xf>
    <xf numFmtId="1" fontId="4" fillId="0" borderId="1" xfId="0" applyNumberFormat="1" applyFont="1" applyBorder="1" applyAlignment="1">
      <alignment horizontal="center" vertical="center"/>
    </xf>
    <xf numFmtId="164" fontId="4" fillId="0" borderId="0" xfId="1"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left" vertical="top"/>
    </xf>
    <xf numFmtId="9" fontId="4" fillId="0" borderId="1" xfId="2" applyFont="1" applyFill="1" applyBorder="1" applyAlignment="1">
      <alignment horizontal="center" vertical="center"/>
    </xf>
    <xf numFmtId="9" fontId="6" fillId="8" borderId="1" xfId="2" applyFont="1" applyFill="1" applyBorder="1" applyAlignment="1">
      <alignment horizontal="center" vertical="center"/>
    </xf>
    <xf numFmtId="9" fontId="6" fillId="8" borderId="1" xfId="0" applyNumberFormat="1" applyFont="1" applyFill="1" applyBorder="1" applyAlignment="1">
      <alignment horizontal="center" vertical="center"/>
    </xf>
    <xf numFmtId="165" fontId="4" fillId="0" borderId="1" xfId="1" applyNumberFormat="1" applyFont="1" applyFill="1" applyBorder="1" applyAlignment="1">
      <alignment horizontal="center" vertical="center" wrapText="1"/>
    </xf>
    <xf numFmtId="165" fontId="4" fillId="0" borderId="1" xfId="1" applyNumberFormat="1" applyFont="1" applyFill="1" applyBorder="1" applyAlignment="1">
      <alignment horizontal="center" wrapText="1"/>
    </xf>
    <xf numFmtId="165" fontId="4" fillId="8" borderId="1" xfId="1" applyNumberFormat="1" applyFont="1" applyFill="1" applyBorder="1" applyAlignment="1">
      <alignment horizontal="center" wrapText="1"/>
    </xf>
    <xf numFmtId="165" fontId="4" fillId="8" borderId="1" xfId="1" applyNumberFormat="1" applyFont="1" applyFill="1" applyBorder="1" applyAlignment="1">
      <alignment horizontal="center" vertical="center" wrapText="1"/>
    </xf>
    <xf numFmtId="0" fontId="8" fillId="0" borderId="1" xfId="0" applyFont="1" applyBorder="1" applyAlignment="1">
      <alignment horizontal="center" vertical="center"/>
    </xf>
    <xf numFmtId="0" fontId="9" fillId="5" borderId="1" xfId="0" applyFont="1" applyFill="1" applyBorder="1" applyAlignment="1">
      <alignment horizontal="center" vertical="center" wrapText="1"/>
    </xf>
    <xf numFmtId="0" fontId="10" fillId="0" borderId="0" xfId="0" applyFont="1"/>
    <xf numFmtId="0" fontId="9" fillId="5" borderId="1" xfId="0" applyFont="1" applyFill="1" applyBorder="1" applyAlignment="1">
      <alignment horizontal="left" vertical="center" wrapText="1"/>
    </xf>
    <xf numFmtId="3" fontId="11" fillId="6" borderId="1" xfId="0" applyNumberFormat="1" applyFont="1" applyFill="1" applyBorder="1" applyAlignment="1">
      <alignment horizontal="center" vertical="center" wrapText="1"/>
    </xf>
    <xf numFmtId="9" fontId="11" fillId="6" borderId="1" xfId="2" applyFont="1" applyFill="1" applyBorder="1" applyAlignment="1">
      <alignment horizontal="center" vertical="center" wrapText="1"/>
    </xf>
    <xf numFmtId="9" fontId="11" fillId="6" borderId="1" xfId="0" applyNumberFormat="1" applyFont="1" applyFill="1" applyBorder="1" applyAlignment="1">
      <alignment horizontal="center" vertical="center" wrapText="1"/>
    </xf>
    <xf numFmtId="3" fontId="11" fillId="7" borderId="1" xfId="0" applyNumberFormat="1" applyFont="1" applyFill="1" applyBorder="1" applyAlignment="1">
      <alignment horizontal="center" vertical="center" wrapText="1"/>
    </xf>
    <xf numFmtId="9" fontId="11" fillId="7" borderId="1" xfId="0" applyNumberFormat="1" applyFont="1" applyFill="1" applyBorder="1" applyAlignment="1">
      <alignment horizontal="center" vertical="center" wrapText="1"/>
    </xf>
    <xf numFmtId="3" fontId="9" fillId="6" borderId="1" xfId="0" applyNumberFormat="1" applyFont="1" applyFill="1" applyBorder="1" applyAlignment="1">
      <alignment horizontal="center" vertical="center" wrapText="1"/>
    </xf>
    <xf numFmtId="0" fontId="9" fillId="7" borderId="1" xfId="0" applyFont="1" applyFill="1" applyBorder="1" applyAlignment="1">
      <alignment vertical="center" wrapText="1"/>
    </xf>
    <xf numFmtId="0" fontId="6" fillId="0" borderId="0" xfId="0" applyFont="1" applyAlignment="1">
      <alignment horizontal="left" vertical="top"/>
    </xf>
    <xf numFmtId="3" fontId="10" fillId="0" borderId="0" xfId="0" applyNumberFormat="1" applyFont="1"/>
    <xf numFmtId="0" fontId="4" fillId="0" borderId="1" xfId="0" applyFont="1" applyBorder="1" applyAlignment="1">
      <alignment horizontal="center" vertical="center"/>
    </xf>
    <xf numFmtId="0" fontId="6" fillId="4"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4" fillId="2" borderId="1" xfId="0" applyFont="1" applyFill="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horizontal="left" vertical="center"/>
    </xf>
    <xf numFmtId="0" fontId="9" fillId="5" borderId="2"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9" fillId="5" borderId="1" xfId="0" applyFont="1" applyFill="1" applyBorder="1" applyAlignment="1">
      <alignment horizontal="left" vertical="center" wrapText="1"/>
    </xf>
    <xf numFmtId="3" fontId="9" fillId="7" borderId="1" xfId="0" applyNumberFormat="1" applyFont="1" applyFill="1" applyBorder="1" applyAlignment="1">
      <alignment horizontal="center" vertical="center" wrapText="1"/>
    </xf>
    <xf numFmtId="3" fontId="9" fillId="6" borderId="1" xfId="0" applyNumberFormat="1" applyFont="1" applyFill="1" applyBorder="1" applyAlignment="1">
      <alignment horizontal="center" vertical="center" wrapText="1"/>
    </xf>
    <xf numFmtId="10" fontId="9" fillId="7" borderId="1" xfId="0" applyNumberFormat="1" applyFont="1" applyFill="1" applyBorder="1" applyAlignment="1">
      <alignment horizontal="center" vertical="center" wrapText="1"/>
    </xf>
  </cellXfs>
  <cellStyles count="3">
    <cellStyle name="Milliers" xfId="1" builtinId="3"/>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zoomScaleNormal="100" workbookViewId="0">
      <selection activeCell="B37" sqref="B37"/>
    </sheetView>
  </sheetViews>
  <sheetFormatPr baseColWidth="10" defaultColWidth="8.85546875" defaultRowHeight="15"/>
  <cols>
    <col min="1" max="1" width="7" style="1" customWidth="1"/>
    <col min="2" max="2" width="15.42578125" style="5" customWidth="1"/>
    <col min="3" max="3" width="11.85546875" style="5" customWidth="1"/>
    <col min="4" max="4" width="9.85546875" style="5" customWidth="1"/>
    <col min="5" max="5" width="16" style="5" customWidth="1"/>
    <col min="6" max="6" width="10.42578125" style="5" customWidth="1"/>
    <col min="7" max="7" width="15.7109375" style="5" customWidth="1"/>
    <col min="8" max="8" width="12.7109375" style="5" customWidth="1"/>
    <col min="9" max="9" width="16.140625" style="5" customWidth="1"/>
    <col min="10" max="10" width="14.140625" style="5" customWidth="1"/>
    <col min="11" max="11" width="15.7109375" style="5" customWidth="1"/>
    <col min="12" max="12" width="13.85546875" style="5" customWidth="1"/>
    <col min="13" max="13" width="15.7109375" style="5" customWidth="1"/>
    <col min="14" max="14" width="13.28515625" style="5" customWidth="1"/>
    <col min="15" max="15" width="16.28515625" style="5" customWidth="1"/>
    <col min="16" max="16" width="13.42578125" style="5" customWidth="1"/>
    <col min="17" max="17" width="15.28515625" style="5" customWidth="1"/>
    <col min="18" max="18" width="8.85546875" style="1"/>
    <col min="19" max="20" width="11.85546875" style="1" customWidth="1"/>
    <col min="21" max="16384" width="8.85546875" style="1"/>
  </cols>
  <sheetData>
    <row r="1" spans="1:19" ht="15.75">
      <c r="A1" s="6"/>
      <c r="B1" s="7"/>
      <c r="C1" s="7"/>
      <c r="D1" s="7"/>
      <c r="E1" s="7"/>
      <c r="F1" s="7"/>
      <c r="G1" s="7"/>
      <c r="H1" s="7"/>
      <c r="I1" s="7"/>
      <c r="J1" s="7"/>
      <c r="K1" s="7"/>
      <c r="L1" s="7"/>
      <c r="M1" s="7"/>
      <c r="N1" s="7"/>
      <c r="O1" s="7"/>
      <c r="P1" s="7"/>
      <c r="Q1" s="7"/>
    </row>
    <row r="2" spans="1:19" ht="15.75">
      <c r="A2" s="42"/>
      <c r="B2" s="52" t="s">
        <v>0</v>
      </c>
      <c r="C2" s="45" t="s">
        <v>11</v>
      </c>
      <c r="D2" s="45" t="s">
        <v>12</v>
      </c>
      <c r="E2" s="45" t="s">
        <v>13</v>
      </c>
      <c r="F2" s="44" t="s">
        <v>15</v>
      </c>
      <c r="G2" s="44" t="s">
        <v>8</v>
      </c>
      <c r="H2" s="44" t="s">
        <v>9</v>
      </c>
      <c r="I2" s="8" t="s">
        <v>17</v>
      </c>
      <c r="J2" s="43" t="s">
        <v>18</v>
      </c>
      <c r="K2" s="43"/>
      <c r="L2" s="43"/>
      <c r="M2" s="43"/>
      <c r="N2" s="43"/>
      <c r="O2" s="43"/>
      <c r="P2" s="43"/>
      <c r="Q2" s="43"/>
    </row>
    <row r="3" spans="1:19">
      <c r="A3" s="42"/>
      <c r="B3" s="52"/>
      <c r="C3" s="45"/>
      <c r="D3" s="45"/>
      <c r="E3" s="45"/>
      <c r="F3" s="44"/>
      <c r="G3" s="44"/>
      <c r="H3" s="44"/>
      <c r="I3" s="46" t="s">
        <v>10</v>
      </c>
      <c r="J3" s="48" t="s">
        <v>1</v>
      </c>
      <c r="K3" s="48" t="s">
        <v>4</v>
      </c>
      <c r="L3" s="48" t="s">
        <v>2</v>
      </c>
      <c r="M3" s="48" t="s">
        <v>5</v>
      </c>
      <c r="N3" s="50" t="s">
        <v>37</v>
      </c>
      <c r="O3" s="50" t="s">
        <v>3</v>
      </c>
      <c r="P3" s="50" t="s">
        <v>38</v>
      </c>
      <c r="Q3" s="48" t="s">
        <v>6</v>
      </c>
    </row>
    <row r="4" spans="1:19" ht="82.5" customHeight="1">
      <c r="A4" s="42"/>
      <c r="B4" s="52"/>
      <c r="C4" s="45"/>
      <c r="D4" s="45"/>
      <c r="E4" s="45"/>
      <c r="F4" s="44"/>
      <c r="G4" s="44"/>
      <c r="H4" s="44"/>
      <c r="I4" s="47"/>
      <c r="J4" s="49"/>
      <c r="K4" s="49"/>
      <c r="L4" s="49"/>
      <c r="M4" s="49"/>
      <c r="N4" s="51"/>
      <c r="O4" s="51"/>
      <c r="P4" s="51"/>
      <c r="Q4" s="49"/>
    </row>
    <row r="5" spans="1:19" s="2" customFormat="1" ht="15.75">
      <c r="A5" s="9">
        <v>1</v>
      </c>
      <c r="B5" s="10" t="s">
        <v>21</v>
      </c>
      <c r="C5" s="10" t="s">
        <v>7</v>
      </c>
      <c r="D5" s="10"/>
      <c r="E5" s="10">
        <v>12549500</v>
      </c>
      <c r="F5" s="10">
        <v>74</v>
      </c>
      <c r="G5" s="10">
        <v>4302000</v>
      </c>
      <c r="H5" s="10">
        <v>26</v>
      </c>
      <c r="I5" s="10"/>
      <c r="J5" s="26">
        <v>507286</v>
      </c>
      <c r="K5" s="22">
        <v>0.5</v>
      </c>
      <c r="L5" s="25">
        <v>338191</v>
      </c>
      <c r="M5" s="15">
        <v>0.5</v>
      </c>
      <c r="N5" s="15">
        <v>0.6</v>
      </c>
      <c r="O5" s="15">
        <v>0.5</v>
      </c>
      <c r="P5" s="15">
        <v>0.4</v>
      </c>
      <c r="Q5" s="15">
        <v>0.5</v>
      </c>
    </row>
    <row r="6" spans="1:19" s="2" customFormat="1" ht="15.75">
      <c r="A6" s="9">
        <v>2</v>
      </c>
      <c r="B6" s="10" t="s">
        <v>22</v>
      </c>
      <c r="C6" s="10" t="s">
        <v>7</v>
      </c>
      <c r="D6" s="10"/>
      <c r="E6" s="10">
        <v>12498000</v>
      </c>
      <c r="F6" s="10">
        <v>78</v>
      </c>
      <c r="G6" s="10">
        <v>3536000</v>
      </c>
      <c r="H6" s="10">
        <v>22</v>
      </c>
      <c r="I6" s="10"/>
      <c r="J6" s="26">
        <v>17550000</v>
      </c>
      <c r="K6" s="22">
        <v>0.5</v>
      </c>
      <c r="L6" s="25">
        <v>9450000</v>
      </c>
      <c r="M6" s="15">
        <v>0.5</v>
      </c>
      <c r="N6" s="15">
        <v>0.65</v>
      </c>
      <c r="O6" s="15">
        <v>0.5</v>
      </c>
      <c r="P6" s="15">
        <v>0.35</v>
      </c>
      <c r="Q6" s="15">
        <v>0.5</v>
      </c>
    </row>
    <row r="7" spans="1:19" s="2" customFormat="1" ht="15.75">
      <c r="A7" s="9">
        <v>3</v>
      </c>
      <c r="B7" s="10" t="s">
        <v>23</v>
      </c>
      <c r="C7" s="10" t="s">
        <v>7</v>
      </c>
      <c r="D7" s="10"/>
      <c r="E7" s="10">
        <v>11730500</v>
      </c>
      <c r="F7" s="10">
        <v>74</v>
      </c>
      <c r="G7" s="10">
        <v>4169000</v>
      </c>
      <c r="H7" s="10">
        <v>26</v>
      </c>
      <c r="I7" s="10"/>
      <c r="J7" s="26">
        <v>1300000</v>
      </c>
      <c r="K7" s="22">
        <v>0.5</v>
      </c>
      <c r="L7" s="25">
        <v>0</v>
      </c>
      <c r="M7" s="15">
        <v>0.5</v>
      </c>
      <c r="N7" s="15">
        <v>1</v>
      </c>
      <c r="O7" s="15">
        <v>0.5</v>
      </c>
      <c r="P7" s="15">
        <v>0</v>
      </c>
      <c r="Q7" s="15">
        <v>0.5</v>
      </c>
    </row>
    <row r="8" spans="1:19" s="2" customFormat="1" ht="15.75">
      <c r="A8" s="9">
        <v>4</v>
      </c>
      <c r="B8" s="10" t="s">
        <v>24</v>
      </c>
      <c r="C8" s="10" t="s">
        <v>7</v>
      </c>
      <c r="D8" s="10"/>
      <c r="E8" s="10">
        <v>10695500</v>
      </c>
      <c r="F8" s="10">
        <v>69</v>
      </c>
      <c r="G8" s="16">
        <v>4851000</v>
      </c>
      <c r="H8" s="10">
        <v>31</v>
      </c>
      <c r="I8" s="10"/>
      <c r="J8" s="26">
        <v>96000</v>
      </c>
      <c r="K8" s="22">
        <v>0.5</v>
      </c>
      <c r="L8" s="25">
        <v>0</v>
      </c>
      <c r="M8" s="15">
        <v>0.5</v>
      </c>
      <c r="N8" s="15">
        <v>1</v>
      </c>
      <c r="O8" s="15">
        <v>0.5</v>
      </c>
      <c r="P8" s="15">
        <v>0</v>
      </c>
      <c r="Q8" s="15">
        <v>0.5</v>
      </c>
    </row>
    <row r="9" spans="1:19" s="3" customFormat="1" ht="15.75">
      <c r="A9" s="11"/>
      <c r="B9" s="29" t="s">
        <v>39</v>
      </c>
      <c r="C9" s="12"/>
      <c r="D9" s="12"/>
      <c r="E9" s="12"/>
      <c r="F9" s="12"/>
      <c r="G9" s="12"/>
      <c r="H9" s="12"/>
      <c r="I9" s="12"/>
      <c r="J9" s="27">
        <f>SUM(J5:J8)</f>
        <v>19453286</v>
      </c>
      <c r="K9" s="23">
        <v>0.5</v>
      </c>
      <c r="L9" s="28">
        <f>SUM(L5:L8)</f>
        <v>9788191</v>
      </c>
      <c r="M9" s="24">
        <v>0.5</v>
      </c>
      <c r="N9" s="23">
        <v>0.67</v>
      </c>
      <c r="O9" s="24">
        <v>0.5</v>
      </c>
      <c r="P9" s="23">
        <v>0.33</v>
      </c>
      <c r="Q9" s="23">
        <v>0.5</v>
      </c>
      <c r="S9" s="4"/>
    </row>
    <row r="10" spans="1:19" ht="15.75" hidden="1">
      <c r="A10" s="13">
        <v>6</v>
      </c>
      <c r="B10" s="14"/>
      <c r="C10" s="14"/>
      <c r="D10" s="14"/>
      <c r="E10" s="14"/>
      <c r="F10" s="14"/>
      <c r="G10" s="14"/>
      <c r="H10" s="14"/>
      <c r="I10" s="14"/>
      <c r="J10" s="17"/>
      <c r="K10" s="14"/>
      <c r="L10" s="14"/>
      <c r="M10" s="14"/>
      <c r="N10" s="14"/>
      <c r="O10" s="14"/>
      <c r="P10" s="14"/>
      <c r="Q10" s="14"/>
    </row>
    <row r="11" spans="1:19" ht="15.75" hidden="1">
      <c r="A11" s="13">
        <v>7</v>
      </c>
      <c r="B11" s="14"/>
      <c r="C11" s="14"/>
      <c r="D11" s="14"/>
      <c r="E11" s="14"/>
      <c r="F11" s="14"/>
      <c r="G11" s="14"/>
      <c r="H11" s="14"/>
      <c r="I11" s="14"/>
      <c r="J11" s="18"/>
      <c r="K11" s="14"/>
      <c r="L11" s="14"/>
      <c r="M11" s="14"/>
      <c r="N11" s="14"/>
      <c r="O11" s="14"/>
      <c r="P11" s="14"/>
      <c r="Q11" s="14"/>
    </row>
    <row r="12" spans="1:19" ht="15.75" hidden="1">
      <c r="A12" s="13">
        <v>8</v>
      </c>
      <c r="B12" s="14"/>
      <c r="C12" s="14"/>
      <c r="D12" s="14"/>
      <c r="E12" s="14"/>
      <c r="F12" s="14"/>
      <c r="G12" s="14"/>
      <c r="H12" s="14"/>
      <c r="I12" s="14"/>
      <c r="J12" s="18"/>
      <c r="K12" s="14"/>
      <c r="L12" s="14"/>
      <c r="M12" s="14"/>
      <c r="N12" s="14"/>
      <c r="O12" s="14"/>
      <c r="P12" s="14"/>
      <c r="Q12" s="14"/>
    </row>
    <row r="13" spans="1:19" ht="15.75" hidden="1">
      <c r="A13" s="13">
        <v>9</v>
      </c>
      <c r="B13" s="14"/>
      <c r="C13" s="14"/>
      <c r="D13" s="14"/>
      <c r="E13" s="14"/>
      <c r="F13" s="14"/>
      <c r="G13" s="14"/>
      <c r="H13" s="14"/>
      <c r="I13" s="14"/>
      <c r="J13" s="18"/>
      <c r="K13" s="14"/>
      <c r="L13" s="14"/>
      <c r="M13" s="14"/>
      <c r="N13" s="14"/>
      <c r="O13" s="14"/>
      <c r="P13" s="14"/>
      <c r="Q13" s="14"/>
    </row>
    <row r="14" spans="1:19" ht="15.75" hidden="1">
      <c r="A14" s="13">
        <v>10</v>
      </c>
      <c r="B14" s="14"/>
      <c r="C14" s="14"/>
      <c r="D14" s="14"/>
      <c r="E14" s="14"/>
      <c r="F14" s="14"/>
      <c r="G14" s="14"/>
      <c r="H14" s="14"/>
      <c r="I14" s="14"/>
      <c r="J14" s="18"/>
      <c r="K14" s="14"/>
      <c r="L14" s="14"/>
      <c r="M14" s="14"/>
      <c r="N14" s="14"/>
      <c r="O14" s="14"/>
      <c r="P14" s="14"/>
      <c r="Q14" s="14"/>
    </row>
    <row r="15" spans="1:19" ht="15.75" hidden="1">
      <c r="A15" s="13">
        <v>11</v>
      </c>
      <c r="B15" s="14"/>
      <c r="C15" s="14"/>
      <c r="D15" s="14"/>
      <c r="E15" s="14"/>
      <c r="F15" s="14"/>
      <c r="G15" s="14"/>
      <c r="H15" s="14"/>
      <c r="I15" s="14"/>
      <c r="J15" s="14"/>
      <c r="K15" s="14"/>
      <c r="L15" s="14"/>
      <c r="M15" s="14"/>
      <c r="N15" s="14"/>
      <c r="O15" s="14"/>
      <c r="P15" s="14"/>
      <c r="Q15" s="14"/>
    </row>
    <row r="16" spans="1:19" ht="15.75" hidden="1">
      <c r="A16" s="13">
        <v>12</v>
      </c>
      <c r="B16" s="14"/>
      <c r="C16" s="14"/>
      <c r="D16" s="14"/>
      <c r="E16" s="14"/>
      <c r="F16" s="14"/>
      <c r="G16" s="14"/>
      <c r="H16" s="14"/>
      <c r="I16" s="14"/>
      <c r="J16" s="14"/>
      <c r="K16" s="14"/>
      <c r="L16" s="14"/>
      <c r="M16" s="14"/>
      <c r="N16" s="14"/>
      <c r="O16" s="14"/>
      <c r="P16" s="14"/>
      <c r="Q16" s="14"/>
    </row>
    <row r="17" spans="1:17" ht="15.75" hidden="1">
      <c r="A17" s="13">
        <v>13</v>
      </c>
      <c r="B17" s="14"/>
      <c r="C17" s="14"/>
      <c r="D17" s="14"/>
      <c r="E17" s="14"/>
      <c r="F17" s="14"/>
      <c r="G17" s="14"/>
      <c r="H17" s="14"/>
      <c r="I17" s="14"/>
      <c r="J17" s="14"/>
      <c r="K17" s="14"/>
      <c r="L17" s="14"/>
      <c r="M17" s="14"/>
      <c r="N17" s="14"/>
      <c r="O17" s="14"/>
      <c r="P17" s="14"/>
      <c r="Q17" s="14"/>
    </row>
    <row r="18" spans="1:17" ht="15.75" hidden="1">
      <c r="A18" s="13">
        <v>14</v>
      </c>
      <c r="B18" s="14"/>
      <c r="C18" s="14"/>
      <c r="D18" s="14"/>
      <c r="E18" s="14"/>
      <c r="F18" s="14"/>
      <c r="G18" s="14"/>
      <c r="H18" s="14"/>
      <c r="I18" s="14"/>
      <c r="J18" s="14"/>
      <c r="K18" s="14"/>
      <c r="L18" s="14"/>
      <c r="M18" s="14"/>
      <c r="N18" s="14"/>
      <c r="O18" s="14"/>
      <c r="P18" s="14"/>
      <c r="Q18" s="14"/>
    </row>
    <row r="19" spans="1:17" ht="15.75" hidden="1">
      <c r="A19" s="13">
        <v>15</v>
      </c>
      <c r="B19" s="14"/>
      <c r="C19" s="14"/>
      <c r="D19" s="14"/>
      <c r="E19" s="14"/>
      <c r="F19" s="14"/>
      <c r="G19" s="14"/>
      <c r="H19" s="14"/>
      <c r="I19" s="14"/>
      <c r="J19" s="14"/>
      <c r="K19" s="14"/>
      <c r="L19" s="14"/>
      <c r="M19" s="14"/>
      <c r="N19" s="14"/>
      <c r="O19" s="14"/>
      <c r="P19" s="14"/>
      <c r="Q19" s="14"/>
    </row>
    <row r="20" spans="1:17" ht="15.75" hidden="1">
      <c r="A20" s="13">
        <v>16</v>
      </c>
      <c r="B20" s="14"/>
      <c r="C20" s="14"/>
      <c r="D20" s="14"/>
      <c r="E20" s="14"/>
      <c r="F20" s="14"/>
      <c r="G20" s="14"/>
      <c r="H20" s="14"/>
      <c r="I20" s="14"/>
      <c r="J20" s="14"/>
      <c r="K20" s="14"/>
      <c r="L20" s="14"/>
      <c r="M20" s="14"/>
      <c r="N20" s="14"/>
      <c r="O20" s="14"/>
      <c r="P20" s="14"/>
      <c r="Q20" s="14"/>
    </row>
    <row r="21" spans="1:17" ht="15.75" hidden="1">
      <c r="A21" s="13">
        <v>17</v>
      </c>
      <c r="B21" s="14"/>
      <c r="C21" s="14"/>
      <c r="D21" s="14"/>
      <c r="E21" s="14"/>
      <c r="F21" s="14"/>
      <c r="G21" s="14"/>
      <c r="H21" s="14"/>
      <c r="I21" s="14"/>
      <c r="J21" s="14"/>
      <c r="K21" s="14"/>
      <c r="L21" s="14"/>
      <c r="M21" s="14"/>
      <c r="N21" s="14"/>
      <c r="O21" s="14"/>
      <c r="P21" s="14"/>
      <c r="Q21" s="14"/>
    </row>
    <row r="22" spans="1:17" ht="15.75" hidden="1">
      <c r="A22" s="13">
        <v>18</v>
      </c>
      <c r="B22" s="14"/>
      <c r="C22" s="14"/>
      <c r="D22" s="14"/>
      <c r="E22" s="14"/>
      <c r="F22" s="14"/>
      <c r="G22" s="14"/>
      <c r="H22" s="14"/>
      <c r="I22" s="14"/>
      <c r="J22" s="14"/>
      <c r="K22" s="14"/>
      <c r="L22" s="14"/>
      <c r="M22" s="14"/>
      <c r="N22" s="14"/>
      <c r="O22" s="14"/>
      <c r="P22" s="14"/>
      <c r="Q22" s="14"/>
    </row>
    <row r="23" spans="1:17" ht="15.75" hidden="1">
      <c r="A23" s="13">
        <v>19</v>
      </c>
      <c r="B23" s="14"/>
      <c r="C23" s="14"/>
      <c r="D23" s="14"/>
      <c r="E23" s="14"/>
      <c r="F23" s="14"/>
      <c r="G23" s="14"/>
      <c r="H23" s="14"/>
      <c r="I23" s="14"/>
      <c r="J23" s="14"/>
      <c r="K23" s="14"/>
      <c r="L23" s="14"/>
      <c r="M23" s="14"/>
      <c r="N23" s="14"/>
      <c r="O23" s="14"/>
      <c r="P23" s="14"/>
      <c r="Q23" s="14"/>
    </row>
    <row r="24" spans="1:17" ht="15.75" hidden="1">
      <c r="A24" s="13">
        <v>20</v>
      </c>
      <c r="B24" s="14"/>
      <c r="C24" s="14"/>
      <c r="D24" s="14"/>
      <c r="E24" s="14"/>
      <c r="F24" s="14"/>
      <c r="G24" s="14"/>
      <c r="H24" s="14"/>
      <c r="I24" s="14"/>
      <c r="J24" s="14"/>
      <c r="K24" s="14"/>
      <c r="L24" s="14"/>
      <c r="M24" s="14"/>
      <c r="N24" s="14"/>
      <c r="O24" s="14"/>
      <c r="P24" s="14"/>
      <c r="Q24" s="14"/>
    </row>
    <row r="25" spans="1:17" ht="15.75">
      <c r="A25" s="20" t="s">
        <v>14</v>
      </c>
      <c r="B25" s="7"/>
      <c r="C25" s="7"/>
      <c r="D25" s="7"/>
      <c r="E25" s="7"/>
      <c r="F25" s="7"/>
      <c r="G25" s="7"/>
      <c r="H25" s="7"/>
      <c r="I25" s="7"/>
      <c r="J25" s="7"/>
      <c r="K25" s="7"/>
      <c r="L25" s="7"/>
      <c r="M25" s="7"/>
      <c r="N25" s="7"/>
      <c r="O25" s="7"/>
      <c r="P25" s="7"/>
      <c r="Q25" s="1"/>
    </row>
    <row r="26" spans="1:17" ht="15.75">
      <c r="A26" s="20" t="s">
        <v>16</v>
      </c>
      <c r="B26" s="7"/>
      <c r="C26" s="7"/>
      <c r="D26" s="7"/>
      <c r="E26" s="7"/>
      <c r="F26" s="7"/>
      <c r="G26" s="7"/>
      <c r="H26" s="7"/>
      <c r="I26" s="7"/>
      <c r="J26" s="7"/>
      <c r="K26" s="19"/>
      <c r="L26" s="7"/>
      <c r="M26" s="7"/>
      <c r="N26" s="7"/>
      <c r="O26" s="7"/>
      <c r="P26" s="7"/>
      <c r="Q26" s="1"/>
    </row>
    <row r="27" spans="1:17" ht="15.75">
      <c r="B27" s="7" t="s">
        <v>19</v>
      </c>
      <c r="C27" s="7"/>
      <c r="D27" s="7"/>
      <c r="E27" s="7"/>
      <c r="F27" s="7"/>
      <c r="G27" s="7"/>
      <c r="H27" s="7"/>
      <c r="I27" s="7"/>
      <c r="J27" s="7"/>
      <c r="K27" s="7"/>
      <c r="L27" s="7"/>
      <c r="M27" s="7"/>
      <c r="N27" s="7"/>
      <c r="O27" s="7"/>
      <c r="P27" s="7"/>
      <c r="Q27" s="7"/>
    </row>
    <row r="28" spans="1:17" ht="15.75">
      <c r="B28" s="7" t="s">
        <v>20</v>
      </c>
      <c r="C28" s="7"/>
      <c r="D28" s="7"/>
      <c r="E28" s="7"/>
      <c r="F28" s="7"/>
      <c r="G28" s="7"/>
      <c r="H28" s="7"/>
      <c r="I28" s="7"/>
      <c r="J28" s="7"/>
      <c r="K28" s="7"/>
      <c r="L28" s="7"/>
      <c r="M28" s="7"/>
      <c r="N28" s="7"/>
      <c r="O28" s="7"/>
      <c r="P28" s="7"/>
      <c r="Q28" s="7"/>
    </row>
    <row r="29" spans="1:17" ht="15.75">
      <c r="A29" s="21"/>
      <c r="B29" s="7"/>
      <c r="C29" s="7"/>
      <c r="D29" s="7"/>
      <c r="E29" s="7"/>
      <c r="F29" s="7"/>
      <c r="G29" s="7"/>
      <c r="H29" s="7"/>
      <c r="I29" s="7"/>
      <c r="J29" s="7"/>
      <c r="K29" s="7"/>
      <c r="L29" s="7"/>
      <c r="M29" s="7"/>
      <c r="N29" s="7"/>
      <c r="O29" s="7"/>
      <c r="P29" s="7"/>
      <c r="Q29" s="7"/>
    </row>
    <row r="30" spans="1:17" ht="15.75">
      <c r="A30" s="6"/>
      <c r="B30" s="7"/>
      <c r="C30" s="7"/>
      <c r="D30" s="7"/>
      <c r="E30" s="7"/>
      <c r="F30" s="7"/>
      <c r="G30" s="7"/>
      <c r="H30" s="7"/>
      <c r="I30" s="7"/>
      <c r="J30" s="7"/>
      <c r="K30" s="7"/>
      <c r="L30" s="7"/>
      <c r="M30" s="7"/>
      <c r="N30" s="7"/>
      <c r="O30" s="7"/>
      <c r="P30" s="7"/>
      <c r="Q30" s="7"/>
    </row>
    <row r="31" spans="1:17" ht="15.75">
      <c r="A31" s="6"/>
      <c r="B31" s="7"/>
      <c r="C31" s="7"/>
      <c r="D31" s="7"/>
      <c r="E31" s="7"/>
      <c r="F31" s="7"/>
      <c r="G31" s="7"/>
      <c r="H31" s="7"/>
      <c r="I31" s="7"/>
      <c r="J31" s="7"/>
      <c r="K31" s="7"/>
      <c r="L31" s="7"/>
      <c r="M31" s="7"/>
      <c r="N31" s="7"/>
      <c r="O31" s="7"/>
      <c r="P31" s="7"/>
      <c r="Q31" s="7"/>
    </row>
    <row r="32" spans="1:17" ht="15.75">
      <c r="A32" s="6"/>
      <c r="B32" s="7"/>
      <c r="C32" s="7"/>
      <c r="D32" s="7"/>
      <c r="E32" s="7"/>
      <c r="F32" s="7"/>
      <c r="G32" s="7"/>
      <c r="H32" s="7"/>
      <c r="I32" s="7"/>
      <c r="J32" s="7"/>
      <c r="K32" s="7"/>
      <c r="L32" s="7"/>
      <c r="M32" s="7"/>
      <c r="N32" s="7"/>
      <c r="O32" s="7"/>
      <c r="P32" s="7"/>
      <c r="Q32" s="7"/>
    </row>
    <row r="33" spans="1:17" ht="15.75">
      <c r="A33" s="6"/>
      <c r="B33" s="7"/>
      <c r="C33" s="7"/>
      <c r="D33" s="7"/>
      <c r="E33" s="7"/>
      <c r="F33" s="7"/>
      <c r="G33" s="7"/>
      <c r="H33" s="7"/>
      <c r="I33" s="7"/>
      <c r="J33" s="7"/>
      <c r="K33" s="7"/>
      <c r="L33" s="7"/>
      <c r="M33" s="7"/>
      <c r="N33" s="7"/>
      <c r="O33" s="7"/>
      <c r="P33" s="7"/>
      <c r="Q33" s="7"/>
    </row>
    <row r="34" spans="1:17" ht="15.75">
      <c r="A34" s="6"/>
      <c r="B34" s="7"/>
      <c r="C34" s="7"/>
      <c r="D34" s="7"/>
      <c r="E34" s="7"/>
      <c r="F34" s="7"/>
      <c r="G34" s="7"/>
      <c r="H34" s="7"/>
      <c r="I34" s="7"/>
      <c r="J34" s="7"/>
      <c r="K34" s="7"/>
      <c r="L34" s="7"/>
      <c r="M34" s="7"/>
      <c r="N34" s="7"/>
      <c r="O34" s="7"/>
      <c r="P34" s="7"/>
      <c r="Q34" s="7"/>
    </row>
    <row r="35" spans="1:17" ht="15.75">
      <c r="A35" s="6"/>
      <c r="B35" s="7"/>
      <c r="C35" s="7"/>
      <c r="D35" s="7"/>
      <c r="E35" s="7"/>
      <c r="F35" s="7"/>
      <c r="G35" s="7"/>
      <c r="H35" s="7"/>
      <c r="I35" s="7"/>
      <c r="J35" s="7"/>
      <c r="K35" s="7"/>
      <c r="L35" s="7"/>
      <c r="M35" s="7"/>
      <c r="N35" s="7"/>
      <c r="O35" s="7"/>
      <c r="P35" s="7"/>
      <c r="Q35" s="7"/>
    </row>
    <row r="36" spans="1:17" ht="15.75">
      <c r="A36" s="6"/>
      <c r="B36" s="7"/>
      <c r="C36" s="7"/>
      <c r="D36" s="7"/>
      <c r="E36" s="7"/>
      <c r="F36" s="7"/>
      <c r="G36" s="7"/>
      <c r="H36" s="7"/>
      <c r="I36" s="7"/>
      <c r="J36" s="7"/>
      <c r="K36" s="7"/>
      <c r="L36" s="7"/>
      <c r="M36" s="7"/>
      <c r="N36" s="7"/>
      <c r="O36" s="7"/>
      <c r="P36" s="7"/>
      <c r="Q36" s="7"/>
    </row>
  </sheetData>
  <mergeCells count="18">
    <mergeCell ref="C2:C4"/>
    <mergeCell ref="B2:B4"/>
    <mergeCell ref="A2:A4"/>
    <mergeCell ref="J2:Q2"/>
    <mergeCell ref="H2:H4"/>
    <mergeCell ref="G2:G4"/>
    <mergeCell ref="F2:F4"/>
    <mergeCell ref="E2:E4"/>
    <mergeCell ref="D2:D4"/>
    <mergeCell ref="I3:I4"/>
    <mergeCell ref="J3:J4"/>
    <mergeCell ref="K3:K4"/>
    <mergeCell ref="L3:L4"/>
    <mergeCell ref="M3:M4"/>
    <mergeCell ref="N3:N4"/>
    <mergeCell ref="O3:O4"/>
    <mergeCell ref="P3:P4"/>
    <mergeCell ref="Q3:Q4"/>
  </mergeCells>
  <dataValidations count="1">
    <dataValidation type="list" allowBlank="1" showInputMessage="1" showErrorMessage="1" sqref="C5:D14">
      <formula1>#REF!</formula1>
    </dataValidation>
  </dataValidations>
  <pageMargins left="0.70866141732283472" right="0.70866141732283472" top="0.74803149606299213" bottom="0.74803149606299213"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tabSelected="1" zoomScale="120" zoomScaleNormal="120" workbookViewId="0">
      <selection activeCell="B1" sqref="B1:B2"/>
    </sheetView>
  </sheetViews>
  <sheetFormatPr baseColWidth="10" defaultColWidth="10.85546875" defaultRowHeight="15"/>
  <cols>
    <col min="1" max="16384" width="10.85546875" style="31"/>
  </cols>
  <sheetData>
    <row r="1" spans="1:17">
      <c r="A1" s="55" t="s">
        <v>0</v>
      </c>
      <c r="B1" s="57" t="s">
        <v>25</v>
      </c>
      <c r="C1" s="57" t="s">
        <v>26</v>
      </c>
      <c r="D1" s="57" t="s">
        <v>27</v>
      </c>
      <c r="E1" s="57"/>
      <c r="F1" s="57"/>
      <c r="G1" s="57" t="s">
        <v>28</v>
      </c>
      <c r="H1" s="57"/>
      <c r="I1" s="57"/>
    </row>
    <row r="2" spans="1:17" ht="51" customHeight="1">
      <c r="A2" s="56"/>
      <c r="B2" s="57"/>
      <c r="C2" s="57"/>
      <c r="D2" s="30" t="s">
        <v>29</v>
      </c>
      <c r="E2" s="30" t="s">
        <v>36</v>
      </c>
      <c r="F2" s="30" t="s">
        <v>31</v>
      </c>
      <c r="G2" s="30" t="s">
        <v>29</v>
      </c>
      <c r="H2" s="30" t="s">
        <v>36</v>
      </c>
      <c r="I2" s="30" t="s">
        <v>31</v>
      </c>
    </row>
    <row r="3" spans="1:17">
      <c r="A3" s="32" t="s">
        <v>21</v>
      </c>
      <c r="B3" s="33">
        <v>845477</v>
      </c>
      <c r="C3" s="33">
        <v>507286</v>
      </c>
      <c r="D3" s="33">
        <v>507286</v>
      </c>
      <c r="E3" s="34">
        <f>D3/B3</f>
        <v>0.5999997634471429</v>
      </c>
      <c r="F3" s="33">
        <f>ROUND(D3/2,0)</f>
        <v>253643</v>
      </c>
      <c r="G3" s="33">
        <f>B3-D3</f>
        <v>338191</v>
      </c>
      <c r="H3" s="35">
        <f>G3/B3</f>
        <v>0.40000023655285716</v>
      </c>
      <c r="I3" s="33">
        <f>G3/2</f>
        <v>169095.5</v>
      </c>
    </row>
    <row r="4" spans="1:17">
      <c r="A4" s="32" t="s">
        <v>22</v>
      </c>
      <c r="B4" s="36">
        <v>27000000</v>
      </c>
      <c r="C4" s="33">
        <v>17550000</v>
      </c>
      <c r="D4" s="33">
        <v>17550000</v>
      </c>
      <c r="E4" s="37">
        <f>D4/B4</f>
        <v>0.65</v>
      </c>
      <c r="F4" s="33">
        <f t="shared" ref="F4:F7" si="0">ROUND(D4/2,0)</f>
        <v>8775000</v>
      </c>
      <c r="G4" s="33">
        <f t="shared" ref="G4:G6" si="1">B4-D4</f>
        <v>9450000</v>
      </c>
      <c r="H4" s="35">
        <f t="shared" ref="H4:H7" si="2">G4/B4</f>
        <v>0.35</v>
      </c>
      <c r="I4" s="33">
        <f t="shared" ref="I4:I7" si="3">G4/2</f>
        <v>4725000</v>
      </c>
    </row>
    <row r="5" spans="1:17">
      <c r="A5" s="32" t="s">
        <v>32</v>
      </c>
      <c r="B5" s="33">
        <v>1300000</v>
      </c>
      <c r="C5" s="33">
        <v>1300000</v>
      </c>
      <c r="D5" s="33">
        <v>1300000</v>
      </c>
      <c r="E5" s="35">
        <v>1</v>
      </c>
      <c r="F5" s="33">
        <f t="shared" si="0"/>
        <v>650000</v>
      </c>
      <c r="G5" s="33">
        <f t="shared" si="1"/>
        <v>0</v>
      </c>
      <c r="H5" s="35">
        <f t="shared" si="2"/>
        <v>0</v>
      </c>
      <c r="I5" s="33">
        <f t="shared" si="3"/>
        <v>0</v>
      </c>
    </row>
    <row r="6" spans="1:17">
      <c r="A6" s="32" t="s">
        <v>33</v>
      </c>
      <c r="B6" s="36">
        <v>96000</v>
      </c>
      <c r="C6" s="33">
        <v>96000</v>
      </c>
      <c r="D6" s="33">
        <v>96000</v>
      </c>
      <c r="E6" s="37">
        <v>1</v>
      </c>
      <c r="F6" s="33">
        <f t="shared" si="0"/>
        <v>48000</v>
      </c>
      <c r="G6" s="33">
        <f t="shared" si="1"/>
        <v>0</v>
      </c>
      <c r="H6" s="35">
        <f t="shared" si="2"/>
        <v>0</v>
      </c>
      <c r="I6" s="33">
        <f t="shared" si="3"/>
        <v>0</v>
      </c>
    </row>
    <row r="7" spans="1:17" ht="36">
      <c r="A7" s="32" t="s">
        <v>40</v>
      </c>
      <c r="B7" s="33">
        <f>SUM(B3:B6)</f>
        <v>29241477</v>
      </c>
      <c r="C7" s="33">
        <f>SUM(C3:C6)</f>
        <v>19453286</v>
      </c>
      <c r="D7" s="33">
        <f>SUM(D3:D6)</f>
        <v>19453286</v>
      </c>
      <c r="E7" s="35">
        <f>D7/B7</f>
        <v>0.66526345437338885</v>
      </c>
      <c r="F7" s="33">
        <f t="shared" si="0"/>
        <v>9726643</v>
      </c>
      <c r="G7" s="38">
        <f>SUM(G3:G6)</f>
        <v>9788191</v>
      </c>
      <c r="H7" s="35">
        <f t="shared" si="2"/>
        <v>0.33473654562661115</v>
      </c>
      <c r="I7" s="33">
        <f t="shared" si="3"/>
        <v>4894095.5</v>
      </c>
      <c r="K7" s="41"/>
    </row>
    <row r="8" spans="1:17" ht="36">
      <c r="A8" s="58" t="s">
        <v>41</v>
      </c>
      <c r="B8" s="59"/>
      <c r="C8" s="39" t="s">
        <v>34</v>
      </c>
      <c r="D8" s="60">
        <f>D7+G7</f>
        <v>29241477</v>
      </c>
      <c r="E8" s="60"/>
      <c r="F8" s="60"/>
      <c r="G8" s="60"/>
      <c r="H8" s="60"/>
      <c r="I8" s="60"/>
    </row>
    <row r="9" spans="1:17" ht="24">
      <c r="A9" s="58"/>
      <c r="B9" s="59"/>
      <c r="C9" s="39" t="s">
        <v>30</v>
      </c>
      <c r="D9" s="61">
        <f>D8/B7</f>
        <v>1</v>
      </c>
      <c r="E9" s="61"/>
      <c r="F9" s="61"/>
      <c r="G9" s="61"/>
      <c r="H9" s="61"/>
      <c r="I9" s="61"/>
    </row>
    <row r="10" spans="1:17" ht="24">
      <c r="A10" s="58"/>
      <c r="B10" s="59"/>
      <c r="C10" s="39" t="s">
        <v>35</v>
      </c>
      <c r="D10" s="60">
        <f>ROUND(D8/2,0)</f>
        <v>14620739</v>
      </c>
      <c r="E10" s="60"/>
      <c r="F10" s="60"/>
      <c r="G10" s="60"/>
      <c r="H10" s="60"/>
      <c r="I10" s="60"/>
    </row>
    <row r="12" spans="1:17" ht="15.75">
      <c r="A12" s="40" t="s">
        <v>42</v>
      </c>
      <c r="B12" s="7"/>
      <c r="C12" s="7"/>
      <c r="D12" s="7"/>
      <c r="E12" s="7"/>
      <c r="F12" s="7"/>
      <c r="G12" s="7"/>
      <c r="H12" s="7"/>
      <c r="I12" s="7"/>
      <c r="J12" s="7"/>
      <c r="K12" s="7"/>
      <c r="L12" s="7"/>
      <c r="M12" s="7"/>
      <c r="N12" s="7"/>
      <c r="O12" s="7"/>
      <c r="P12" s="7"/>
      <c r="Q12" s="7"/>
    </row>
    <row r="13" spans="1:17" ht="333" customHeight="1">
      <c r="A13" s="53" t="s">
        <v>43</v>
      </c>
      <c r="B13" s="54"/>
      <c r="C13" s="54"/>
      <c r="D13" s="54"/>
      <c r="E13" s="54"/>
      <c r="F13" s="54"/>
      <c r="G13" s="54"/>
      <c r="H13" s="54"/>
      <c r="I13" s="54"/>
      <c r="J13" s="54"/>
      <c r="K13" s="54"/>
      <c r="L13" s="54"/>
      <c r="M13" s="54"/>
      <c r="N13" s="54"/>
      <c r="O13" s="54"/>
      <c r="P13" s="54"/>
      <c r="Q13" s="54"/>
    </row>
  </sheetData>
  <mergeCells count="11">
    <mergeCell ref="A13:Q13"/>
    <mergeCell ref="A1:A2"/>
    <mergeCell ref="B1:B2"/>
    <mergeCell ref="C1:C2"/>
    <mergeCell ref="D1:F1"/>
    <mergeCell ref="G1:I1"/>
    <mergeCell ref="A8:A10"/>
    <mergeCell ref="B8:B10"/>
    <mergeCell ref="D8:I8"/>
    <mergeCell ref="D9:I9"/>
    <mergeCell ref="D10:I10"/>
  </mergeCells>
  <pageMargins left="0.7" right="0.7" top="0.75" bottom="0.75" header="0.3" footer="0.3"/>
  <pageSetup paperSize="9" orientation="landscape" horizontalDpi="0"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20e30d4e9bb08fd08cde126d5a8214c5">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1e4dae1d9d17e89866f720decb35dab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F06EF583-5A7F-4DB2-BF27-FBF0E0D28160}"/>
</file>

<file path=customXml/itemProps2.xml><?xml version="1.0" encoding="utf-8"?>
<ds:datastoreItem xmlns:ds="http://schemas.openxmlformats.org/officeDocument/2006/customXml" ds:itemID="{50592B94-B65F-413F-8019-A2D1023FF18E}"/>
</file>

<file path=customXml/itemProps3.xml><?xml version="1.0" encoding="utf-8"?>
<ds:datastoreItem xmlns:ds="http://schemas.openxmlformats.org/officeDocument/2006/customXml" ds:itemID="{0CDAB4AD-6911-4C80-AE46-E782832AF38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Total</vt:lpstr>
      <vt:lpstr>Per Country</vt:lpstr>
      <vt:lpstr>Total!Zone_d_impression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Alyssa Holganza</dc:creator>
  <cp:lastModifiedBy>BAUBION Nadra</cp:lastModifiedBy>
  <cp:lastPrinted>2020-07-22T15:02:12Z</cp:lastPrinted>
  <dcterms:created xsi:type="dcterms:W3CDTF">2019-02-08T04:49:50Z</dcterms:created>
  <dcterms:modified xsi:type="dcterms:W3CDTF">2020-11-04T15:35:44Z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