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autoCompressPictures="0"/>
  <mc:AlternateContent xmlns:mc="http://schemas.openxmlformats.org/markup-compatibility/2006">
    <mc:Choice Requires="x15">
      <x15ac:absPath xmlns:x15ac="http://schemas.microsoft.com/office/spreadsheetml/2010/11/ac" url="https://greenclimate-my.sharepoint.com/personal/gtwong_gcfund_org/Documents/Projects/Simplified Approval Process/AfDB Liberia/Budget/BUdget_13.10.2020/"/>
    </mc:Choice>
  </mc:AlternateContent>
  <xr:revisionPtr revIDLastSave="228" documentId="13_ncr:1_{8D01B8BA-CFE6-4005-B15D-3F71CAFB58E8}" xr6:coauthVersionLast="45" xr6:coauthVersionMax="45" xr10:uidLastSave="{8EDF9B4E-1F8B-477B-A5FA-33E93FB7568D}"/>
  <bookViews>
    <workbookView xWindow="57480" yWindow="-120" windowWidth="29040" windowHeight="15840" tabRatio="500" activeTab="3" xr2:uid="{00000000-000D-0000-FFFF-FFFF00000000}"/>
  </bookViews>
  <sheets>
    <sheet name="Instructions" sheetId="1" r:id="rId1"/>
    <sheet name="Dashboard" sheetId="2" state="hidden" r:id="rId2"/>
    <sheet name="Detailed Budget Plan" sheetId="3" r:id="rId3"/>
    <sheet name="Detailed Budget Notes" sheetId="8" r:id="rId4"/>
    <sheet name="Budget Breakdown" sheetId="9" r:id="rId5"/>
    <sheet name="Title Lists" sheetId="4" r:id="rId6"/>
    <sheet name="Sheet2" sheetId="5" r:id="rId7"/>
  </sheets>
  <externalReferences>
    <externalReference r:id="rId8"/>
  </externalReferences>
  <definedNames>
    <definedName name="_xlnm._FilterDatabase" localSheetId="2" hidden="1">'Detailed Budget Plan'!$E$1:$E$979</definedName>
    <definedName name="Categories" localSheetId="3">OFFSET('[1]Title Lists'!$F$2,0,0,COUNTA('[1]Title Lists'!$F:$F)-1,1)</definedName>
    <definedName name="Categories">#REF!</definedName>
    <definedName name="Components" localSheetId="3">OFFSET('[1]Title Lists'!$B$2,0,0,COUNTA('[1]Title Lists'!$B:$B)-1,1)</definedName>
    <definedName name="Components">#REF!</definedName>
    <definedName name="Funding" localSheetId="3">OFFSET('[1]Title Lists'!$H$2,0,0,COUNTA('[1]Title Lists'!$H:$H)-1,1)</definedName>
    <definedName name="Funding">#REF!</definedName>
    <definedName name="Outputs" localSheetId="3">OFFSET('[1]Title Lists'!$D$2,0,0,COUNTA('[1]Title Lists'!$D:$D)-1,1)</definedName>
    <definedName name="Outputs">#REF!</definedName>
    <definedName name="_xlnm.Print_Area" localSheetId="3">'Detailed Budget Notes'!$A$1:$O$171</definedName>
    <definedName name="_xlnm.Print_Area" localSheetId="2">'Detailed Budget Plan'!$A$1:$R$138</definedName>
    <definedName name="Slicer_Budget_Categories">#REF!</definedName>
    <definedName name="Slicer_Component">#REF!</definedName>
    <definedName name="Slicer_Output">#REF!</definedName>
  </definedNames>
  <calcPr calcId="191029"/>
  <pivotCaches>
    <pivotCache cacheId="6" r:id="rId9"/>
    <pivotCache cacheId="11"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9" i="8" l="1"/>
  <c r="I37" i="8"/>
  <c r="J92" i="9" l="1"/>
  <c r="K92" i="9" s="1"/>
  <c r="I256" i="9" l="1"/>
  <c r="I255" i="9"/>
  <c r="I254" i="9"/>
  <c r="I253" i="9"/>
  <c r="I252" i="9"/>
  <c r="E247" i="9"/>
  <c r="F246" i="9"/>
  <c r="F245" i="9"/>
  <c r="F244" i="9"/>
  <c r="F243" i="9"/>
  <c r="F242" i="9"/>
  <c r="F241" i="9"/>
  <c r="F240" i="9"/>
  <c r="F239" i="9"/>
  <c r="F238" i="9"/>
  <c r="F237" i="9"/>
  <c r="F236" i="9"/>
  <c r="F235" i="9"/>
  <c r="F234" i="9"/>
  <c r="E227" i="9"/>
  <c r="F226" i="9"/>
  <c r="F225" i="9"/>
  <c r="F224" i="9"/>
  <c r="F227" i="9" s="1"/>
  <c r="F219" i="9"/>
  <c r="F218" i="9"/>
  <c r="F217" i="9"/>
  <c r="F216" i="9"/>
  <c r="F215" i="9"/>
  <c r="F214" i="9"/>
  <c r="F213" i="9"/>
  <c r="F212" i="9"/>
  <c r="F211" i="9"/>
  <c r="F210" i="9"/>
  <c r="F209" i="9"/>
  <c r="F208" i="9"/>
  <c r="F207" i="9"/>
  <c r="F201" i="9"/>
  <c r="F200" i="9"/>
  <c r="F199" i="9"/>
  <c r="F198" i="9"/>
  <c r="F197" i="9"/>
  <c r="F196" i="9"/>
  <c r="F195" i="9"/>
  <c r="F194" i="9"/>
  <c r="F193" i="9"/>
  <c r="F192" i="9"/>
  <c r="F191" i="9"/>
  <c r="F190" i="9"/>
  <c r="F189" i="9"/>
  <c r="F188" i="9"/>
  <c r="F187" i="9"/>
  <c r="F186" i="9"/>
  <c r="E179" i="9"/>
  <c r="F178" i="9"/>
  <c r="F177" i="9"/>
  <c r="F176" i="9"/>
  <c r="F175" i="9"/>
  <c r="F174" i="9"/>
  <c r="G169" i="9"/>
  <c r="G168" i="9"/>
  <c r="G167" i="9"/>
  <c r="G166" i="9"/>
  <c r="G165" i="9"/>
  <c r="G164" i="9"/>
  <c r="G163" i="9"/>
  <c r="G162" i="9"/>
  <c r="G161" i="9"/>
  <c r="G159" i="9"/>
  <c r="G158" i="9"/>
  <c r="G157" i="9"/>
  <c r="G156" i="9"/>
  <c r="G155" i="9"/>
  <c r="G154" i="9"/>
  <c r="G153" i="9"/>
  <c r="G152" i="9"/>
  <c r="G151" i="9"/>
  <c r="G150" i="9"/>
  <c r="G149" i="9"/>
  <c r="G148" i="9"/>
  <c r="G147" i="9"/>
  <c r="G146" i="9"/>
  <c r="G145" i="9"/>
  <c r="G144" i="9"/>
  <c r="I138" i="9"/>
  <c r="H138" i="9"/>
  <c r="F138" i="9"/>
  <c r="E138" i="9"/>
  <c r="J137" i="9"/>
  <c r="K137" i="9" s="1"/>
  <c r="J135" i="9"/>
  <c r="K135" i="9" s="1"/>
  <c r="J124" i="9"/>
  <c r="K124" i="9" s="1"/>
  <c r="J91" i="9"/>
  <c r="K91" i="9" s="1"/>
  <c r="J89" i="9"/>
  <c r="K89" i="9" s="1"/>
  <c r="J87" i="9"/>
  <c r="K87" i="9" s="1"/>
  <c r="G84" i="9"/>
  <c r="G83" i="9"/>
  <c r="G82" i="9"/>
  <c r="G81" i="9"/>
  <c r="G80" i="9"/>
  <c r="G79" i="9"/>
  <c r="G78" i="9"/>
  <c r="G77" i="9"/>
  <c r="G76" i="9"/>
  <c r="G75" i="9"/>
  <c r="G74" i="9"/>
  <c r="J72" i="9"/>
  <c r="K72" i="9" s="1"/>
  <c r="G71" i="9"/>
  <c r="J70" i="9"/>
  <c r="K70" i="9" s="1"/>
  <c r="G69" i="9"/>
  <c r="J68" i="9"/>
  <c r="K68" i="9" s="1"/>
  <c r="J65" i="9"/>
  <c r="K65" i="9" s="1"/>
  <c r="J53" i="9"/>
  <c r="K53" i="9" s="1"/>
  <c r="J52" i="9"/>
  <c r="K52" i="9" s="1"/>
  <c r="J39" i="9"/>
  <c r="K39" i="9" s="1"/>
  <c r="J38" i="9"/>
  <c r="K38" i="9" s="1"/>
  <c r="J37" i="9"/>
  <c r="K37" i="9" s="1"/>
  <c r="J35" i="9"/>
  <c r="K35" i="9" s="1"/>
  <c r="J33" i="9"/>
  <c r="K33" i="9" s="1"/>
  <c r="F28" i="9"/>
  <c r="F27" i="9"/>
  <c r="F26" i="9"/>
  <c r="F25" i="9"/>
  <c r="F24" i="9"/>
  <c r="F23" i="9"/>
  <c r="F22" i="9"/>
  <c r="F21" i="9"/>
  <c r="F20" i="9"/>
  <c r="F220" i="9" l="1"/>
  <c r="N222" i="9" s="1"/>
  <c r="F202" i="9"/>
  <c r="N202" i="9" s="1"/>
  <c r="G170" i="9"/>
  <c r="N170" i="9" s="1"/>
  <c r="F179" i="9"/>
  <c r="N179" i="9" s="1"/>
  <c r="F247" i="9"/>
  <c r="N248" i="9" s="1"/>
  <c r="G63" i="9"/>
  <c r="G85" i="9"/>
  <c r="F29" i="9"/>
  <c r="N29" i="9" s="1"/>
  <c r="N227" i="9"/>
  <c r="F228" i="9"/>
  <c r="K138" i="9"/>
  <c r="J138" i="9"/>
  <c r="N138" i="9" s="1"/>
  <c r="I169" i="8"/>
  <c r="I168" i="8"/>
  <c r="I167" i="8"/>
  <c r="I166" i="8"/>
  <c r="I165" i="8"/>
  <c r="I9" i="3"/>
  <c r="F248" i="9" l="1"/>
  <c r="G138" i="9"/>
  <c r="J122" i="3"/>
  <c r="J112" i="3"/>
  <c r="F113" i="8" l="1"/>
  <c r="F20" i="8"/>
  <c r="F21" i="8"/>
  <c r="F22" i="8"/>
  <c r="F23" i="8"/>
  <c r="F24" i="8"/>
  <c r="F25" i="8"/>
  <c r="F26" i="8"/>
  <c r="F27" i="8"/>
  <c r="F28" i="8"/>
  <c r="I33" i="8"/>
  <c r="I34" i="8"/>
  <c r="I35" i="8"/>
  <c r="I36" i="8"/>
  <c r="I38" i="8"/>
  <c r="I40" i="8"/>
  <c r="I41" i="8"/>
  <c r="I42" i="8"/>
  <c r="I43" i="8"/>
  <c r="I44" i="8"/>
  <c r="I45" i="8"/>
  <c r="I46" i="8"/>
  <c r="I47" i="8"/>
  <c r="I48" i="8"/>
  <c r="I49" i="8"/>
  <c r="I50" i="8"/>
  <c r="D51" i="8"/>
  <c r="E51" i="8"/>
  <c r="F51" i="8"/>
  <c r="G51" i="8"/>
  <c r="H51" i="8"/>
  <c r="G57" i="8"/>
  <c r="G58" i="8"/>
  <c r="G59" i="8"/>
  <c r="G60" i="8"/>
  <c r="G61" i="8"/>
  <c r="G62" i="8"/>
  <c r="G63" i="8"/>
  <c r="G64" i="8"/>
  <c r="G65" i="8"/>
  <c r="G66" i="8"/>
  <c r="G67" i="8"/>
  <c r="G68" i="8"/>
  <c r="G69" i="8"/>
  <c r="G70" i="8"/>
  <c r="G71" i="8"/>
  <c r="G72" i="8"/>
  <c r="G74" i="8"/>
  <c r="G75" i="8"/>
  <c r="G76" i="8"/>
  <c r="G77" i="8"/>
  <c r="G78" i="8"/>
  <c r="G79" i="8"/>
  <c r="G80" i="8"/>
  <c r="G81" i="8"/>
  <c r="G82" i="8"/>
  <c r="F87" i="8"/>
  <c r="F88" i="8"/>
  <c r="F89" i="8"/>
  <c r="F90" i="8"/>
  <c r="F91" i="8"/>
  <c r="E92" i="8"/>
  <c r="F99" i="8"/>
  <c r="F100" i="8"/>
  <c r="F101" i="8"/>
  <c r="F102" i="8"/>
  <c r="F103" i="8"/>
  <c r="F104" i="8"/>
  <c r="F105" i="8"/>
  <c r="F106" i="8"/>
  <c r="F107" i="8"/>
  <c r="F108" i="8"/>
  <c r="F109" i="8"/>
  <c r="F110" i="8"/>
  <c r="F111" i="8"/>
  <c r="F112" i="8"/>
  <c r="F114" i="8"/>
  <c r="F120" i="8"/>
  <c r="F121" i="8"/>
  <c r="F122" i="8"/>
  <c r="F123" i="8"/>
  <c r="F124" i="8"/>
  <c r="F125" i="8"/>
  <c r="F126" i="8"/>
  <c r="F127" i="8"/>
  <c r="F128" i="8"/>
  <c r="F129" i="8"/>
  <c r="F130" i="8"/>
  <c r="F131" i="8"/>
  <c r="F132" i="8"/>
  <c r="F137" i="8"/>
  <c r="F138" i="8"/>
  <c r="F139" i="8"/>
  <c r="E140" i="8"/>
  <c r="F147" i="8"/>
  <c r="F148" i="8"/>
  <c r="F149" i="8"/>
  <c r="F150" i="8"/>
  <c r="F151" i="8"/>
  <c r="F152" i="8"/>
  <c r="F153" i="8"/>
  <c r="F154" i="8"/>
  <c r="F155" i="8"/>
  <c r="F156" i="8"/>
  <c r="F157" i="8"/>
  <c r="F158" i="8"/>
  <c r="F159" i="8"/>
  <c r="E160" i="8"/>
  <c r="I51" i="8" l="1"/>
  <c r="N51" i="8" s="1"/>
  <c r="F140" i="8"/>
  <c r="N140" i="8" s="1"/>
  <c r="F92" i="8"/>
  <c r="N92" i="8" s="1"/>
  <c r="G83" i="8"/>
  <c r="F29" i="8"/>
  <c r="N29" i="8" s="1"/>
  <c r="F133" i="8"/>
  <c r="N135" i="8" s="1"/>
  <c r="F160" i="8"/>
  <c r="F115" i="8"/>
  <c r="N115" i="8" s="1"/>
  <c r="J20" i="3"/>
  <c r="P117" i="3"/>
  <c r="P119" i="3"/>
  <c r="J119" i="3"/>
  <c r="P8" i="3"/>
  <c r="P9" i="3"/>
  <c r="P10" i="3"/>
  <c r="P11" i="3"/>
  <c r="P12" i="3"/>
  <c r="P13" i="3"/>
  <c r="P14" i="3"/>
  <c r="P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8"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103" i="3"/>
  <c r="P104" i="3"/>
  <c r="P105" i="3"/>
  <c r="P106" i="3"/>
  <c r="P107" i="3"/>
  <c r="P108" i="3"/>
  <c r="P109" i="3"/>
  <c r="P110" i="3"/>
  <c r="P111" i="3"/>
  <c r="J8" i="3"/>
  <c r="J9" i="3"/>
  <c r="J10" i="3"/>
  <c r="J11" i="3"/>
  <c r="J12" i="3"/>
  <c r="J13" i="3"/>
  <c r="J14" i="3"/>
  <c r="J15" i="3"/>
  <c r="J16" i="3"/>
  <c r="J17" i="3"/>
  <c r="J18" i="3"/>
  <c r="J19"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F141" i="8" l="1"/>
  <c r="F161" i="8"/>
  <c r="N161" i="8"/>
  <c r="K52" i="8"/>
  <c r="P116" i="3"/>
  <c r="P118" i="3"/>
  <c r="P115" i="3"/>
  <c r="P125" i="3" s="1"/>
  <c r="L122" i="3"/>
  <c r="M122" i="3"/>
  <c r="N122" i="3"/>
  <c r="O122" i="3"/>
  <c r="J115" i="3"/>
  <c r="J116" i="3"/>
  <c r="J117" i="3"/>
  <c r="J118" i="3"/>
  <c r="K122" i="3"/>
  <c r="K124" i="3"/>
  <c r="K134" i="3" s="1"/>
  <c r="L124" i="3"/>
  <c r="M124" i="3"/>
  <c r="N124" i="3"/>
  <c r="K125" i="3"/>
  <c r="K135" i="3" s="1"/>
  <c r="L125" i="3"/>
  <c r="M125" i="3"/>
  <c r="N125" i="3"/>
  <c r="O125" i="3"/>
  <c r="K126" i="3"/>
  <c r="K136" i="3" s="1"/>
  <c r="L126" i="3"/>
  <c r="M126" i="3"/>
  <c r="N126" i="3"/>
  <c r="O126" i="3"/>
  <c r="P122" i="3" l="1"/>
  <c r="N112" i="3" l="1"/>
  <c r="P126" i="3" l="1"/>
  <c r="N123" i="3"/>
  <c r="R124" i="3" l="1"/>
  <c r="L112" i="3" l="1"/>
  <c r="M112" i="3"/>
  <c r="K112" i="3"/>
  <c r="M123" i="3" l="1"/>
  <c r="K123" i="3"/>
  <c r="K133" i="3" s="1"/>
  <c r="L123" i="3"/>
  <c r="I23" i="5"/>
  <c r="F18" i="5"/>
  <c r="C18" i="5"/>
  <c r="F19" i="5"/>
  <c r="C19" i="5"/>
  <c r="F20" i="5"/>
  <c r="C20" i="5"/>
  <c r="F21" i="5"/>
  <c r="C21" i="5"/>
  <c r="F22" i="5"/>
  <c r="C22" i="5"/>
  <c r="E11" i="5"/>
  <c r="E17" i="5" s="1"/>
  <c r="E23" i="5" s="1"/>
  <c r="C6" i="5"/>
  <c r="C7" i="5"/>
  <c r="C8" i="5"/>
  <c r="C9" i="5"/>
  <c r="C10" i="5"/>
  <c r="C12" i="5"/>
  <c r="C13" i="5"/>
  <c r="C14" i="5"/>
  <c r="C15" i="5"/>
  <c r="C16" i="5"/>
  <c r="I6" i="5"/>
  <c r="I7" i="5" s="1"/>
  <c r="I8" i="5" s="1"/>
  <c r="F16" i="5"/>
  <c r="F15" i="5"/>
  <c r="F14" i="5"/>
  <c r="F13" i="5"/>
  <c r="F12" i="5"/>
  <c r="F6" i="5"/>
  <c r="F7" i="5"/>
  <c r="G7" i="5" s="1"/>
  <c r="F8" i="5"/>
  <c r="F9" i="5"/>
  <c r="G9" i="5" s="1"/>
  <c r="F10" i="5"/>
  <c r="B11" i="5"/>
  <c r="P128" i="3"/>
  <c r="O128" i="3"/>
  <c r="N128" i="3"/>
  <c r="M128" i="3"/>
  <c r="L128" i="3"/>
  <c r="K128" i="3"/>
  <c r="P127" i="3"/>
  <c r="O127" i="3"/>
  <c r="N127" i="3"/>
  <c r="M127" i="3"/>
  <c r="L127" i="3"/>
  <c r="K127" i="3"/>
  <c r="P7" i="3"/>
  <c r="J7" i="3"/>
  <c r="G12" i="5" l="1"/>
  <c r="G22" i="5"/>
  <c r="G20" i="5"/>
  <c r="G14" i="5"/>
  <c r="G15" i="5"/>
  <c r="G18" i="5"/>
  <c r="G10" i="5"/>
  <c r="G6" i="5"/>
  <c r="G8" i="5"/>
  <c r="G13" i="5"/>
  <c r="G16" i="5"/>
  <c r="C11" i="5"/>
  <c r="C17" i="5" s="1"/>
  <c r="C23" i="5" s="1"/>
  <c r="J6" i="5"/>
  <c r="F11" i="5"/>
  <c r="G21" i="5"/>
  <c r="F23" i="5"/>
  <c r="J8" i="5"/>
  <c r="I9" i="5"/>
  <c r="J7" i="5"/>
  <c r="G19" i="5"/>
  <c r="G23" i="5" l="1"/>
  <c r="I10" i="5"/>
  <c r="J9" i="5"/>
  <c r="J10" i="5" l="1"/>
  <c r="I12" i="5"/>
  <c r="I13" i="5" l="1"/>
  <c r="J12" i="5"/>
  <c r="I14" i="5" l="1"/>
  <c r="J13" i="5"/>
  <c r="J14" i="5" l="1"/>
  <c r="I15" i="5"/>
  <c r="J15" i="5" l="1"/>
  <c r="I16" i="5"/>
  <c r="I18" i="5" l="1"/>
  <c r="J16" i="5"/>
  <c r="I19" i="5" l="1"/>
  <c r="J18" i="5"/>
  <c r="J19" i="5" l="1"/>
  <c r="I20" i="5"/>
  <c r="I21" i="5" l="1"/>
  <c r="J20" i="5"/>
  <c r="I22" i="5" l="1"/>
  <c r="J22" i="5" s="1"/>
  <c r="J21" i="5"/>
  <c r="O112" i="3" l="1"/>
  <c r="O124" i="3"/>
  <c r="P67" i="3"/>
  <c r="P112" i="3" s="1"/>
  <c r="P124" i="3"/>
  <c r="P123" i="3" l="1"/>
  <c r="O123" i="3"/>
  <c r="R123" i="3" l="1"/>
  <c r="N162" i="8"/>
  <c r="N249"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GCF Finance</author>
  </authors>
  <commentList>
    <comment ref="H11" authorId="0" shapeId="0" xr:uid="{6974EE2B-1C00-4129-987A-7E4A3E5810BC}">
      <text>
        <r>
          <rPr>
            <b/>
            <sz val="9"/>
            <color rgb="FF000000"/>
            <rFont val="Tahoma"/>
            <family val="2"/>
          </rPr>
          <t>GCF Finance:</t>
        </r>
        <r>
          <rPr>
            <sz val="9"/>
            <color rgb="FF000000"/>
            <rFont val="Tahoma"/>
            <family val="2"/>
          </rPr>
          <t xml:space="preserve">
Is this correct? There seems to be several equipment procured as indicated in Year 1, 2, 3, 4 and 5 respectively.
</t>
        </r>
        <r>
          <rPr>
            <b/>
            <sz val="9"/>
            <color rgb="FFFF0000"/>
            <rFont val="Tahoma"/>
            <family val="2"/>
          </rPr>
          <t>Response:</t>
        </r>
        <r>
          <rPr>
            <sz val="9"/>
            <color rgb="FFFF0000"/>
            <rFont val="Tahoma"/>
            <family val="2"/>
          </rPr>
          <t xml:space="preserve"> Yes, several equipments will be procured in the 1st, 2nd, 3rd, 4th and 5th year.  
</t>
        </r>
        <r>
          <rPr>
            <b/>
            <sz val="9"/>
            <color rgb="FFFF0000"/>
            <rFont val="Tahoma"/>
            <family val="2"/>
          </rPr>
          <t xml:space="preserve">GCF Finance 16.10.2020
</t>
        </r>
        <r>
          <rPr>
            <sz val="9"/>
            <color rgb="FFFF0000"/>
            <rFont val="Tahoma"/>
            <family val="2"/>
          </rPr>
          <t>Noted. We have deleted it in view of BN</t>
        </r>
      </text>
    </comment>
    <comment ref="H22" authorId="0" shapeId="0" xr:uid="{DC940302-8AD1-4A2C-9ECC-9592C08FD172}">
      <text>
        <r>
          <rPr>
            <b/>
            <sz val="9"/>
            <color rgb="FF000000"/>
            <rFont val="Tahoma"/>
            <family val="2"/>
          </rPr>
          <t>GCF Finance:</t>
        </r>
        <r>
          <rPr>
            <sz val="9"/>
            <color rgb="FF000000"/>
            <rFont val="Tahoma"/>
            <family val="2"/>
          </rPr>
          <t xml:space="preserve">
Is this correct? There seems to be several equipment procured as indicated in Year 1 and 2 respectively.
</t>
        </r>
        <r>
          <rPr>
            <sz val="9"/>
            <color rgb="FFFF0000"/>
            <rFont val="Tahoma"/>
            <family val="2"/>
          </rPr>
          <t xml:space="preserve">
</t>
        </r>
        <r>
          <rPr>
            <b/>
            <sz val="9"/>
            <color rgb="FFFF0000"/>
            <rFont val="Tahoma"/>
            <family val="2"/>
          </rPr>
          <t xml:space="preserve">Response: </t>
        </r>
        <r>
          <rPr>
            <sz val="9"/>
            <color rgb="FFFF0000"/>
            <rFont val="Tahoma"/>
            <family val="2"/>
          </rPr>
          <t xml:space="preserve">Yes, several solar system equipments will be procured in the first and second year.
</t>
        </r>
        <r>
          <rPr>
            <b/>
            <sz val="9"/>
            <color rgb="FFFF0000"/>
            <rFont val="Tahoma"/>
            <family val="2"/>
          </rPr>
          <t>GCF Finance 16.10.2020:</t>
        </r>
        <r>
          <rPr>
            <sz val="9"/>
            <color rgb="FFFF0000"/>
            <rFont val="Tahoma"/>
            <family val="2"/>
          </rPr>
          <t xml:space="preserve">
Noted. We have deleted it in view of BN</t>
        </r>
      </text>
    </comment>
    <comment ref="H26" authorId="0" shapeId="0" xr:uid="{5CA1DA3E-63CB-40DC-A0B3-326B9F597D52}">
      <text>
        <r>
          <rPr>
            <b/>
            <sz val="9"/>
            <color rgb="FF000000"/>
            <rFont val="Tahoma"/>
            <family val="2"/>
          </rPr>
          <t>GCF Finance:</t>
        </r>
        <r>
          <rPr>
            <sz val="9"/>
            <color rgb="FF000000"/>
            <rFont val="Tahoma"/>
            <family val="2"/>
          </rPr>
          <t xml:space="preserve">
Is this correct? There seems to be several equipment procured as indicated in Year 1 and 2 respectively.
</t>
        </r>
        <r>
          <rPr>
            <b/>
            <sz val="10"/>
            <color rgb="FFFF0000"/>
            <rFont val="Arial"/>
            <family val="2"/>
          </rPr>
          <t xml:space="preserve">Response: </t>
        </r>
        <r>
          <rPr>
            <sz val="10"/>
            <color rgb="FFFF0000"/>
            <rFont val="Arial"/>
            <family val="2"/>
          </rPr>
          <t>Yes, there are several hydromet observing systems to be procured in the first and second year.</t>
        </r>
        <r>
          <rPr>
            <sz val="9"/>
            <color rgb="FFFF0000"/>
            <rFont val="Arial"/>
            <family val="2"/>
          </rPr>
          <t xml:space="preserve">
</t>
        </r>
        <r>
          <rPr>
            <b/>
            <sz val="9"/>
            <color rgb="FFFF0000"/>
            <rFont val="Arial"/>
            <family val="2"/>
          </rPr>
          <t>GCF Finance 16.10.2020:</t>
        </r>
        <r>
          <rPr>
            <sz val="9"/>
            <color rgb="FFFF0000"/>
            <rFont val="Arial"/>
            <family val="2"/>
          </rPr>
          <t xml:space="preserve">
Noted. We have deleted it in view of BN</t>
        </r>
      </text>
    </comment>
    <comment ref="H40" authorId="0" shapeId="0" xr:uid="{FC63FE17-E945-4A40-8C1A-47FF4BA2AE5C}">
      <text>
        <r>
          <rPr>
            <b/>
            <sz val="9"/>
            <color rgb="FF000000"/>
            <rFont val="Tahoma"/>
            <family val="2"/>
          </rPr>
          <t>GCF Finance:</t>
        </r>
        <r>
          <rPr>
            <sz val="9"/>
            <color rgb="FF000000"/>
            <rFont val="Tahoma"/>
            <family val="2"/>
          </rPr>
          <t xml:space="preserve">
Is this correct? There seems to be several equipment procured as indicated in Year 1 and 2 respectively.
</t>
        </r>
        <r>
          <rPr>
            <b/>
            <sz val="10"/>
            <color rgb="FFFF0000"/>
            <rFont val="Arial"/>
            <family val="2"/>
          </rPr>
          <t xml:space="preserve">Response: </t>
        </r>
        <r>
          <rPr>
            <sz val="10"/>
            <color rgb="FFFF0000"/>
            <rFont val="Arial"/>
            <family val="2"/>
          </rPr>
          <t>Yes, the high performance computing systems, workstations, monitors, cooling systems, racks and other relevant equipments will be procured in the first and second year.</t>
        </r>
        <r>
          <rPr>
            <sz val="9"/>
            <color rgb="FFFF0000"/>
            <rFont val="Arial"/>
            <family val="2"/>
          </rPr>
          <t xml:space="preserve">
</t>
        </r>
        <r>
          <rPr>
            <b/>
            <sz val="9"/>
            <color rgb="FFFF0000"/>
            <rFont val="Arial"/>
            <family val="2"/>
          </rPr>
          <t>GCF Finance 16.10.2020:</t>
        </r>
        <r>
          <rPr>
            <sz val="9"/>
            <color rgb="FFFF0000"/>
            <rFont val="Arial"/>
            <family val="2"/>
          </rPr>
          <t xml:space="preserve">
Noted. We have deleted it in view of BN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GCF Finance</author>
  </authors>
  <commentList>
    <comment ref="C33" authorId="0" shapeId="0" xr:uid="{DD80537E-0C8E-48A9-9D5E-0F1A06BBA619}">
      <text>
        <r>
          <rPr>
            <b/>
            <sz val="9"/>
            <color rgb="FF000000"/>
            <rFont val="Tahoma"/>
            <family val="2"/>
          </rPr>
          <t>GCF Finance:</t>
        </r>
        <r>
          <rPr>
            <sz val="9"/>
            <color rgb="FF000000"/>
            <rFont val="Tahoma"/>
            <family val="2"/>
          </rPr>
          <t xml:space="preserve">
Please specificy Equipment Name(s). If there are numerous, please just state the equipment names in the comment here together with the estimated costs. 
Please do the same for all "Equipment" in red font colour
</t>
        </r>
        <r>
          <rPr>
            <b/>
            <sz val="9"/>
            <color rgb="FFFF0000"/>
            <rFont val="Tahoma"/>
            <family val="2"/>
          </rPr>
          <t>Response:</t>
        </r>
        <r>
          <rPr>
            <sz val="9"/>
            <color rgb="FFFF0000"/>
            <rFont val="Tahoma"/>
            <family val="2"/>
          </rPr>
          <t xml:space="preserve"> Please kindly see the newly added sheet 'Budget Breakdown' for details about equipments needed for Activity .
GCF Finance (14.10.2020): Noted with thanks. In the interest of time, we have deleted the empty column that was left behind.</t>
        </r>
      </text>
    </comment>
    <comment ref="C42" authorId="0" shapeId="0" xr:uid="{7B9D1A55-F2CA-4F15-921D-037DA0E03937}">
      <text>
        <r>
          <rPr>
            <b/>
            <sz val="9"/>
            <color rgb="FF000000"/>
            <rFont val="Tahoma"/>
            <family val="2"/>
          </rPr>
          <t>GCF Finance:</t>
        </r>
        <r>
          <rPr>
            <sz val="9"/>
            <color rgb="FF000000"/>
            <rFont val="Tahoma"/>
            <family val="2"/>
          </rPr>
          <t xml:space="preserve">
Please clarify/ confirm how many vehicles in column J. Also, kindly adjust/ correct column J for rest of the row lines as we feel there must be a mistake. For eg. it does not seem correct that there will be 200,000 (from column J cell J33) units of equipment purchased for the internet based geospatial platform
</t>
        </r>
        <r>
          <rPr>
            <b/>
            <sz val="9"/>
            <color rgb="FFFF0000"/>
            <rFont val="Tahoma"/>
            <family val="2"/>
          </rPr>
          <t xml:space="preserve">Response: </t>
        </r>
        <r>
          <rPr>
            <sz val="9"/>
            <color rgb="FFFF0000"/>
            <rFont val="Tahoma"/>
            <family val="2"/>
          </rPr>
          <t xml:space="preserve">Two project vehicles will be procured. This has been made clear in the description instead.
</t>
        </r>
        <r>
          <rPr>
            <b/>
            <sz val="9"/>
            <color rgb="FFFF0000"/>
            <rFont val="Tahoma"/>
            <family val="2"/>
          </rPr>
          <t xml:space="preserve">GCF Finance (14.10.2020): </t>
        </r>
        <r>
          <rPr>
            <sz val="9"/>
            <color rgb="FFFF0000"/>
            <rFont val="Tahoma"/>
            <family val="2"/>
          </rPr>
          <t>Noted with thanks.</t>
        </r>
      </text>
    </comment>
    <comment ref="D71" authorId="0" shapeId="0" xr:uid="{CF7AED79-B3F3-4EEC-A1E4-BF134CCA8B3D}">
      <text>
        <r>
          <rPr>
            <b/>
            <sz val="9"/>
            <color rgb="FF000000"/>
            <rFont val="Tahoma"/>
            <family val="2"/>
          </rPr>
          <t>GCF Finance:</t>
        </r>
        <r>
          <rPr>
            <sz val="9"/>
            <color rgb="FF000000"/>
            <rFont val="Tahoma"/>
            <family val="2"/>
          </rPr>
          <t xml:space="preserve">
</t>
        </r>
        <r>
          <rPr>
            <sz val="9"/>
            <color rgb="FF000000"/>
            <rFont val="Tahoma"/>
            <family val="2"/>
          </rPr>
          <t>Please provide breack down such that we can understand the unit cost of USD50,250. We understand there will be no participants othjerwise we generally ask for clarity on the venue cost, number of participants, catering etc, number of days per workshop etc.</t>
        </r>
      </text>
    </comment>
    <comment ref="D72" authorId="0" shapeId="0" xr:uid="{306BCAB3-5DEB-479A-94FB-274D62DFABA2}">
      <text>
        <r>
          <rPr>
            <b/>
            <sz val="9"/>
            <color rgb="FF000000"/>
            <rFont val="Tahoma"/>
            <family val="2"/>
          </rPr>
          <t>GCF Finance:</t>
        </r>
        <r>
          <rPr>
            <sz val="9"/>
            <color rgb="FF000000"/>
            <rFont val="Tahoma"/>
            <family val="2"/>
          </rPr>
          <t xml:space="preserve">
</t>
        </r>
        <r>
          <rPr>
            <sz val="9"/>
            <color rgb="FF000000"/>
            <rFont val="Tahoma"/>
            <family val="2"/>
          </rPr>
          <t>Please provide breack down such that we can understand the unit cost of USD68,500. We understand there will be no participants othjerwise we generally ask for clarity on the venue cost, number of participants, catering etc, number of days per workshop etc.</t>
        </r>
      </text>
    </comment>
    <comment ref="C73" authorId="0" shapeId="0" xr:uid="{DC3A4052-BBB0-4E61-B303-60A62DAC1BF4}">
      <text>
        <r>
          <rPr>
            <b/>
            <sz val="9"/>
            <color rgb="FF000000"/>
            <rFont val="Tahoma"/>
            <family val="2"/>
          </rPr>
          <t>GCF Finance:</t>
        </r>
        <r>
          <rPr>
            <sz val="9"/>
            <color rgb="FF000000"/>
            <rFont val="Tahoma"/>
            <family val="2"/>
          </rPr>
          <t xml:space="preserve">
</t>
        </r>
        <r>
          <rPr>
            <sz val="9"/>
            <color rgb="FF000000"/>
            <rFont val="Tahoma"/>
            <family val="2"/>
          </rPr>
          <t>Please kindly provide breakdown of this cost. We note there are only 3 meetings with each meeting estimated to cost USD77,000. Perhaps, can clarify the cost of the venue, number of participants, catering etc, number of days per workshop etc.</t>
        </r>
      </text>
    </comment>
    <comment ref="D75" authorId="0" shapeId="0" xr:uid="{164FAC87-0A95-4AFB-AFDF-A42AC30BBC51}">
      <text>
        <r>
          <rPr>
            <b/>
            <sz val="9"/>
            <color rgb="FF000000"/>
            <rFont val="Tahoma"/>
            <family val="2"/>
          </rPr>
          <t>GCF Finance:</t>
        </r>
        <r>
          <rPr>
            <sz val="9"/>
            <color rgb="FF000000"/>
            <rFont val="Tahoma"/>
            <family val="2"/>
          </rPr>
          <t xml:space="preserve">
</t>
        </r>
        <r>
          <rPr>
            <sz val="9"/>
            <color rgb="FF000000"/>
            <rFont val="Tahoma"/>
            <family val="2"/>
          </rPr>
          <t>Please kindly provide breakdown of this cost. We note there are only 2 meetings with each meeting estimated to cost USD25,000. Perhaps, can clarify the cost of the venue, number of participants, catering etc, number of days per workshop etc.</t>
        </r>
      </text>
    </comment>
    <comment ref="D76" authorId="0" shapeId="0" xr:uid="{8EEA97C3-A619-4F22-A60A-284889074A23}">
      <text>
        <r>
          <rPr>
            <b/>
            <sz val="9"/>
            <color rgb="FF000000"/>
            <rFont val="Tahoma"/>
            <family val="2"/>
          </rPr>
          <t>GCF Finance:</t>
        </r>
        <r>
          <rPr>
            <sz val="9"/>
            <color rgb="FF000000"/>
            <rFont val="Tahoma"/>
            <family val="2"/>
          </rPr>
          <t xml:space="preserve">
</t>
        </r>
        <r>
          <rPr>
            <sz val="9"/>
            <color rgb="FF000000"/>
            <rFont val="Tahoma"/>
            <family val="2"/>
          </rPr>
          <t>Please kindly provide breakdown of this cost. We note there are only 5 meetings with each meeting estimated to cost USD15,000. Perhaps, can clarify the cost of the venue, number of participants, catering etc, number of days per workshop etc.</t>
        </r>
      </text>
    </comment>
    <comment ref="D77" authorId="0" shapeId="0" xr:uid="{49AF2E7C-2A8E-44C3-980B-7F00E2732060}">
      <text>
        <r>
          <rPr>
            <b/>
            <sz val="9"/>
            <color rgb="FF000000"/>
            <rFont val="Tahoma"/>
            <family val="2"/>
          </rPr>
          <t>GCF Finance:</t>
        </r>
        <r>
          <rPr>
            <sz val="9"/>
            <color rgb="FF000000"/>
            <rFont val="Tahoma"/>
            <family val="2"/>
          </rPr>
          <t xml:space="preserve">
</t>
        </r>
        <r>
          <rPr>
            <sz val="9"/>
            <color rgb="FF000000"/>
            <rFont val="Tahoma"/>
            <family val="2"/>
          </rPr>
          <t>Please kindly provide breakdown of this cost. We note there are only 2 meetings with each meeting estimated to cost USD28,750. Perhaps, can clarify the cost of the venue, number of participants, catering etc, number of days per workshop etc.</t>
        </r>
      </text>
    </comment>
    <comment ref="D79" authorId="0" shapeId="0" xr:uid="{F01B51E5-504A-4677-99DB-375ABFEBB287}">
      <text>
        <r>
          <rPr>
            <b/>
            <sz val="9"/>
            <color rgb="FF000000"/>
            <rFont val="Tahoma"/>
            <family val="2"/>
          </rPr>
          <t>GCF Finance:</t>
        </r>
        <r>
          <rPr>
            <sz val="9"/>
            <color rgb="FF000000"/>
            <rFont val="Tahoma"/>
            <family val="2"/>
          </rPr>
          <t xml:space="preserve">
</t>
        </r>
        <r>
          <rPr>
            <sz val="9"/>
            <color rgb="FF000000"/>
            <rFont val="Tahoma"/>
            <family val="2"/>
          </rPr>
          <t>Please kindly provide breakdown of this cost. We note there are only 2 meetings with each meeting estimated to cost USD40,000. Perhaps, can clarify the cost of the venue, number of participants, catering etc, number of days per workshop etc.</t>
        </r>
      </text>
    </comment>
    <comment ref="D80" authorId="0" shapeId="0" xr:uid="{5D06D6D6-66DF-4277-9F21-92849D1519B7}">
      <text>
        <r>
          <rPr>
            <b/>
            <sz val="9"/>
            <color rgb="FF000000"/>
            <rFont val="Tahoma"/>
            <family val="2"/>
          </rPr>
          <t>GCF Finance:</t>
        </r>
        <r>
          <rPr>
            <sz val="9"/>
            <color rgb="FF000000"/>
            <rFont val="Tahoma"/>
            <family val="2"/>
          </rPr>
          <t xml:space="preserve">
</t>
        </r>
        <r>
          <rPr>
            <sz val="9"/>
            <color rgb="FF000000"/>
            <rFont val="Tahoma"/>
            <family val="2"/>
          </rPr>
          <t>Please kindly provide breakdown of this cost. We note there is only 1 meeting estimated to cost USD30,000. Perhaps, can clarify the cost of the venue, number of participants, catering etc, number of days per workshop etc.</t>
        </r>
      </text>
    </comment>
    <comment ref="D81" authorId="0" shapeId="0" xr:uid="{1BFB6F5C-1471-4858-90FB-F0124B495B62}">
      <text>
        <r>
          <rPr>
            <b/>
            <sz val="9"/>
            <color rgb="FF000000"/>
            <rFont val="Tahoma"/>
            <family val="2"/>
          </rPr>
          <t>GCF Finance:</t>
        </r>
        <r>
          <rPr>
            <sz val="9"/>
            <color rgb="FF000000"/>
            <rFont val="Tahoma"/>
            <family val="2"/>
          </rPr>
          <t xml:space="preserve">
</t>
        </r>
        <r>
          <rPr>
            <sz val="9"/>
            <color rgb="FF000000"/>
            <rFont val="Tahoma"/>
            <family val="2"/>
          </rPr>
          <t>Please kindly provide breakdown of this cost.</t>
        </r>
      </text>
    </comment>
    <comment ref="D82" authorId="0" shapeId="0" xr:uid="{155D0ED6-102F-4627-BFB1-A073A3C1121B}">
      <text>
        <r>
          <rPr>
            <b/>
            <sz val="9"/>
            <color rgb="FF000000"/>
            <rFont val="Tahoma"/>
            <family val="2"/>
          </rPr>
          <t>GCF Finance:</t>
        </r>
        <r>
          <rPr>
            <sz val="9"/>
            <color rgb="FF000000"/>
            <rFont val="Tahoma"/>
            <family val="2"/>
          </rPr>
          <t xml:space="preserve">
</t>
        </r>
        <r>
          <rPr>
            <sz val="9"/>
            <color rgb="FF000000"/>
            <rFont val="Tahoma"/>
            <family val="2"/>
          </rPr>
          <t>Please kindly provide breakdown of this cost.</t>
        </r>
      </text>
    </comment>
    <comment ref="D88" authorId="0" shapeId="0" xr:uid="{1885F874-FC45-4FF9-BD80-03BF4E315C10}">
      <text>
        <r>
          <rPr>
            <b/>
            <sz val="9"/>
            <color rgb="FF000000"/>
            <rFont val="Tahoma"/>
            <family val="2"/>
          </rPr>
          <t>GCF Finance:</t>
        </r>
        <r>
          <rPr>
            <sz val="9"/>
            <color rgb="FF000000"/>
            <rFont val="Tahoma"/>
            <family val="2"/>
          </rPr>
          <t xml:space="preserve">
</t>
        </r>
        <r>
          <rPr>
            <sz val="9"/>
            <color rgb="FF000000"/>
            <rFont val="Tahoma"/>
            <family val="2"/>
          </rPr>
          <t>Please kindly provide breakdown of this cost.</t>
        </r>
      </text>
    </comment>
    <comment ref="C99" authorId="0" shapeId="0" xr:uid="{20400E64-EA8C-4672-BF1B-8E7D2C9DB915}">
      <text>
        <r>
          <rPr>
            <b/>
            <sz val="9"/>
            <color rgb="FF000000"/>
            <rFont val="Tahoma"/>
            <family val="2"/>
          </rPr>
          <t>GCF Finance:</t>
        </r>
        <r>
          <rPr>
            <sz val="9"/>
            <color rgb="FF000000"/>
            <rFont val="Tahoma"/>
            <family val="2"/>
          </rPr>
          <t xml:space="preserve">
</t>
        </r>
        <r>
          <rPr>
            <sz val="9"/>
            <color rgb="FF000000"/>
            <rFont val="Tahoma"/>
            <family val="2"/>
          </rPr>
          <t>Please clarify what will be covered under "Community based actions"</t>
        </r>
      </text>
    </comment>
    <comment ref="C100" authorId="0" shapeId="0" xr:uid="{0DB146DF-8ECB-48A4-9A7F-AFC7C86D2C74}">
      <text>
        <r>
          <rPr>
            <b/>
            <sz val="9"/>
            <color rgb="FF000000"/>
            <rFont val="Tahoma"/>
            <family val="2"/>
          </rPr>
          <t>GCF Finance:</t>
        </r>
        <r>
          <rPr>
            <sz val="9"/>
            <color rgb="FF000000"/>
            <rFont val="Tahoma"/>
            <family val="2"/>
          </rPr>
          <t xml:space="preserve">
</t>
        </r>
        <r>
          <rPr>
            <sz val="9"/>
            <color rgb="FF000000"/>
            <rFont val="Tahoma"/>
            <family val="2"/>
          </rPr>
          <t>Please clarify what the "Professional services" will entail for "Community</t>
        </r>
      </text>
    </comment>
    <comment ref="F139" authorId="0" shapeId="0" xr:uid="{FE792D3D-5FFE-4F2F-934E-DA3ED88E8C08}">
      <text>
        <r>
          <rPr>
            <b/>
            <sz val="9"/>
            <color rgb="FF000000"/>
            <rFont val="Tahoma"/>
            <family val="2"/>
          </rPr>
          <t>GCF Finance:</t>
        </r>
        <r>
          <rPr>
            <sz val="9"/>
            <color rgb="FF000000"/>
            <rFont val="Tahoma"/>
            <family val="2"/>
          </rPr>
          <t xml:space="preserve">
Please clarify if this budget line is related/ connected in anyway to the capitalization matter which is under consideration in the Term Sheet.
</t>
        </r>
        <r>
          <rPr>
            <b/>
            <sz val="9"/>
            <color rgb="FFFF0000"/>
            <rFont val="Tahoma"/>
            <family val="2"/>
          </rPr>
          <t>Response:</t>
        </r>
        <r>
          <rPr>
            <sz val="9"/>
            <color rgb="FFFF0000"/>
            <rFont val="Tahoma"/>
            <family val="2"/>
          </rPr>
          <t xml:space="preserve"> Yes, this budget is meant for the capitalization of the LCCTF
</t>
        </r>
        <r>
          <rPr>
            <b/>
            <sz val="9"/>
            <color rgb="FFFF0000"/>
            <rFont val="Tahoma"/>
            <family val="2"/>
          </rPr>
          <t>GCF Finance 15.10.2020</t>
        </r>
        <r>
          <rPr>
            <sz val="9"/>
            <color rgb="FFFF0000"/>
            <rFont val="Tahoma"/>
            <family val="2"/>
          </rPr>
          <t>: We note that the  the proceeds usage of the Trust Fund will be appropriately handled via the OM via a condition. No further comments. Slight edit to BN description to include the text "Capitalization"</t>
        </r>
      </text>
    </comment>
    <comment ref="E146" authorId="0" shapeId="0" xr:uid="{7FBFE99B-3B97-4483-BA15-378CE7320EBF}">
      <text>
        <r>
          <rPr>
            <b/>
            <sz val="9"/>
            <color rgb="FF000000"/>
            <rFont val="Tahoma"/>
            <family val="2"/>
          </rPr>
          <t>GCF Finance:</t>
        </r>
        <r>
          <rPr>
            <sz val="9"/>
            <color rgb="FF000000"/>
            <rFont val="Tahoma"/>
            <family val="2"/>
          </rPr>
          <t xml:space="preserve">
Does unit quantity here mean months?
</t>
        </r>
        <r>
          <rPr>
            <b/>
            <sz val="9"/>
            <color rgb="FFFF0000"/>
            <rFont val="Tahoma"/>
            <family val="2"/>
          </rPr>
          <t>Response:</t>
        </r>
        <r>
          <rPr>
            <sz val="9"/>
            <color rgb="FFFF0000"/>
            <rFont val="Tahoma"/>
            <family val="2"/>
          </rPr>
          <t xml:space="preserve"> Yes, the unit is months.
</t>
        </r>
        <r>
          <rPr>
            <b/>
            <sz val="9"/>
            <color rgb="FFFF0000"/>
            <rFont val="Tahoma"/>
            <family val="2"/>
          </rPr>
          <t>GCF Finance 15.10.2020</t>
        </r>
        <r>
          <rPr>
            <sz val="9"/>
            <color rgb="FFFF0000"/>
            <rFont val="Tahoma"/>
            <family val="2"/>
          </rPr>
          <t>: Noted.</t>
        </r>
      </text>
    </comment>
    <comment ref="C155" authorId="0" shapeId="0" xr:uid="{0B756229-8732-4F0D-B2AB-E75301467C90}">
      <text>
        <r>
          <rPr>
            <b/>
            <sz val="9"/>
            <color rgb="FF000000"/>
            <rFont val="Tahoma"/>
            <family val="2"/>
          </rPr>
          <t>GCF Finance:</t>
        </r>
        <r>
          <rPr>
            <sz val="9"/>
            <color rgb="FF000000"/>
            <rFont val="Tahoma"/>
            <family val="2"/>
          </rPr>
          <t xml:space="preserve">
Please specify the sectors for which the specialist are hired for
</t>
        </r>
        <r>
          <rPr>
            <b/>
            <sz val="9"/>
            <color rgb="FFFF0000"/>
            <rFont val="Tahoma"/>
            <family val="2"/>
          </rPr>
          <t xml:space="preserve">Response: </t>
        </r>
        <r>
          <rPr>
            <sz val="9"/>
            <color rgb="FFFF0000"/>
            <rFont val="Tahoma"/>
            <family val="2"/>
          </rPr>
          <t xml:space="preserve">The four sector specialists would be from meteorology, hydrology,  environmental and disaster management sectors
</t>
        </r>
        <r>
          <rPr>
            <b/>
            <sz val="9"/>
            <color rgb="FFFF0000"/>
            <rFont val="Tahoma"/>
            <family val="2"/>
          </rPr>
          <t xml:space="preserve">
GCF Finance 15.10.2020:</t>
        </r>
        <r>
          <rPr>
            <sz val="9"/>
            <color rgb="FFFF0000"/>
            <rFont val="Tahoma"/>
            <family val="2"/>
          </rPr>
          <t xml:space="preserve">  Noted. We have reflected this in the BN description directly. </t>
        </r>
      </text>
    </comment>
    <comment ref="C156" authorId="0" shapeId="0" xr:uid="{944E8239-A87E-4FC0-BD36-C2DF8DBA7E88}">
      <text>
        <r>
          <rPr>
            <b/>
            <sz val="9"/>
            <color rgb="FF000000"/>
            <rFont val="Tahoma"/>
            <family val="2"/>
          </rPr>
          <t>GCF Finance:</t>
        </r>
        <r>
          <rPr>
            <sz val="9"/>
            <color rgb="FF000000"/>
            <rFont val="Tahoma"/>
            <family val="2"/>
          </rPr>
          <t xml:space="preserve">
Please state the 10 support staff positions that are expected to be funded by the USD240,000 allocation.
</t>
        </r>
        <r>
          <rPr>
            <b/>
            <sz val="10"/>
            <color rgb="FFFF0000"/>
            <rFont val="Arial"/>
            <family val="2"/>
          </rPr>
          <t>Response:</t>
        </r>
        <r>
          <rPr>
            <sz val="10"/>
            <color rgb="FFFF0000"/>
            <rFont val="Arial"/>
            <family val="2"/>
          </rPr>
          <t xml:space="preserve"> At least two of these support staffs will be recruited from each of the four sectors, that is, meteorology, hydrology,  environmental and disaster management sectors</t>
        </r>
        <r>
          <rPr>
            <sz val="9"/>
            <color rgb="FFFF0000"/>
            <rFont val="Tahoma"/>
            <family val="2"/>
          </rPr>
          <t xml:space="preserve">.
</t>
        </r>
        <r>
          <rPr>
            <b/>
            <sz val="9"/>
            <color rgb="FFFF0000"/>
            <rFont val="Tahoma"/>
            <family val="2"/>
          </rPr>
          <t>GCF Finance 15.10.2020</t>
        </r>
        <r>
          <rPr>
            <sz val="9"/>
            <color rgb="FFFF0000"/>
            <rFont val="Tahoma"/>
            <family val="2"/>
          </rPr>
          <t xml:space="preserve">:  Noted. We have reflected this in the BN description directly. </t>
        </r>
      </text>
    </comment>
    <comment ref="C164" authorId="0" shapeId="0" xr:uid="{6DA63285-91F6-4249-929B-B20560F6196B}">
      <text>
        <r>
          <rPr>
            <b/>
            <sz val="9"/>
            <color rgb="FF000000"/>
            <rFont val="Tahoma"/>
            <family val="2"/>
          </rPr>
          <t>GCF Finance:</t>
        </r>
        <r>
          <rPr>
            <sz val="9"/>
            <color rgb="FF000000"/>
            <rFont val="Tahoma"/>
            <family val="2"/>
          </rPr>
          <t xml:space="preserve">
Please kindly indicate # of months and # of consultants if applicable and unit cost.
</t>
        </r>
        <r>
          <rPr>
            <b/>
            <sz val="9"/>
            <color rgb="FFFF0000"/>
            <rFont val="Tahoma"/>
            <family val="2"/>
          </rPr>
          <t xml:space="preserve">Response: </t>
        </r>
        <r>
          <rPr>
            <sz val="9"/>
            <color rgb="FFFF0000"/>
            <rFont val="Tahoma"/>
            <family val="2"/>
          </rPr>
          <t xml:space="preserve">Done
</t>
        </r>
        <r>
          <rPr>
            <b/>
            <sz val="9"/>
            <color rgb="FFFF0000"/>
            <rFont val="Tahoma"/>
            <family val="2"/>
          </rPr>
          <t>GCF Finance 15.10.2020</t>
        </r>
        <r>
          <rPr>
            <sz val="9"/>
            <color rgb="FFFF0000"/>
            <rFont val="Tahoma"/>
            <family val="2"/>
          </rPr>
          <t>:  Noted. From AE feedback, we take note that the staff covered by PMC will be employed in the project for 12 months each year</t>
        </r>
      </text>
    </comment>
  </commentList>
</comments>
</file>

<file path=xl/sharedStrings.xml><?xml version="1.0" encoding="utf-8"?>
<sst xmlns="http://schemas.openxmlformats.org/spreadsheetml/2006/main" count="1524" uniqueCount="544">
  <si>
    <t>Budget:</t>
  </si>
  <si>
    <t>Annex 3 - Budget Plan</t>
  </si>
  <si>
    <t>The following considerations are important when populating the budget:</t>
  </si>
  <si>
    <t>Brief Project/ Programme Information</t>
  </si>
  <si>
    <t>Project/ Programme Title:</t>
  </si>
  <si>
    <t>Detailed Budget</t>
  </si>
  <si>
    <t>Title Lists</t>
  </si>
  <si>
    <t>Annual Budget</t>
  </si>
  <si>
    <t>**Budget Notes</t>
  </si>
  <si>
    <t xml:space="preserve">Before filling out the “Detailed Budget Plan” Sheet, please populate the title data in the “Title List” Sheet. </t>
  </si>
  <si>
    <t>Fill out the actual names of the Components; Outputs; and List of Funding Sources. An indicative list of Budget Categories has already been provided.</t>
  </si>
  <si>
    <t>Please use this list as much as possible, however if list does not adequately address, kindly add onto the list where appropriate.</t>
  </si>
  <si>
    <t>The information captured in the “Title List” will feed into the drop down lists in the “Detailed Budget Plan” Sheet.</t>
  </si>
  <si>
    <t>Component</t>
  </si>
  <si>
    <t>Output</t>
  </si>
  <si>
    <t>Activity</t>
  </si>
  <si>
    <t>Funding Source</t>
  </si>
  <si>
    <t xml:space="preserve">Budget Categories
</t>
  </si>
  <si>
    <t>Unit</t>
  </si>
  <si>
    <t># of Unit</t>
  </si>
  <si>
    <t>Unit Cost</t>
  </si>
  <si>
    <t xml:space="preserve">Total Cost 
</t>
  </si>
  <si>
    <t>Year 1</t>
  </si>
  <si>
    <t>Detailed Budget Plan</t>
  </si>
  <si>
    <t>Year 2</t>
  </si>
  <si>
    <t>Year 3</t>
  </si>
  <si>
    <t>Year 4</t>
  </si>
  <si>
    <t>Year 5</t>
  </si>
  <si>
    <t>Total Budget</t>
  </si>
  <si>
    <t xml:space="preserve">The detailed breakdown of the project budget is populated in this sheet. </t>
  </si>
  <si>
    <t xml:space="preserve">The Component; Output; Funding Source; and Budget Categories fields are to be populated from drop-down lists. </t>
  </si>
  <si>
    <t>The data for the drop-down lists is based on the data entered in the “Title List” Sheet.</t>
  </si>
  <si>
    <t>GCF</t>
  </si>
  <si>
    <t>Please insert/delete rows/columns under the Component; Output; Activity; Funding Source and Budget Categories as appropriate.</t>
  </si>
  <si>
    <t>Consultant - Individual - International</t>
  </si>
  <si>
    <t>Work Days</t>
  </si>
  <si>
    <t xml:space="preserve">Please provide the assumptions and basis of how unit cost and quantities are arrived under the Budget Notes field. </t>
  </si>
  <si>
    <t>If the space provided is not enough, insert an appropriate reference and enter the detailed comments in the "Detailed budget Notes" Sheet</t>
  </si>
  <si>
    <t>Detailed Budget Notes</t>
  </si>
  <si>
    <t>A1</t>
  </si>
  <si>
    <t xml:space="preserve">Detailed comments on the assumptions/estimates underlying the Unit Cost/ Quantities and justifications should be provided in this sheet. Please provide as much details as possible. </t>
  </si>
  <si>
    <t>Consultant - Individual - Local</t>
  </si>
  <si>
    <t>Project Management Cost</t>
  </si>
  <si>
    <t xml:space="preserve">Please include the Project management costs (PMC) under this component and provide details of PMC. </t>
  </si>
  <si>
    <t xml:space="preserve">Workshop/Training </t>
  </si>
  <si>
    <t>Workshop</t>
  </si>
  <si>
    <t xml:space="preserve">Project management costs (PMC) are the direct administrative costs incurred to execute a project. They should cover only incremental costs incurred due </t>
  </si>
  <si>
    <t>to the GCF contribution. In most cases, these costs are directly related to the support of a dedicated project management unit (PMU) which manages</t>
  </si>
  <si>
    <t>the day to day execution related activities of the project.</t>
  </si>
  <si>
    <t>General Principles for PMC costs:</t>
  </si>
  <si>
    <t xml:space="preserve">    1. The percentage of PMC financed by GCF should not be more than the percentage share of the overall budget financed by GCF.</t>
  </si>
  <si>
    <t xml:space="preserve">    2. PMC budget thresholds: </t>
  </si>
  <si>
    <t xml:space="preserve">         &gt;  PMC exceeding 5 per cent (5%) for a funding proposal exceeding USD 3 million will require detailed documentation supporting the entire PMC budget.</t>
  </si>
  <si>
    <t xml:space="preserve">         &gt;  PMC exceeding 7.5 per cent (7.5%) for the proposals up to USD 3 million will require detailed documentation and justification supporting the entire PMC budget.</t>
  </si>
  <si>
    <t xml:space="preserve">    3.  Indicative list of eligible project management costs:</t>
  </si>
  <si>
    <r>
      <t xml:space="preserve">&gt; </t>
    </r>
    <r>
      <rPr>
        <b/>
        <sz val="11"/>
        <rFont val="Cambria"/>
        <family val="1"/>
      </rPr>
      <t>Project staffing and consultants:</t>
    </r>
    <r>
      <rPr>
        <sz val="11"/>
        <rFont val="Cambria"/>
        <family val="1"/>
      </rPr>
      <t xml:space="preserve"> Project manager, Project Assistant, Procurement personnel, Finance personnel &amp; Support/admin personnel.</t>
    </r>
  </si>
  <si>
    <r>
      <t>&gt;</t>
    </r>
    <r>
      <rPr>
        <b/>
        <sz val="11"/>
        <rFont val="Cambria"/>
        <family val="1"/>
      </rPr>
      <t xml:space="preserve"> Other direct costs:</t>
    </r>
    <r>
      <rPr>
        <sz val="11"/>
        <rFont val="Cambria"/>
        <family val="1"/>
      </rPr>
      <t xml:space="preserve">  Office equipment, Mission related travel cost of the PMU, Project management systems and information technology,  </t>
    </r>
  </si>
  <si>
    <t xml:space="preserve">   Office supplies, Audit cost, etc.</t>
  </si>
  <si>
    <t>Equipment</t>
  </si>
  <si>
    <t>Please note that the examples provided are simplified for illustrative purposes only.</t>
  </si>
  <si>
    <t>A5</t>
  </si>
  <si>
    <t>Materials &amp; Goods</t>
  </si>
  <si>
    <t>Thus, please regard the examples as a guidance, not binding examples.</t>
  </si>
  <si>
    <t>GoL</t>
  </si>
  <si>
    <t>Training</t>
  </si>
  <si>
    <t>A6</t>
  </si>
  <si>
    <t xml:space="preserve">Component 2: Enhanced Detection, Monitoring, Analysis and Forecasting of the Hazards and Possible Consequences </t>
  </si>
  <si>
    <t xml:space="preserve"> Year 1</t>
  </si>
  <si>
    <t xml:space="preserve"> Year 2</t>
  </si>
  <si>
    <t xml:space="preserve"> Year 3</t>
  </si>
  <si>
    <t xml:space="preserve">  Year 4</t>
  </si>
  <si>
    <t xml:space="preserve">  Year 5</t>
  </si>
  <si>
    <t xml:space="preserve">  Total Budget</t>
  </si>
  <si>
    <t>Country(ies)</t>
  </si>
  <si>
    <t>Travel</t>
  </si>
  <si>
    <t>Accredited Entity</t>
  </si>
  <si>
    <t>Budget Currency</t>
  </si>
  <si>
    <t>USD/GBP/JPY/EUR</t>
  </si>
  <si>
    <t>Date of Submission</t>
  </si>
  <si>
    <t xml:space="preserve">Component 3: Improved warning dissemination and communication </t>
  </si>
  <si>
    <t>Professional Services – Companies/Firm</t>
  </si>
  <si>
    <t>Grand Total</t>
  </si>
  <si>
    <t>AfDB</t>
  </si>
  <si>
    <t>Components</t>
  </si>
  <si>
    <t>Outputs</t>
  </si>
  <si>
    <t>Budget Categories</t>
  </si>
  <si>
    <t>List of Funding Source</t>
  </si>
  <si>
    <t>Office Supplies</t>
  </si>
  <si>
    <t>Trust Fund</t>
  </si>
  <si>
    <t>Remuneration</t>
  </si>
  <si>
    <t>PMU Staff</t>
  </si>
  <si>
    <t>PMC</t>
  </si>
  <si>
    <t xml:space="preserve">SUB-TOTAL </t>
  </si>
  <si>
    <t>Total Grant</t>
  </si>
  <si>
    <t>Discount rate</t>
  </si>
  <si>
    <t>Year</t>
  </si>
  <si>
    <t>Annual disbursement</t>
  </si>
  <si>
    <t>Cash outflow (money invested)</t>
  </si>
  <si>
    <t>Return as a fraction of disaster cost</t>
  </si>
  <si>
    <t>Annual cost of climate disasters</t>
  </si>
  <si>
    <t>Cash inflow (returns/economic impact)</t>
  </si>
  <si>
    <t>Net Cash flow</t>
  </si>
  <si>
    <t>Acummulated interest</t>
  </si>
  <si>
    <t>Five years</t>
  </si>
  <si>
    <t>Ten years</t>
  </si>
  <si>
    <t>Fifteen years</t>
  </si>
  <si>
    <t>Meeting</t>
  </si>
  <si>
    <t>&gt;</t>
  </si>
  <si>
    <t>Month</t>
  </si>
  <si>
    <t>PMU1</t>
  </si>
  <si>
    <t>Stationaries and supplies</t>
  </si>
  <si>
    <t>Yearly</t>
  </si>
  <si>
    <t>Total Amount</t>
  </si>
  <si>
    <t>Total</t>
  </si>
  <si>
    <t xml:space="preserve">Total </t>
  </si>
  <si>
    <t>**Please provide the assumptions and basis of how unit cost and quantities are arrived. Please insert an appropriate reference as illustrated and enter the detailed comments in the "Detailed budget Notes" Sheet</t>
  </si>
  <si>
    <t>(blank)</t>
  </si>
  <si>
    <t>(Multiple Items)</t>
  </si>
  <si>
    <t/>
  </si>
  <si>
    <t>Component 1: Enhanced Disaster Risk Knowledge of individuals and institutions across the country</t>
  </si>
  <si>
    <t xml:space="preserve">IFRC - CCST </t>
  </si>
  <si>
    <t>-</t>
  </si>
  <si>
    <t>Overestimate</t>
  </si>
  <si>
    <t>Activities</t>
  </si>
  <si>
    <t xml:space="preserve">Component 4: Improved Preparedness and Response Capabilities through legislation and forecast-based financing (FBF) mechanism </t>
  </si>
  <si>
    <t>Component 5: Co-ordinated Project Management and Implementation across all climate information service units in Liberia</t>
  </si>
  <si>
    <t>Output 1.1: Established Guidelines, risk modelling tools and climate knowledge dissemination platform</t>
  </si>
  <si>
    <t>Output 1.2: Enhanced risk analysis for the design of Forecast based Financing and capacity building</t>
  </si>
  <si>
    <t>Output 2.1: Established Climate smart labs and automated decision management systems</t>
  </si>
  <si>
    <t>Output 2.2: Rehabilitated National Meterorological Center (NMC) and Enhanced hydromet observation networks</t>
  </si>
  <si>
    <t>Output 2.3 Established Quality Management System (QMS) for LMHS</t>
  </si>
  <si>
    <t>Output 2.4: Enhanced climate services information system</t>
  </si>
  <si>
    <t>Output 3.1: Effective communication channels and improved public weather services</t>
  </si>
  <si>
    <t>Output 3.2: Improved impact-based risk information service and Community-based EWS communication mechanism</t>
  </si>
  <si>
    <t>Output 4.1: Strengthened Legislation and Disaster Management Framework</t>
  </si>
  <si>
    <t>Output 4.2 Risk scenarios developped and outreach strategies designed for stakeholders at all level</t>
  </si>
  <si>
    <t>Output 4.3 Liberian Climate Change Trust Fund established</t>
  </si>
  <si>
    <t>Output 5.1: Enhanced collaboration with regional organization and other African Institutions</t>
  </si>
  <si>
    <t>Output 5.2: A Project Management Unit is in place and Project Supervision is achieved</t>
  </si>
  <si>
    <t>Output 5.3 Monitoring, Evaluation and Learning system is established</t>
  </si>
  <si>
    <t>Activity 1.1.1: Establishment of Guidelines and risk modelling tools</t>
  </si>
  <si>
    <t>Activity 1.1.2: Establishment of internet based geospatial platform</t>
  </si>
  <si>
    <t>Activity 1.2.1: climate hazards assessments, communities consultations and national database</t>
  </si>
  <si>
    <t>Activity 1.2.2: Community based actions and capacity building</t>
  </si>
  <si>
    <t xml:space="preserve">Activity 2.1.1: Development and Operationalization of an automated decision management system for climate services </t>
  </si>
  <si>
    <t>Activity 2.1.2: Establishment of Meteorological and Hydrological lab with LMS and LHS</t>
  </si>
  <si>
    <t xml:space="preserve">Activity 2.1.4: Installing solar systems for sustainable and uninterrupted power supply </t>
  </si>
  <si>
    <t>Activity 2.2.1: NMC Rehabilitation</t>
  </si>
  <si>
    <t>Activity 2.2.2: Enhancing the Hydrometerorological observation networks</t>
  </si>
  <si>
    <t>Activity 2.3.1: Developping good understanding of QMS, gap analysis and workplan</t>
  </si>
  <si>
    <t>Activity 2.3.2: QMS Policy Development and policy related training</t>
  </si>
  <si>
    <t>Activity 2.3.3: QMS ISO 9001 Certification</t>
  </si>
  <si>
    <t>Activity 2.4.1: Establishing an E-infrastructure for weather and seasonal forcasting with support system</t>
  </si>
  <si>
    <t>Activity 2.4.2: Establishment of Communities of Practice</t>
  </si>
  <si>
    <t>Activity 2.4.3: Production of seasonal forecasts and related trainings</t>
  </si>
  <si>
    <t>Activity 3.1.1: Trainings, surveys, engineering assistance and impact evaluation of dissemination measures</t>
  </si>
  <si>
    <t xml:space="preserve">Activity 3.1.2: Establishment of Public Weather Service studio </t>
  </si>
  <si>
    <t>Activity 3.2.1: Delivering improved impact based risk informtion service</t>
  </si>
  <si>
    <t>Activity 3.2.2: Establishing community-based EWS communication mechanism</t>
  </si>
  <si>
    <t>Activity 4.1.1: Developping and updating legislations in order to transform LMHS into a semi-autonomous agency</t>
  </si>
  <si>
    <t>Activity 4.1.2: Strengthening Liberia´s Disaster Management Framework</t>
  </si>
  <si>
    <t>Activity 4.2.1 : Delivering on early actions, consultations and roadmaps</t>
  </si>
  <si>
    <t>Activity 4.2.2: Dialogue, peer to peer learning, capacity building and pilot testing</t>
  </si>
  <si>
    <t xml:space="preserve">Activity 4.3.1 : Establishment of Liberian Climate Change Trust Fund </t>
  </si>
  <si>
    <t>Activity 5.2.1: Recuitment of PMU staff, Preparation of the Operational manual and Project supervision</t>
  </si>
  <si>
    <t>Activity 5.3.1: Monitoring, Evaluation and Learning System</t>
  </si>
  <si>
    <t>Activity 5.3.2: Impact Evaluation</t>
  </si>
  <si>
    <t>This cost covers all the labs to be established at the LMS and LHS</t>
  </si>
  <si>
    <t>This cost covers all the labs to be strengthened at the NDMA and EPA</t>
  </si>
  <si>
    <t>New AWS</t>
  </si>
  <si>
    <t>Rehabilitation of damaged observing systems</t>
  </si>
  <si>
    <t>UAS</t>
  </si>
  <si>
    <t>Wireless communcation training at ICTP</t>
  </si>
  <si>
    <t xml:space="preserve">On-site training on Wireless communication </t>
  </si>
  <si>
    <t>Engineering assistance</t>
  </si>
  <si>
    <t>IoT workshop in Liberia</t>
  </si>
  <si>
    <t>Upscale Community-Based Action</t>
  </si>
  <si>
    <t>Impact evaluation</t>
  </si>
  <si>
    <t>Survey on communication channel</t>
  </si>
  <si>
    <t>TV Weather presentation facility</t>
  </si>
  <si>
    <t>LMHS information portal</t>
  </si>
  <si>
    <t>Users' assessment</t>
  </si>
  <si>
    <t>National dialogue</t>
  </si>
  <si>
    <t>Media training</t>
  </si>
  <si>
    <t>Community consultations</t>
  </si>
  <si>
    <t>Community Action Response</t>
  </si>
  <si>
    <t>Seasonal forecast forum</t>
  </si>
  <si>
    <t>CBATs Activities</t>
  </si>
  <si>
    <t>EOC</t>
  </si>
  <si>
    <t>Regular demonstration of the relevance of climate services to policy makers</t>
  </si>
  <si>
    <t>Validation workshop</t>
  </si>
  <si>
    <t>SOPs for early actions</t>
  </si>
  <si>
    <t>Scoping study</t>
  </si>
  <si>
    <t>Consultation on FbF and National dialogue</t>
  </si>
  <si>
    <t>FbF Roadmaps</t>
  </si>
  <si>
    <t>Capacity building on FbF</t>
  </si>
  <si>
    <t>High-level dialogue</t>
  </si>
  <si>
    <t>Implememtation of Early actions</t>
  </si>
  <si>
    <t>Pilot testing</t>
  </si>
  <si>
    <t xml:space="preserve">Workshop Facilitator </t>
  </si>
  <si>
    <t>Study tour to advanced LMHSs</t>
  </si>
  <si>
    <t>Regional Travels for collaboration</t>
  </si>
  <si>
    <t>Operations manual</t>
  </si>
  <si>
    <t>Mid-term review</t>
  </si>
  <si>
    <t>Baseline analysis</t>
  </si>
  <si>
    <t>MEL software</t>
  </si>
  <si>
    <t>DQA</t>
  </si>
  <si>
    <t>MEL Training</t>
  </si>
  <si>
    <t>M&amp;E Specialist</t>
  </si>
  <si>
    <t>Finance officer</t>
  </si>
  <si>
    <t>4 Sector Specialist</t>
  </si>
  <si>
    <t>Equipment for PWS studio and SSB</t>
  </si>
  <si>
    <t>Weather radar</t>
  </si>
  <si>
    <t>Activity 2.1.3 : Streghtening environmental monitoring lab and enhancing NDMA emergency operations</t>
  </si>
  <si>
    <t>Activity 5.1.1: Facilitation of collaboration and organizing study tours</t>
  </si>
  <si>
    <t>Note</t>
  </si>
  <si>
    <t>Consultant</t>
  </si>
  <si>
    <t>To detail unit cost and duration of consultant(s) work and position</t>
  </si>
  <si>
    <t xml:space="preserve">Include machinery specification, equipment name, quantity, and unit cost in budget notes and how the unit cost is arrived. </t>
  </si>
  <si>
    <t>Include the number of workshops anticipated, number of people attending, number of days, target group, cost per work workshop, venue cost, etc.</t>
  </si>
  <si>
    <t>Breakdown travel cost information by number of people and cost per person and separating DSA where applicable. Also please provide the reason why international travel is needed.</t>
  </si>
  <si>
    <t>Professional Services</t>
  </si>
  <si>
    <t>Please provide the details of the professional services needed, purpose of the services, and also the basis of the cost estimates.</t>
  </si>
  <si>
    <t xml:space="preserve">Include material and goods specification, name, quantity, and unit cost in budget notes, and how the unit cost is arrived. </t>
  </si>
  <si>
    <t xml:space="preserve">Include office supplies' name, quantity, and unit cost in budget notes, and how the unit cost is arrived. </t>
  </si>
  <si>
    <t>PMU</t>
  </si>
  <si>
    <t xml:space="preserve">PMC percentage applies on the sub-total of components/activities. </t>
  </si>
  <si>
    <t>(important - prepared in conjunction with Budget Plan)</t>
  </si>
  <si>
    <t>Local consultants to support the implementation of the project</t>
  </si>
  <si>
    <t>Unit cost (USD)</t>
  </si>
  <si>
    <t>A2</t>
  </si>
  <si>
    <t>Established in Year 1</t>
  </si>
  <si>
    <t>Established in Year 2</t>
  </si>
  <si>
    <t>Established in Year 3</t>
  </si>
  <si>
    <t>Established in Year 4</t>
  </si>
  <si>
    <t>Established in Year 5</t>
  </si>
  <si>
    <t>Total Quantity</t>
  </si>
  <si>
    <t>Total 
(USD)</t>
  </si>
  <si>
    <t>Sub total (USD)</t>
  </si>
  <si>
    <t>average price</t>
  </si>
  <si>
    <t>A3</t>
  </si>
  <si>
    <t>Number of Participants</t>
  </si>
  <si>
    <t>Days</t>
  </si>
  <si>
    <t>A4</t>
  </si>
  <si>
    <t>Travel to project implementation and in field supervision</t>
  </si>
  <si>
    <t>Quantity (days)</t>
  </si>
  <si>
    <t xml:space="preserve">Purpose of travel </t>
  </si>
  <si>
    <t>Professional/ Contractual Services, technical assistance in the field</t>
  </si>
  <si>
    <t>Quantity</t>
  </si>
  <si>
    <t>Unit cost (USD per months)</t>
  </si>
  <si>
    <t>Objective of the Services</t>
  </si>
  <si>
    <t>A7</t>
  </si>
  <si>
    <t>Institutional technical capacity of Country/1</t>
  </si>
  <si>
    <t>Quantity (Unit)</t>
  </si>
  <si>
    <t>Project Management Unit - Subtotal USD</t>
  </si>
  <si>
    <t>Remarks</t>
  </si>
  <si>
    <t>Feedback surveys</t>
  </si>
  <si>
    <t>Work days</t>
  </si>
  <si>
    <t>Impact evaluation workshop</t>
  </si>
  <si>
    <t>Quantity (persons-days)</t>
  </si>
  <si>
    <t>Local consultant for guidelines and risk modelling</t>
  </si>
  <si>
    <t>Local Consultant for Development and Operationalization of an automated decision management system</t>
  </si>
  <si>
    <t>Local consultants for surveys and engineering assistance</t>
  </si>
  <si>
    <t>Local consultant - surveyor on communications channels</t>
  </si>
  <si>
    <t>Local Consultant - Feedback surveys</t>
  </si>
  <si>
    <t>Local Consultant Policy study and report for transforming LMHS</t>
  </si>
  <si>
    <t>Local Consultant on Delivering on early actions, consultations and roadmaps</t>
  </si>
  <si>
    <t>Local Consultant Workshop Facilitator</t>
  </si>
  <si>
    <t>Local Consultant for recruitment of PMU</t>
  </si>
  <si>
    <t>Equipment for climate information systems for resilient development</t>
  </si>
  <si>
    <t>Solar system 142 kWp with storage</t>
  </si>
  <si>
    <t>Weather Radar</t>
  </si>
  <si>
    <t>Project vehicles</t>
  </si>
  <si>
    <t>Establishing an E-infrastructure for weather and seasonal forcasting with support system</t>
  </si>
  <si>
    <t>Material for Production of seasonal forecasts and related trainings</t>
  </si>
  <si>
    <t>Material for Engineering and dissemination measures</t>
  </si>
  <si>
    <t>Material for Media Training</t>
  </si>
  <si>
    <t xml:space="preserve"> Training for Enhancing Climate Information Systems</t>
  </si>
  <si>
    <t>Trainings on Internet based geospatial platform</t>
  </si>
  <si>
    <t>Workshop/Training: Enhancing the Hydrometerorological observation networks</t>
  </si>
  <si>
    <t>Developping good understanding of QMS, gap analysis and workplan</t>
  </si>
  <si>
    <t>QMS Policy Development and policy related training</t>
  </si>
  <si>
    <t>Workshops on Establishment of Communities of Practice (CoP) and CoP related Trainings</t>
  </si>
  <si>
    <t>Training on Production of seasonal forecasts</t>
  </si>
  <si>
    <t>Workshop on Wireless communication ICTP (AfDB)</t>
  </si>
  <si>
    <t>Workshop and Training on wireless communication (on site)</t>
  </si>
  <si>
    <t>IoT Workshop in Liberia</t>
  </si>
  <si>
    <t>Impact Evaluation Workshops /Trainings (3)</t>
  </si>
  <si>
    <t>Users Assessment Workshop</t>
  </si>
  <si>
    <t>National Dialogue</t>
  </si>
  <si>
    <t>N/A</t>
  </si>
  <si>
    <t>Community Consultations</t>
  </si>
  <si>
    <t>Seasonal forcast forum as part of community based EWS</t>
  </si>
  <si>
    <t>CBATS Workshops (1 per year)</t>
  </si>
  <si>
    <t>EOC Training</t>
  </si>
  <si>
    <t>Consultations with policy makers for legislation improvements</t>
  </si>
  <si>
    <t>Workshops on Strengthening Liberia´s Disaster Management Framework</t>
  </si>
  <si>
    <t>Workshops Delivering on early actions, consultations and roadmaps (SOPs for early action)</t>
  </si>
  <si>
    <t>High Level Dialogue</t>
  </si>
  <si>
    <t>MEL Training for PMU (Lumpsum)</t>
  </si>
  <si>
    <t>Final Impact Evaluation Workshop (PMU)</t>
  </si>
  <si>
    <t>Quantity (number of units)</t>
  </si>
  <si>
    <t>Travel -  Regional for collaboration</t>
  </si>
  <si>
    <t>Collaboration</t>
  </si>
  <si>
    <t>Travel - Study tours to advance LMHS</t>
  </si>
  <si>
    <t>Travel - Local for supervision (GoL)</t>
  </si>
  <si>
    <t>Travel - Local for supervision (GCF)</t>
  </si>
  <si>
    <t>Travel - Local for supervision (AfDB)</t>
  </si>
  <si>
    <t>Community based actions</t>
  </si>
  <si>
    <t>Professional services for community based actions and capacity building</t>
  </si>
  <si>
    <t>Professional services for NMC rehabilitaion</t>
  </si>
  <si>
    <t>Professional services for Enhancing the Hydrometerorological observation networks (GCF)</t>
  </si>
  <si>
    <t>Professional services for Enhancing the Hydrometerorological observation networks (AfDB)</t>
  </si>
  <si>
    <t>QMS ISO 9001 Certification</t>
  </si>
  <si>
    <t xml:space="preserve"> Establishing an E-infrastructure for weather and seasonal forcasting with support system</t>
  </si>
  <si>
    <t>Establishmet of Communities of Practice</t>
  </si>
  <si>
    <t>Professional services on Impact Evaluation</t>
  </si>
  <si>
    <t>Services for Upscale community based action</t>
  </si>
  <si>
    <t>Professional services - scoping study</t>
  </si>
  <si>
    <t>Services for FbF Roadmaps</t>
  </si>
  <si>
    <t>Professional Services for Implementation of Early Action</t>
  </si>
  <si>
    <t>Professional services for pilot testing</t>
  </si>
  <si>
    <t>International consultants to support the implementation of the project</t>
  </si>
  <si>
    <t>International consultant for guidelines and risk modelling tools</t>
  </si>
  <si>
    <t>International consultant for Establishment of internet based geospatial platform</t>
  </si>
  <si>
    <t>International Consultant climate hazards assessments and national database</t>
  </si>
  <si>
    <t>International Consultant for Development and Operationalization of an automated decision management system</t>
  </si>
  <si>
    <t>QMS ISO 9001 Certification (Audits)</t>
  </si>
  <si>
    <t>International Consultant for LMHS Information Portal</t>
  </si>
  <si>
    <t>International Consultant Users Assessment (unit cost is yearly lumpsum)</t>
  </si>
  <si>
    <t>International Consultant - Community Action Response (first year)</t>
  </si>
  <si>
    <t>International consultant policy to transform LMHS</t>
  </si>
  <si>
    <t>International Consultant Strengthening Liberia´s Disaster Management Framework</t>
  </si>
  <si>
    <t>International Consultant for Delivering on early actions, consultations and roadmaps</t>
  </si>
  <si>
    <t>Establishment of Meteorological and Hydrological lab with LMS and LHS</t>
  </si>
  <si>
    <t>environmental monitoring lab and enhancing NDMA emergency operations</t>
  </si>
  <si>
    <t>Trust fund establishment</t>
  </si>
  <si>
    <t>Local, international consultants and staff for Monitoring, Evaluation and learning systems</t>
  </si>
  <si>
    <t>Local Consultant  Mid Term Review</t>
  </si>
  <si>
    <t xml:space="preserve">International Consultant Mid Term Review </t>
  </si>
  <si>
    <t>Project completion supervision - Local consultant</t>
  </si>
  <si>
    <t xml:space="preserve">Individual junior consultant PMU </t>
  </si>
  <si>
    <t>International consultant PMU (Responsibility of Finance Officer and PM)</t>
  </si>
  <si>
    <t>Local consultant Baseline analisys PMU</t>
  </si>
  <si>
    <t>M&amp;E Specialist (60 months)</t>
  </si>
  <si>
    <t>Finance Officer (60 months)</t>
  </si>
  <si>
    <t>4 sector specialists (60 months)</t>
  </si>
  <si>
    <t>10 support staff (60 months)</t>
  </si>
  <si>
    <t>Local Consultant DQA</t>
  </si>
  <si>
    <t>International Consultant Impact Evaluation</t>
  </si>
  <si>
    <t>Local Consultant Impact Evaluation</t>
  </si>
  <si>
    <t>Pear to peer learning</t>
  </si>
  <si>
    <t>Professional services for Peer to Peer Learning</t>
  </si>
  <si>
    <t>ProKect Vehicles</t>
  </si>
  <si>
    <t>ProKect supervision</t>
  </si>
  <si>
    <t>ProKect completion supervision</t>
  </si>
  <si>
    <t>Responsiility of the Finance Officer and ProKect Manager</t>
  </si>
  <si>
    <t>10 ProKect Support staffs</t>
  </si>
  <si>
    <t>Responsibility of the ProKect Manager</t>
  </si>
  <si>
    <t>Project management and technical staff (4) LNRC   -Including Running cost</t>
  </si>
  <si>
    <t>Recruit Project Manager</t>
  </si>
  <si>
    <t>Project Manager recruited by GoL</t>
  </si>
  <si>
    <t>Budget in Year 1</t>
  </si>
  <si>
    <t>Budget in Year 2</t>
  </si>
  <si>
    <t>Budget in Year 3</t>
  </si>
  <si>
    <t>Budget in Year 4</t>
  </si>
  <si>
    <t>Budget in Year 5</t>
  </si>
  <si>
    <t>Total 5 Years</t>
  </si>
  <si>
    <t>Stationaries and supplies  under AfDB budget</t>
  </si>
  <si>
    <t>IFRC - CCST (remunerations)</t>
  </si>
  <si>
    <t xml:space="preserve"> RCRC Technical Support (remunarations)</t>
  </si>
  <si>
    <t xml:space="preserve"> RCRC Technical Support </t>
  </si>
  <si>
    <t>PMC1</t>
  </si>
  <si>
    <t>PMC2</t>
  </si>
  <si>
    <t>PMC3</t>
  </si>
  <si>
    <t>PMC4</t>
  </si>
  <si>
    <t>PMC5</t>
  </si>
  <si>
    <t>Activity 1.1.1</t>
  </si>
  <si>
    <t>Activity 2.1.1</t>
  </si>
  <si>
    <t>Activity 3.1.1</t>
  </si>
  <si>
    <t>Activity 4.1.1</t>
  </si>
  <si>
    <t>Activity 4.2.1</t>
  </si>
  <si>
    <t>Activity 4.2.2</t>
  </si>
  <si>
    <t>Activity 5.2.1</t>
  </si>
  <si>
    <t>Activity 1.1.2</t>
  </si>
  <si>
    <t>Activity 2.1.4</t>
  </si>
  <si>
    <t xml:space="preserve">Activity 2.2.1 </t>
  </si>
  <si>
    <t>Activity 2.2.1</t>
  </si>
  <si>
    <t xml:space="preserve">Activity 2.2.2 </t>
  </si>
  <si>
    <t>Activity 2.4.1</t>
  </si>
  <si>
    <t>Activity 2.4.3</t>
  </si>
  <si>
    <t>Activity 3.1.2</t>
  </si>
  <si>
    <t>Activity 5.3.1</t>
  </si>
  <si>
    <t>Activity 2.2.2</t>
  </si>
  <si>
    <t>Activity 2.3.1</t>
  </si>
  <si>
    <t>Activity 2.3.2</t>
  </si>
  <si>
    <t>Activity 2.4.2</t>
  </si>
  <si>
    <t>Activity 3.2.1</t>
  </si>
  <si>
    <t>Activity 3.2.2</t>
  </si>
  <si>
    <t>Activity 4.1.2</t>
  </si>
  <si>
    <t>Activity 5.3.2</t>
  </si>
  <si>
    <t>Activity 5.1.1</t>
  </si>
  <si>
    <t>Activity 1.2.2</t>
  </si>
  <si>
    <t>Activity 2.3.3</t>
  </si>
  <si>
    <t>Activity 1.2.1</t>
  </si>
  <si>
    <t>Activity 2.1.2</t>
  </si>
  <si>
    <t>Activity 2.1.3</t>
  </si>
  <si>
    <t>Activity 4.3.1</t>
  </si>
  <si>
    <r>
      <t xml:space="preserve">Workshop/training for establishment of guidelines and risk modelling </t>
    </r>
    <r>
      <rPr>
        <sz val="9"/>
        <color rgb="FF00CC99"/>
        <rFont val="Cambria"/>
        <family val="1"/>
      </rPr>
      <t>(2 trainings of 120 participants each of 3 days each)</t>
    </r>
  </si>
  <si>
    <t>Workshop training on Operationalization of an automated decision management system</t>
  </si>
  <si>
    <t>Validations workshops on legislation to transform LMS and LHS into a single LMHS agency</t>
  </si>
  <si>
    <t>Material and Goods for PMU</t>
  </si>
  <si>
    <t>Project Name:Enhancing Climate Information Systems for Resilient Development in Liberia (Liberia CIS)</t>
  </si>
  <si>
    <r>
      <rPr>
        <sz val="9"/>
        <color rgb="FFFF0000"/>
        <rFont val="Cambria"/>
        <family val="1"/>
      </rPr>
      <t>Equipment</t>
    </r>
    <r>
      <rPr>
        <sz val="9"/>
        <color theme="1"/>
        <rFont val="Cambria"/>
        <family val="1"/>
      </rPr>
      <t xml:space="preserve"> for  internet based geospatial platform</t>
    </r>
  </si>
  <si>
    <r>
      <rPr>
        <sz val="9"/>
        <color rgb="FFFF0000"/>
        <rFont val="Cambria"/>
        <family val="1"/>
      </rPr>
      <t>Equipment</t>
    </r>
    <r>
      <rPr>
        <sz val="9"/>
        <color theme="1"/>
        <rFont val="Cambria"/>
        <family val="1"/>
      </rPr>
      <t xml:space="preserve"> for Development and Operationalization of an automated decision management system</t>
    </r>
  </si>
  <si>
    <r>
      <rPr>
        <sz val="9"/>
        <color rgb="FFFF0000"/>
        <rFont val="Cambria"/>
        <family val="1"/>
      </rPr>
      <t>Equipment</t>
    </r>
    <r>
      <rPr>
        <sz val="9"/>
        <color theme="1"/>
        <rFont val="Cambria"/>
        <family val="1"/>
      </rPr>
      <t xml:space="preserve"> for NMC rehabilitation (AfDB)</t>
    </r>
  </si>
  <si>
    <r>
      <rPr>
        <sz val="9"/>
        <color rgb="FFFF0000"/>
        <rFont val="Cambria"/>
        <family val="1"/>
      </rPr>
      <t>Equipment</t>
    </r>
    <r>
      <rPr>
        <sz val="9"/>
        <color theme="1"/>
        <rFont val="Cambria"/>
        <family val="1"/>
      </rPr>
      <t xml:space="preserve"> for Enhancing the Hydrometerorological observation networks (GCF)</t>
    </r>
  </si>
  <si>
    <r>
      <rPr>
        <sz val="9"/>
        <color rgb="FFFF0000"/>
        <rFont val="Cambria"/>
        <family val="1"/>
      </rPr>
      <t>Equipment</t>
    </r>
    <r>
      <rPr>
        <sz val="9"/>
        <color theme="1"/>
        <rFont val="Cambria"/>
        <family val="1"/>
      </rPr>
      <t xml:space="preserve"> for PWS studio and SSB (Establishment of Public Weather services)</t>
    </r>
  </si>
  <si>
    <t>Units</t>
  </si>
  <si>
    <t>Equipment for  internet based geospatial platform</t>
  </si>
  <si>
    <t>Equipment for Development and Operationalization of an automated decision management system</t>
  </si>
  <si>
    <t>LMS - a) Numerical Weather Prediction lab</t>
  </si>
  <si>
    <t>                       - Workstation computers</t>
  </si>
  <si>
    <t>                       -  Minimum of 60" OLED/Plasma smart tv for visualisation (x6)</t>
  </si>
  <si>
    <t>                       -  Interactive Smart boards (x3)</t>
  </si>
  <si>
    <t>               b) Synoptic lab</t>
  </si>
  <si>
    <t>                        -  Interactive Smart boards (x3) </t>
  </si>
  <si>
    <t>                        - Minimum of 60" OLED/Plasma smart tv for visualisation (x3)</t>
  </si>
  <si>
    <t>                        -  Digital weather chart analysis system  </t>
  </si>
  <si>
    <t>                        - Other systems           </t>
  </si>
  <si>
    <t>               c) Meteorological Instrument calibration lab</t>
  </si>
  <si>
    <t>                        -  Electronic calibration instruments for precipitation gauges</t>
  </si>
  <si>
    <t>                            (i) Monitors (x4)</t>
  </si>
  <si>
    <t>                            (ii) Cameras</t>
  </si>
  <si>
    <t>                           (iii) Projectors</t>
  </si>
  <si>
    <t>                           (iv) Screens (front or rear projection)</t>
  </si>
  <si>
    <t>                            (v) Distribution amp</t>
  </si>
  <si>
    <t>                             (vi) Switchers (matrix, scaling, and non-scaling),</t>
  </si>
  <si>
    <t>                             (vii) Extenders </t>
  </si>
  <si>
    <t>                             (viii) Signal adapters and/or AD converters </t>
  </si>
  <si>
    <t>                             (ix) Playback devices (DVD, Blu-ray, DAT, etc.)</t>
  </si>
  <si>
    <t>                             (x) Recording or capture devices</t>
  </si>
  <si>
    <t>                           (i) Microphones (wired and wireless)</t>
  </si>
  <si>
    <t>                             (ii) Mixers (both analog and digital)</t>
  </si>
  <si>
    <t>                             (iii) Speakers (powered, non-powered, arrays, subwoofers, horns, etc.)</t>
  </si>
  <si>
    <t>                             (iv) Amplifier</t>
  </si>
  <si>
    <t>                             (v) Distribution amp</t>
  </si>
  <si>
    <t>                             (vi) Communication (Comm)</t>
  </si>
  <si>
    <t>                             (vii) Signal processing (equilizers, compressors, gates, delays, etc.)</t>
  </si>
  <si>
    <t>                               (i) Lighting instruments (LED) </t>
  </si>
  <si>
    <t>                               (ii) Dimmers</t>
  </si>
  <si>
    <t>                               (iii) Lighting consoles (analog or digital)</t>
  </si>
  <si>
    <t>                       -  Workstation computers</t>
  </si>
  <si>
    <t>                       -  Minimum of 60" OLED/Plasma smart tv for visualisation (x4)</t>
  </si>
  <si>
    <t>Equipment for NMC rehabilitation (AfDB)</t>
  </si>
  <si>
    <t>Equipment for NMC Rehabilitation (GCF)</t>
  </si>
  <si>
    <t xml:space="preserve">Activity 2.2.2a </t>
  </si>
  <si>
    <t>Equipment for Enhancing the Hydrometerorological observation networks (GCF)</t>
  </si>
  <si>
    <t xml:space="preserve">Activity 2.2.2b </t>
  </si>
  <si>
    <t>Equipment for Enhancing the Hydrometerorological observation networks (AfDB)</t>
  </si>
  <si>
    <t>ID</t>
  </si>
  <si>
    <t>Description (Same as  Annex 16)</t>
  </si>
  <si>
    <t>Unit Price (USD)</t>
  </si>
  <si>
    <t>Total Price (USD)</t>
  </si>
  <si>
    <t>Automatic meteorological station comprising 5 sensors for measuring; wind speed, wind direction, air temperature, relative humidity, global solar radiation, barometric pressure and rainfall. Supplied complete with datalogger, battery, solar charging unit and all necessary accessories.</t>
  </si>
  <si>
    <t>12,537.56</t>
  </si>
  <si>
    <t>250,751.20</t>
  </si>
  <si>
    <t>Air quality sensor for measuring common pollutants; NO2, NO, O3 as well as particulates PM1, PM2.5 and PM10. Operates a replacement cartridge system, online dashboard visualisation and DC / solar power supply.</t>
  </si>
  <si>
    <t>6,750.00</t>
  </si>
  <si>
    <t>135,000.00</t>
  </si>
  <si>
    <t xml:space="preserve">Automatic agrometeorological station comprising 7 sensors for measuring; soil moisture, soil temperature, leaf wetness, wind speed, wind direction, air temperature, relative humidity, global solar radiation, barometric pressure and rainfall.Supplied complete with datalogger, battery, solar charging unit and all necessary accessories. </t>
  </si>
  <si>
    <t>13,732.31</t>
  </si>
  <si>
    <t>274,646.20</t>
  </si>
  <si>
    <t xml:space="preserve">Manual Weather Station comprising a range of conventional instruments housed in a Stevenson Screen to enable basic weather data to be collected daily. Consists of a rain gauge, max/min thermometer, hygrometer, anemometer and Stevenson Screen. </t>
  </si>
  <si>
    <t>2,490.75</t>
  </si>
  <si>
    <t>49,815.00</t>
  </si>
  <si>
    <r>
      <t>AWS Management Software for meteorological data visualisation (</t>
    </r>
    <r>
      <rPr>
        <b/>
        <sz val="7"/>
        <color rgb="FF000000"/>
        <rFont val="Calibri"/>
        <family val="2"/>
      </rPr>
      <t>INCLUDED IN AWS SYSTEMS</t>
    </r>
    <r>
      <rPr>
        <sz val="7"/>
        <color rgb="FF000000"/>
        <rFont val="Calibri"/>
        <family val="2"/>
      </rPr>
      <t>)</t>
    </r>
  </si>
  <si>
    <t>0.00</t>
  </si>
  <si>
    <r>
      <t>Solar solutions for meteorological systems (</t>
    </r>
    <r>
      <rPr>
        <b/>
        <sz val="7"/>
        <color rgb="FF000000"/>
        <rFont val="Calibri"/>
        <family val="2"/>
      </rPr>
      <t>INCLUDED IN AWS SYSTEMS</t>
    </r>
    <r>
      <rPr>
        <sz val="7"/>
        <color rgb="FF000000"/>
        <rFont val="Calibri"/>
        <family val="2"/>
      </rPr>
      <t>)</t>
    </r>
  </si>
  <si>
    <t xml:space="preserve">Localised data management server for AWSMS </t>
  </si>
  <si>
    <t>4,050.00</t>
  </si>
  <si>
    <t>81,000.00</t>
  </si>
  <si>
    <t>Base Station-Centralized data Management system to maintain full control over the remote units and the data collected.</t>
  </si>
  <si>
    <t>8,787.60</t>
  </si>
  <si>
    <r>
      <rPr>
        <b/>
        <sz val="9"/>
        <color theme="1"/>
        <rFont val="Cambria"/>
        <family val="1"/>
      </rPr>
      <t>Sub total (USD)</t>
    </r>
    <r>
      <rPr>
        <sz val="9"/>
        <color theme="1"/>
        <rFont val="Cambria"/>
        <family val="1"/>
      </rPr>
      <t xml:space="preserve"> </t>
    </r>
  </si>
  <si>
    <t>Description</t>
  </si>
  <si>
    <t>X-band weather radar system including a map server, radar studio software, workstations, technical training and maintenance fee, an AWOS and other auxiliary accessories</t>
  </si>
  <si>
    <t>Unmanned Aircraft Systems plus payload packages to observe upper air temperature, relative humidity, pressure, wind wpeed and wind direction</t>
  </si>
  <si>
    <t>Two Double Cabin 4 x 4 wheel drive</t>
  </si>
  <si>
    <t>High-power HPC modelling station 20 core, 128GB ram with 2x10Gbe interface +1 x 100gbs Omnipath</t>
  </si>
  <si>
    <t>Spare-parts kit for HPC modelling server (CPU+RAM+DIsk+Power-unit)</t>
  </si>
  <si>
    <t>24U rack unit with cooling fans</t>
  </si>
  <si>
    <t xml:space="preserve">36-bay High Performance RAID6 NAS Storage Appliance with  2x10GbE and 4x1Gb/s Ethernet </t>
  </si>
  <si>
    <t>6TB hard-disk for NAS Storage Appliance</t>
  </si>
  <si>
    <t>High Performance NAS spare-parts kit (extra 6TB disks)</t>
  </si>
  <si>
    <t>17”  laptop with Nvidia graphics card fot Visualisation/access station</t>
  </si>
  <si>
    <t>48port High Performance Gigabit Ethernet switch/router  with 4x 10gbs SFP+ and PoE for access-points</t>
  </si>
  <si>
    <t xml:space="preserve">24port Omnipath HighSpeed (100gbs) switch </t>
  </si>
  <si>
    <t xml:space="preserve">Wi-Fi Access Point </t>
  </si>
  <si>
    <t>Shipping plus Installation</t>
  </si>
  <si>
    <t>Equipment for PWS studio and SSB (Establishment of Public Weather services)</t>
  </si>
  <si>
    <t>Equipment for LMHS</t>
  </si>
  <si>
    <t>Tripod for each camera</t>
  </si>
  <si>
    <t>2 Laptop computers</t>
  </si>
  <si>
    <r>
      <rPr>
        <sz val="9"/>
        <color rgb="FF333333"/>
        <rFont val="Times New Roman"/>
        <family val="1"/>
      </rPr>
      <t xml:space="preserve"> </t>
    </r>
    <r>
      <rPr>
        <sz val="9"/>
        <color rgb="FF333333"/>
        <rFont val="Arial"/>
        <family val="2"/>
      </rPr>
      <t>2 Desktop computers</t>
    </r>
  </si>
  <si>
    <r>
      <rPr>
        <sz val="9"/>
        <color theme="1"/>
        <rFont val="Times New Roman"/>
        <family val="1"/>
      </rPr>
      <t xml:space="preserve">  </t>
    </r>
    <r>
      <rPr>
        <sz val="9"/>
        <color rgb="FF333333"/>
        <rFont val="Arial"/>
        <family val="2"/>
      </rPr>
      <t>Studio background and furnitures</t>
    </r>
  </si>
  <si>
    <t>DVD and flash drives</t>
  </si>
  <si>
    <t>a) Surface water and groundwater lab</t>
  </si>
  <si>
    <t>b) Hydrological modeling lab</t>
  </si>
  <si>
    <t>Video equipments</t>
  </si>
  <si>
    <t>Audio equipments</t>
  </si>
  <si>
    <t>Lighting equipments</t>
  </si>
  <si>
    <t>Others</t>
  </si>
  <si>
    <t>                             (viii) SSB radio</t>
  </si>
  <si>
    <t xml:space="preserve">c) Hydrological calibration Instrument </t>
  </si>
  <si>
    <t>Solar system 142 kWp with storage (see Annex 14 for details)</t>
  </si>
  <si>
    <t>Months</t>
  </si>
  <si>
    <t>Budget in Year 1 (12 months)</t>
  </si>
  <si>
    <t>Budget in Year 2 (12 months)</t>
  </si>
  <si>
    <t>Budget in Year 3 (12 months)</t>
  </si>
  <si>
    <t>Budget in Year 4 (12 months)</t>
  </si>
  <si>
    <t>Budget in Year 5 (12 months)</t>
  </si>
  <si>
    <r>
      <t xml:space="preserve">4 sector specialists from LMS, LHS, NDMA and EPA (60 months)
</t>
    </r>
    <r>
      <rPr>
        <i/>
        <sz val="9"/>
        <color rgb="FFFF0000"/>
        <rFont val="Cambria"/>
        <family val="1"/>
      </rPr>
      <t>The four sector specialists would be from meteorology, hydrology, environmental and disaster management sectors</t>
    </r>
  </si>
  <si>
    <r>
      <t xml:space="preserve">10 support staff (60 months)
</t>
    </r>
    <r>
      <rPr>
        <i/>
        <sz val="9"/>
        <color rgb="FFFF0000"/>
        <rFont val="Cambria"/>
        <family val="1"/>
      </rPr>
      <t>At least two of these support staffs will be recruited from each of the four sectors, that is, meteorology, hydrology,  environmental and disaster management sectors.</t>
    </r>
  </si>
  <si>
    <r>
      <t xml:space="preserve">Trust fund establishment
</t>
    </r>
    <r>
      <rPr>
        <i/>
        <sz val="9"/>
        <color rgb="FFFF0000"/>
        <rFont val="Cambria"/>
        <family val="1"/>
      </rPr>
      <t>(Trust fund will be capitalized and guided as per the Operations Manual)</t>
    </r>
    <r>
      <rPr>
        <sz val="9"/>
        <color theme="1"/>
        <rFont val="Cambria"/>
        <family val="1"/>
      </rPr>
      <t xml:space="preserve"> </t>
    </r>
  </si>
  <si>
    <t>Total Cost (USD)</t>
  </si>
  <si>
    <r>
      <t xml:space="preserve">Workshop/training for establishment of guidelines and risk modelling 
</t>
    </r>
    <r>
      <rPr>
        <i/>
        <sz val="9"/>
        <color rgb="FFFF0000"/>
        <rFont val="Cambria"/>
        <family val="1"/>
      </rPr>
      <t>(2 trainings of 120 participants each of 3 days each)</t>
    </r>
  </si>
  <si>
    <r>
      <t xml:space="preserve">Workshop on Wireless communication </t>
    </r>
    <r>
      <rPr>
        <sz val="9"/>
        <color rgb="FFFF0000"/>
        <rFont val="Cambria"/>
        <family val="1"/>
      </rPr>
      <t>International Centre for Theoretical Physics (</t>
    </r>
    <r>
      <rPr>
        <sz val="9"/>
        <color theme="1"/>
        <rFont val="Cambria"/>
        <family val="1"/>
      </rPr>
      <t>ICTP</t>
    </r>
    <r>
      <rPr>
        <sz val="9"/>
        <color rgb="FFFF0000"/>
        <rFont val="Cambria"/>
        <family val="1"/>
      </rPr>
      <t>)</t>
    </r>
    <r>
      <rPr>
        <sz val="9"/>
        <color theme="1"/>
        <rFont val="Cambria"/>
        <family val="1"/>
      </rPr>
      <t xml:space="preserve"> - (AfDB)</t>
    </r>
  </si>
  <si>
    <r>
      <rPr>
        <sz val="9"/>
        <color rgb="FFFF0000"/>
        <rFont val="Cambria"/>
        <family val="1"/>
      </rPr>
      <t>Internet of Things (</t>
    </r>
    <r>
      <rPr>
        <sz val="9"/>
        <color theme="1"/>
        <rFont val="Cambria"/>
        <family val="1"/>
      </rPr>
      <t>IoT</t>
    </r>
    <r>
      <rPr>
        <sz val="9"/>
        <color rgb="FFFF0000"/>
        <rFont val="Cambria"/>
        <family val="1"/>
      </rPr>
      <t>)</t>
    </r>
    <r>
      <rPr>
        <sz val="9"/>
        <color theme="1"/>
        <rFont val="Cambria"/>
        <family val="1"/>
      </rPr>
      <t xml:space="preserve"> Workshop in Liberia</t>
    </r>
  </si>
  <si>
    <r>
      <rPr>
        <sz val="9"/>
        <color rgb="FFFF0000"/>
        <rFont val="Cambria"/>
        <family val="1"/>
      </rPr>
      <t>Community-Based Actions  (</t>
    </r>
    <r>
      <rPr>
        <sz val="9"/>
        <color theme="1"/>
        <rFont val="Cambria"/>
        <family val="1"/>
      </rPr>
      <t>CBATS</t>
    </r>
    <r>
      <rPr>
        <sz val="9"/>
        <color rgb="FFFF0000"/>
        <rFont val="Cambria"/>
        <family val="1"/>
      </rPr>
      <t>)</t>
    </r>
    <r>
      <rPr>
        <sz val="9"/>
        <color theme="1"/>
        <rFont val="Cambria"/>
        <family val="1"/>
      </rPr>
      <t xml:space="preserve"> Workshops (1 per year)</t>
    </r>
  </si>
  <si>
    <r>
      <t xml:space="preserve">Project management and technical staff (4) </t>
    </r>
    <r>
      <rPr>
        <sz val="9"/>
        <color rgb="FFFF0000"/>
        <rFont val="Cambria"/>
        <family val="1"/>
      </rPr>
      <t>Liberian National Red Cross Society (</t>
    </r>
    <r>
      <rPr>
        <sz val="9"/>
        <color theme="1"/>
        <rFont val="Cambria"/>
        <family val="1"/>
      </rPr>
      <t>LNRCS</t>
    </r>
    <r>
      <rPr>
        <sz val="9"/>
        <color rgb="FFFF0000"/>
        <rFont val="Cambria"/>
        <family val="1"/>
      </rPr>
      <t>)</t>
    </r>
    <r>
      <rPr>
        <sz val="9"/>
        <color theme="1"/>
        <rFont val="Cambria"/>
        <family val="1"/>
      </rPr>
      <t xml:space="preserve">  -Including Running cost</t>
    </r>
  </si>
  <si>
    <r>
      <t xml:space="preserve">Local Consultant </t>
    </r>
    <r>
      <rPr>
        <sz val="9"/>
        <color rgb="FFFF0000"/>
        <rFont val="Cambria"/>
        <family val="1"/>
      </rPr>
      <t>Data Quality Assessment (</t>
    </r>
    <r>
      <rPr>
        <sz val="9"/>
        <color theme="1"/>
        <rFont val="Cambria"/>
        <family val="1"/>
      </rPr>
      <t>DQA</t>
    </r>
    <r>
      <rPr>
        <sz val="9"/>
        <color rgb="FFFF0000"/>
        <rFont val="Cambria"/>
        <family val="1"/>
      </rPr>
      <t>)</t>
    </r>
  </si>
  <si>
    <r>
      <t xml:space="preserve"> </t>
    </r>
    <r>
      <rPr>
        <sz val="9"/>
        <color rgb="FFFF0000"/>
        <rFont val="Cambria"/>
        <family val="1"/>
      </rPr>
      <t>Red Cross Red Crescent Climate Centre (</t>
    </r>
    <r>
      <rPr>
        <sz val="9"/>
        <color theme="1"/>
        <rFont val="Cambria"/>
        <family val="1"/>
      </rPr>
      <t>RCRC</t>
    </r>
    <r>
      <rPr>
        <sz val="9"/>
        <color rgb="FFFF0000"/>
        <rFont val="Cambria"/>
        <family val="1"/>
      </rPr>
      <t>)</t>
    </r>
    <r>
      <rPr>
        <sz val="9"/>
        <color theme="1"/>
        <rFont val="Cambria"/>
        <family val="1"/>
      </rPr>
      <t xml:space="preserve"> Technical Support (remunarations)</t>
    </r>
  </si>
  <si>
    <r>
      <rPr>
        <sz val="9"/>
        <color rgb="FFFF0000"/>
        <rFont val="Cambria"/>
        <family val="1"/>
      </rPr>
      <t>International Federation of the Red Cross Red Crescent  (</t>
    </r>
    <r>
      <rPr>
        <sz val="9"/>
        <color theme="1"/>
        <rFont val="Cambria"/>
        <family val="1"/>
      </rPr>
      <t>IFRC</t>
    </r>
    <r>
      <rPr>
        <sz val="9"/>
        <color rgb="FFFF0000"/>
        <rFont val="Cambria"/>
        <family val="1"/>
      </rPr>
      <t>)</t>
    </r>
    <r>
      <rPr>
        <sz val="9"/>
        <color theme="1"/>
        <rFont val="Cambria"/>
        <family val="1"/>
      </rPr>
      <t xml:space="preserve"> - </t>
    </r>
    <r>
      <rPr>
        <sz val="9"/>
        <color rgb="FFFF0000"/>
        <rFont val="Cambria"/>
        <family val="1"/>
      </rPr>
      <t xml:space="preserve"> </t>
    </r>
    <r>
      <rPr>
        <sz val="9"/>
        <color theme="1"/>
        <rFont val="Cambria"/>
        <family val="1"/>
      </rPr>
      <t>CCST (remunerations)</t>
    </r>
  </si>
  <si>
    <r>
      <t xml:space="preserve">Weather Radar
</t>
    </r>
    <r>
      <rPr>
        <sz val="9"/>
        <color rgb="FFFF0000"/>
        <rFont val="Cambria"/>
        <family val="1"/>
      </rPr>
      <t xml:space="preserve">- One (1) X-band weather radar system including a map server, radar studio software, workstations, technical training and maintenance fee, an AWOS and other auxiliary accessories): unit cost USD900,000 </t>
    </r>
  </si>
  <si>
    <r>
      <rPr>
        <sz val="9"/>
        <color rgb="FFFF0000"/>
        <rFont val="Cambria"/>
        <family val="1"/>
      </rPr>
      <t xml:space="preserve">Equipment </t>
    </r>
    <r>
      <rPr>
        <sz val="9"/>
        <color theme="1"/>
        <rFont val="Cambria"/>
        <family val="1"/>
      </rPr>
      <t xml:space="preserve">for NMC Rehabilitation (GCF)
</t>
    </r>
    <r>
      <rPr>
        <sz val="9"/>
        <color rgb="FFFF0000"/>
        <rFont val="Cambria"/>
        <family val="1"/>
      </rPr>
      <t>Liberia Meteorological Service 
a) Numerical Weather Prediction lab
      - Workstation computers                    
      - Minimum of 60" OLED/Plasma smart tv for visualisation (x6)
      - Interactive Smart boards (x3)
 b) Synoptic lab
      -  Interactive Smart boards (x3) 
       - Minimum of 60" OLED/Plasma smart tv for visualisation (x3)
       - Digital weather chart analysis system 
       - Other systems                  
c) Meteorological Instrument calibration lab
       - Electronic calibration instruments for precipitation gauges</t>
    </r>
  </si>
  <si>
    <r>
      <rPr>
        <sz val="9"/>
        <color rgb="FFFF0000"/>
        <rFont val="Cambria"/>
        <family val="1"/>
      </rPr>
      <t>Equipment</t>
    </r>
    <r>
      <rPr>
        <sz val="9"/>
        <color theme="1"/>
        <rFont val="Cambria"/>
        <family val="1"/>
      </rPr>
      <t xml:space="preserve"> for Enhancing the Hydrometerorological observation networks (AfDB)
</t>
    </r>
    <r>
      <rPr>
        <sz val="9"/>
        <color rgb="FFFF0000"/>
        <rFont val="Cambria"/>
        <family val="1"/>
      </rPr>
      <t>- Twenty (20) Automatic meteorological station comprising 5 sensors for measuring; wind speed, wind direction, air temperature, relative humidity, global solar radiation, barometric pressure and rainfall. Supplied complete with datalogger, battery, solar charging unit and all necessary accessories: Unit Price USD12,537.56</t>
    </r>
    <r>
      <rPr>
        <sz val="9"/>
        <color theme="1"/>
        <rFont val="Cambria"/>
        <family val="1"/>
      </rPr>
      <t xml:space="preserve">
</t>
    </r>
    <r>
      <rPr>
        <sz val="9"/>
        <color rgb="FFFF0000"/>
        <rFont val="Cambria"/>
        <family val="1"/>
      </rPr>
      <t>- Twenty (20)  Air quality sensor for measuring common pollutants; NO2, NO, O3 as well as particulates PM1, PM2.5 and PM10. Operates a replacement cartridge system, online dashboard visualisation and DC / solar power supply:  Unit Price USD6,750.00</t>
    </r>
    <r>
      <rPr>
        <sz val="9"/>
        <color theme="1"/>
        <rFont val="Cambria"/>
        <family val="1"/>
      </rPr>
      <t xml:space="preserve">
</t>
    </r>
    <r>
      <rPr>
        <sz val="9"/>
        <color rgb="FFFF0000"/>
        <rFont val="Cambria"/>
        <family val="1"/>
      </rPr>
      <t>- Twenty (20) Automatic agrometeorological station comprising 7 sensors for measuring; soil moisture, soil temperature, leaf wetness, wind speed, wind direction, air temperature, relative humidity, global solar radiation, barometric pressure and rainfall.Supplied complete with datalogger, battery, solar charging unit and all necessary accessories: Unit Price USD13,732.31</t>
    </r>
    <r>
      <rPr>
        <sz val="9"/>
        <color theme="1"/>
        <rFont val="Cambria"/>
        <family val="1"/>
      </rPr>
      <t xml:space="preserve">
</t>
    </r>
    <r>
      <rPr>
        <sz val="9"/>
        <color rgb="FFFF0000"/>
        <rFont val="Cambria"/>
        <family val="1"/>
      </rPr>
      <t xml:space="preserve">- Twenty (20) Manual Weather Station comprising a range of conventional instruments housed in a Stevenson Screen to enable basic weather data to be collected daily. Consists of a rain gauge, max/min thermometer, hygrometer, anemometer and Stevenson Screen: : Unit Price USD2,490.75
- Twenty (20) AWS Management Software for meteorological data visualisation (INCLUDED IN AWS SYSTEMS)
- Twenty (20) Solar solutions for meteorological systems (INCLUDED IN AWS SYSTEMS)
- Twenty (20) Localised data management server for AWSMS: Unit Price USD4,050 
- Base Station-Centralized data Management system to maintain full control over the remote units and the data collected.
 </t>
    </r>
  </si>
  <si>
    <r>
      <t xml:space="preserve">Establishing an E-infrastructure for weather and seasonal forcasting with support system
</t>
    </r>
    <r>
      <rPr>
        <sz val="9"/>
        <color rgb="FFFF0000"/>
        <rFont val="Cambria"/>
        <family val="1"/>
      </rPr>
      <t>-  Sixteen (16) (High-power HPC modelling station 20 core, 128GB ram with 2x10Gbe interface +1 x 100gbs Omnipath: Unit Price USD4,000
- Three (3) Spare-parts kit for HPC modelling server (CPU+RAM+DIsk+Power-unit): Unit Price USD1,500
- Two (2) 24U rack unit with cooling fans: USD800
- Two (2) 36-bay High Performance RAID6 NAS Storage Appliance with  2x10GbE and 4x1Gb/s Ethernet: Unit Price USD4,000 
- Seventy-two (72) 6TB hard-disk for NAS Storage Appliance: Unit Price USD150
- Thirty-six (36) High Performance NAS spare-parts kit (extra 6TB disks): Unit Price USD1,500
- Six (6) 17”  laptop with Nvidia graphics card fot Visualisation/access station: Unit Price USD 3,000
- Two (2) 48port High Performance Gigabit Ethernet switch/router  with 4x 10gbs SFP+ and PoE for access-points: Unit Price USD7,000
- Two (2) 24port Omnipath HighSpeed (100gbs) switch: Unit Price USD100 
- Four  (4) Wi-Fi Access Point: Unit Price USD400 
- One (1) Shipping plus Installation: Unit Price USD36,800</t>
    </r>
  </si>
  <si>
    <r>
      <t xml:space="preserve">Unmanned Aircraft Systems (UAS)
</t>
    </r>
    <r>
      <rPr>
        <sz val="9"/>
        <color rgb="FFFF0000"/>
        <rFont val="Cambria"/>
        <family val="1"/>
      </rPr>
      <t>- Fifteen (15) UAS plus payload packages to observe upper air temperature, relative humidity, pressure, wind wpeed and wind direction</t>
    </r>
  </si>
  <si>
    <r>
      <t xml:space="preserve">Two Project vehicles (4 x 4 Wheel Double cabin truck)
</t>
    </r>
    <r>
      <rPr>
        <sz val="9"/>
        <color rgb="FFFF0000"/>
        <rFont val="Cambria"/>
        <family val="1"/>
      </rPr>
      <t>- Two (2) Double Cabin 4 x 4 wheel drive: Unit Price USD65,000</t>
    </r>
  </si>
  <si>
    <r>
      <t xml:space="preserve">TV Weather presentation facility
</t>
    </r>
    <r>
      <rPr>
        <sz val="9"/>
        <color rgb="FFFF0000"/>
        <rFont val="Cambria"/>
        <family val="1"/>
      </rPr>
      <t xml:space="preserve">Video equipments
- Monitors (x4)
- Cameras
- Projectors
- Screens (front or rear projection)
- Distribution amp
- Switchers (matrix, scaling, and non-scaling),
- Extenders 
- Signal adapters and/or AD converters 
- Playback devices (DVD, Blu-ray, DAT, etc.)
- Recording or capture devices
</t>
    </r>
    <r>
      <rPr>
        <sz val="9"/>
        <color theme="1"/>
        <rFont val="Cambria"/>
        <family val="1"/>
      </rPr>
      <t xml:space="preserve">
</t>
    </r>
    <r>
      <rPr>
        <sz val="9"/>
        <color rgb="FFFF0000"/>
        <rFont val="Cambria"/>
        <family val="1"/>
      </rPr>
      <t xml:space="preserve">Audio equipments
- Microphones (wired and wireless)
- Mixers (both analog and digital)
- Speakers (powered, non-powered, arrays, subwoofers, horns, etc.)
- Amplifier
- Distribution amp
- Communication (Comm)
- Signal processing (equilizers, compressors, gates, delays, etc.)
- SSB radio
</t>
    </r>
    <r>
      <rPr>
        <sz val="9"/>
        <color theme="1"/>
        <rFont val="Cambria"/>
        <family val="1"/>
      </rPr>
      <t xml:space="preserve">
</t>
    </r>
    <r>
      <rPr>
        <sz val="9"/>
        <color rgb="FFFF0000"/>
        <rFont val="Cambria"/>
        <family val="1"/>
      </rPr>
      <t>Lighting equipments</t>
    </r>
    <r>
      <rPr>
        <sz val="9"/>
        <color theme="1"/>
        <rFont val="Cambria"/>
        <family val="1"/>
      </rPr>
      <t xml:space="preserve">
</t>
    </r>
    <r>
      <rPr>
        <sz val="9"/>
        <color rgb="FFFF0000"/>
        <rFont val="Cambria"/>
        <family val="1"/>
      </rPr>
      <t xml:space="preserve">- Lighting instruments (LED) 
- Dimmers
- Lighting consoles (analog or digital)
</t>
    </r>
    <r>
      <rPr>
        <sz val="9"/>
        <color theme="1"/>
        <rFont val="Cambria"/>
        <family val="1"/>
      </rPr>
      <t xml:space="preserve">
</t>
    </r>
    <r>
      <rPr>
        <sz val="9"/>
        <color rgb="FFFF0000"/>
        <rFont val="Cambria"/>
        <family val="1"/>
      </rPr>
      <t xml:space="preserve">Others
- Tripod for each camera
- 2 Desktop computers
- 2 Laptop computers
- DVD and flash drives
- Studio background and furnitures
</t>
    </r>
    <r>
      <rPr>
        <sz val="9"/>
        <color theme="1"/>
        <rFont val="Cambria"/>
        <family val="1"/>
      </rPr>
      <t xml:space="preserve">
</t>
    </r>
  </si>
  <si>
    <r>
      <rPr>
        <sz val="9"/>
        <color rgb="FFFF0000"/>
        <rFont val="Cambria"/>
        <family val="1"/>
      </rPr>
      <t>Equipment</t>
    </r>
    <r>
      <rPr>
        <sz val="9"/>
        <color theme="1"/>
        <rFont val="Cambria"/>
        <family val="1"/>
      </rPr>
      <t xml:space="preserve"> for LMHS
</t>
    </r>
    <r>
      <rPr>
        <sz val="9"/>
        <color rgb="FFFF0000"/>
        <rFont val="Cambria"/>
        <family val="1"/>
      </rPr>
      <t xml:space="preserve">a) Surface water and groundwater lab
      -  Workstation computers
      -  Minimum of 60" OLED/Plasma smart tv for visualisation (x4)
      - Interactive Smart boards (x3)
</t>
    </r>
    <r>
      <rPr>
        <sz val="9"/>
        <color theme="1"/>
        <rFont val="Cambria"/>
        <family val="1"/>
      </rPr>
      <t xml:space="preserve">
</t>
    </r>
    <r>
      <rPr>
        <sz val="9"/>
        <color rgb="FFFF0000"/>
        <rFont val="Cambria"/>
        <family val="1"/>
      </rPr>
      <t xml:space="preserve">b) Hydrological modeling lab
      - Workstation computers
      -  Minimum of 60" OLED/Plasma smart tv for visualisation (x4)
      -  Interactive Smart boards (x3)
</t>
    </r>
    <r>
      <rPr>
        <sz val="9"/>
        <color theme="1"/>
        <rFont val="Cambria"/>
        <family val="1"/>
      </rPr>
      <t xml:space="preserve">
</t>
    </r>
    <r>
      <rPr>
        <sz val="9"/>
        <color rgb="FFFF0000"/>
        <rFont val="Cambria"/>
        <family val="1"/>
      </rPr>
      <t xml:space="preserve">c) Hydrological calibration Instrument </t>
    </r>
  </si>
  <si>
    <t>see BN</t>
  </si>
  <si>
    <t>See BN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</si>
</sst>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5" formatCode="&quot;$&quot;#,##0_);\(&quot;$&quot;#,##0\)"/>
    <numFmt numFmtId="44" formatCode="_(&quot;$&quot;* #,##0.00_);_(&quot;$&quot;* \(#,##0.00\);_(&quot;$&quot;* &quot;-&quot;??_);_(@_)"/>
    <numFmt numFmtId="43" formatCode="_(* #,##0.00_);_(* \(#,##0.00\);_(* &quot;-&quot;??_);_(@_)"/>
    <numFmt numFmtId="164" formatCode="_(* #,##0_);_(* \(#,##0\);_(* &quot;-&quot;??_);_(@_)"/>
    <numFmt numFmtId="165" formatCode="[$$-45C]#,##0"/>
    <numFmt numFmtId="166" formatCode="&quot;$&quot;#,##0"/>
    <numFmt numFmtId="167" formatCode="&quot;$&quot;#,##0.00"/>
    <numFmt numFmtId="169" formatCode="_(&quot;$&quot;* #,##0_);_(&quot;$&quot;* \(#,##0\);_(&quot;$&quot;* &quot;-&quot;??_);_(@_)"/>
  </numFmts>
  <fonts count="81" x14ac:knownFonts="1">
    <font>
      <sz val="11"/>
      <color theme="1"/>
      <name val="Arial"/>
    </font>
    <font>
      <sz val="11"/>
      <color theme="1"/>
      <name val="Calibri"/>
      <family val="2"/>
      <scheme val="minor"/>
    </font>
    <font>
      <sz val="10"/>
      <color theme="1"/>
      <name val="Cambria"/>
      <family val="1"/>
    </font>
    <font>
      <sz val="11"/>
      <color theme="1"/>
      <name val="Calibri"/>
      <family val="2"/>
    </font>
    <font>
      <sz val="11"/>
      <color theme="1"/>
      <name val="Cambria"/>
      <family val="1"/>
    </font>
    <font>
      <b/>
      <sz val="11"/>
      <color theme="1"/>
      <name val="Cambria"/>
      <family val="1"/>
    </font>
    <font>
      <b/>
      <sz val="11"/>
      <color theme="0"/>
      <name val="Cambria"/>
      <family val="1"/>
    </font>
    <font>
      <b/>
      <sz val="9"/>
      <color theme="0"/>
      <name val="Arial"/>
      <family val="2"/>
    </font>
    <font>
      <sz val="11"/>
      <color theme="0"/>
      <name val="Cambria"/>
      <family val="1"/>
    </font>
    <font>
      <sz val="11"/>
      <name val="Arial"/>
      <family val="2"/>
    </font>
    <font>
      <b/>
      <sz val="12"/>
      <color rgb="FF339966"/>
      <name val="Cambria"/>
      <family val="1"/>
    </font>
    <font>
      <sz val="8"/>
      <color rgb="FF000000"/>
      <name val="Arial"/>
      <family val="2"/>
    </font>
    <font>
      <sz val="8"/>
      <color theme="1"/>
      <name val="Arial"/>
      <family val="2"/>
    </font>
    <font>
      <sz val="12"/>
      <color theme="1"/>
      <name val="Cambria"/>
      <family val="1"/>
    </font>
    <font>
      <b/>
      <i/>
      <sz val="11"/>
      <color theme="1"/>
      <name val="Cambria"/>
      <family val="1"/>
    </font>
    <font>
      <sz val="11"/>
      <color rgb="FF0066CC"/>
      <name val="Cambria"/>
      <family val="1"/>
    </font>
    <font>
      <i/>
      <sz val="11"/>
      <color theme="1"/>
      <name val="Cambria"/>
      <family val="1"/>
    </font>
    <font>
      <sz val="8"/>
      <color rgb="FF969696"/>
      <name val="Arial"/>
      <family val="2"/>
    </font>
    <font>
      <sz val="9"/>
      <color rgb="FFC0C0C0"/>
      <name val="Cambria"/>
      <family val="1"/>
    </font>
    <font>
      <sz val="8"/>
      <color theme="1"/>
      <name val="Calibri"/>
      <family val="2"/>
    </font>
    <font>
      <b/>
      <sz val="12"/>
      <color theme="0"/>
      <name val="Cambria"/>
      <family val="1"/>
    </font>
    <font>
      <sz val="10"/>
      <color theme="1"/>
      <name val="Calibri"/>
      <family val="2"/>
    </font>
    <font>
      <sz val="10"/>
      <color rgb="FF000000"/>
      <name val="Cambria"/>
      <family val="1"/>
    </font>
    <font>
      <sz val="10"/>
      <color theme="1"/>
      <name val="Arial"/>
      <family val="2"/>
    </font>
    <font>
      <sz val="10"/>
      <color rgb="FF808080"/>
      <name val="Cambria"/>
      <family val="1"/>
    </font>
    <font>
      <sz val="10"/>
      <color rgb="FF000000"/>
      <name val="Calibri"/>
      <family val="2"/>
    </font>
    <font>
      <b/>
      <sz val="11"/>
      <color theme="1"/>
      <name val="Calibri"/>
      <family val="2"/>
    </font>
    <font>
      <b/>
      <sz val="11"/>
      <color rgb="FF993300"/>
      <name val="Calibri"/>
      <family val="2"/>
    </font>
    <font>
      <b/>
      <sz val="8"/>
      <color theme="1"/>
      <name val="Cambria"/>
      <family val="1"/>
    </font>
    <font>
      <sz val="8"/>
      <color theme="1"/>
      <name val="Cambria"/>
      <family val="1"/>
    </font>
    <font>
      <sz val="8"/>
      <color rgb="FF969696"/>
      <name val="Cambria"/>
      <family val="1"/>
    </font>
    <font>
      <sz val="8"/>
      <color rgb="FF000000"/>
      <name val="Cambria"/>
      <family val="1"/>
    </font>
    <font>
      <sz val="9"/>
      <color theme="1"/>
      <name val="Calibri"/>
      <family val="2"/>
    </font>
    <font>
      <b/>
      <sz val="8"/>
      <color theme="0"/>
      <name val="Cambria"/>
      <family val="1"/>
    </font>
    <font>
      <b/>
      <sz val="9"/>
      <color theme="0"/>
      <name val="Cambria"/>
      <family val="1"/>
    </font>
    <font>
      <b/>
      <sz val="11"/>
      <name val="Cambria"/>
      <family val="1"/>
    </font>
    <font>
      <sz val="11"/>
      <name val="Cambria"/>
      <family val="1"/>
    </font>
    <font>
      <u/>
      <sz val="11"/>
      <color theme="10"/>
      <name val="Arial"/>
      <family val="2"/>
    </font>
    <font>
      <u/>
      <sz val="11"/>
      <color theme="11"/>
      <name val="Arial"/>
      <family val="2"/>
    </font>
    <font>
      <sz val="11"/>
      <color theme="1"/>
      <name val="Arial"/>
      <family val="2"/>
    </font>
    <font>
      <sz val="11"/>
      <color theme="1"/>
      <name val="Calibri"/>
      <family val="2"/>
    </font>
    <font>
      <sz val="8"/>
      <color theme="1"/>
      <name val="Arial"/>
      <family val="2"/>
    </font>
    <font>
      <b/>
      <sz val="11"/>
      <color theme="1"/>
      <name val="Arial"/>
      <family val="2"/>
    </font>
    <font>
      <sz val="10"/>
      <color theme="0"/>
      <name val="Arial"/>
      <family val="2"/>
    </font>
    <font>
      <sz val="9"/>
      <color theme="1"/>
      <name val="Arial"/>
      <family val="2"/>
    </font>
    <font>
      <b/>
      <sz val="8"/>
      <color theme="0"/>
      <name val="Arial"/>
      <family val="2"/>
    </font>
    <font>
      <b/>
      <sz val="11"/>
      <color theme="0"/>
      <name val="Arial"/>
      <family val="2"/>
    </font>
    <font>
      <b/>
      <sz val="9"/>
      <color theme="1"/>
      <name val="Arial"/>
      <family val="2"/>
    </font>
    <font>
      <sz val="8"/>
      <name val="Arial"/>
      <family val="2"/>
    </font>
    <font>
      <b/>
      <i/>
      <sz val="11"/>
      <color rgb="FF0066CC"/>
      <name val="Arial"/>
      <family val="2"/>
    </font>
    <font>
      <sz val="8"/>
      <color rgb="FFFF0000"/>
      <name val="Cambria"/>
      <family val="1"/>
    </font>
    <font>
      <b/>
      <sz val="12"/>
      <color theme="1"/>
      <name val="Cambria"/>
      <family val="1"/>
    </font>
    <font>
      <b/>
      <sz val="11"/>
      <color theme="2"/>
      <name val="Arial"/>
      <family val="2"/>
    </font>
    <font>
      <b/>
      <sz val="9"/>
      <color theme="2"/>
      <name val="Calibri"/>
      <family val="2"/>
    </font>
    <font>
      <i/>
      <sz val="10"/>
      <color theme="1"/>
      <name val="Arial"/>
      <family val="2"/>
    </font>
    <font>
      <sz val="9"/>
      <color theme="1"/>
      <name val="Cambria"/>
      <family val="1"/>
    </font>
    <font>
      <i/>
      <u/>
      <sz val="9"/>
      <color theme="1"/>
      <name val="Cambria"/>
      <family val="1"/>
    </font>
    <font>
      <b/>
      <sz val="9"/>
      <color theme="1"/>
      <name val="Cambria"/>
      <family val="1"/>
    </font>
    <font>
      <i/>
      <sz val="9"/>
      <color rgb="FF0070C0"/>
      <name val="Cambria"/>
      <family val="1"/>
    </font>
    <font>
      <sz val="9"/>
      <name val="Cambria"/>
      <family val="1"/>
    </font>
    <font>
      <sz val="9"/>
      <color rgb="FF000000"/>
      <name val="Cambria"/>
      <family val="1"/>
    </font>
    <font>
      <b/>
      <sz val="9"/>
      <color rgb="FF000000"/>
      <name val="Cambria"/>
      <family val="1"/>
    </font>
    <font>
      <i/>
      <sz val="9"/>
      <color theme="1"/>
      <name val="Cambria"/>
      <family val="1"/>
    </font>
    <font>
      <sz val="9"/>
      <color rgb="FF00CC99"/>
      <name val="Cambria"/>
      <family val="1"/>
    </font>
    <font>
      <sz val="9"/>
      <color rgb="FFFF0000"/>
      <name val="Cambria"/>
      <family val="1"/>
    </font>
    <font>
      <b/>
      <sz val="9"/>
      <color rgb="FF000000"/>
      <name val="Tahoma"/>
      <family val="2"/>
    </font>
    <font>
      <sz val="9"/>
      <color rgb="FF000000"/>
      <name val="Tahoma"/>
      <family val="2"/>
    </font>
    <font>
      <b/>
      <sz val="9"/>
      <color rgb="FFFF0000"/>
      <name val="Tahoma"/>
      <family val="2"/>
    </font>
    <font>
      <sz val="9"/>
      <color rgb="FFFF0000"/>
      <name val="Tahoma"/>
      <family val="2"/>
    </font>
    <font>
      <b/>
      <sz val="10"/>
      <color rgb="FFFF0000"/>
      <name val="Arial"/>
      <family val="2"/>
    </font>
    <font>
      <sz val="10"/>
      <color rgb="FFFF0000"/>
      <name val="Arial"/>
      <family val="2"/>
    </font>
    <font>
      <sz val="9"/>
      <color rgb="FFFF0000"/>
      <name val="Arial"/>
      <family val="2"/>
    </font>
    <font>
      <b/>
      <sz val="7"/>
      <color rgb="FF000000"/>
      <name val="Calibri"/>
      <family val="2"/>
    </font>
    <font>
      <sz val="7"/>
      <color rgb="FF000000"/>
      <name val="Calibri"/>
      <family val="2"/>
    </font>
    <font>
      <sz val="9"/>
      <color rgb="FF333333"/>
      <name val="Times New Roman"/>
      <family val="1"/>
    </font>
    <font>
      <sz val="9"/>
      <color rgb="FF333333"/>
      <name val="Arial"/>
      <family val="2"/>
    </font>
    <font>
      <sz val="9"/>
      <color theme="1"/>
      <name val="Times New Roman"/>
      <family val="1"/>
    </font>
    <font>
      <b/>
      <sz val="9"/>
      <color rgb="FFFF0000"/>
      <name val="Arial"/>
      <family val="2"/>
    </font>
    <font>
      <i/>
      <sz val="9"/>
      <color rgb="FFFF0000"/>
      <name val="Cambria"/>
      <family val="1"/>
    </font>
    <font>
      <sz val="11"/>
      <color theme="1"/>
      <name val="Arial"/>
    </font>
    <font>
      <sz val="8"/>
      <color rgb="FFFF0000"/>
      <name val="Arial"/>
      <family val="2"/>
    </font>
  </fonts>
  <fills count="26">
    <fill>
      <patternFill patternType="none"/>
    </fill>
    <fill>
      <patternFill patternType="gray125"/>
    </fill>
    <fill>
      <patternFill patternType="solid">
        <fgColor rgb="FF339966"/>
        <bgColor rgb="FF339966"/>
      </patternFill>
    </fill>
    <fill>
      <patternFill patternType="solid">
        <fgColor theme="0"/>
        <bgColor theme="0"/>
      </patternFill>
    </fill>
    <fill>
      <patternFill patternType="solid">
        <fgColor rgb="FFCCFFCC"/>
        <bgColor rgb="FFCCFFCC"/>
      </patternFill>
    </fill>
    <fill>
      <patternFill patternType="solid">
        <fgColor rgb="FFFFFFCC"/>
        <bgColor rgb="FFFFFFCC"/>
      </patternFill>
    </fill>
    <fill>
      <patternFill patternType="solid">
        <fgColor rgb="FFFFFFFF"/>
        <bgColor rgb="FFFFFFFF"/>
      </patternFill>
    </fill>
    <fill>
      <patternFill patternType="solid">
        <fgColor rgb="FFC0C0C0"/>
        <bgColor rgb="FFC0C0C0"/>
      </patternFill>
    </fill>
    <fill>
      <patternFill patternType="solid">
        <fgColor rgb="FFA5A5A5"/>
        <bgColor rgb="FFA5A5A5"/>
      </patternFill>
    </fill>
    <fill>
      <patternFill patternType="solid">
        <fgColor rgb="FFBFBFBF"/>
        <bgColor rgb="FFBFBFBF"/>
      </patternFill>
    </fill>
    <fill>
      <patternFill patternType="solid">
        <fgColor rgb="FF99CCFF"/>
        <bgColor rgb="FF99CCFF"/>
      </patternFill>
    </fill>
    <fill>
      <patternFill patternType="solid">
        <fgColor rgb="FF008000"/>
        <bgColor rgb="FF008000"/>
      </patternFill>
    </fill>
    <fill>
      <patternFill patternType="solid">
        <fgColor rgb="FFC1FFC1"/>
        <bgColor rgb="FFFFFF00"/>
      </patternFill>
    </fill>
    <fill>
      <patternFill patternType="solid">
        <fgColor rgb="FFC1FFC1"/>
        <bgColor rgb="FFCCFFCC"/>
      </patternFill>
    </fill>
    <fill>
      <patternFill patternType="solid">
        <fgColor theme="0" tint="-0.14999847407452621"/>
        <bgColor rgb="FFA5A5A5"/>
      </patternFill>
    </fill>
    <fill>
      <patternFill patternType="solid">
        <fgColor theme="0" tint="-0.14999847407452621"/>
        <bgColor indexed="64"/>
      </patternFill>
    </fill>
    <fill>
      <patternFill patternType="solid">
        <fgColor theme="0" tint="-0.249977111117893"/>
        <bgColor rgb="FFC0C0C0"/>
      </patternFill>
    </fill>
    <fill>
      <patternFill patternType="solid">
        <fgColor theme="0" tint="-0.249977111117893"/>
        <bgColor indexed="64"/>
      </patternFill>
    </fill>
    <fill>
      <patternFill patternType="solid">
        <fgColor rgb="FFFF6600"/>
        <bgColor indexed="64"/>
      </patternFill>
    </fill>
    <fill>
      <patternFill patternType="solid">
        <fgColor rgb="FFC1FFC1"/>
        <bgColor indexed="64"/>
      </patternFill>
    </fill>
    <fill>
      <patternFill patternType="solid">
        <fgColor rgb="FF00B0F0"/>
        <bgColor indexed="64"/>
      </patternFill>
    </fill>
    <fill>
      <patternFill patternType="solid">
        <fgColor theme="6"/>
        <bgColor indexed="64"/>
      </patternFill>
    </fill>
    <fill>
      <patternFill patternType="solid">
        <fgColor theme="6"/>
        <bgColor rgb="FFFFFFFF"/>
      </patternFill>
    </fill>
    <fill>
      <patternFill patternType="solid">
        <fgColor theme="0"/>
        <bgColor indexed="64"/>
      </patternFill>
    </fill>
    <fill>
      <patternFill patternType="solid">
        <fgColor theme="0" tint="-0.249977111117893"/>
        <bgColor rgb="FFFFFFFF"/>
      </patternFill>
    </fill>
    <fill>
      <patternFill patternType="solid">
        <fgColor theme="7" tint="0.79998168889431442"/>
        <bgColor indexed="64"/>
      </patternFill>
    </fill>
  </fills>
  <borders count="79">
    <border>
      <left/>
      <right/>
      <top/>
      <bottom/>
      <diagonal/>
    </border>
    <border>
      <left style="medium">
        <color rgb="FF000000"/>
      </left>
      <right/>
      <top/>
      <bottom style="medium">
        <color rgb="FF000000"/>
      </bottom>
      <diagonal/>
    </border>
    <border>
      <left style="medium">
        <color rgb="FF000000"/>
      </left>
      <right/>
      <top style="medium">
        <color rgb="FF000000"/>
      </top>
      <bottom/>
      <diagonal/>
    </border>
    <border>
      <left/>
      <right/>
      <top/>
      <bottom style="medium">
        <color rgb="FF000000"/>
      </bottom>
      <diagonal/>
    </border>
    <border>
      <left/>
      <right/>
      <top style="medium">
        <color rgb="FF000000"/>
      </top>
      <bottom/>
      <diagonal/>
    </border>
    <border>
      <left/>
      <right/>
      <top/>
      <bottom/>
      <diagonal/>
    </border>
    <border>
      <left/>
      <right/>
      <top/>
      <bottom/>
      <diagonal/>
    </border>
    <border>
      <left/>
      <right style="medium">
        <color rgb="FF000000"/>
      </right>
      <top/>
      <bottom style="medium">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right style="medium">
        <color rgb="FF000000"/>
      </right>
      <top style="medium">
        <color rgb="FF000000"/>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diagonal/>
    </border>
    <border>
      <left/>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ck">
        <color rgb="FF000000"/>
      </top>
      <bottom style="thick">
        <color rgb="FF000000"/>
      </bottom>
      <diagonal/>
    </border>
    <border>
      <left/>
      <right style="thin">
        <color rgb="FF000000"/>
      </right>
      <top style="thick">
        <color rgb="FF000000"/>
      </top>
      <bottom style="thick">
        <color rgb="FF000000"/>
      </bottom>
      <diagonal/>
    </border>
    <border>
      <left style="thin">
        <color indexed="65"/>
      </left>
      <right/>
      <top style="thin">
        <color indexed="65"/>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style="thin">
        <color rgb="FF999999"/>
      </left>
      <right style="thin">
        <color rgb="FF999999"/>
      </right>
      <top style="thin">
        <color rgb="FF999999"/>
      </top>
      <bottom/>
      <diagonal/>
    </border>
    <border>
      <left style="thin">
        <color rgb="FF999999"/>
      </left>
      <right/>
      <top/>
      <bottom/>
      <diagonal/>
    </border>
    <border>
      <left style="thin">
        <color rgb="FF999999"/>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rgb="FF999999"/>
      </top>
      <bottom style="thin">
        <color rgb="FF999999"/>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
      <left/>
      <right style="thin">
        <color rgb="FF999999"/>
      </right>
      <top style="thin">
        <color rgb="FF999999"/>
      </top>
      <bottom/>
      <diagonal/>
    </border>
    <border>
      <left/>
      <right style="thin">
        <color rgb="FF999999"/>
      </right>
      <top/>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style="thin">
        <color rgb="FF999999"/>
      </left>
      <right style="thin">
        <color rgb="FF999999"/>
      </right>
      <top style="thin">
        <color rgb="FF999999"/>
      </top>
      <bottom style="thin">
        <color rgb="FF99999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indexed="64"/>
      </right>
      <top/>
      <bottom style="thick">
        <color rgb="FF000000"/>
      </bottom>
      <diagonal/>
    </border>
    <border>
      <left style="thin">
        <color indexed="64"/>
      </left>
      <right/>
      <top/>
      <bottom style="thick">
        <color rgb="FF000000"/>
      </bottom>
      <diagonal/>
    </border>
    <border>
      <left style="thin">
        <color rgb="FF000000"/>
      </left>
      <right style="thin">
        <color rgb="FF000000"/>
      </right>
      <top/>
      <bottom style="thick">
        <color rgb="FF000000"/>
      </bottom>
      <diagonal/>
    </border>
    <border>
      <left style="thin">
        <color rgb="FF000000"/>
      </left>
      <right/>
      <top/>
      <bottom style="thin">
        <color rgb="FF000000"/>
      </bottom>
      <diagonal/>
    </border>
    <border>
      <left/>
      <right/>
      <top/>
      <bottom style="thin">
        <color rgb="FF000000"/>
      </bottom>
      <diagonal/>
    </border>
    <border>
      <left/>
      <right/>
      <top style="thin">
        <color indexed="64"/>
      </top>
      <bottom/>
      <diagonal/>
    </border>
  </borders>
  <cellStyleXfs count="7">
    <xf numFmtId="0" fontId="0" fillId="0" borderId="0"/>
    <xf numFmtId="0" fontId="37" fillId="0" borderId="0" applyNumberFormat="0" applyFill="0" applyBorder="0" applyAlignment="0" applyProtection="0"/>
    <xf numFmtId="0" fontId="38"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1" fillId="0" borderId="33"/>
    <xf numFmtId="44" fontId="79" fillId="0" borderId="0" applyFont="0" applyFill="0" applyBorder="0" applyAlignment="0" applyProtection="0"/>
  </cellStyleXfs>
  <cellXfs count="522">
    <xf numFmtId="0" fontId="0" fillId="0" borderId="0" xfId="0" applyFont="1" applyAlignment="1"/>
    <xf numFmtId="0" fontId="2" fillId="0" borderId="0" xfId="0" applyFont="1"/>
    <xf numFmtId="0" fontId="3" fillId="0" borderId="0" xfId="0" applyFont="1"/>
    <xf numFmtId="0" fontId="4" fillId="0" borderId="0" xfId="0" applyFont="1"/>
    <xf numFmtId="43" fontId="2" fillId="0" borderId="0" xfId="0" applyNumberFormat="1" applyFont="1"/>
    <xf numFmtId="0" fontId="5" fillId="0" borderId="0" xfId="0" applyFont="1" applyAlignment="1">
      <alignment vertical="center"/>
    </xf>
    <xf numFmtId="0" fontId="6" fillId="2" borderId="1" xfId="0" applyFont="1" applyFill="1" applyBorder="1"/>
    <xf numFmtId="0" fontId="6" fillId="2" borderId="3" xfId="0" applyFont="1" applyFill="1" applyBorder="1"/>
    <xf numFmtId="0" fontId="7" fillId="2" borderId="4" xfId="0" applyFont="1" applyFill="1" applyBorder="1" applyAlignment="1">
      <alignment vertical="center" wrapText="1"/>
    </xf>
    <xf numFmtId="0" fontId="8" fillId="2" borderId="3" xfId="0" applyFont="1" applyFill="1" applyBorder="1"/>
    <xf numFmtId="0" fontId="8" fillId="2" borderId="7" xfId="0" applyFont="1" applyFill="1" applyBorder="1"/>
    <xf numFmtId="0" fontId="4" fillId="3" borderId="8" xfId="0" applyFont="1" applyFill="1" applyBorder="1"/>
    <xf numFmtId="0" fontId="2" fillId="4" borderId="11" xfId="0" applyFont="1" applyFill="1" applyBorder="1"/>
    <xf numFmtId="0" fontId="10" fillId="3" borderId="8" xfId="0" applyFont="1" applyFill="1" applyBorder="1"/>
    <xf numFmtId="0" fontId="7" fillId="2" borderId="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5" xfId="0" applyFont="1" applyFill="1" applyBorder="1" applyAlignment="1">
      <alignment vertical="center" wrapText="1"/>
    </xf>
    <xf numFmtId="0" fontId="7" fillId="2" borderId="8" xfId="0" applyFont="1" applyFill="1" applyBorder="1" applyAlignment="1">
      <alignment vertical="center" wrapText="1"/>
    </xf>
    <xf numFmtId="0" fontId="7" fillId="2" borderId="3" xfId="0" applyFont="1" applyFill="1" applyBorder="1" applyAlignment="1">
      <alignment horizontal="center" vertical="center" wrapText="1"/>
    </xf>
    <xf numFmtId="0" fontId="7" fillId="2" borderId="3" xfId="0" applyFont="1" applyFill="1" applyBorder="1" applyAlignment="1">
      <alignment horizontal="center" vertical="top" wrapText="1"/>
    </xf>
    <xf numFmtId="0" fontId="7" fillId="2" borderId="1" xfId="0" applyFont="1" applyFill="1" applyBorder="1" applyAlignment="1">
      <alignment horizontal="center" vertical="center" wrapText="1"/>
    </xf>
    <xf numFmtId="0" fontId="12" fillId="4" borderId="19" xfId="0" applyFont="1" applyFill="1" applyBorder="1" applyAlignment="1">
      <alignment horizontal="left" vertical="top" wrapText="1"/>
    </xf>
    <xf numFmtId="0" fontId="12" fillId="0" borderId="20" xfId="0" applyFont="1" applyBorder="1" applyAlignment="1">
      <alignment horizontal="left" vertical="top"/>
    </xf>
    <xf numFmtId="164" fontId="11" fillId="0" borderId="20" xfId="0" applyNumberFormat="1" applyFont="1" applyBorder="1" applyAlignment="1">
      <alignment horizontal="right" vertical="top"/>
    </xf>
    <xf numFmtId="164" fontId="12" fillId="0" borderId="20" xfId="0" applyNumberFormat="1" applyFont="1" applyBorder="1" applyAlignment="1">
      <alignment horizontal="right" vertical="top"/>
    </xf>
    <xf numFmtId="164" fontId="12" fillId="0" borderId="11" xfId="0" applyNumberFormat="1" applyFont="1" applyBorder="1" applyAlignment="1">
      <alignment horizontal="right" vertical="top"/>
    </xf>
    <xf numFmtId="164" fontId="12" fillId="0" borderId="21" xfId="0" applyNumberFormat="1" applyFont="1" applyBorder="1" applyAlignment="1">
      <alignment horizontal="right" vertical="top"/>
    </xf>
    <xf numFmtId="164" fontId="3" fillId="0" borderId="0" xfId="0" applyNumberFormat="1" applyFont="1"/>
    <xf numFmtId="0" fontId="13" fillId="0" borderId="0" xfId="0" applyFont="1" applyAlignment="1">
      <alignment horizontal="left" vertical="center"/>
    </xf>
    <xf numFmtId="0" fontId="4" fillId="0" borderId="0" xfId="0" applyFont="1" applyAlignment="1">
      <alignment horizontal="left"/>
    </xf>
    <xf numFmtId="0" fontId="4" fillId="3" borderId="8" xfId="0" applyFont="1" applyFill="1" applyBorder="1" applyAlignment="1">
      <alignment horizontal="left"/>
    </xf>
    <xf numFmtId="0" fontId="12" fillId="4" borderId="23" xfId="0" applyFont="1" applyFill="1" applyBorder="1" applyAlignment="1">
      <alignment horizontal="left" vertical="top" wrapText="1"/>
    </xf>
    <xf numFmtId="0" fontId="14" fillId="0" borderId="0" xfId="0" applyFont="1" applyAlignment="1">
      <alignment vertical="center"/>
    </xf>
    <xf numFmtId="0" fontId="15" fillId="3" borderId="8" xfId="0" applyFont="1" applyFill="1" applyBorder="1"/>
    <xf numFmtId="0" fontId="12" fillId="4" borderId="11" xfId="0" applyFont="1" applyFill="1" applyBorder="1" applyAlignment="1">
      <alignment horizontal="left" vertical="top" wrapText="1"/>
    </xf>
    <xf numFmtId="0" fontId="16" fillId="5" borderId="2" xfId="0" applyFont="1" applyFill="1" applyBorder="1"/>
    <xf numFmtId="0" fontId="4" fillId="5" borderId="4" xfId="0" applyFont="1" applyFill="1" applyBorder="1"/>
    <xf numFmtId="0" fontId="4" fillId="5" borderId="26" xfId="0" applyFont="1" applyFill="1" applyBorder="1"/>
    <xf numFmtId="0" fontId="16" fillId="5" borderId="1" xfId="0" applyFont="1" applyFill="1" applyBorder="1"/>
    <xf numFmtId="0" fontId="11" fillId="0" borderId="20" xfId="0" applyFont="1" applyBorder="1" applyAlignment="1">
      <alignment horizontal="left" vertical="top"/>
    </xf>
    <xf numFmtId="0" fontId="4" fillId="5" borderId="3" xfId="0" applyFont="1" applyFill="1" applyBorder="1" applyAlignment="1">
      <alignment horizontal="left" vertical="top"/>
    </xf>
    <xf numFmtId="0" fontId="4" fillId="5" borderId="7" xfId="0" applyFont="1" applyFill="1" applyBorder="1" applyAlignment="1">
      <alignment horizontal="left" vertical="top"/>
    </xf>
    <xf numFmtId="0" fontId="4" fillId="0" borderId="0" xfId="0" applyFont="1" applyAlignment="1">
      <alignment horizontal="left" vertical="top"/>
    </xf>
    <xf numFmtId="0" fontId="4" fillId="3" borderId="8" xfId="0" applyFont="1" applyFill="1" applyBorder="1" applyAlignment="1">
      <alignment horizontal="left" vertical="top"/>
    </xf>
    <xf numFmtId="0" fontId="18" fillId="4" borderId="11" xfId="0" applyFont="1" applyFill="1" applyBorder="1" applyAlignment="1">
      <alignment horizontal="center"/>
    </xf>
    <xf numFmtId="164" fontId="11" fillId="6" borderId="11" xfId="0" applyNumberFormat="1" applyFont="1" applyFill="1" applyBorder="1" applyAlignment="1">
      <alignment horizontal="left" vertical="top"/>
    </xf>
    <xf numFmtId="164" fontId="11" fillId="0" borderId="11" xfId="0" applyNumberFormat="1" applyFont="1" applyBorder="1" applyAlignment="1">
      <alignment horizontal="left" vertical="top"/>
    </xf>
    <xf numFmtId="164" fontId="11" fillId="0" borderId="11" xfId="0" applyNumberFormat="1" applyFont="1" applyBorder="1" applyAlignment="1">
      <alignment horizontal="right" vertical="top"/>
    </xf>
    <xf numFmtId="164" fontId="11" fillId="6" borderId="11" xfId="0" applyNumberFormat="1" applyFont="1" applyFill="1" applyBorder="1" applyAlignment="1">
      <alignment horizontal="right" vertical="top"/>
    </xf>
    <xf numFmtId="43" fontId="3" fillId="0" borderId="0" xfId="0" applyNumberFormat="1" applyFont="1"/>
    <xf numFmtId="164" fontId="11" fillId="0" borderId="20" xfId="0" applyNumberFormat="1" applyFont="1" applyBorder="1" applyAlignment="1">
      <alignment horizontal="right" vertical="top"/>
    </xf>
    <xf numFmtId="0" fontId="11" fillId="4" borderId="23" xfId="0" applyFont="1" applyFill="1" applyBorder="1" applyAlignment="1">
      <alignment horizontal="left" vertical="top" wrapText="1"/>
    </xf>
    <xf numFmtId="0" fontId="11" fillId="4" borderId="19" xfId="0" applyFont="1" applyFill="1" applyBorder="1" applyAlignment="1">
      <alignment horizontal="left" vertical="top" wrapText="1"/>
    </xf>
    <xf numFmtId="0" fontId="20" fillId="2" borderId="8" xfId="0" applyFont="1" applyFill="1" applyBorder="1" applyAlignment="1">
      <alignment horizontal="center" vertical="center"/>
    </xf>
    <xf numFmtId="0" fontId="21" fillId="0" borderId="0" xfId="0" applyFont="1"/>
    <xf numFmtId="0" fontId="2" fillId="3" borderId="8" xfId="0" applyFont="1" applyFill="1" applyBorder="1" applyAlignment="1">
      <alignment horizontal="left"/>
    </xf>
    <xf numFmtId="0" fontId="3" fillId="3" borderId="8" xfId="0" applyFont="1" applyFill="1" applyBorder="1"/>
    <xf numFmtId="0" fontId="2" fillId="7" borderId="8" xfId="0" applyFont="1" applyFill="1" applyBorder="1" applyAlignment="1">
      <alignment horizontal="left" wrapText="1"/>
    </xf>
    <xf numFmtId="0" fontId="2" fillId="7" borderId="8" xfId="0" applyFont="1" applyFill="1" applyBorder="1" applyAlignment="1">
      <alignment horizontal="left"/>
    </xf>
    <xf numFmtId="0" fontId="22" fillId="7" borderId="8" xfId="0" applyFont="1" applyFill="1" applyBorder="1" applyAlignment="1">
      <alignment horizontal="left"/>
    </xf>
    <xf numFmtId="0" fontId="2" fillId="3" borderId="8" xfId="0" applyFont="1" applyFill="1" applyBorder="1" applyAlignment="1">
      <alignment horizontal="left" wrapText="1"/>
    </xf>
    <xf numFmtId="0" fontId="24" fillId="3" borderId="8" xfId="0" applyFont="1" applyFill="1" applyBorder="1" applyAlignment="1">
      <alignment horizontal="left"/>
    </xf>
    <xf numFmtId="0" fontId="2" fillId="0" borderId="0" xfId="0" applyFont="1" applyAlignment="1">
      <alignment vertical="top" wrapText="1"/>
    </xf>
    <xf numFmtId="0" fontId="2" fillId="8" borderId="8" xfId="0" applyFont="1" applyFill="1" applyBorder="1" applyAlignment="1">
      <alignment horizontal="left" vertical="top" wrapText="1"/>
    </xf>
    <xf numFmtId="0" fontId="2" fillId="8" borderId="8" xfId="0" applyFont="1" applyFill="1" applyBorder="1" applyAlignment="1">
      <alignment horizontal="left"/>
    </xf>
    <xf numFmtId="0" fontId="25" fillId="8" borderId="8" xfId="0" applyFont="1" applyFill="1" applyBorder="1"/>
    <xf numFmtId="0" fontId="22" fillId="3" borderId="8" xfId="0" applyFont="1" applyFill="1" applyBorder="1" applyAlignment="1">
      <alignment horizontal="left"/>
    </xf>
    <xf numFmtId="0" fontId="21" fillId="3" borderId="8" xfId="0" applyFont="1" applyFill="1" applyBorder="1"/>
    <xf numFmtId="0" fontId="2" fillId="9" borderId="8" xfId="0" applyFont="1" applyFill="1" applyBorder="1" applyAlignment="1">
      <alignment horizontal="left"/>
    </xf>
    <xf numFmtId="0" fontId="2" fillId="4" borderId="8" xfId="0" applyFont="1" applyFill="1" applyBorder="1" applyAlignment="1">
      <alignment horizontal="left"/>
    </xf>
    <xf numFmtId="0" fontId="0" fillId="0" borderId="0" xfId="0" applyFont="1" applyAlignment="1">
      <alignment wrapText="1"/>
    </xf>
    <xf numFmtId="9" fontId="0" fillId="0" borderId="0" xfId="0" applyNumberFormat="1" applyFont="1"/>
    <xf numFmtId="165" fontId="0" fillId="0" borderId="0" xfId="0" applyNumberFormat="1" applyFont="1"/>
    <xf numFmtId="0" fontId="0" fillId="0" borderId="0" xfId="0" applyFont="1"/>
    <xf numFmtId="0" fontId="26" fillId="0" borderId="0" xfId="0" applyFont="1"/>
    <xf numFmtId="0" fontId="26" fillId="0" borderId="0" xfId="0" applyFont="1" applyAlignment="1">
      <alignment wrapText="1"/>
    </xf>
    <xf numFmtId="0" fontId="26" fillId="10" borderId="27" xfId="0" applyFont="1" applyFill="1" applyBorder="1" applyAlignment="1">
      <alignment wrapText="1"/>
    </xf>
    <xf numFmtId="9" fontId="26" fillId="10" borderId="27" xfId="0" applyNumberFormat="1" applyFont="1" applyFill="1" applyBorder="1"/>
    <xf numFmtId="165" fontId="26" fillId="10" borderId="27" xfId="0" applyNumberFormat="1" applyFont="1" applyFill="1" applyBorder="1"/>
    <xf numFmtId="165" fontId="0" fillId="10" borderId="8" xfId="0" applyNumberFormat="1" applyFont="1" applyFill="1" applyBorder="1"/>
    <xf numFmtId="0" fontId="26" fillId="10" borderId="27" xfId="0" applyFont="1" applyFill="1" applyBorder="1"/>
    <xf numFmtId="0" fontId="26" fillId="10" borderId="8" xfId="0" applyFont="1" applyFill="1" applyBorder="1" applyAlignment="1">
      <alignment wrapText="1"/>
    </xf>
    <xf numFmtId="9" fontId="26" fillId="10" borderId="8" xfId="0" applyNumberFormat="1" applyFont="1" applyFill="1" applyBorder="1"/>
    <xf numFmtId="165" fontId="26" fillId="10" borderId="8" xfId="0" applyNumberFormat="1" applyFont="1" applyFill="1" applyBorder="1"/>
    <xf numFmtId="0" fontId="26" fillId="10" borderId="8" xfId="0" applyFont="1" applyFill="1" applyBorder="1"/>
    <xf numFmtId="0" fontId="11" fillId="4" borderId="11" xfId="0" applyFont="1" applyFill="1" applyBorder="1" applyAlignment="1">
      <alignment vertical="top" wrapText="1"/>
    </xf>
    <xf numFmtId="165" fontId="26" fillId="11" borderId="8" xfId="0" applyNumberFormat="1" applyFont="1" applyFill="1" applyBorder="1"/>
    <xf numFmtId="9" fontId="26" fillId="10" borderId="8" xfId="0" applyNumberFormat="1" applyFont="1" applyFill="1" applyBorder="1" applyAlignment="1">
      <alignment horizontal="center"/>
    </xf>
    <xf numFmtId="165" fontId="27" fillId="10" borderId="8" xfId="0" applyNumberFormat="1" applyFont="1" applyFill="1" applyBorder="1"/>
    <xf numFmtId="165" fontId="26" fillId="0" borderId="0" xfId="0" applyNumberFormat="1" applyFont="1"/>
    <xf numFmtId="0" fontId="29" fillId="4" borderId="19" xfId="0" applyFont="1" applyFill="1" applyBorder="1" applyAlignment="1">
      <alignment horizontal="left" vertical="top" wrapText="1"/>
    </xf>
    <xf numFmtId="0" fontId="29" fillId="0" borderId="20" xfId="0" applyFont="1" applyBorder="1" applyAlignment="1">
      <alignment horizontal="left" vertical="top"/>
    </xf>
    <xf numFmtId="164" fontId="29" fillId="0" borderId="20" xfId="0" applyNumberFormat="1" applyFont="1" applyBorder="1" applyAlignment="1">
      <alignment horizontal="right" vertical="top"/>
    </xf>
    <xf numFmtId="0" fontId="29" fillId="0" borderId="20" xfId="0" applyFont="1" applyBorder="1" applyAlignment="1">
      <alignment horizontal="center" vertical="center" wrapText="1"/>
    </xf>
    <xf numFmtId="0" fontId="29" fillId="4" borderId="36" xfId="0" applyFont="1" applyFill="1" applyBorder="1" applyAlignment="1">
      <alignment horizontal="left" vertical="top" wrapText="1"/>
    </xf>
    <xf numFmtId="0" fontId="29" fillId="0" borderId="36" xfId="0" applyFont="1" applyBorder="1" applyAlignment="1">
      <alignment horizontal="left" vertical="top"/>
    </xf>
    <xf numFmtId="164" fontId="29" fillId="0" borderId="36" xfId="0" applyNumberFormat="1" applyFont="1" applyBorder="1" applyAlignment="1">
      <alignment horizontal="right" vertical="top"/>
    </xf>
    <xf numFmtId="164" fontId="28" fillId="0" borderId="36" xfId="0" applyNumberFormat="1" applyFont="1" applyBorder="1" applyAlignment="1">
      <alignment horizontal="right" vertical="top"/>
    </xf>
    <xf numFmtId="0" fontId="30" fillId="0" borderId="20" xfId="0" applyFont="1" applyBorder="1" applyAlignment="1">
      <alignment horizontal="center" vertical="center" wrapText="1"/>
    </xf>
    <xf numFmtId="0" fontId="29" fillId="4" borderId="11" xfId="0" applyFont="1" applyFill="1" applyBorder="1" applyAlignment="1">
      <alignment horizontal="left" vertical="top" wrapText="1"/>
    </xf>
    <xf numFmtId="0" fontId="29" fillId="0" borderId="11" xfId="0" applyFont="1" applyBorder="1" applyAlignment="1">
      <alignment horizontal="left" vertical="top"/>
    </xf>
    <xf numFmtId="164" fontId="29" fillId="0" borderId="11" xfId="0" applyNumberFormat="1" applyFont="1" applyBorder="1" applyAlignment="1">
      <alignment horizontal="right" vertical="top"/>
    </xf>
    <xf numFmtId="164" fontId="31" fillId="0" borderId="11" xfId="0" applyNumberFormat="1" applyFont="1" applyBorder="1" applyAlignment="1">
      <alignment horizontal="right" vertical="top"/>
    </xf>
    <xf numFmtId="0" fontId="31" fillId="0" borderId="11" xfId="0" applyFont="1" applyBorder="1" applyAlignment="1">
      <alignment horizontal="left" vertical="top"/>
    </xf>
    <xf numFmtId="0" fontId="32" fillId="0" borderId="0" xfId="0" applyFont="1"/>
    <xf numFmtId="0" fontId="33" fillId="2" borderId="8" xfId="0" applyFont="1" applyFill="1" applyBorder="1" applyAlignment="1">
      <alignment horizontal="left" vertical="top"/>
    </xf>
    <xf numFmtId="0" fontId="33" fillId="2" borderId="8" xfId="0" applyFont="1" applyFill="1" applyBorder="1"/>
    <xf numFmtId="164" fontId="33" fillId="2" borderId="8" xfId="0" applyNumberFormat="1" applyFont="1" applyFill="1" applyBorder="1"/>
    <xf numFmtId="0" fontId="34" fillId="2" borderId="8" xfId="0" applyFont="1" applyFill="1" applyBorder="1"/>
    <xf numFmtId="164" fontId="32" fillId="0" borderId="0" xfId="0" applyNumberFormat="1" applyFont="1"/>
    <xf numFmtId="0" fontId="0" fillId="0" borderId="38" xfId="0" applyFont="1" applyBorder="1" applyAlignment="1"/>
    <xf numFmtId="0" fontId="0" fillId="0" borderId="33" xfId="0" applyNumberFormat="1" applyFont="1" applyBorder="1" applyAlignment="1"/>
    <xf numFmtId="0" fontId="0" fillId="0" borderId="39" xfId="0" applyFont="1" applyBorder="1" applyAlignment="1"/>
    <xf numFmtId="0" fontId="0" fillId="0" borderId="39" xfId="0" pivotButton="1" applyFont="1" applyBorder="1" applyAlignment="1"/>
    <xf numFmtId="0" fontId="0" fillId="0" borderId="40" xfId="0" applyFont="1" applyBorder="1" applyAlignment="1"/>
    <xf numFmtId="0" fontId="0" fillId="0" borderId="41" xfId="0" applyFont="1" applyBorder="1" applyAlignment="1"/>
    <xf numFmtId="0" fontId="0" fillId="0" borderId="42" xfId="0" applyFont="1" applyBorder="1" applyAlignment="1"/>
    <xf numFmtId="0" fontId="0" fillId="0" borderId="43" xfId="0" applyFont="1" applyBorder="1" applyAlignment="1"/>
    <xf numFmtId="0" fontId="0" fillId="0" borderId="44" xfId="0" applyFont="1" applyBorder="1" applyAlignment="1"/>
    <xf numFmtId="0" fontId="0" fillId="0" borderId="45" xfId="0" applyFont="1" applyBorder="1" applyAlignment="1"/>
    <xf numFmtId="0" fontId="0" fillId="0" borderId="46" xfId="0" applyFont="1" applyBorder="1" applyAlignment="1"/>
    <xf numFmtId="0" fontId="0" fillId="0" borderId="47" xfId="0" applyFont="1" applyBorder="1" applyAlignment="1"/>
    <xf numFmtId="0" fontId="0" fillId="0" borderId="48" xfId="0" applyFont="1" applyBorder="1" applyAlignment="1"/>
    <xf numFmtId="0" fontId="0" fillId="0" borderId="49" xfId="0" applyFont="1" applyBorder="1" applyAlignment="1"/>
    <xf numFmtId="0" fontId="0" fillId="0" borderId="50" xfId="0" applyFont="1" applyBorder="1" applyAlignment="1"/>
    <xf numFmtId="0" fontId="0" fillId="0" borderId="51" xfId="0" applyFont="1" applyBorder="1" applyAlignment="1"/>
    <xf numFmtId="0" fontId="0" fillId="0" borderId="39" xfId="0" applyNumberFormat="1" applyFont="1" applyBorder="1" applyAlignment="1"/>
    <xf numFmtId="0" fontId="0" fillId="0" borderId="42" xfId="0" applyNumberFormat="1" applyFont="1" applyBorder="1" applyAlignment="1"/>
    <xf numFmtId="0" fontId="0" fillId="0" borderId="51" xfId="0" applyNumberFormat="1" applyFont="1" applyBorder="1" applyAlignment="1"/>
    <xf numFmtId="0" fontId="0" fillId="0" borderId="44" xfId="0" applyNumberFormat="1" applyFont="1" applyBorder="1" applyAlignment="1"/>
    <xf numFmtId="0" fontId="0" fillId="0" borderId="52" xfId="0" applyNumberFormat="1" applyFont="1" applyBorder="1" applyAlignment="1"/>
    <xf numFmtId="0" fontId="0" fillId="0" borderId="47" xfId="0" applyNumberFormat="1" applyFont="1" applyBorder="1" applyAlignment="1"/>
    <xf numFmtId="0" fontId="0" fillId="0" borderId="53" xfId="0" applyNumberFormat="1" applyFont="1" applyBorder="1" applyAlignment="1"/>
    <xf numFmtId="0" fontId="0" fillId="0" borderId="54" xfId="0" applyNumberFormat="1" applyFont="1" applyBorder="1" applyAlignment="1"/>
    <xf numFmtId="0" fontId="0" fillId="0" borderId="53" xfId="0" applyFont="1" applyBorder="1" applyAlignment="1"/>
    <xf numFmtId="0" fontId="0" fillId="0" borderId="55" xfId="0" applyFont="1" applyBorder="1" applyAlignment="1"/>
    <xf numFmtId="0" fontId="0" fillId="0" borderId="55" xfId="0" pivotButton="1" applyFont="1" applyBorder="1" applyAlignment="1"/>
    <xf numFmtId="164" fontId="11" fillId="12" borderId="18" xfId="0" applyNumberFormat="1" applyFont="1" applyFill="1" applyBorder="1" applyAlignment="1">
      <alignment horizontal="left" vertical="top" wrapText="1"/>
    </xf>
    <xf numFmtId="164" fontId="11" fillId="12" borderId="20" xfId="0" applyNumberFormat="1" applyFont="1" applyFill="1" applyBorder="1" applyAlignment="1">
      <alignment vertical="top" wrapText="1"/>
    </xf>
    <xf numFmtId="164" fontId="11" fillId="12" borderId="11" xfId="0" applyNumberFormat="1" applyFont="1" applyFill="1" applyBorder="1" applyAlignment="1">
      <alignment vertical="top" wrapText="1"/>
    </xf>
    <xf numFmtId="0" fontId="40" fillId="0" borderId="0" xfId="0" applyFont="1"/>
    <xf numFmtId="0" fontId="41" fillId="4" borderId="19" xfId="0" applyFont="1" applyFill="1" applyBorder="1" applyAlignment="1">
      <alignment horizontal="left" vertical="top" wrapText="1"/>
    </xf>
    <xf numFmtId="0" fontId="41" fillId="0" borderId="20" xfId="0" applyFont="1" applyBorder="1" applyAlignment="1">
      <alignment horizontal="left" vertical="top"/>
    </xf>
    <xf numFmtId="164" fontId="41" fillId="0" borderId="20" xfId="0" applyNumberFormat="1" applyFont="1" applyBorder="1" applyAlignment="1">
      <alignment horizontal="right" vertical="top"/>
    </xf>
    <xf numFmtId="0" fontId="39" fillId="0" borderId="0" xfId="0" applyFont="1" applyAlignment="1"/>
    <xf numFmtId="0" fontId="12" fillId="4" borderId="11" xfId="0" applyFont="1" applyFill="1" applyBorder="1" applyAlignment="1">
      <alignment wrapText="1"/>
    </xf>
    <xf numFmtId="0" fontId="19" fillId="4" borderId="11" xfId="0" applyFont="1" applyFill="1" applyBorder="1" applyAlignment="1"/>
    <xf numFmtId="0" fontId="12" fillId="4" borderId="23" xfId="0" applyFont="1" applyFill="1" applyBorder="1" applyAlignment="1">
      <alignment wrapText="1"/>
    </xf>
    <xf numFmtId="0" fontId="12" fillId="4" borderId="29" xfId="0" applyFont="1" applyFill="1" applyBorder="1" applyAlignment="1">
      <alignment wrapText="1"/>
    </xf>
    <xf numFmtId="0" fontId="12" fillId="4" borderId="24" xfId="0" applyFont="1" applyFill="1" applyBorder="1" applyAlignment="1">
      <alignment wrapText="1"/>
    </xf>
    <xf numFmtId="0" fontId="41" fillId="4" borderId="23" xfId="0" applyFont="1" applyFill="1" applyBorder="1" applyAlignment="1">
      <alignment wrapText="1"/>
    </xf>
    <xf numFmtId="0" fontId="29" fillId="4" borderId="23" xfId="0" applyFont="1" applyFill="1" applyBorder="1" applyAlignment="1">
      <alignment wrapText="1"/>
    </xf>
    <xf numFmtId="0" fontId="3" fillId="0" borderId="0" xfId="0" applyFont="1" applyAlignment="1"/>
    <xf numFmtId="0" fontId="7" fillId="2" borderId="4" xfId="0" applyFont="1" applyFill="1" applyBorder="1" applyAlignment="1">
      <alignment wrapText="1"/>
    </xf>
    <xf numFmtId="0" fontId="7" fillId="2" borderId="8" xfId="0" applyFont="1" applyFill="1" applyBorder="1" applyAlignment="1">
      <alignment wrapText="1"/>
    </xf>
    <xf numFmtId="164" fontId="11" fillId="12" borderId="25" xfId="0" applyNumberFormat="1" applyFont="1" applyFill="1" applyBorder="1" applyAlignment="1">
      <alignment wrapText="1"/>
    </xf>
    <xf numFmtId="164" fontId="11" fillId="12" borderId="11" xfId="0" applyNumberFormat="1" applyFont="1" applyFill="1" applyBorder="1" applyAlignment="1">
      <alignment wrapText="1"/>
    </xf>
    <xf numFmtId="0" fontId="12" fillId="4" borderId="19" xfId="0" applyFont="1" applyFill="1" applyBorder="1" applyAlignment="1">
      <alignment wrapText="1"/>
    </xf>
    <xf numFmtId="0" fontId="29" fillId="4" borderId="37" xfId="0" applyFont="1" applyFill="1" applyBorder="1" applyAlignment="1">
      <alignment wrapText="1"/>
    </xf>
    <xf numFmtId="0" fontId="29" fillId="4" borderId="29" xfId="0" applyFont="1" applyFill="1" applyBorder="1" applyAlignment="1">
      <alignment wrapText="1"/>
    </xf>
    <xf numFmtId="0" fontId="31" fillId="4" borderId="29" xfId="0" applyFont="1" applyFill="1" applyBorder="1" applyAlignment="1">
      <alignment wrapText="1"/>
    </xf>
    <xf numFmtId="0" fontId="33" fillId="2" borderId="8" xfId="0" applyFont="1" applyFill="1" applyBorder="1" applyAlignment="1"/>
    <xf numFmtId="0" fontId="3" fillId="0" borderId="0" xfId="0" applyFont="1" applyFill="1"/>
    <xf numFmtId="0" fontId="12" fillId="0" borderId="20" xfId="0" applyFont="1" applyFill="1" applyBorder="1" applyAlignment="1">
      <alignment horizontal="left" vertical="top"/>
    </xf>
    <xf numFmtId="164" fontId="12" fillId="0" borderId="20" xfId="0" applyNumberFormat="1" applyFont="1" applyFill="1" applyBorder="1" applyAlignment="1">
      <alignment horizontal="right" vertical="top"/>
    </xf>
    <xf numFmtId="0" fontId="0" fillId="0" borderId="0" xfId="0" applyFont="1" applyFill="1" applyAlignment="1"/>
    <xf numFmtId="164" fontId="11" fillId="0" borderId="20" xfId="0" applyNumberFormat="1" applyFont="1" applyFill="1" applyBorder="1" applyAlignment="1">
      <alignment horizontal="right" vertical="top"/>
    </xf>
    <xf numFmtId="0" fontId="12" fillId="4" borderId="22" xfId="0" applyFont="1" applyFill="1" applyBorder="1" applyAlignment="1">
      <alignment wrapText="1"/>
    </xf>
    <xf numFmtId="0" fontId="12" fillId="4" borderId="31" xfId="0" applyFont="1" applyFill="1" applyBorder="1" applyAlignment="1">
      <alignment horizontal="left" vertical="top" wrapText="1"/>
    </xf>
    <xf numFmtId="0" fontId="12" fillId="4" borderId="56" xfId="0" applyFont="1" applyFill="1" applyBorder="1" applyAlignment="1">
      <alignment wrapText="1"/>
    </xf>
    <xf numFmtId="0" fontId="12" fillId="4" borderId="56" xfId="0" applyFont="1" applyFill="1" applyBorder="1" applyAlignment="1">
      <alignment vertical="top" wrapText="1"/>
    </xf>
    <xf numFmtId="0" fontId="12" fillId="0" borderId="28" xfId="0" applyFont="1" applyBorder="1" applyAlignment="1">
      <alignment horizontal="left" vertical="top"/>
    </xf>
    <xf numFmtId="164" fontId="12" fillId="0" borderId="35" xfId="0" applyNumberFormat="1" applyFont="1" applyBorder="1" applyAlignment="1">
      <alignment horizontal="right" vertical="top"/>
    </xf>
    <xf numFmtId="0" fontId="12" fillId="0" borderId="56" xfId="0" applyFont="1" applyBorder="1" applyAlignment="1">
      <alignment horizontal="left" vertical="top"/>
    </xf>
    <xf numFmtId="0" fontId="42" fillId="0" borderId="0" xfId="0" applyFont="1" applyAlignment="1"/>
    <xf numFmtId="0" fontId="43" fillId="2" borderId="8" xfId="0" applyFont="1" applyFill="1" applyBorder="1" applyAlignment="1">
      <alignment horizontal="center" vertical="center"/>
    </xf>
    <xf numFmtId="0" fontId="12" fillId="4" borderId="35" xfId="0" applyFont="1" applyFill="1" applyBorder="1" applyAlignment="1">
      <alignment wrapText="1"/>
    </xf>
    <xf numFmtId="0" fontId="2" fillId="14" borderId="8" xfId="0" applyFont="1" applyFill="1" applyBorder="1" applyAlignment="1">
      <alignment horizontal="left"/>
    </xf>
    <xf numFmtId="0" fontId="21" fillId="15" borderId="0" xfId="0" applyFont="1" applyFill="1"/>
    <xf numFmtId="0" fontId="21" fillId="17" borderId="0" xfId="0" applyFont="1" applyFill="1"/>
    <xf numFmtId="0" fontId="2" fillId="16" borderId="8" xfId="0" applyFont="1" applyFill="1" applyBorder="1" applyAlignment="1">
      <alignment horizontal="left"/>
    </xf>
    <xf numFmtId="0" fontId="3" fillId="0" borderId="33" xfId="0" applyFont="1" applyBorder="1"/>
    <xf numFmtId="164" fontId="12" fillId="0" borderId="28" xfId="0" applyNumberFormat="1" applyFont="1" applyBorder="1" applyAlignment="1">
      <alignment horizontal="right" vertical="top"/>
    </xf>
    <xf numFmtId="0" fontId="0" fillId="0" borderId="33" xfId="0" applyFont="1" applyBorder="1" applyAlignment="1"/>
    <xf numFmtId="0" fontId="3" fillId="0" borderId="56" xfId="0" applyFont="1" applyBorder="1"/>
    <xf numFmtId="0" fontId="3" fillId="3" borderId="56" xfId="0" applyFont="1" applyFill="1" applyBorder="1"/>
    <xf numFmtId="0" fontId="0" fillId="0" borderId="56" xfId="0" applyFont="1" applyBorder="1" applyAlignment="1"/>
    <xf numFmtId="164" fontId="12" fillId="0" borderId="57" xfId="0" applyNumberFormat="1" applyFont="1" applyBorder="1" applyAlignment="1">
      <alignment horizontal="right" vertical="top"/>
    </xf>
    <xf numFmtId="164" fontId="11" fillId="0" borderId="57" xfId="0" applyNumberFormat="1" applyFont="1" applyBorder="1" applyAlignment="1">
      <alignment horizontal="right" vertical="top"/>
    </xf>
    <xf numFmtId="0" fontId="0" fillId="0" borderId="57" xfId="0" applyFont="1" applyBorder="1" applyAlignment="1"/>
    <xf numFmtId="0" fontId="3" fillId="0" borderId="58" xfId="0" applyFont="1" applyBorder="1"/>
    <xf numFmtId="0" fontId="3" fillId="0" borderId="59" xfId="0" applyFont="1" applyBorder="1"/>
    <xf numFmtId="0" fontId="45" fillId="2" borderId="8" xfId="0" applyFont="1" applyFill="1" applyBorder="1" applyAlignment="1">
      <alignment horizontal="left" vertical="top"/>
    </xf>
    <xf numFmtId="0" fontId="45" fillId="2" borderId="8" xfId="0" applyFont="1" applyFill="1" applyBorder="1"/>
    <xf numFmtId="0" fontId="46" fillId="2" borderId="2" xfId="0" applyFont="1" applyFill="1" applyBorder="1" applyAlignment="1">
      <alignment vertical="center" wrapText="1"/>
    </xf>
    <xf numFmtId="0" fontId="46" fillId="2" borderId="15" xfId="0" applyFont="1" applyFill="1" applyBorder="1" applyAlignment="1">
      <alignment horizontal="center" vertical="center" wrapText="1"/>
    </xf>
    <xf numFmtId="0" fontId="42" fillId="4" borderId="36" xfId="0" applyFont="1" applyFill="1" applyBorder="1" applyAlignment="1">
      <alignment horizontal="left" vertical="top" wrapText="1"/>
    </xf>
    <xf numFmtId="0" fontId="42" fillId="4" borderId="19" xfId="0" applyFont="1" applyFill="1" applyBorder="1" applyAlignment="1">
      <alignment horizontal="left" vertical="top" wrapText="1"/>
    </xf>
    <xf numFmtId="0" fontId="42" fillId="4" borderId="11" xfId="0" applyFont="1" applyFill="1" applyBorder="1" applyAlignment="1">
      <alignment horizontal="left" vertical="top" wrapText="1"/>
    </xf>
    <xf numFmtId="0" fontId="46" fillId="2" borderId="8" xfId="0" applyFont="1" applyFill="1" applyBorder="1" applyAlignment="1">
      <alignment horizontal="left" vertical="top"/>
    </xf>
    <xf numFmtId="0" fontId="46" fillId="2" borderId="8" xfId="0" applyFont="1" applyFill="1" applyBorder="1"/>
    <xf numFmtId="0" fontId="47" fillId="4" borderId="19" xfId="0" applyFont="1" applyFill="1" applyBorder="1" applyAlignment="1">
      <alignment vertical="top" wrapText="1"/>
    </xf>
    <xf numFmtId="0" fontId="17" fillId="4" borderId="19" xfId="0" applyFont="1" applyFill="1" applyBorder="1" applyAlignment="1">
      <alignment horizontal="left" vertical="top" wrapText="1"/>
    </xf>
    <xf numFmtId="0" fontId="11" fillId="4" borderId="11" xfId="0" applyFont="1" applyFill="1" applyBorder="1" applyAlignment="1">
      <alignment horizontal="left" vertical="top" wrapText="1"/>
    </xf>
    <xf numFmtId="0" fontId="12" fillId="0" borderId="0" xfId="0" applyFont="1"/>
    <xf numFmtId="0" fontId="45" fillId="2" borderId="4" xfId="0" applyFont="1" applyFill="1" applyBorder="1" applyAlignment="1">
      <alignment vertical="center" wrapText="1"/>
    </xf>
    <xf numFmtId="0" fontId="45" fillId="2" borderId="8" xfId="0" applyFont="1" applyFill="1" applyBorder="1" applyAlignment="1">
      <alignment horizontal="center" vertical="center" wrapText="1"/>
    </xf>
    <xf numFmtId="0" fontId="12" fillId="0" borderId="0" xfId="0" applyFont="1" applyAlignment="1"/>
    <xf numFmtId="0" fontId="42" fillId="0" borderId="0" xfId="0" applyFont="1"/>
    <xf numFmtId="0" fontId="49" fillId="0" borderId="0" xfId="0" applyFont="1"/>
    <xf numFmtId="0" fontId="7" fillId="2" borderId="4" xfId="0" applyFont="1" applyFill="1" applyBorder="1" applyAlignment="1">
      <alignment vertical="top" wrapText="1"/>
    </xf>
    <xf numFmtId="0" fontId="44" fillId="0" borderId="0" xfId="0" applyFont="1" applyAlignment="1">
      <alignment vertical="top"/>
    </xf>
    <xf numFmtId="0" fontId="7" fillId="2" borderId="8" xfId="0" applyFont="1" applyFill="1" applyBorder="1" applyAlignment="1">
      <alignment vertical="top" wrapText="1"/>
    </xf>
    <xf numFmtId="0" fontId="47" fillId="4" borderId="36" xfId="0" applyFont="1" applyFill="1" applyBorder="1" applyAlignment="1">
      <alignment vertical="top" wrapText="1"/>
    </xf>
    <xf numFmtId="0" fontId="47" fillId="4" borderId="11" xfId="0" applyFont="1" applyFill="1" applyBorder="1" applyAlignment="1">
      <alignment vertical="top" wrapText="1"/>
    </xf>
    <xf numFmtId="0" fontId="7" fillId="2" borderId="8" xfId="0" applyFont="1" applyFill="1" applyBorder="1" applyAlignment="1">
      <alignment vertical="top"/>
    </xf>
    <xf numFmtId="0" fontId="42" fillId="4" borderId="33" xfId="0" applyFont="1" applyFill="1" applyBorder="1" applyAlignment="1">
      <alignment horizontal="left" vertical="top" wrapText="1"/>
    </xf>
    <xf numFmtId="0" fontId="47" fillId="4" borderId="33" xfId="0" applyFont="1" applyFill="1" applyBorder="1" applyAlignment="1">
      <alignment vertical="top" wrapText="1"/>
    </xf>
    <xf numFmtId="0" fontId="50" fillId="4" borderId="33" xfId="0" applyFont="1" applyFill="1" applyBorder="1" applyAlignment="1">
      <alignment vertical="top" wrapText="1"/>
    </xf>
    <xf numFmtId="0" fontId="29" fillId="4" borderId="33" xfId="0" applyFont="1" applyFill="1" applyBorder="1" applyAlignment="1">
      <alignment wrapText="1"/>
    </xf>
    <xf numFmtId="0" fontId="29" fillId="4" borderId="33" xfId="0" applyFont="1" applyFill="1" applyBorder="1" applyAlignment="1">
      <alignment horizontal="left" vertical="top" wrapText="1"/>
    </xf>
    <xf numFmtId="0" fontId="30" fillId="0" borderId="33" xfId="0" applyFont="1" applyBorder="1" applyAlignment="1">
      <alignment horizontal="center" vertical="center" wrapText="1"/>
    </xf>
    <xf numFmtId="164" fontId="50" fillId="0" borderId="63" xfId="0" applyNumberFormat="1" applyFont="1" applyBorder="1" applyAlignment="1">
      <alignment horizontal="right" vertical="top"/>
    </xf>
    <xf numFmtId="164" fontId="50" fillId="0" borderId="64" xfId="0" applyNumberFormat="1" applyFont="1" applyBorder="1" applyAlignment="1">
      <alignment horizontal="right" vertical="top"/>
    </xf>
    <xf numFmtId="164" fontId="51" fillId="18" borderId="36" xfId="0" applyNumberFormat="1" applyFont="1" applyFill="1" applyBorder="1" applyAlignment="1">
      <alignment horizontal="right" vertical="top"/>
    </xf>
    <xf numFmtId="0" fontId="12" fillId="13" borderId="56" xfId="0" applyFont="1" applyFill="1" applyBorder="1" applyAlignment="1">
      <alignment wrapText="1"/>
    </xf>
    <xf numFmtId="0" fontId="12" fillId="4" borderId="30" xfId="0" applyFont="1" applyFill="1" applyBorder="1" applyAlignment="1">
      <alignment wrapText="1"/>
    </xf>
    <xf numFmtId="0" fontId="12" fillId="4" borderId="59" xfId="0" applyFont="1" applyFill="1" applyBorder="1" applyAlignment="1">
      <alignment horizontal="left" vertical="top" wrapText="1"/>
    </xf>
    <xf numFmtId="0" fontId="12" fillId="4" borderId="35" xfId="0" applyFont="1" applyFill="1" applyBorder="1" applyAlignment="1">
      <alignment horizontal="left" vertical="top" wrapText="1"/>
    </xf>
    <xf numFmtId="0" fontId="7" fillId="2" borderId="33" xfId="0" applyFont="1" applyFill="1" applyBorder="1" applyAlignment="1">
      <alignment wrapText="1"/>
    </xf>
    <xf numFmtId="0" fontId="12" fillId="0" borderId="31" xfId="0" applyFont="1" applyFill="1" applyBorder="1" applyAlignment="1">
      <alignment horizontal="left" vertical="top"/>
    </xf>
    <xf numFmtId="0" fontId="11" fillId="0" borderId="28" xfId="0" applyFont="1" applyFill="1" applyBorder="1" applyAlignment="1">
      <alignment horizontal="left" vertical="top"/>
    </xf>
    <xf numFmtId="164" fontId="12" fillId="0" borderId="28" xfId="0" applyNumberFormat="1" applyFont="1" applyFill="1" applyBorder="1" applyAlignment="1">
      <alignment horizontal="right" vertical="top"/>
    </xf>
    <xf numFmtId="164" fontId="11" fillId="0" borderId="28" xfId="0" applyNumberFormat="1" applyFont="1" applyFill="1" applyBorder="1" applyAlignment="1">
      <alignment horizontal="right" vertical="top"/>
    </xf>
    <xf numFmtId="0" fontId="12" fillId="19" borderId="56" xfId="0" applyFont="1" applyFill="1" applyBorder="1" applyAlignment="1">
      <alignment wrapText="1"/>
    </xf>
    <xf numFmtId="0" fontId="12" fillId="19" borderId="31" xfId="0" applyFont="1" applyFill="1" applyBorder="1" applyAlignment="1">
      <alignment horizontal="left" vertical="top" wrapText="1"/>
    </xf>
    <xf numFmtId="0" fontId="12" fillId="19" borderId="35" xfId="0" applyFont="1" applyFill="1" applyBorder="1" applyAlignment="1">
      <alignment horizontal="left" vertical="top" wrapText="1"/>
    </xf>
    <xf numFmtId="0" fontId="7" fillId="2" borderId="7" xfId="0" applyFont="1" applyFill="1" applyBorder="1" applyAlignment="1">
      <alignment horizontal="center" vertical="center" wrapText="1"/>
    </xf>
    <xf numFmtId="0" fontId="12" fillId="4" borderId="56" xfId="0" applyFont="1" applyFill="1" applyBorder="1" applyAlignment="1">
      <alignment horizontal="left" vertical="top" wrapText="1"/>
    </xf>
    <xf numFmtId="164" fontId="29" fillId="0" borderId="28" xfId="0" applyNumberFormat="1" applyFont="1" applyFill="1" applyBorder="1" applyAlignment="1">
      <alignment horizontal="right" vertical="top"/>
    </xf>
    <xf numFmtId="0" fontId="52" fillId="0" borderId="0" xfId="0" applyFont="1" applyFill="1" applyAlignment="1"/>
    <xf numFmtId="164" fontId="53" fillId="0" borderId="0" xfId="0" applyNumberFormat="1" applyFont="1" applyFill="1"/>
    <xf numFmtId="0" fontId="12" fillId="13" borderId="31" xfId="0" applyFont="1" applyFill="1" applyBorder="1" applyAlignment="1">
      <alignment horizontal="left" vertical="top" wrapText="1"/>
    </xf>
    <xf numFmtId="0" fontId="11" fillId="0" borderId="56" xfId="0" applyFont="1" applyFill="1" applyBorder="1" applyAlignment="1">
      <alignment horizontal="left" vertical="top"/>
    </xf>
    <xf numFmtId="164" fontId="12" fillId="0" borderId="56" xfId="0" applyNumberFormat="1" applyFont="1" applyFill="1" applyBorder="1" applyAlignment="1">
      <alignment horizontal="right" vertical="top"/>
    </xf>
    <xf numFmtId="164" fontId="11" fillId="0" borderId="56" xfId="0" applyNumberFormat="1" applyFont="1" applyFill="1" applyBorder="1" applyAlignment="1">
      <alignment horizontal="right" vertical="top"/>
    </xf>
    <xf numFmtId="0" fontId="12" fillId="0" borderId="56" xfId="0" applyFont="1" applyFill="1" applyBorder="1" applyAlignment="1">
      <alignment horizontal="center" vertical="center" wrapText="1"/>
    </xf>
    <xf numFmtId="0" fontId="12" fillId="13" borderId="22" xfId="0" applyFont="1" applyFill="1" applyBorder="1" applyAlignment="1">
      <alignment wrapText="1"/>
    </xf>
    <xf numFmtId="0" fontId="12" fillId="13" borderId="19" xfId="0" applyFont="1" applyFill="1" applyBorder="1" applyAlignment="1">
      <alignment horizontal="left" vertical="top" wrapText="1"/>
    </xf>
    <xf numFmtId="0" fontId="12" fillId="13" borderId="20" xfId="0" applyFont="1" applyFill="1" applyBorder="1" applyAlignment="1">
      <alignment horizontal="left" vertical="top" wrapText="1"/>
    </xf>
    <xf numFmtId="0" fontId="11" fillId="13" borderId="19" xfId="0" applyFont="1" applyFill="1" applyBorder="1" applyAlignment="1">
      <alignment horizontal="left" vertical="top" wrapText="1"/>
    </xf>
    <xf numFmtId="0" fontId="12" fillId="13" borderId="18" xfId="0" applyFont="1" applyFill="1" applyBorder="1" applyAlignment="1">
      <alignment wrapText="1"/>
    </xf>
    <xf numFmtId="0" fontId="12" fillId="13" borderId="11" xfId="0" applyFont="1" applyFill="1" applyBorder="1" applyAlignment="1">
      <alignment wrapText="1"/>
    </xf>
    <xf numFmtId="0" fontId="12" fillId="13" borderId="20" xfId="0" applyFont="1" applyFill="1" applyBorder="1" applyAlignment="1">
      <alignment wrapText="1"/>
    </xf>
    <xf numFmtId="0" fontId="12" fillId="13" borderId="31" xfId="0" applyFont="1" applyFill="1" applyBorder="1" applyAlignment="1">
      <alignment wrapText="1"/>
    </xf>
    <xf numFmtId="0" fontId="12" fillId="13" borderId="30" xfId="0" applyFont="1" applyFill="1" applyBorder="1" applyAlignment="1">
      <alignment wrapText="1"/>
    </xf>
    <xf numFmtId="0" fontId="12" fillId="13" borderId="56" xfId="0" applyFont="1" applyFill="1" applyBorder="1" applyAlignment="1">
      <alignment horizontal="left" vertical="top" wrapText="1"/>
    </xf>
    <xf numFmtId="0" fontId="12" fillId="0" borderId="28" xfId="0" applyFont="1" applyFill="1" applyBorder="1" applyAlignment="1">
      <alignment horizontal="left" vertical="top"/>
    </xf>
    <xf numFmtId="0" fontId="12" fillId="0" borderId="56" xfId="0" applyFont="1" applyFill="1" applyBorder="1" applyAlignment="1">
      <alignment horizontal="left" vertical="top"/>
    </xf>
    <xf numFmtId="0" fontId="47" fillId="4" borderId="56" xfId="0" applyFont="1" applyFill="1" applyBorder="1" applyAlignment="1">
      <alignment vertical="top" wrapText="1"/>
    </xf>
    <xf numFmtId="0" fontId="21" fillId="3" borderId="33" xfId="0" applyFont="1" applyFill="1" applyBorder="1"/>
    <xf numFmtId="0" fontId="2" fillId="3" borderId="33" xfId="0" applyFont="1" applyFill="1" applyBorder="1" applyAlignment="1">
      <alignment horizontal="left"/>
    </xf>
    <xf numFmtId="0" fontId="2" fillId="8" borderId="33" xfId="0" applyFont="1" applyFill="1" applyBorder="1" applyAlignment="1">
      <alignment horizontal="left"/>
    </xf>
    <xf numFmtId="0" fontId="3" fillId="0" borderId="0" xfId="0" applyFont="1" applyAlignment="1">
      <alignment wrapText="1"/>
    </xf>
    <xf numFmtId="0" fontId="21" fillId="0" borderId="0" xfId="0" applyFont="1" applyAlignment="1">
      <alignment wrapText="1"/>
    </xf>
    <xf numFmtId="0" fontId="54" fillId="0" borderId="0" xfId="0" applyFont="1" applyAlignment="1"/>
    <xf numFmtId="0" fontId="39" fillId="0" borderId="0" xfId="0" applyFont="1" applyAlignment="1">
      <alignment wrapText="1"/>
    </xf>
    <xf numFmtId="164" fontId="11" fillId="0" borderId="28" xfId="0" applyNumberFormat="1" applyFont="1" applyBorder="1" applyAlignment="1">
      <alignment horizontal="right" vertical="top"/>
    </xf>
    <xf numFmtId="164" fontId="12" fillId="0" borderId="22" xfId="0" applyNumberFormat="1" applyFont="1" applyBorder="1" applyAlignment="1">
      <alignment horizontal="right" vertical="top"/>
    </xf>
    <xf numFmtId="0" fontId="2" fillId="3" borderId="33" xfId="0" applyFont="1" applyFill="1" applyBorder="1" applyAlignment="1">
      <alignment horizontal="left" wrapText="1"/>
    </xf>
    <xf numFmtId="0" fontId="20" fillId="2" borderId="8" xfId="0" applyFont="1" applyFill="1" applyBorder="1" applyAlignment="1">
      <alignment horizontal="center" vertical="center" wrapText="1"/>
    </xf>
    <xf numFmtId="0" fontId="2" fillId="3" borderId="33" xfId="0" applyFont="1" applyFill="1" applyBorder="1" applyAlignment="1">
      <alignment horizontal="left" vertical="top" wrapText="1"/>
    </xf>
    <xf numFmtId="0" fontId="2" fillId="8" borderId="8" xfId="0" applyFont="1" applyFill="1" applyBorder="1" applyAlignment="1">
      <alignment horizontal="left" wrapText="1"/>
    </xf>
    <xf numFmtId="0" fontId="2" fillId="9" borderId="8" xfId="0" applyFont="1" applyFill="1" applyBorder="1" applyAlignment="1">
      <alignment horizontal="left" wrapText="1"/>
    </xf>
    <xf numFmtId="0" fontId="2" fillId="14" borderId="8" xfId="0" applyFont="1" applyFill="1" applyBorder="1" applyAlignment="1">
      <alignment horizontal="left" wrapText="1"/>
    </xf>
    <xf numFmtId="0" fontId="2" fillId="8" borderId="33" xfId="0" applyFont="1" applyFill="1" applyBorder="1" applyAlignment="1">
      <alignment horizontal="left" wrapText="1"/>
    </xf>
    <xf numFmtId="0" fontId="2" fillId="4" borderId="8" xfId="0" applyFont="1" applyFill="1" applyBorder="1" applyAlignment="1">
      <alignment horizontal="left" wrapText="1"/>
    </xf>
    <xf numFmtId="0" fontId="23" fillId="0" borderId="56" xfId="0" applyFont="1" applyBorder="1" applyAlignment="1">
      <alignment horizontal="justify" vertical="center"/>
    </xf>
    <xf numFmtId="0" fontId="12" fillId="19" borderId="34" xfId="0" applyFont="1" applyFill="1" applyBorder="1" applyAlignment="1">
      <alignment vertical="top" wrapText="1"/>
    </xf>
    <xf numFmtId="164" fontId="12" fillId="0" borderId="31" xfId="0" applyNumberFormat="1" applyFont="1" applyBorder="1" applyAlignment="1">
      <alignment horizontal="right" vertical="top"/>
    </xf>
    <xf numFmtId="164" fontId="11" fillId="0" borderId="56" xfId="0" applyNumberFormat="1" applyFont="1" applyBorder="1" applyAlignment="1">
      <alignment horizontal="right" vertical="top"/>
    </xf>
    <xf numFmtId="164" fontId="12" fillId="0" borderId="56" xfId="0" applyNumberFormat="1" applyFont="1" applyBorder="1" applyAlignment="1">
      <alignment horizontal="right" vertical="top"/>
    </xf>
    <xf numFmtId="0" fontId="12" fillId="19" borderId="65" xfId="0" applyFont="1" applyFill="1" applyBorder="1" applyAlignment="1">
      <alignment wrapText="1"/>
    </xf>
    <xf numFmtId="0" fontId="12" fillId="19" borderId="56" xfId="0" applyFont="1" applyFill="1" applyBorder="1" applyAlignment="1">
      <alignment horizontal="left" vertical="top" wrapText="1"/>
    </xf>
    <xf numFmtId="0" fontId="12" fillId="19" borderId="57" xfId="0" applyFont="1" applyFill="1" applyBorder="1" applyAlignment="1">
      <alignment wrapText="1"/>
    </xf>
    <xf numFmtId="164" fontId="12" fillId="0" borderId="65" xfId="0" applyNumberFormat="1" applyFont="1" applyBorder="1" applyAlignment="1">
      <alignment horizontal="right" vertical="top"/>
    </xf>
    <xf numFmtId="0" fontId="12" fillId="4" borderId="65" xfId="0" applyFont="1" applyFill="1" applyBorder="1" applyAlignment="1">
      <alignment horizontal="left" vertical="top" wrapText="1"/>
    </xf>
    <xf numFmtId="0" fontId="11" fillId="0" borderId="56" xfId="0" applyFont="1" applyBorder="1" applyAlignment="1">
      <alignment horizontal="left" vertical="top"/>
    </xf>
    <xf numFmtId="0" fontId="12" fillId="4" borderId="32" xfId="0" applyFont="1" applyFill="1" applyBorder="1" applyAlignment="1">
      <alignment wrapText="1"/>
    </xf>
    <xf numFmtId="164" fontId="11" fillId="12" borderId="22" xfId="0" applyNumberFormat="1" applyFont="1" applyFill="1" applyBorder="1" applyAlignment="1">
      <alignment horizontal="left" vertical="top" wrapText="1"/>
    </xf>
    <xf numFmtId="0" fontId="11" fillId="4" borderId="28" xfId="0" applyFont="1" applyFill="1" applyBorder="1" applyAlignment="1">
      <alignment horizontal="left" vertical="top" wrapText="1"/>
    </xf>
    <xf numFmtId="0" fontId="11" fillId="0" borderId="28" xfId="0" applyFont="1" applyBorder="1" applyAlignment="1">
      <alignment horizontal="left" vertical="top"/>
    </xf>
    <xf numFmtId="164" fontId="11" fillId="0" borderId="31" xfId="0" applyNumberFormat="1" applyFont="1" applyBorder="1" applyAlignment="1">
      <alignment horizontal="right" vertical="top"/>
    </xf>
    <xf numFmtId="164" fontId="12" fillId="0" borderId="56" xfId="0" applyNumberFormat="1" applyFont="1" applyBorder="1" applyAlignment="1">
      <alignment vertical="top"/>
    </xf>
    <xf numFmtId="0" fontId="12" fillId="13" borderId="65" xfId="0" applyFont="1" applyFill="1" applyBorder="1" applyAlignment="1">
      <alignment wrapText="1"/>
    </xf>
    <xf numFmtId="0" fontId="12" fillId="13" borderId="60" xfId="0" applyFont="1" applyFill="1" applyBorder="1" applyAlignment="1">
      <alignment wrapText="1"/>
    </xf>
    <xf numFmtId="0" fontId="12" fillId="4" borderId="57" xfId="0" applyFont="1" applyFill="1" applyBorder="1" applyAlignment="1">
      <alignment wrapText="1"/>
    </xf>
    <xf numFmtId="0" fontId="12" fillId="13" borderId="35" xfId="0" applyFont="1" applyFill="1" applyBorder="1" applyAlignment="1">
      <alignment horizontal="left" vertical="top" wrapText="1"/>
    </xf>
    <xf numFmtId="0" fontId="12" fillId="13" borderId="28" xfId="0" applyFont="1" applyFill="1" applyBorder="1" applyAlignment="1">
      <alignment wrapText="1"/>
    </xf>
    <xf numFmtId="0" fontId="42" fillId="4" borderId="18" xfId="0" applyFont="1" applyFill="1" applyBorder="1" applyAlignment="1">
      <alignment vertical="top" wrapText="1"/>
    </xf>
    <xf numFmtId="0" fontId="12" fillId="19" borderId="57" xfId="0" applyFont="1" applyFill="1" applyBorder="1" applyAlignment="1">
      <alignment vertical="top" wrapText="1"/>
    </xf>
    <xf numFmtId="0" fontId="12" fillId="19" borderId="57" xfId="0" applyFont="1" applyFill="1" applyBorder="1" applyAlignment="1">
      <alignment horizontal="left" vertical="top" wrapText="1"/>
    </xf>
    <xf numFmtId="0" fontId="11" fillId="0" borderId="57" xfId="0" applyFont="1" applyFill="1" applyBorder="1" applyAlignment="1">
      <alignment horizontal="left" vertical="top"/>
    </xf>
    <xf numFmtId="164" fontId="11" fillId="0" borderId="57" xfId="0" applyNumberFormat="1" applyFont="1" applyFill="1" applyBorder="1" applyAlignment="1">
      <alignment horizontal="right" vertical="top"/>
    </xf>
    <xf numFmtId="0" fontId="12" fillId="0" borderId="65" xfId="0" applyFont="1" applyBorder="1" applyAlignment="1">
      <alignment horizontal="left" vertical="top"/>
    </xf>
    <xf numFmtId="164" fontId="11" fillId="0" borderId="65" xfId="0" applyNumberFormat="1" applyFont="1" applyBorder="1" applyAlignment="1">
      <alignment horizontal="right" vertical="top"/>
    </xf>
    <xf numFmtId="0" fontId="17" fillId="4" borderId="75" xfId="0" applyFont="1" applyFill="1" applyBorder="1" applyAlignment="1">
      <alignment horizontal="left" vertical="top" wrapText="1"/>
    </xf>
    <xf numFmtId="0" fontId="55" fillId="0" borderId="33" xfId="5" applyFont="1"/>
    <xf numFmtId="0" fontId="56" fillId="0" borderId="33" xfId="5" applyFont="1"/>
    <xf numFmtId="0" fontId="57" fillId="0" borderId="33" xfId="5" applyFont="1"/>
    <xf numFmtId="0" fontId="58" fillId="0" borderId="33" xfId="5" applyFont="1"/>
    <xf numFmtId="0" fontId="34" fillId="0" borderId="33" xfId="5" applyFont="1" applyAlignment="1" applyProtection="1">
      <alignment horizontal="center" vertical="top" wrapText="1"/>
      <protection locked="0"/>
    </xf>
    <xf numFmtId="0" fontId="55" fillId="0" borderId="33" xfId="5" applyFont="1" applyAlignment="1">
      <alignment horizontal="center"/>
    </xf>
    <xf numFmtId="0" fontId="57" fillId="20" borderId="60" xfId="5" applyFont="1" applyFill="1" applyBorder="1" applyAlignment="1">
      <alignment horizontal="center" vertical="top" wrapText="1"/>
    </xf>
    <xf numFmtId="0" fontId="57" fillId="20" borderId="56" xfId="5" applyFont="1" applyFill="1" applyBorder="1" applyAlignment="1">
      <alignment horizontal="center" vertical="top" wrapText="1"/>
    </xf>
    <xf numFmtId="0" fontId="57" fillId="20" borderId="56" xfId="5" applyFont="1" applyFill="1" applyBorder="1" applyAlignment="1">
      <alignment horizontal="center" vertical="top"/>
    </xf>
    <xf numFmtId="0" fontId="59" fillId="0" borderId="56" xfId="5" applyFont="1" applyBorder="1" applyAlignment="1">
      <alignment horizontal="right" vertical="top" wrapText="1"/>
    </xf>
    <xf numFmtId="3" fontId="59" fillId="0" borderId="56" xfId="5" applyNumberFormat="1" applyFont="1" applyBorder="1" applyAlignment="1">
      <alignment horizontal="right" vertical="top" wrapText="1"/>
    </xf>
    <xf numFmtId="166" fontId="59" fillId="0" borderId="56" xfId="5" applyNumberFormat="1" applyFont="1" applyBorder="1" applyAlignment="1">
      <alignment horizontal="right" vertical="top" wrapText="1"/>
    </xf>
    <xf numFmtId="166" fontId="60" fillId="0" borderId="56" xfId="5" applyNumberFormat="1" applyFont="1" applyBorder="1" applyAlignment="1">
      <alignment horizontal="right" vertical="top" wrapText="1"/>
    </xf>
    <xf numFmtId="0" fontId="55" fillId="0" borderId="56" xfId="5" applyFont="1" applyBorder="1" applyAlignment="1">
      <alignment horizontal="left" vertical="top" wrapText="1"/>
    </xf>
    <xf numFmtId="166" fontId="55" fillId="0" borderId="56" xfId="5" applyNumberFormat="1" applyFont="1" applyBorder="1" applyAlignment="1">
      <alignment horizontal="right" vertical="top" wrapText="1"/>
    </xf>
    <xf numFmtId="3" fontId="60" fillId="0" borderId="56" xfId="5" applyNumberFormat="1" applyFont="1" applyBorder="1" applyAlignment="1">
      <alignment horizontal="right" vertical="top" wrapText="1"/>
    </xf>
    <xf numFmtId="166" fontId="55" fillId="0" borderId="56" xfId="5" applyNumberFormat="1" applyFont="1" applyBorder="1"/>
    <xf numFmtId="0" fontId="57" fillId="0" borderId="56" xfId="5" applyFont="1" applyBorder="1" applyAlignment="1">
      <alignment horizontal="right" vertical="top" wrapText="1"/>
    </xf>
    <xf numFmtId="166" fontId="57" fillId="0" borderId="56" xfId="5" applyNumberFormat="1" applyFont="1" applyBorder="1" applyAlignment="1">
      <alignment horizontal="right" vertical="top" wrapText="1"/>
    </xf>
    <xf numFmtId="166" fontId="61" fillId="0" borderId="56" xfId="5" applyNumberFormat="1" applyFont="1" applyBorder="1" applyAlignment="1">
      <alignment horizontal="right" vertical="top" wrapText="1"/>
    </xf>
    <xf numFmtId="3" fontId="61" fillId="0" borderId="56" xfId="5" applyNumberFormat="1" applyFont="1" applyBorder="1" applyAlignment="1">
      <alignment horizontal="right" vertical="top" wrapText="1"/>
    </xf>
    <xf numFmtId="166" fontId="57" fillId="0" borderId="56" xfId="5" applyNumberFormat="1" applyFont="1" applyBorder="1"/>
    <xf numFmtId="0" fontId="62" fillId="0" borderId="33" xfId="5" applyFont="1" applyAlignment="1">
      <alignment horizontal="right"/>
    </xf>
    <xf numFmtId="167" fontId="55" fillId="0" borderId="33" xfId="5" applyNumberFormat="1" applyFont="1"/>
    <xf numFmtId="3" fontId="55" fillId="0" borderId="33" xfId="5" applyNumberFormat="1" applyFont="1"/>
    <xf numFmtId="166" fontId="55" fillId="0" borderId="33" xfId="5" applyNumberFormat="1" applyFont="1"/>
    <xf numFmtId="0" fontId="5" fillId="20" borderId="60" xfId="5" applyFont="1" applyFill="1" applyBorder="1" applyAlignment="1">
      <alignment vertical="top" wrapText="1"/>
    </xf>
    <xf numFmtId="0" fontId="55" fillId="0" borderId="56" xfId="5" applyFont="1" applyBorder="1" applyAlignment="1">
      <alignment horizontal="right" vertical="top" wrapText="1"/>
    </xf>
    <xf numFmtId="0" fontId="55" fillId="0" borderId="56" xfId="5" applyFont="1" applyBorder="1"/>
    <xf numFmtId="167" fontId="60" fillId="0" borderId="56" xfId="5" applyNumberFormat="1" applyFont="1" applyBorder="1" applyAlignment="1">
      <alignment horizontal="right" vertical="top" wrapText="1"/>
    </xf>
    <xf numFmtId="166" fontId="57" fillId="0" borderId="56" xfId="5" applyNumberFormat="1" applyFont="1" applyBorder="1" applyAlignment="1">
      <alignment horizontal="right" vertical="top"/>
    </xf>
    <xf numFmtId="3" fontId="55" fillId="0" borderId="56" xfId="5" applyNumberFormat="1" applyFont="1" applyBorder="1" applyAlignment="1">
      <alignment horizontal="right" vertical="top" wrapText="1"/>
    </xf>
    <xf numFmtId="0" fontId="55" fillId="0" borderId="33" xfId="5" applyFont="1" applyAlignment="1">
      <alignment horizontal="left"/>
    </xf>
    <xf numFmtId="43" fontId="55" fillId="0" borderId="56" xfId="5" applyNumberFormat="1" applyFont="1" applyBorder="1" applyAlignment="1">
      <alignment horizontal="right" vertical="top" wrapText="1"/>
    </xf>
    <xf numFmtId="0" fontId="57" fillId="20" borderId="60" xfId="5" applyFont="1" applyFill="1" applyBorder="1" applyAlignment="1">
      <alignment vertical="top" wrapText="1"/>
    </xf>
    <xf numFmtId="0" fontId="55" fillId="0" borderId="57" xfId="5" applyFont="1" applyBorder="1" applyAlignment="1">
      <alignment horizontal="right" vertical="top" wrapText="1"/>
    </xf>
    <xf numFmtId="166" fontId="60" fillId="0" borderId="57" xfId="5" applyNumberFormat="1" applyFont="1" applyBorder="1" applyAlignment="1">
      <alignment horizontal="right" vertical="top" wrapText="1"/>
    </xf>
    <xf numFmtId="3" fontId="59" fillId="0" borderId="57" xfId="5" applyNumberFormat="1" applyFont="1" applyBorder="1" applyAlignment="1">
      <alignment horizontal="right" vertical="top" wrapText="1"/>
    </xf>
    <xf numFmtId="5" fontId="57" fillId="0" borderId="56" xfId="5" applyNumberFormat="1" applyFont="1" applyBorder="1" applyAlignment="1">
      <alignment horizontal="right" vertical="top"/>
    </xf>
    <xf numFmtId="166" fontId="60" fillId="0" borderId="33" xfId="5" applyNumberFormat="1" applyFont="1" applyAlignment="1">
      <alignment horizontal="right" vertical="top" wrapText="1"/>
    </xf>
    <xf numFmtId="3" fontId="59" fillId="0" borderId="33" xfId="5" applyNumberFormat="1" applyFont="1" applyAlignment="1">
      <alignment horizontal="right" vertical="top" wrapText="1"/>
    </xf>
    <xf numFmtId="0" fontId="55" fillId="0" borderId="33" xfId="5" applyFont="1" applyAlignment="1">
      <alignment horizontal="right" vertical="top" wrapText="1"/>
    </xf>
    <xf numFmtId="0" fontId="7" fillId="2" borderId="33" xfId="0" applyFont="1" applyFill="1" applyBorder="1" applyAlignment="1">
      <alignment horizontal="center" vertical="center" wrapText="1"/>
    </xf>
    <xf numFmtId="164" fontId="12" fillId="0" borderId="76" xfId="0" applyNumberFormat="1" applyFont="1" applyBorder="1" applyAlignment="1">
      <alignment horizontal="right" vertical="top"/>
    </xf>
    <xf numFmtId="0" fontId="12" fillId="0" borderId="56" xfId="0" applyFont="1" applyBorder="1" applyAlignment="1">
      <alignment horizontal="center" vertical="center" wrapText="1"/>
    </xf>
    <xf numFmtId="0" fontId="30" fillId="0" borderId="75" xfId="0" applyFont="1" applyBorder="1" applyAlignment="1">
      <alignment horizontal="center" vertical="center" wrapText="1"/>
    </xf>
    <xf numFmtId="0" fontId="40" fillId="0" borderId="33" xfId="0" applyFont="1" applyBorder="1"/>
    <xf numFmtId="0" fontId="3" fillId="0" borderId="33" xfId="0" applyFont="1" applyFill="1" applyBorder="1"/>
    <xf numFmtId="164" fontId="3" fillId="3" borderId="56" xfId="0" applyNumberFormat="1" applyFont="1" applyFill="1" applyBorder="1"/>
    <xf numFmtId="0" fontId="0" fillId="0" borderId="56" xfId="0" applyFont="1" applyBorder="1"/>
    <xf numFmtId="0" fontId="11" fillId="0" borderId="56" xfId="0" applyFont="1" applyBorder="1" applyAlignment="1">
      <alignment vertical="center" wrapText="1"/>
    </xf>
    <xf numFmtId="0" fontId="29" fillId="0" borderId="56" xfId="0" applyFont="1" applyBorder="1" applyAlignment="1">
      <alignment horizontal="center" vertical="center" wrapText="1"/>
    </xf>
    <xf numFmtId="0" fontId="11" fillId="0" borderId="56" xfId="0" applyFont="1" applyBorder="1" applyAlignment="1">
      <alignment horizontal="center" vertical="center" wrapText="1"/>
    </xf>
    <xf numFmtId="164" fontId="12" fillId="0" borderId="77" xfId="0" applyNumberFormat="1" applyFont="1" applyBorder="1" applyAlignment="1">
      <alignment horizontal="right" vertical="top"/>
    </xf>
    <xf numFmtId="164" fontId="11" fillId="0" borderId="34" xfId="0" applyNumberFormat="1" applyFont="1" applyBorder="1" applyAlignment="1">
      <alignment horizontal="right" vertical="top"/>
    </xf>
    <xf numFmtId="164" fontId="12" fillId="0" borderId="59" xfId="0" applyNumberFormat="1" applyFont="1" applyBorder="1" applyAlignment="1">
      <alignment horizontal="right" vertical="top"/>
    </xf>
    <xf numFmtId="166" fontId="55" fillId="0" borderId="57" xfId="5" applyNumberFormat="1" applyFont="1" applyBorder="1" applyAlignment="1">
      <alignment horizontal="right" vertical="top" wrapText="1"/>
    </xf>
    <xf numFmtId="164" fontId="12" fillId="0" borderId="28" xfId="5" applyNumberFormat="1" applyFont="1" applyBorder="1" applyAlignment="1">
      <alignment horizontal="right" vertical="top"/>
    </xf>
    <xf numFmtId="164" fontId="12" fillId="0" borderId="56" xfId="5" applyNumberFormat="1" applyFont="1" applyBorder="1" applyAlignment="1">
      <alignment horizontal="right" vertical="top"/>
    </xf>
    <xf numFmtId="0" fontId="55" fillId="0" borderId="57" xfId="5" applyFont="1" applyBorder="1" applyAlignment="1">
      <alignment horizontal="left" vertical="top" wrapText="1"/>
    </xf>
    <xf numFmtId="164" fontId="11" fillId="6" borderId="22" xfId="5" applyNumberFormat="1" applyFont="1" applyFill="1" applyBorder="1" applyAlignment="1">
      <alignment horizontal="right" vertical="top"/>
    </xf>
    <xf numFmtId="3" fontId="60" fillId="0" borderId="57" xfId="5" applyNumberFormat="1" applyFont="1" applyBorder="1" applyAlignment="1">
      <alignment horizontal="right" vertical="top" wrapText="1"/>
    </xf>
    <xf numFmtId="164" fontId="11" fillId="6" borderId="56" xfId="5" applyNumberFormat="1" applyFont="1" applyFill="1" applyBorder="1" applyAlignment="1">
      <alignment horizontal="right" vertical="top"/>
    </xf>
    <xf numFmtId="164" fontId="11" fillId="0" borderId="56" xfId="5" applyNumberFormat="1" applyFont="1" applyBorder="1" applyAlignment="1">
      <alignment horizontal="right" vertical="top"/>
    </xf>
    <xf numFmtId="164" fontId="12" fillId="0" borderId="20" xfId="5" applyNumberFormat="1" applyFont="1" applyBorder="1" applyAlignment="1">
      <alignment horizontal="right" vertical="top"/>
    </xf>
    <xf numFmtId="5" fontId="55" fillId="0" borderId="33" xfId="5" applyNumberFormat="1" applyFont="1"/>
    <xf numFmtId="164" fontId="0" fillId="0" borderId="0" xfId="0" applyNumberFormat="1" applyFont="1" applyAlignment="1"/>
    <xf numFmtId="0" fontId="12" fillId="0" borderId="59" xfId="0" applyFont="1" applyBorder="1" applyAlignment="1">
      <alignment horizontal="center" vertical="center" wrapText="1"/>
    </xf>
    <xf numFmtId="0" fontId="3" fillId="3" borderId="59" xfId="0" applyFont="1" applyFill="1" applyBorder="1"/>
    <xf numFmtId="0" fontId="3" fillId="3" borderId="59" xfId="0" applyFont="1" applyFill="1" applyBorder="1" applyAlignment="1">
      <alignment wrapText="1"/>
    </xf>
    <xf numFmtId="164" fontId="31" fillId="0" borderId="56" xfId="0" applyNumberFormat="1" applyFont="1" applyBorder="1" applyAlignment="1">
      <alignment horizontal="right" vertical="top"/>
    </xf>
    <xf numFmtId="164" fontId="29" fillId="0" borderId="20" xfId="0" applyNumberFormat="1" applyFont="1" applyFill="1" applyBorder="1" applyAlignment="1">
      <alignment horizontal="right" vertical="top"/>
    </xf>
    <xf numFmtId="164" fontId="29" fillId="0" borderId="11" xfId="0" applyNumberFormat="1" applyFont="1" applyFill="1" applyBorder="1" applyAlignment="1">
      <alignment horizontal="right" vertical="top"/>
    </xf>
    <xf numFmtId="0" fontId="29" fillId="0" borderId="20" xfId="0" applyFont="1" applyFill="1" applyBorder="1" applyAlignment="1">
      <alignment horizontal="center" vertical="center" wrapText="1"/>
    </xf>
    <xf numFmtId="164" fontId="50" fillId="0" borderId="56" xfId="0" applyNumberFormat="1" applyFont="1" applyFill="1" applyBorder="1" applyAlignment="1">
      <alignment horizontal="right" vertical="top"/>
    </xf>
    <xf numFmtId="164" fontId="50" fillId="0" borderId="60" xfId="0" applyNumberFormat="1" applyFont="1" applyFill="1" applyBorder="1" applyAlignment="1">
      <alignment horizontal="left" vertical="top"/>
    </xf>
    <xf numFmtId="0" fontId="30" fillId="0" borderId="20" xfId="0" applyFont="1" applyFill="1" applyBorder="1" applyAlignment="1">
      <alignment horizontal="center" vertical="center" wrapText="1"/>
    </xf>
    <xf numFmtId="164" fontId="50" fillId="0" borderId="35" xfId="0" applyNumberFormat="1" applyFont="1" applyFill="1" applyBorder="1" applyAlignment="1">
      <alignment horizontal="left" vertical="top"/>
    </xf>
    <xf numFmtId="164" fontId="50" fillId="0" borderId="28" xfId="0" applyNumberFormat="1" applyFont="1" applyFill="1" applyBorder="1" applyAlignment="1">
      <alignment horizontal="right" vertical="top"/>
    </xf>
    <xf numFmtId="164" fontId="50" fillId="0" borderId="34" xfId="0" applyNumberFormat="1" applyFont="1" applyFill="1" applyBorder="1" applyAlignment="1">
      <alignment horizontal="right" vertical="top"/>
    </xf>
    <xf numFmtId="164" fontId="13" fillId="0" borderId="57" xfId="0" applyNumberFormat="1" applyFont="1" applyFill="1" applyBorder="1" applyAlignment="1">
      <alignment horizontal="right" vertical="top"/>
    </xf>
    <xf numFmtId="164" fontId="29" fillId="0" borderId="22" xfId="0" applyNumberFormat="1" applyFont="1" applyFill="1" applyBorder="1" applyAlignment="1">
      <alignment horizontal="left" vertical="top"/>
    </xf>
    <xf numFmtId="164" fontId="29" fillId="0" borderId="22" xfId="0" applyNumberFormat="1" applyFont="1" applyFill="1" applyBorder="1" applyAlignment="1">
      <alignment horizontal="right" vertical="top"/>
    </xf>
    <xf numFmtId="164" fontId="29" fillId="0" borderId="56" xfId="0" applyNumberFormat="1" applyFont="1" applyFill="1" applyBorder="1" applyAlignment="1">
      <alignment horizontal="left" vertical="top"/>
    </xf>
    <xf numFmtId="164" fontId="29" fillId="0" borderId="56" xfId="0" applyNumberFormat="1" applyFont="1" applyFill="1" applyBorder="1" applyAlignment="1">
      <alignment horizontal="right" vertical="top"/>
    </xf>
    <xf numFmtId="0" fontId="47" fillId="19" borderId="11" xfId="0" applyFont="1" applyFill="1" applyBorder="1" applyAlignment="1">
      <alignment vertical="top" wrapText="1"/>
    </xf>
    <xf numFmtId="0" fontId="29" fillId="19" borderId="30" xfId="0" applyFont="1" applyFill="1" applyBorder="1" applyAlignment="1">
      <alignment vertical="top" wrapText="1"/>
    </xf>
    <xf numFmtId="0" fontId="29" fillId="19" borderId="29" xfId="0" applyFont="1" applyFill="1" applyBorder="1" applyAlignment="1">
      <alignment wrapText="1"/>
    </xf>
    <xf numFmtId="0" fontId="29" fillId="19" borderId="22" xfId="0" applyFont="1" applyFill="1" applyBorder="1" applyAlignment="1">
      <alignment horizontal="left" vertical="top" wrapText="1"/>
    </xf>
    <xf numFmtId="0" fontId="29" fillId="19" borderId="60" xfId="0" applyFont="1" applyFill="1" applyBorder="1" applyAlignment="1">
      <alignment vertical="top" wrapText="1"/>
    </xf>
    <xf numFmtId="0" fontId="29" fillId="19" borderId="31" xfId="0" applyFont="1" applyFill="1" applyBorder="1" applyAlignment="1">
      <alignment wrapText="1"/>
    </xf>
    <xf numFmtId="0" fontId="29" fillId="19" borderId="56" xfId="0" applyFont="1" applyFill="1" applyBorder="1" applyAlignment="1">
      <alignment horizontal="left" vertical="top" wrapText="1"/>
    </xf>
    <xf numFmtId="0" fontId="29" fillId="19" borderId="23" xfId="0" applyFont="1" applyFill="1" applyBorder="1" applyAlignment="1">
      <alignment wrapText="1"/>
    </xf>
    <xf numFmtId="0" fontId="50" fillId="19" borderId="56" xfId="0" applyFont="1" applyFill="1" applyBorder="1" applyAlignment="1">
      <alignment vertical="top" wrapText="1"/>
    </xf>
    <xf numFmtId="0" fontId="50" fillId="19" borderId="56" xfId="0" applyFont="1" applyFill="1" applyBorder="1" applyAlignment="1">
      <alignment horizontal="left" vertical="top" wrapText="1"/>
    </xf>
    <xf numFmtId="0" fontId="50" fillId="19" borderId="57" xfId="0" applyFont="1" applyFill="1" applyBorder="1" applyAlignment="1">
      <alignment vertical="top" wrapText="1"/>
    </xf>
    <xf numFmtId="0" fontId="50" fillId="19" borderId="57" xfId="0" applyFont="1" applyFill="1" applyBorder="1" applyAlignment="1">
      <alignment horizontal="left" vertical="top" wrapText="1"/>
    </xf>
    <xf numFmtId="164" fontId="11" fillId="0" borderId="65" xfId="0" applyNumberFormat="1" applyFont="1" applyFill="1" applyBorder="1" applyAlignment="1">
      <alignment horizontal="right" vertical="top"/>
    </xf>
    <xf numFmtId="164" fontId="12" fillId="0" borderId="31" xfId="0" applyNumberFormat="1" applyFont="1" applyFill="1" applyBorder="1" applyAlignment="1">
      <alignment horizontal="right" vertical="top"/>
    </xf>
    <xf numFmtId="164" fontId="11" fillId="0" borderId="31" xfId="0" applyNumberFormat="1" applyFont="1" applyFill="1" applyBorder="1" applyAlignment="1">
      <alignment horizontal="right" vertical="top"/>
    </xf>
    <xf numFmtId="3" fontId="0" fillId="0" borderId="0" xfId="0" applyNumberFormat="1" applyFont="1" applyAlignment="1"/>
    <xf numFmtId="166" fontId="0" fillId="0" borderId="0" xfId="0" applyNumberFormat="1" applyFont="1" applyAlignment="1"/>
    <xf numFmtId="0" fontId="55" fillId="0" borderId="33" xfId="5" applyFont="1" applyAlignment="1">
      <alignment wrapText="1"/>
    </xf>
    <xf numFmtId="164" fontId="55" fillId="0" borderId="33" xfId="5" applyNumberFormat="1" applyFont="1"/>
    <xf numFmtId="0" fontId="55" fillId="0" borderId="56" xfId="5" applyFont="1" applyBorder="1" applyAlignment="1">
      <alignment horizontal="right"/>
    </xf>
    <xf numFmtId="0" fontId="55" fillId="21" borderId="33" xfId="5" applyFont="1" applyFill="1" applyAlignment="1">
      <alignment horizontal="center"/>
    </xf>
    <xf numFmtId="0" fontId="55" fillId="21" borderId="56" xfId="5" applyFont="1" applyFill="1" applyBorder="1" applyAlignment="1">
      <alignment horizontal="left" vertical="top" wrapText="1"/>
    </xf>
    <xf numFmtId="166" fontId="55" fillId="21" borderId="57" xfId="5" applyNumberFormat="1" applyFont="1" applyFill="1" applyBorder="1" applyAlignment="1">
      <alignment horizontal="right" vertical="top" wrapText="1"/>
    </xf>
    <xf numFmtId="164" fontId="12" fillId="21" borderId="28" xfId="5" applyNumberFormat="1" applyFont="1" applyFill="1" applyBorder="1" applyAlignment="1">
      <alignment horizontal="right" vertical="top"/>
    </xf>
    <xf numFmtId="3" fontId="60" fillId="21" borderId="56" xfId="5" applyNumberFormat="1" applyFont="1" applyFill="1" applyBorder="1" applyAlignment="1">
      <alignment horizontal="right" vertical="top" wrapText="1"/>
    </xf>
    <xf numFmtId="166" fontId="55" fillId="21" borderId="56" xfId="5" applyNumberFormat="1" applyFont="1" applyFill="1" applyBorder="1"/>
    <xf numFmtId="0" fontId="0" fillId="0" borderId="0" xfId="0"/>
    <xf numFmtId="164" fontId="12" fillId="0" borderId="33" xfId="5" applyNumberFormat="1" applyFont="1" applyAlignment="1">
      <alignment horizontal="right" vertical="top"/>
    </xf>
    <xf numFmtId="166" fontId="55" fillId="21" borderId="56" xfId="5" applyNumberFormat="1" applyFont="1" applyFill="1" applyBorder="1" applyAlignment="1">
      <alignment horizontal="right" vertical="top" wrapText="1"/>
    </xf>
    <xf numFmtId="164" fontId="12" fillId="21" borderId="56" xfId="5" applyNumberFormat="1" applyFont="1" applyFill="1" applyBorder="1" applyAlignment="1">
      <alignment horizontal="right" vertical="top"/>
    </xf>
    <xf numFmtId="0" fontId="55" fillId="21" borderId="57" xfId="5" applyFont="1" applyFill="1" applyBorder="1" applyAlignment="1">
      <alignment horizontal="left" vertical="top" wrapText="1"/>
    </xf>
    <xf numFmtId="164" fontId="11" fillId="22" borderId="22" xfId="5" applyNumberFormat="1" applyFont="1" applyFill="1" applyBorder="1" applyAlignment="1">
      <alignment horizontal="right" vertical="top"/>
    </xf>
    <xf numFmtId="3" fontId="60" fillId="21" borderId="57" xfId="5" applyNumberFormat="1" applyFont="1" applyFill="1" applyBorder="1" applyAlignment="1">
      <alignment horizontal="right" vertical="top" wrapText="1"/>
    </xf>
    <xf numFmtId="166" fontId="55" fillId="21" borderId="57" xfId="5" applyNumberFormat="1" applyFont="1" applyFill="1" applyBorder="1"/>
    <xf numFmtId="164" fontId="11" fillId="0" borderId="33" xfId="5" applyNumberFormat="1" applyFont="1" applyAlignment="1">
      <alignment horizontal="right" vertical="top"/>
    </xf>
    <xf numFmtId="3" fontId="60" fillId="0" borderId="33" xfId="5" applyNumberFormat="1" applyFont="1" applyAlignment="1">
      <alignment horizontal="right" vertical="top" wrapText="1"/>
    </xf>
    <xf numFmtId="0" fontId="39" fillId="23" borderId="78" xfId="0" applyFont="1" applyFill="1" applyBorder="1"/>
    <xf numFmtId="0" fontId="39" fillId="23" borderId="0" xfId="0" applyFont="1" applyFill="1"/>
    <xf numFmtId="0" fontId="1" fillId="23" borderId="0" xfId="0" applyFont="1" applyFill="1"/>
    <xf numFmtId="164" fontId="11" fillId="22" borderId="56" xfId="5" applyNumberFormat="1" applyFont="1" applyFill="1" applyBorder="1" applyAlignment="1">
      <alignment horizontal="right" vertical="top"/>
    </xf>
    <xf numFmtId="164" fontId="11" fillId="22" borderId="65" xfId="5" applyNumberFormat="1" applyFont="1" applyFill="1" applyBorder="1" applyAlignment="1">
      <alignment horizontal="right" vertical="top"/>
    </xf>
    <xf numFmtId="3" fontId="60" fillId="21" borderId="66" xfId="5" applyNumberFormat="1" applyFont="1" applyFill="1" applyBorder="1" applyAlignment="1">
      <alignment horizontal="right" vertical="top" wrapText="1"/>
    </xf>
    <xf numFmtId="166" fontId="55" fillId="21" borderId="65" xfId="5" applyNumberFormat="1" applyFont="1" applyFill="1" applyBorder="1"/>
    <xf numFmtId="164" fontId="11" fillId="6" borderId="33" xfId="5" applyNumberFormat="1" applyFont="1" applyFill="1" applyAlignment="1">
      <alignment horizontal="right" vertical="top"/>
    </xf>
    <xf numFmtId="0" fontId="55" fillId="17" borderId="33" xfId="5" applyFont="1" applyFill="1" applyAlignment="1">
      <alignment horizontal="center"/>
    </xf>
    <xf numFmtId="0" fontId="55" fillId="17" borderId="56" xfId="5" applyFont="1" applyFill="1" applyBorder="1" applyAlignment="1">
      <alignment horizontal="left" vertical="top" wrapText="1"/>
    </xf>
    <xf numFmtId="166" fontId="55" fillId="17" borderId="56" xfId="5" applyNumberFormat="1" applyFont="1" applyFill="1" applyBorder="1" applyAlignment="1">
      <alignment horizontal="right" vertical="top" wrapText="1"/>
    </xf>
    <xf numFmtId="164" fontId="12" fillId="17" borderId="28" xfId="5" applyNumberFormat="1" applyFont="1" applyFill="1" applyBorder="1" applyAlignment="1">
      <alignment horizontal="right" vertical="top"/>
    </xf>
    <xf numFmtId="164" fontId="11" fillId="17" borderId="28" xfId="5" applyNumberFormat="1" applyFont="1" applyFill="1" applyBorder="1" applyAlignment="1">
      <alignment horizontal="right" vertical="top"/>
    </xf>
    <xf numFmtId="164" fontId="11" fillId="24" borderId="56" xfId="5" applyNumberFormat="1" applyFont="1" applyFill="1" applyBorder="1" applyAlignment="1">
      <alignment horizontal="right" vertical="top"/>
    </xf>
    <xf numFmtId="3" fontId="60" fillId="17" borderId="57" xfId="5" applyNumberFormat="1" applyFont="1" applyFill="1" applyBorder="1" applyAlignment="1">
      <alignment horizontal="right" vertical="top" wrapText="1"/>
    </xf>
    <xf numFmtId="166" fontId="55" fillId="17" borderId="56" xfId="5" applyNumberFormat="1" applyFont="1" applyFill="1" applyBorder="1"/>
    <xf numFmtId="164" fontId="12" fillId="17" borderId="56" xfId="5" applyNumberFormat="1" applyFont="1" applyFill="1" applyBorder="1" applyAlignment="1">
      <alignment horizontal="right" vertical="top"/>
    </xf>
    <xf numFmtId="164" fontId="11" fillId="17" borderId="56" xfId="5" applyNumberFormat="1" applyFont="1" applyFill="1" applyBorder="1" applyAlignment="1">
      <alignment horizontal="right" vertical="top"/>
    </xf>
    <xf numFmtId="0" fontId="62" fillId="25" borderId="56" xfId="5" applyFont="1" applyFill="1" applyBorder="1" applyAlignment="1">
      <alignment horizontal="center" vertical="top" wrapText="1"/>
    </xf>
    <xf numFmtId="0" fontId="62" fillId="25" borderId="56" xfId="5" applyFont="1" applyFill="1" applyBorder="1" applyAlignment="1">
      <alignment horizontal="left" vertical="top" wrapText="1"/>
    </xf>
    <xf numFmtId="166" fontId="57" fillId="0" borderId="56" xfId="5" applyNumberFormat="1" applyFont="1" applyBorder="1" applyAlignment="1">
      <alignment horizontal="left" vertical="top" wrapText="1"/>
    </xf>
    <xf numFmtId="0" fontId="55" fillId="17" borderId="57" xfId="5" applyFont="1" applyFill="1" applyBorder="1" applyAlignment="1">
      <alignment horizontal="left" vertical="top" wrapText="1"/>
    </xf>
    <xf numFmtId="166" fontId="55" fillId="17" borderId="57" xfId="5" applyNumberFormat="1" applyFont="1" applyFill="1" applyBorder="1" applyAlignment="1">
      <alignment horizontal="right" vertical="top" wrapText="1"/>
    </xf>
    <xf numFmtId="164" fontId="12" fillId="17" borderId="57" xfId="5" applyNumberFormat="1" applyFont="1" applyFill="1" applyBorder="1" applyAlignment="1">
      <alignment horizontal="right" vertical="top"/>
    </xf>
    <xf numFmtId="164" fontId="11" fillId="17" borderId="57" xfId="5" applyNumberFormat="1" applyFont="1" applyFill="1" applyBorder="1" applyAlignment="1">
      <alignment horizontal="right" vertical="top"/>
    </xf>
    <xf numFmtId="164" fontId="11" fillId="24" borderId="57" xfId="5" applyNumberFormat="1" applyFont="1" applyFill="1" applyBorder="1" applyAlignment="1">
      <alignment horizontal="right" vertical="top"/>
    </xf>
    <xf numFmtId="166" fontId="55" fillId="17" borderId="57" xfId="5" applyNumberFormat="1" applyFont="1" applyFill="1" applyBorder="1"/>
    <xf numFmtId="0" fontId="55" fillId="0" borderId="56" xfId="5" applyFont="1" applyBorder="1" applyAlignment="1">
      <alignment horizontal="center"/>
    </xf>
    <xf numFmtId="164" fontId="11" fillId="21" borderId="56" xfId="5" applyNumberFormat="1" applyFont="1" applyFill="1" applyBorder="1" applyAlignment="1">
      <alignment horizontal="right" vertical="top"/>
    </xf>
    <xf numFmtId="164" fontId="11" fillId="21" borderId="57" xfId="5" applyNumberFormat="1" applyFont="1" applyFill="1" applyBorder="1" applyAlignment="1">
      <alignment horizontal="right" vertical="top"/>
    </xf>
    <xf numFmtId="166" fontId="55" fillId="0" borderId="56" xfId="5" applyNumberFormat="1" applyFont="1" applyBorder="1" applyAlignment="1">
      <alignment horizontal="left" vertical="top" wrapText="1"/>
    </xf>
    <xf numFmtId="166" fontId="55" fillId="21" borderId="66" xfId="5" applyNumberFormat="1" applyFont="1" applyFill="1" applyBorder="1" applyAlignment="1">
      <alignment horizontal="right" vertical="top" wrapText="1"/>
    </xf>
    <xf numFmtId="0" fontId="55" fillId="0" borderId="56" xfId="5" applyFont="1" applyBorder="1" applyAlignment="1">
      <alignment horizontal="left" vertical="center" wrapText="1"/>
    </xf>
    <xf numFmtId="0" fontId="6" fillId="2" borderId="5" xfId="0" applyFont="1" applyFill="1" applyBorder="1" applyAlignment="1">
      <alignment horizontal="center" vertical="center"/>
    </xf>
    <xf numFmtId="0" fontId="9" fillId="0" borderId="6" xfId="0" applyFont="1" applyBorder="1"/>
    <xf numFmtId="0" fontId="42" fillId="4" borderId="57" xfId="0" applyFont="1" applyFill="1" applyBorder="1" applyAlignment="1">
      <alignment horizontal="center" vertical="center" wrapText="1"/>
    </xf>
    <xf numFmtId="0" fontId="42" fillId="4" borderId="66" xfId="0" applyFont="1" applyFill="1" applyBorder="1" applyAlignment="1">
      <alignment horizontal="center" vertical="center" wrapText="1"/>
    </xf>
    <xf numFmtId="0" fontId="42" fillId="4" borderId="65" xfId="0" applyFont="1" applyFill="1" applyBorder="1" applyAlignment="1">
      <alignment horizontal="center" vertical="center" wrapText="1"/>
    </xf>
    <xf numFmtId="0" fontId="12" fillId="0" borderId="56" xfId="0" applyFont="1" applyBorder="1" applyAlignment="1">
      <alignment horizontal="center" vertical="center" wrapText="1"/>
    </xf>
    <xf numFmtId="0" fontId="42" fillId="4" borderId="73" xfId="0" applyFont="1" applyFill="1" applyBorder="1" applyAlignment="1">
      <alignment horizontal="center" vertical="center" wrapText="1"/>
    </xf>
    <xf numFmtId="0" fontId="47" fillId="4" borderId="58" xfId="0" applyFont="1" applyFill="1" applyBorder="1" applyAlignment="1">
      <alignment horizontal="center" vertical="top" wrapText="1"/>
    </xf>
    <xf numFmtId="0" fontId="47" fillId="4" borderId="68" xfId="0" applyFont="1" applyFill="1" applyBorder="1" applyAlignment="1">
      <alignment horizontal="center" vertical="top" wrapText="1"/>
    </xf>
    <xf numFmtId="0" fontId="47" fillId="4" borderId="74" xfId="0" applyFont="1" applyFill="1" applyBorder="1" applyAlignment="1">
      <alignment horizontal="center" vertical="top" wrapText="1"/>
    </xf>
    <xf numFmtId="0" fontId="12" fillId="4" borderId="56" xfId="0" applyFont="1" applyFill="1" applyBorder="1" applyAlignment="1">
      <alignment horizontal="center" vertical="top" wrapText="1"/>
    </xf>
    <xf numFmtId="0" fontId="12" fillId="13" borderId="58" xfId="0" applyFont="1" applyFill="1" applyBorder="1" applyAlignment="1">
      <alignment horizontal="center" vertical="top" wrapText="1"/>
    </xf>
    <xf numFmtId="0" fontId="12" fillId="13" borderId="68" xfId="0" applyFont="1" applyFill="1" applyBorder="1" applyAlignment="1">
      <alignment horizontal="center" vertical="top" wrapText="1"/>
    </xf>
    <xf numFmtId="0" fontId="11" fillId="4" borderId="57" xfId="0" applyFont="1" applyFill="1" applyBorder="1" applyAlignment="1">
      <alignment horizontal="center" vertical="top" wrapText="1"/>
    </xf>
    <xf numFmtId="0" fontId="11" fillId="4" borderId="66" xfId="0" applyFont="1" applyFill="1" applyBorder="1" applyAlignment="1">
      <alignment horizontal="center" vertical="top" wrapText="1"/>
    </xf>
    <xf numFmtId="0" fontId="11" fillId="4" borderId="65" xfId="0" applyFont="1" applyFill="1" applyBorder="1" applyAlignment="1">
      <alignment horizontal="center" vertical="top" wrapText="1"/>
    </xf>
    <xf numFmtId="0" fontId="11" fillId="4" borderId="61" xfId="0" applyFont="1" applyFill="1" applyBorder="1" applyAlignment="1">
      <alignment horizontal="center" vertical="top" wrapText="1"/>
    </xf>
    <xf numFmtId="0" fontId="11" fillId="4" borderId="62" xfId="0" applyFont="1" applyFill="1" applyBorder="1" applyAlignment="1">
      <alignment horizontal="center" vertical="top" wrapText="1"/>
    </xf>
    <xf numFmtId="0" fontId="11" fillId="4" borderId="70" xfId="0" applyFont="1" applyFill="1" applyBorder="1" applyAlignment="1">
      <alignment horizontal="center" vertical="top" wrapText="1"/>
    </xf>
    <xf numFmtId="0" fontId="12" fillId="4" borderId="61" xfId="0" applyFont="1" applyFill="1" applyBorder="1" applyAlignment="1">
      <alignment horizontal="center" vertical="top" wrapText="1"/>
    </xf>
    <xf numFmtId="0" fontId="12" fillId="4" borderId="62" xfId="0" applyFont="1" applyFill="1" applyBorder="1" applyAlignment="1">
      <alignment horizontal="center" vertical="top" wrapText="1"/>
    </xf>
    <xf numFmtId="0" fontId="12" fillId="4" borderId="69" xfId="0" applyFont="1" applyFill="1" applyBorder="1" applyAlignment="1">
      <alignment horizontal="center" vertical="top" wrapText="1"/>
    </xf>
    <xf numFmtId="0" fontId="47" fillId="4" borderId="57" xfId="0" applyFont="1" applyFill="1" applyBorder="1" applyAlignment="1">
      <alignment horizontal="center" vertical="top" wrapText="1"/>
    </xf>
    <xf numFmtId="0" fontId="47" fillId="4" borderId="66" xfId="0" applyFont="1" applyFill="1" applyBorder="1" applyAlignment="1">
      <alignment horizontal="center" vertical="top" wrapText="1"/>
    </xf>
    <xf numFmtId="0" fontId="47" fillId="4" borderId="65" xfId="0" applyFont="1" applyFill="1" applyBorder="1" applyAlignment="1">
      <alignment horizontal="center" vertical="top" wrapText="1"/>
    </xf>
    <xf numFmtId="0" fontId="12" fillId="4" borderId="56" xfId="0" applyFont="1" applyFill="1" applyBorder="1" applyAlignment="1">
      <alignment horizontal="left" vertical="top" wrapText="1"/>
    </xf>
    <xf numFmtId="0" fontId="0" fillId="0" borderId="56" xfId="0" applyFont="1" applyBorder="1" applyAlignment="1">
      <alignment vertical="top" wrapText="1"/>
    </xf>
    <xf numFmtId="0" fontId="47" fillId="4" borderId="57" xfId="0" applyFont="1" applyFill="1" applyBorder="1" applyAlignment="1">
      <alignment vertical="top" wrapText="1"/>
    </xf>
    <xf numFmtId="0" fontId="0" fillId="0" borderId="65" xfId="0" applyFont="1" applyBorder="1" applyAlignment="1">
      <alignment vertical="top" wrapText="1"/>
    </xf>
    <xf numFmtId="0" fontId="12" fillId="4" borderId="72" xfId="0" applyFont="1" applyFill="1" applyBorder="1" applyAlignment="1">
      <alignment horizontal="center" vertical="top" wrapText="1"/>
    </xf>
    <xf numFmtId="0" fontId="12" fillId="4" borderId="28" xfId="0" applyFont="1" applyFill="1" applyBorder="1" applyAlignment="1">
      <alignment horizontal="center" vertical="top" wrapText="1"/>
    </xf>
    <xf numFmtId="0" fontId="12" fillId="4" borderId="71" xfId="0" applyFont="1" applyFill="1" applyBorder="1" applyAlignment="1">
      <alignment horizontal="center" vertical="top" wrapText="1"/>
    </xf>
    <xf numFmtId="0" fontId="47" fillId="4" borderId="56" xfId="0" applyFont="1" applyFill="1" applyBorder="1" applyAlignment="1">
      <alignment horizontal="center" vertical="top" wrapText="1"/>
    </xf>
    <xf numFmtId="0" fontId="12" fillId="4" borderId="66" xfId="0" applyFont="1" applyFill="1" applyBorder="1" applyAlignment="1">
      <alignment horizontal="center" vertical="top" wrapText="1"/>
    </xf>
    <xf numFmtId="0" fontId="12" fillId="4" borderId="65" xfId="0" applyFont="1" applyFill="1" applyBorder="1" applyAlignment="1">
      <alignment horizontal="center" vertical="top" wrapText="1"/>
    </xf>
    <xf numFmtId="0" fontId="47" fillId="4" borderId="69" xfId="0" applyFont="1" applyFill="1" applyBorder="1" applyAlignment="1">
      <alignment horizontal="center" vertical="top" wrapText="1"/>
    </xf>
    <xf numFmtId="164" fontId="12" fillId="12" borderId="56" xfId="0" applyNumberFormat="1" applyFont="1" applyFill="1" applyBorder="1" applyAlignment="1">
      <alignment horizontal="center" vertical="top" wrapText="1"/>
    </xf>
    <xf numFmtId="0" fontId="47" fillId="4" borderId="67" xfId="0" applyFont="1" applyFill="1" applyBorder="1" applyAlignment="1">
      <alignment horizontal="center" vertical="top" wrapText="1"/>
    </xf>
    <xf numFmtId="0" fontId="42" fillId="4" borderId="56" xfId="0" applyFont="1" applyFill="1" applyBorder="1" applyAlignment="1">
      <alignment horizontal="center" vertical="center" wrapText="1"/>
    </xf>
    <xf numFmtId="0" fontId="0" fillId="0" borderId="56" xfId="0" applyFont="1" applyBorder="1" applyAlignment="1">
      <alignment horizontal="center" vertical="center" wrapText="1"/>
    </xf>
    <xf numFmtId="0" fontId="11" fillId="4" borderId="58" xfId="0" applyFont="1" applyFill="1" applyBorder="1" applyAlignment="1">
      <alignment horizontal="center" vertical="top" wrapText="1"/>
    </xf>
    <xf numFmtId="0" fontId="11" fillId="4" borderId="68" xfId="0" applyFont="1" applyFill="1" applyBorder="1" applyAlignment="1">
      <alignment horizontal="center" vertical="top" wrapText="1"/>
    </xf>
    <xf numFmtId="0" fontId="7" fillId="2" borderId="9" xfId="0" applyFont="1" applyFill="1" applyBorder="1" applyAlignment="1">
      <alignment horizontal="center" vertical="center" wrapText="1"/>
    </xf>
    <xf numFmtId="0" fontId="9" fillId="0" borderId="10" xfId="0" applyFont="1" applyBorder="1"/>
    <xf numFmtId="0" fontId="9" fillId="0" borderId="13" xfId="0" applyFont="1" applyBorder="1"/>
    <xf numFmtId="0" fontId="7" fillId="2" borderId="14" xfId="0" applyFont="1" applyFill="1" applyBorder="1" applyAlignment="1">
      <alignment horizontal="center" vertical="center" wrapText="1"/>
    </xf>
    <xf numFmtId="0" fontId="9" fillId="0" borderId="17" xfId="0" applyFont="1" applyBorder="1"/>
    <xf numFmtId="0" fontId="11" fillId="4" borderId="56" xfId="0" applyFont="1" applyFill="1" applyBorder="1" applyAlignment="1">
      <alignment horizontal="left" vertical="top" wrapText="1"/>
    </xf>
    <xf numFmtId="0" fontId="48" fillId="0" borderId="56" xfId="0" applyFont="1" applyBorder="1"/>
    <xf numFmtId="0" fontId="11" fillId="4" borderId="56" xfId="0" applyFont="1" applyFill="1" applyBorder="1" applyAlignment="1">
      <alignment horizontal="center" vertical="top" wrapText="1"/>
    </xf>
    <xf numFmtId="0" fontId="9" fillId="0" borderId="12" xfId="0" applyFont="1" applyBorder="1"/>
    <xf numFmtId="0" fontId="23" fillId="0" borderId="56" xfId="0" applyFont="1" applyBorder="1" applyAlignment="1">
      <alignment horizontal="justify" vertical="center"/>
    </xf>
    <xf numFmtId="0" fontId="0" fillId="0" borderId="56" xfId="0" applyBorder="1"/>
    <xf numFmtId="169" fontId="60" fillId="0" borderId="56" xfId="6" applyNumberFormat="1" applyFont="1" applyBorder="1" applyAlignment="1">
      <alignment horizontal="right" vertical="top" wrapText="1"/>
    </xf>
    <xf numFmtId="169" fontId="60" fillId="0" borderId="57" xfId="6" applyNumberFormat="1" applyFont="1" applyBorder="1" applyAlignment="1">
      <alignment horizontal="right" vertical="top" wrapText="1"/>
    </xf>
    <xf numFmtId="2" fontId="55" fillId="0" borderId="56" xfId="5" applyNumberFormat="1" applyFont="1" applyBorder="1" applyAlignment="1">
      <alignment horizontal="left" vertical="top" wrapText="1"/>
    </xf>
    <xf numFmtId="0" fontId="55" fillId="0" borderId="33" xfId="5" applyFont="1" applyAlignment="1">
      <alignment horizontal="center" vertical="top"/>
    </xf>
    <xf numFmtId="0" fontId="55" fillId="0" borderId="33" xfId="5" applyFont="1" applyAlignment="1">
      <alignment horizontal="center" vertical="center"/>
    </xf>
    <xf numFmtId="164" fontId="80" fillId="0" borderId="11" xfId="0" applyNumberFormat="1" applyFont="1" applyBorder="1" applyAlignment="1">
      <alignment horizontal="right" vertical="top"/>
    </xf>
    <xf numFmtId="164" fontId="80" fillId="0" borderId="20" xfId="0" applyNumberFormat="1" applyFont="1" applyFill="1" applyBorder="1" applyAlignment="1">
      <alignment horizontal="right" vertical="top"/>
    </xf>
    <xf numFmtId="164" fontId="80" fillId="0" borderId="20" xfId="0" applyNumberFormat="1" applyFont="1" applyBorder="1" applyAlignment="1">
      <alignment horizontal="right" vertical="top"/>
    </xf>
  </cellXfs>
  <cellStyles count="7">
    <cellStyle name="Currency" xfId="6" builtinId="4"/>
    <cellStyle name="Followed Hyperlink" xfId="2" builtinId="9" hidden="1"/>
    <cellStyle name="Followed Hyperlink" xfId="4" builtinId="9" hidden="1"/>
    <cellStyle name="Hyperlink" xfId="1" builtinId="8" hidden="1"/>
    <cellStyle name="Hyperlink" xfId="3" builtinId="8" hidden="1"/>
    <cellStyle name="Normal" xfId="0" builtinId="0"/>
    <cellStyle name="Normal 2" xfId="5" xr:uid="{AA58DC88-B14F-4D41-A908-8158799C5D39}"/>
  </cellStyles>
  <dxfs count="3">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1" defaultTableStyle="TableStyleMedium2" defaultPivotStyle="PivotStyleLight16">
    <tableStyle name="Detailed Budget Plan-style" pivot="0" count="3" xr9:uid="{00000000-0011-0000-FFFF-FFFF00000000}">
      <tableStyleElement type="headerRow" dxfId="2"/>
      <tableStyleElement type="firstRowStripe" dxfId="1"/>
      <tableStyleElement type="secondRowStripe" dxfId="0"/>
    </tableStyle>
  </tableStyles>
  <colors>
    <mruColors>
      <color rgb="FFC1FFC1"/>
      <color rgb="FF00CC99"/>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-9525</xdr:colOff>
      <xdr:row>1</xdr:row>
      <xdr:rowOff>85725</xdr:rowOff>
    </xdr:from>
    <xdr:ext cx="5972175" cy="438150"/>
    <xdr:sp macro="" textlink="">
      <xdr:nvSpPr>
        <xdr:cNvPr id="3" name="Shape 3">
          <a:extLst>
            <a:ext uri="{FF2B5EF4-FFF2-40B4-BE49-F238E27FC236}">
              <a16:creationId xmlns:a16="http://schemas.microsoft.com/office/drawing/2014/main" id="{00000000-0008-0000-0000-000003000000}"/>
            </a:ext>
          </a:extLst>
        </xdr:cNvPr>
        <xdr:cNvSpPr/>
      </xdr:nvSpPr>
      <xdr:spPr>
        <a:xfrm>
          <a:off x="2369438" y="3570450"/>
          <a:ext cx="5953125" cy="419100"/>
        </a:xfrm>
        <a:prstGeom prst="rect">
          <a:avLst/>
        </a:prstGeom>
        <a:solidFill>
          <a:srgbClr val="FFFFFF"/>
        </a:solidFill>
        <a:ln w="19050" cap="sq" cmpd="sng">
          <a:solidFill>
            <a:srgbClr val="376B54"/>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Clr>
              <a:srgbClr val="339966"/>
            </a:buClr>
            <a:buSzPts val="1800"/>
            <a:buFont typeface="Calibri"/>
            <a:buNone/>
          </a:pPr>
          <a:r>
            <a:rPr lang="en-US" sz="1800" b="1" i="0" u="none" strike="noStrike">
              <a:solidFill>
                <a:srgbClr val="339966"/>
              </a:solidFill>
              <a:latin typeface="Calibri"/>
              <a:ea typeface="Calibri"/>
              <a:cs typeface="Calibri"/>
              <a:sym typeface="Calibri"/>
            </a:rPr>
            <a:t>Simplified Approval Process - Budget Preparation Guidelines</a:t>
          </a:r>
          <a:endParaRPr sz="1400"/>
        </a:p>
      </xdr:txBody>
    </xdr:sp>
    <xdr:clientData fLocksWithSheet="0"/>
  </xdr:oneCellAnchor>
  <xdr:oneCellAnchor>
    <xdr:from>
      <xdr:col>12</xdr:col>
      <xdr:colOff>47625</xdr:colOff>
      <xdr:row>17</xdr:row>
      <xdr:rowOff>28575</xdr:rowOff>
    </xdr:from>
    <xdr:ext cx="2066925" cy="190500"/>
    <xdr:sp macro="" textlink="">
      <xdr:nvSpPr>
        <xdr:cNvPr id="4" name="Shape 4">
          <a:extLst>
            <a:ext uri="{FF2B5EF4-FFF2-40B4-BE49-F238E27FC236}">
              <a16:creationId xmlns:a16="http://schemas.microsoft.com/office/drawing/2014/main" id="{00000000-0008-0000-0000-000004000000}"/>
            </a:ext>
          </a:extLst>
        </xdr:cNvPr>
        <xdr:cNvSpPr/>
      </xdr:nvSpPr>
      <xdr:spPr>
        <a:xfrm rot="10800000" flipH="1">
          <a:off x="4317300" y="3689513"/>
          <a:ext cx="2057400" cy="180975"/>
        </a:xfrm>
        <a:custGeom>
          <a:avLst/>
          <a:gdLst/>
          <a:ahLst/>
          <a:cxnLst/>
          <a:rect l="l" t="t" r="r" b="b"/>
          <a:pathLst>
            <a:path w="2028825" h="142875" extrusionOk="0">
              <a:moveTo>
                <a:pt x="0" y="35719"/>
              </a:moveTo>
              <a:lnTo>
                <a:pt x="4465" y="35719"/>
              </a:lnTo>
              <a:lnTo>
                <a:pt x="4465" y="107156"/>
              </a:lnTo>
              <a:lnTo>
                <a:pt x="0" y="107156"/>
              </a:lnTo>
              <a:lnTo>
                <a:pt x="0" y="35719"/>
              </a:lnTo>
              <a:close/>
              <a:moveTo>
                <a:pt x="8930" y="35719"/>
              </a:moveTo>
              <a:lnTo>
                <a:pt x="17859" y="35719"/>
              </a:lnTo>
              <a:lnTo>
                <a:pt x="17859" y="107156"/>
              </a:lnTo>
              <a:lnTo>
                <a:pt x="8930" y="107156"/>
              </a:lnTo>
              <a:lnTo>
                <a:pt x="8930" y="35719"/>
              </a:lnTo>
              <a:close/>
              <a:moveTo>
                <a:pt x="22324" y="35719"/>
              </a:moveTo>
              <a:lnTo>
                <a:pt x="1957388" y="35719"/>
              </a:lnTo>
              <a:lnTo>
                <a:pt x="1957388" y="0"/>
              </a:lnTo>
              <a:lnTo>
                <a:pt x="2028825" y="71438"/>
              </a:lnTo>
              <a:lnTo>
                <a:pt x="1957388" y="142875"/>
              </a:lnTo>
              <a:lnTo>
                <a:pt x="1957388" y="107156"/>
              </a:lnTo>
              <a:lnTo>
                <a:pt x="22324" y="107156"/>
              </a:lnTo>
              <a:lnTo>
                <a:pt x="22324" y="35719"/>
              </a:lnTo>
              <a:close/>
            </a:path>
          </a:pathLst>
        </a:custGeom>
        <a:noFill/>
        <a:ln w="12700" cap="flat" cmpd="sng">
          <a:solidFill>
            <a:srgbClr val="376B54"/>
          </a:solidFill>
          <a:prstDash val="solid"/>
          <a:miter lim="524288"/>
          <a:headEnd type="none" w="sm" len="sm"/>
          <a:tailEnd type="none" w="sm" len="sm"/>
        </a:ln>
      </xdr:spPr>
    </xdr:sp>
    <xdr:clientData fLocksWithSheet="0"/>
  </xdr:oneCellAnchor>
  <xdr:oneCellAnchor>
    <xdr:from>
      <xdr:col>15</xdr:col>
      <xdr:colOff>247650</xdr:colOff>
      <xdr:row>15</xdr:row>
      <xdr:rowOff>76200</xdr:rowOff>
    </xdr:from>
    <xdr:ext cx="1866900" cy="1609725"/>
    <xdr:grpSp>
      <xdr:nvGrpSpPr>
        <xdr:cNvPr id="2" name="Shape 2">
          <a:extLst>
            <a:ext uri="{FF2B5EF4-FFF2-40B4-BE49-F238E27FC236}">
              <a16:creationId xmlns:a16="http://schemas.microsoft.com/office/drawing/2014/main" id="{00000000-0008-0000-0000-000002000000}"/>
            </a:ext>
          </a:extLst>
        </xdr:cNvPr>
        <xdr:cNvGrpSpPr/>
      </xdr:nvGrpSpPr>
      <xdr:grpSpPr>
        <a:xfrm>
          <a:off x="8604250" y="2743200"/>
          <a:ext cx="1866900" cy="1609725"/>
          <a:chOff x="4412550" y="2975138"/>
          <a:chExt cx="1866900" cy="1609725"/>
        </a:xfrm>
      </xdr:grpSpPr>
      <xdr:grpSp>
        <xdr:nvGrpSpPr>
          <xdr:cNvPr id="5" name="Shape 5">
            <a:extLst>
              <a:ext uri="{FF2B5EF4-FFF2-40B4-BE49-F238E27FC236}">
                <a16:creationId xmlns:a16="http://schemas.microsoft.com/office/drawing/2014/main" id="{00000000-0008-0000-0000-000005000000}"/>
              </a:ext>
            </a:extLst>
          </xdr:cNvPr>
          <xdr:cNvGrpSpPr/>
        </xdr:nvGrpSpPr>
        <xdr:grpSpPr>
          <a:xfrm>
            <a:off x="4412550" y="2975138"/>
            <a:ext cx="1866900" cy="1609725"/>
            <a:chOff x="4412550" y="2975138"/>
            <a:chExt cx="1866900" cy="1609725"/>
          </a:xfrm>
        </xdr:grpSpPr>
        <xdr:sp macro="" textlink="">
          <xdr:nvSpPr>
            <xdr:cNvPr id="6" name="Shape 6">
              <a:extLst>
                <a:ext uri="{FF2B5EF4-FFF2-40B4-BE49-F238E27FC236}">
                  <a16:creationId xmlns:a16="http://schemas.microsoft.com/office/drawing/2014/main" id="{00000000-0008-0000-0000-000006000000}"/>
                </a:ext>
              </a:extLst>
            </xdr:cNvPr>
            <xdr:cNvSpPr/>
          </xdr:nvSpPr>
          <xdr:spPr>
            <a:xfrm>
              <a:off x="4412550" y="2975138"/>
              <a:ext cx="1866900" cy="16097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7" name="Shape 7">
              <a:extLst>
                <a:ext uri="{FF2B5EF4-FFF2-40B4-BE49-F238E27FC236}">
                  <a16:creationId xmlns:a16="http://schemas.microsoft.com/office/drawing/2014/main" id="{00000000-0008-0000-0000-000007000000}"/>
                </a:ext>
              </a:extLst>
            </xdr:cNvPr>
            <xdr:cNvGrpSpPr/>
          </xdr:nvGrpSpPr>
          <xdr:grpSpPr>
            <a:xfrm>
              <a:off x="4412550" y="2975138"/>
              <a:ext cx="1866900" cy="1609725"/>
              <a:chOff x="-3295276" y="1222175"/>
              <a:chExt cx="9575750" cy="3362688"/>
            </a:xfrm>
          </xdr:grpSpPr>
          <xdr:sp macro="" textlink="">
            <xdr:nvSpPr>
              <xdr:cNvPr id="8" name="Shape 8">
                <a:extLst>
                  <a:ext uri="{FF2B5EF4-FFF2-40B4-BE49-F238E27FC236}">
                    <a16:creationId xmlns:a16="http://schemas.microsoft.com/office/drawing/2014/main" id="{00000000-0008-0000-0000-000008000000}"/>
                  </a:ext>
                </a:extLst>
              </xdr:cNvPr>
              <xdr:cNvSpPr/>
            </xdr:nvSpPr>
            <xdr:spPr>
              <a:xfrm>
                <a:off x="-3295276" y="1222175"/>
                <a:ext cx="9575750" cy="33626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nvGrpSpPr>
              <xdr:cNvPr id="9" name="Shape 9">
                <a:extLst>
                  <a:ext uri="{FF2B5EF4-FFF2-40B4-BE49-F238E27FC236}">
                    <a16:creationId xmlns:a16="http://schemas.microsoft.com/office/drawing/2014/main" id="{00000000-0008-0000-0000-000009000000}"/>
                  </a:ext>
                </a:extLst>
              </xdr:cNvPr>
              <xdr:cNvGrpSpPr/>
            </xdr:nvGrpSpPr>
            <xdr:grpSpPr>
              <a:xfrm>
                <a:off x="-3295276" y="1222175"/>
                <a:ext cx="9575750" cy="3362688"/>
                <a:chOff x="-3339364" y="1222175"/>
                <a:chExt cx="9624606" cy="3362688"/>
              </a:xfrm>
            </xdr:grpSpPr>
            <xdr:sp macro="" textlink="">
              <xdr:nvSpPr>
                <xdr:cNvPr id="10" name="Shape 10">
                  <a:extLst>
                    <a:ext uri="{FF2B5EF4-FFF2-40B4-BE49-F238E27FC236}">
                      <a16:creationId xmlns:a16="http://schemas.microsoft.com/office/drawing/2014/main" id="{00000000-0008-0000-0000-00000A000000}"/>
                    </a:ext>
                  </a:extLst>
                </xdr:cNvPr>
                <xdr:cNvSpPr/>
              </xdr:nvSpPr>
              <xdr:spPr>
                <a:xfrm>
                  <a:off x="4407788" y="2975138"/>
                  <a:ext cx="1876425" cy="16097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nvGrpSpPr>
                <xdr:cNvPr id="11" name="Shape 11">
                  <a:extLst>
                    <a:ext uri="{FF2B5EF4-FFF2-40B4-BE49-F238E27FC236}">
                      <a16:creationId xmlns:a16="http://schemas.microsoft.com/office/drawing/2014/main" id="{00000000-0008-0000-0000-00000B000000}"/>
                    </a:ext>
                  </a:extLst>
                </xdr:cNvPr>
                <xdr:cNvGrpSpPr/>
              </xdr:nvGrpSpPr>
              <xdr:grpSpPr>
                <a:xfrm>
                  <a:off x="-3339364" y="1222175"/>
                  <a:ext cx="9624606" cy="3362688"/>
                  <a:chOff x="-3498788" y="1222175"/>
                  <a:chExt cx="9822666" cy="3362688"/>
                </a:xfrm>
              </xdr:grpSpPr>
              <xdr:sp macro="" textlink="">
                <xdr:nvSpPr>
                  <xdr:cNvPr id="12" name="Shape 12">
                    <a:extLst>
                      <a:ext uri="{FF2B5EF4-FFF2-40B4-BE49-F238E27FC236}">
                        <a16:creationId xmlns:a16="http://schemas.microsoft.com/office/drawing/2014/main" id="{00000000-0008-0000-0000-00000C000000}"/>
                      </a:ext>
                    </a:extLst>
                  </xdr:cNvPr>
                  <xdr:cNvSpPr/>
                </xdr:nvSpPr>
                <xdr:spPr>
                  <a:xfrm>
                    <a:off x="4407788" y="2975138"/>
                    <a:ext cx="1915025" cy="16097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grpSp>
                <xdr:nvGrpSpPr>
                  <xdr:cNvPr id="13" name="Shape 13">
                    <a:extLst>
                      <a:ext uri="{FF2B5EF4-FFF2-40B4-BE49-F238E27FC236}">
                        <a16:creationId xmlns:a16="http://schemas.microsoft.com/office/drawing/2014/main" id="{00000000-0008-0000-0000-00000D000000}"/>
                      </a:ext>
                    </a:extLst>
                  </xdr:cNvPr>
                  <xdr:cNvGrpSpPr/>
                </xdr:nvGrpSpPr>
                <xdr:grpSpPr>
                  <a:xfrm>
                    <a:off x="-3498788" y="1222175"/>
                    <a:ext cx="9822666" cy="3362688"/>
                    <a:chOff x="0" y="0"/>
                    <a:chExt cx="8859198" cy="3130550"/>
                  </a:xfrm>
                </xdr:grpSpPr>
                <xdr:sp macro="" textlink="">
                  <xdr:nvSpPr>
                    <xdr:cNvPr id="14" name="Shape 14">
                      <a:extLst>
                        <a:ext uri="{FF2B5EF4-FFF2-40B4-BE49-F238E27FC236}">
                          <a16:creationId xmlns:a16="http://schemas.microsoft.com/office/drawing/2014/main" id="{00000000-0008-0000-0000-00000E000000}"/>
                        </a:ext>
                      </a:extLst>
                    </xdr:cNvPr>
                    <xdr:cNvSpPr/>
                  </xdr:nvSpPr>
                  <xdr:spPr>
                    <a:xfrm>
                      <a:off x="7131050" y="1631950"/>
                      <a:ext cx="1692350" cy="14986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pic>
                  <xdr:nvPicPr>
                    <xdr:cNvPr id="15" name="Shape 15">
                      <a:extLst>
                        <a:ext uri="{FF2B5EF4-FFF2-40B4-BE49-F238E27FC236}">
                          <a16:creationId xmlns:a16="http://schemas.microsoft.com/office/drawing/2014/main" id="{00000000-0008-0000-0000-00000F000000}"/>
                        </a:ext>
                      </a:extLst>
                    </xdr:cNvPr>
                    <xdr:cNvPicPr preferRelativeResize="0"/>
                  </xdr:nvPicPr>
                  <xdr:blipFill rotWithShape="1">
                    <a:blip xmlns:r="http://schemas.openxmlformats.org/officeDocument/2006/relationships" r:embed="rId1">
                      <a:alphaModFix/>
                    </a:blip>
                    <a:srcRect l="65170" t="32040" r="27136" b="46104"/>
                    <a:stretch/>
                  </xdr:blipFill>
                  <xdr:spPr>
                    <a:xfrm>
                      <a:off x="7131050" y="1631950"/>
                      <a:ext cx="1551850" cy="1498600"/>
                    </a:xfrm>
                    <a:prstGeom prst="rect">
                      <a:avLst/>
                    </a:prstGeom>
                    <a:noFill/>
                    <a:ln>
                      <a:noFill/>
                    </a:ln>
                  </xdr:spPr>
                </xdr:pic>
                <xdr:pic>
                  <xdr:nvPicPr>
                    <xdr:cNvPr id="16" name="Shape 16">
                      <a:extLst>
                        <a:ext uri="{FF2B5EF4-FFF2-40B4-BE49-F238E27FC236}">
                          <a16:creationId xmlns:a16="http://schemas.microsoft.com/office/drawing/2014/main" id="{00000000-0008-0000-0000-000010000000}"/>
                        </a:ext>
                      </a:extLst>
                    </xdr:cNvPr>
                    <xdr:cNvPicPr preferRelativeResize="0"/>
                  </xdr:nvPicPr>
                  <xdr:blipFill rotWithShape="1">
                    <a:blip xmlns:r="http://schemas.openxmlformats.org/officeDocument/2006/relationships" r:embed="rId2">
                      <a:alphaModFix/>
                    </a:blip>
                    <a:srcRect/>
                    <a:stretch/>
                  </xdr:blipFill>
                  <xdr:spPr>
                    <a:xfrm>
                      <a:off x="0" y="0"/>
                      <a:ext cx="1" cy="1"/>
                    </a:xfrm>
                    <a:prstGeom prst="rect">
                      <a:avLst/>
                    </a:prstGeom>
                    <a:noFill/>
                    <a:ln>
                      <a:noFill/>
                    </a:ln>
                  </xdr:spPr>
                </xdr:pic>
                <xdr:sp macro="" textlink="">
                  <xdr:nvSpPr>
                    <xdr:cNvPr id="17" name="Shape 17">
                      <a:extLst>
                        <a:ext uri="{FF2B5EF4-FFF2-40B4-BE49-F238E27FC236}">
                          <a16:creationId xmlns:a16="http://schemas.microsoft.com/office/drawing/2014/main" id="{00000000-0008-0000-0000-000011000000}"/>
                        </a:ext>
                      </a:extLst>
                    </xdr:cNvPr>
                    <xdr:cNvSpPr/>
                  </xdr:nvSpPr>
                  <xdr:spPr>
                    <a:xfrm rot="1920000" flipH="1">
                      <a:off x="8647830" y="2048720"/>
                      <a:ext cx="175350" cy="186217"/>
                    </a:xfrm>
                    <a:custGeom>
                      <a:avLst/>
                      <a:gdLst/>
                      <a:ahLst/>
                      <a:cxnLst/>
                      <a:rect l="l" t="t" r="r" b="b"/>
                      <a:pathLst>
                        <a:path w="175350" h="186217" extrusionOk="0">
                          <a:moveTo>
                            <a:pt x="0" y="46554"/>
                          </a:moveTo>
                          <a:lnTo>
                            <a:pt x="5480" y="46554"/>
                          </a:lnTo>
                          <a:lnTo>
                            <a:pt x="5480" y="139663"/>
                          </a:lnTo>
                          <a:lnTo>
                            <a:pt x="0" y="139663"/>
                          </a:lnTo>
                          <a:lnTo>
                            <a:pt x="0" y="46554"/>
                          </a:lnTo>
                          <a:close/>
                          <a:moveTo>
                            <a:pt x="10959" y="46554"/>
                          </a:moveTo>
                          <a:lnTo>
                            <a:pt x="21919" y="46554"/>
                          </a:lnTo>
                          <a:lnTo>
                            <a:pt x="21919" y="139663"/>
                          </a:lnTo>
                          <a:lnTo>
                            <a:pt x="10959" y="139663"/>
                          </a:lnTo>
                          <a:lnTo>
                            <a:pt x="10959" y="46554"/>
                          </a:lnTo>
                          <a:close/>
                          <a:moveTo>
                            <a:pt x="27398" y="46554"/>
                          </a:moveTo>
                          <a:lnTo>
                            <a:pt x="103860" y="46554"/>
                          </a:lnTo>
                          <a:lnTo>
                            <a:pt x="103860" y="0"/>
                          </a:lnTo>
                          <a:lnTo>
                            <a:pt x="175350" y="93109"/>
                          </a:lnTo>
                          <a:lnTo>
                            <a:pt x="103860" y="186217"/>
                          </a:lnTo>
                          <a:lnTo>
                            <a:pt x="103860" y="139663"/>
                          </a:lnTo>
                          <a:lnTo>
                            <a:pt x="27398" y="139663"/>
                          </a:lnTo>
                          <a:lnTo>
                            <a:pt x="27398" y="46554"/>
                          </a:lnTo>
                          <a:close/>
                        </a:path>
                      </a:pathLst>
                    </a:custGeom>
                    <a:solidFill>
                      <a:srgbClr val="FF0000"/>
                    </a:solidFill>
                    <a:ln>
                      <a:noFill/>
                    </a:ln>
                  </xdr:spPr>
                </xdr:sp>
                <xdr:sp macro="" textlink="">
                  <xdr:nvSpPr>
                    <xdr:cNvPr id="18" name="Shape 18">
                      <a:extLst>
                        <a:ext uri="{FF2B5EF4-FFF2-40B4-BE49-F238E27FC236}">
                          <a16:creationId xmlns:a16="http://schemas.microsoft.com/office/drawing/2014/main" id="{00000000-0008-0000-0000-000012000000}"/>
                        </a:ext>
                      </a:extLst>
                    </xdr:cNvPr>
                    <xdr:cNvSpPr/>
                  </xdr:nvSpPr>
                  <xdr:spPr>
                    <a:xfrm rot="1920000" flipH="1">
                      <a:off x="8647830" y="2660575"/>
                      <a:ext cx="175350" cy="177349"/>
                    </a:xfrm>
                    <a:custGeom>
                      <a:avLst/>
                      <a:gdLst/>
                      <a:ahLst/>
                      <a:cxnLst/>
                      <a:rect l="l" t="t" r="r" b="b"/>
                      <a:pathLst>
                        <a:path w="175350" h="177349" extrusionOk="0">
                          <a:moveTo>
                            <a:pt x="0" y="44337"/>
                          </a:moveTo>
                          <a:lnTo>
                            <a:pt x="5480" y="44337"/>
                          </a:lnTo>
                          <a:lnTo>
                            <a:pt x="5480" y="133012"/>
                          </a:lnTo>
                          <a:lnTo>
                            <a:pt x="0" y="133012"/>
                          </a:lnTo>
                          <a:lnTo>
                            <a:pt x="0" y="44337"/>
                          </a:lnTo>
                          <a:close/>
                          <a:moveTo>
                            <a:pt x="10959" y="44337"/>
                          </a:moveTo>
                          <a:lnTo>
                            <a:pt x="21919" y="44337"/>
                          </a:lnTo>
                          <a:lnTo>
                            <a:pt x="21919" y="133012"/>
                          </a:lnTo>
                          <a:lnTo>
                            <a:pt x="10959" y="133012"/>
                          </a:lnTo>
                          <a:lnTo>
                            <a:pt x="10959" y="44337"/>
                          </a:lnTo>
                          <a:close/>
                          <a:moveTo>
                            <a:pt x="27398" y="44337"/>
                          </a:moveTo>
                          <a:lnTo>
                            <a:pt x="103860" y="44337"/>
                          </a:lnTo>
                          <a:lnTo>
                            <a:pt x="103860" y="0"/>
                          </a:lnTo>
                          <a:lnTo>
                            <a:pt x="175350" y="88675"/>
                          </a:lnTo>
                          <a:lnTo>
                            <a:pt x="103860" y="177349"/>
                          </a:lnTo>
                          <a:lnTo>
                            <a:pt x="103860" y="133012"/>
                          </a:lnTo>
                          <a:lnTo>
                            <a:pt x="27398" y="133012"/>
                          </a:lnTo>
                          <a:lnTo>
                            <a:pt x="27398" y="44337"/>
                          </a:lnTo>
                          <a:close/>
                        </a:path>
                      </a:pathLst>
                    </a:custGeom>
                    <a:solidFill>
                      <a:srgbClr val="FF0000"/>
                    </a:solidFill>
                    <a:ln>
                      <a:noFill/>
                    </a:ln>
                  </xdr:spPr>
                </xdr:sp>
              </xdr:grpSp>
            </xdr:grpSp>
          </xdr:grpSp>
        </xdr:grpSp>
      </xdr:grpSp>
    </xdr:grpSp>
    <xdr:clientData fLocksWithSheet="0"/>
  </xdr:oneCellAnchor>
  <xdr:oneCellAnchor>
    <xdr:from>
      <xdr:col>13</xdr:col>
      <xdr:colOff>180975</xdr:colOff>
      <xdr:row>10</xdr:row>
      <xdr:rowOff>47625</xdr:rowOff>
    </xdr:from>
    <xdr:ext cx="1352550" cy="171450"/>
    <xdr:sp macro="" textlink="">
      <xdr:nvSpPr>
        <xdr:cNvPr id="19" name="Shape 19">
          <a:extLst>
            <a:ext uri="{FF2B5EF4-FFF2-40B4-BE49-F238E27FC236}">
              <a16:creationId xmlns:a16="http://schemas.microsoft.com/office/drawing/2014/main" id="{00000000-0008-0000-0000-000013000000}"/>
            </a:ext>
          </a:extLst>
        </xdr:cNvPr>
        <xdr:cNvSpPr/>
      </xdr:nvSpPr>
      <xdr:spPr>
        <a:xfrm>
          <a:off x="4674488" y="3699038"/>
          <a:ext cx="1343025" cy="161925"/>
        </a:xfrm>
        <a:custGeom>
          <a:avLst/>
          <a:gdLst/>
          <a:ahLst/>
          <a:cxnLst/>
          <a:rect l="l" t="t" r="r" b="b"/>
          <a:pathLst>
            <a:path w="1304925" h="123825" extrusionOk="0">
              <a:moveTo>
                <a:pt x="0" y="30956"/>
              </a:moveTo>
              <a:lnTo>
                <a:pt x="3870" y="30956"/>
              </a:lnTo>
              <a:lnTo>
                <a:pt x="3870" y="92869"/>
              </a:lnTo>
              <a:lnTo>
                <a:pt x="0" y="92869"/>
              </a:lnTo>
              <a:lnTo>
                <a:pt x="0" y="30956"/>
              </a:lnTo>
              <a:close/>
              <a:moveTo>
                <a:pt x="7739" y="30956"/>
              </a:moveTo>
              <a:lnTo>
                <a:pt x="15478" y="30956"/>
              </a:lnTo>
              <a:lnTo>
                <a:pt x="15478" y="92869"/>
              </a:lnTo>
              <a:lnTo>
                <a:pt x="7739" y="92869"/>
              </a:lnTo>
              <a:lnTo>
                <a:pt x="7739" y="30956"/>
              </a:lnTo>
              <a:close/>
              <a:moveTo>
                <a:pt x="19348" y="30956"/>
              </a:moveTo>
              <a:lnTo>
                <a:pt x="1243013" y="30956"/>
              </a:lnTo>
              <a:lnTo>
                <a:pt x="1243013" y="0"/>
              </a:lnTo>
              <a:lnTo>
                <a:pt x="1304925" y="61913"/>
              </a:lnTo>
              <a:lnTo>
                <a:pt x="1243013" y="123825"/>
              </a:lnTo>
              <a:lnTo>
                <a:pt x="1243013" y="92869"/>
              </a:lnTo>
              <a:lnTo>
                <a:pt x="19348" y="92869"/>
              </a:lnTo>
              <a:lnTo>
                <a:pt x="19348" y="30956"/>
              </a:lnTo>
              <a:close/>
            </a:path>
          </a:pathLst>
        </a:custGeom>
        <a:noFill/>
        <a:ln w="12700" cap="flat" cmpd="sng">
          <a:solidFill>
            <a:srgbClr val="376B54"/>
          </a:solidFill>
          <a:prstDash val="solid"/>
          <a:miter lim="524288"/>
          <a:headEnd type="none" w="sm" len="sm"/>
          <a:tailEnd type="none" w="sm" len="sm"/>
        </a:ln>
      </xdr:spPr>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in10/Documents/IGCCC/AfDB/FPs/SAP%20Liberia%20GCT/August%205th/B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shboard"/>
      <sheetName val="Detailed Budget Plan"/>
      <sheetName val="Title Lists"/>
    </sheetNames>
    <sheetDataSet>
      <sheetData sheetId="0"/>
      <sheetData sheetId="1"/>
      <sheetData sheetId="2"/>
      <sheetData sheetId="3">
        <row r="1">
          <cell r="B1" t="str">
            <v>Components</v>
          </cell>
          <cell r="D1" t="str">
            <v>Outputs</v>
          </cell>
          <cell r="F1" t="str">
            <v>Budget Categories</v>
          </cell>
          <cell r="H1" t="str">
            <v>List of Funding Source</v>
          </cell>
        </row>
        <row r="2">
          <cell r="B2" t="str">
            <v xml:space="preserve">Component 1: Improved resilience of livelihoods </v>
          </cell>
          <cell r="D2" t="str">
            <v xml:space="preserve">Output 1. Improved production systems in family farms
</v>
          </cell>
          <cell r="F2" t="str">
            <v>Consultant - Individual - International</v>
          </cell>
          <cell r="H2" t="str">
            <v>GCF</v>
          </cell>
        </row>
        <row r="3">
          <cell r="B3" t="str">
            <v>Component 2: Increased resilience of flows of environmental services</v>
          </cell>
          <cell r="D3" t="str">
            <v>Output 2. Improvement water collection and management</v>
          </cell>
          <cell r="F3" t="str">
            <v>Consultant - Individual - Local</v>
          </cell>
          <cell r="H3" t="str">
            <v>Country/1</v>
          </cell>
        </row>
        <row r="4">
          <cell r="B4" t="str">
            <v xml:space="preserve">Component 3: Improved governance </v>
          </cell>
          <cell r="D4" t="str">
            <v>Output 3. Improved Sustainability</v>
          </cell>
          <cell r="F4" t="str">
            <v>Equipment</v>
          </cell>
          <cell r="H4" t="str">
            <v>Cofinancier-2</v>
          </cell>
        </row>
        <row r="5">
          <cell r="B5" t="str">
            <v>Project Management Cost</v>
          </cell>
          <cell r="D5" t="str">
            <v>Output 4</v>
          </cell>
          <cell r="F5" t="str">
            <v>Materials &amp; Goods</v>
          </cell>
        </row>
        <row r="6">
          <cell r="D6" t="str">
            <v>Output 5</v>
          </cell>
          <cell r="F6" t="str">
            <v>Office Supplies</v>
          </cell>
        </row>
        <row r="7">
          <cell r="D7" t="str">
            <v>Output 6</v>
          </cell>
          <cell r="F7" t="str">
            <v>Professional Services – Companies/Firm</v>
          </cell>
        </row>
        <row r="8">
          <cell r="D8" t="str">
            <v>Output 7</v>
          </cell>
          <cell r="F8" t="str">
            <v>Travel</v>
          </cell>
        </row>
        <row r="9">
          <cell r="D9" t="str">
            <v>PMC</v>
          </cell>
          <cell r="F9" t="str">
            <v xml:space="preserve">Workshop/Training </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GCF Finance" refreshedDate="44120.759729976853" refreshedVersion="6" recordCount="115" xr:uid="{00000000-000A-0000-FFFF-FFFF17000000}">
  <cacheSource type="worksheet">
    <worksheetSource ref="B6:P121" sheet="Detailed Budget Plan"/>
  </cacheSource>
  <cacheFields count="15">
    <cacheField name="Component" numFmtId="0">
      <sharedItems containsBlank="1" count="15">
        <s v="Component 1: Enhanced Disaster Risk Knowledge of individuals and institutions across the country"/>
        <m/>
        <s v="Component 2: Enhanced Detection, Monitoring, Analysis and Forecasting of the Hazards and Possible Consequences "/>
        <s v="Component 3: Improved warning dissemination and communication "/>
        <s v="Component 4: Improved Preparedness and Response Capabilities through legislation and forecast-based financing (FBF) mechanism "/>
        <s v="Component 5: Co-ordinated Project Management and Implementation across all climate information service units in Liberia"/>
        <s v="Project Management Cost"/>
        <s v="ProKect Management Cost" u="1"/>
        <s v="Component 5: Co-ordinated ProKect Management and Implementation across all climate information service units in Liberia" u="1"/>
        <s v="Component 6: Co-ordinated Project management and implementation across all climate information service units in Liberia" u="1"/>
        <s v="Component 5: Framework, Policy and Decision-Making Mechanism Established _x000a__x000a_" u="1"/>
        <s v="Component 1: Enhanced Disaster Risk Knowledge " u="1"/>
        <s v="Component 6: Co-ordinated Project management and implementation" u="1"/>
        <s v="Component 5: Framework, Policy and Decision-Making Mechanism Established _x000d__x000d_" u="1"/>
        <s v="Component 4: Improved Preparedness and Response Capabilities through forecast-based financing (FBF) mechanism " u="1"/>
      </sharedItems>
    </cacheField>
    <cacheField name="Output" numFmtId="0">
      <sharedItems containsBlank="1" count="65">
        <s v="Output 1.1: Established Guidelines, risk modelling tools and climate knowledge dissemination platform"/>
        <m/>
        <s v="Output 1.2: Enhanced risk analysis for the design of Forecast based Financing and capacity building"/>
        <s v="Output 2.1: Established Climate smart labs and automated decision management systems"/>
        <s v="Output 2.2: Rehabilitated National Meterorological Center (NMC) and Enhanced hydromet observation networks"/>
        <s v="Output 2.3 Established Quality Management System (QMS) for LMHS"/>
        <s v="Output 2.4: Enhanced climate services information system"/>
        <s v="Output 3.1: Effective communication channels and improved public weather services"/>
        <s v="Output 3.2: Improved impact-based risk information service and Community-based EWS communication mechanism"/>
        <s v="Output 4.1: Strengthened Legislation and Disaster Management Framework"/>
        <s v="Output 4.2 Risk scenarios developped and outreach strategies designed for stakeholders at all level"/>
        <s v="Output 4.3 Liberian Climate Change Trust Fund established"/>
        <s v="Output 5.1: Enhanced collaboration with regional organization and other African Institutions"/>
        <s v="Output 5.2: A Project Management Unit is in place and Project Supervision is achieved"/>
        <s v="Output 5.3 Monitoring, Evaluation and Learning system is established"/>
        <s v="SUB-TOTAL "/>
        <s v="PMC"/>
        <s v="Output 2.8: E-infrastructure for weather and seasonal forecasting, data, and information management established" u="1"/>
        <s v="Output: 5.2 Strategic plans and service charters aligned with Liberia’s development priorities developed" u="1"/>
        <s v="Output 2.3: LMHS climate-smart operational centre is built  " u="1"/>
        <s v="Output 1.1 Guidelines for streamlining meteorological and hydrological information generation are established_x000a__x000a_" u="1"/>
        <s v="Output 1.2: Enhance disaster information management for decision-making" u="1"/>
        <s v="Output 4.2 Disaster Management Trust Fund replenished" u="1"/>
        <s v="Output 1.4 Enhanced risk analysis for the design of Forecast based Fianancing" u="1"/>
        <s v="Output 1.2: A preliminary assessment of climate-related hazards and losses conducted" u="1"/>
        <s v="Output 1.3 Risk modelling to assess the potential impact of climate-related hazards and accompanied losses conducted" u="1"/>
        <s v="Output 3.3: Public Weather Service (PWS) studio established _x000d_" u="1"/>
        <s v="Output: 5.4: Liberia’s Disaster Management Framework strengthened" u="1"/>
        <s v="Output 1.1: Establish climate information service hub_x000d__x000d_" u="1"/>
        <s v="Output 2.5: Quality Management System (QMS) for LMHS established_x000a_" u="1"/>
        <s v=" Output 2.1 Automated decision management system for climate services developed_x000a_" u="1"/>
        <s v="Output 3.1:  Effective communication channels developed" u="1"/>
        <s v="Output 6.5: Capacity in MEL is built" u="1"/>
        <s v="Output 1.1: Establish climate information service hub_x000a__x000a_" u="1"/>
        <s v="Output 2.3: LMHS climate-smart operational labs are established  " u="1"/>
        <s v="Output 2.4:  National Meteorological Centre (NMC) building rehabilitated_x000d__x000d_" u="1"/>
        <s v="Output 2.9: Support the design of the impact-based forecasting" u="1"/>
        <s v="Output: 6.2 A Monitoring, Evaluation and Learning (MEL) system is established" u="1"/>
        <s v=" Output 3.2: Improved impact-based risk information service delivered_x000d_" u="1"/>
        <s v="Output: 4.1 Risk scenarios developed and outreach strategies designed for stakeholders at all levels " u="1"/>
        <s v="Output 2.4:  National Meteorological Centre (NMC) building rehabilitated_x000a__x000a_" u="1"/>
        <s v="Output: 4.1 Risk scenarios developed and understood" u="1"/>
        <s v="Output 2.5: Quality Management System (QMS) for Roberts International Airport (RIA) established_x000a_" u="1"/>
        <s v="Output 2.6: Hydrometeorological observation networks enhanced" u="1"/>
        <s v="Output: 5.1 Legislation to transform LMHS into a semi-autonomous agency exists_x000a_" u="1"/>
        <s v="Output 6.4: Donor reports are produced" u="1"/>
        <s v=" Output 3.2: Improved impact-based risk information service delivered_x000a_" u="1"/>
        <s v="Output: 5.1 Legislation to transform LMHS into a semi-autonomous agency exists_x000d_" u="1"/>
        <s v="Output 3.3: Public Weather Service (PWS) studio established _x000a_" u="1"/>
        <s v="Output 2.2: Training on gathering, analysing and disseminating weather and climate information conducted_x000a_" u="1"/>
        <s v=" Output 2.1 Automated decision management system for climate services developed_x000d_" u="1"/>
        <s v="Output 5.2: A ProKect Management Unit is in place and ProKect Supervision is achieved" u="1"/>
        <s v="Output 1.3 Internet-based geospatial platforms and laboratory for national climate-hazard mapping studies established " u="1"/>
        <s v="Output 1.4 Internet-based geospatial platforms and laboratory for national climate-hazard mapping studies established " u="1"/>
        <s v="Output 2.5: Quality Management System (QMS) for Roberts International Airport (RIA) established_x000d_" u="1"/>
        <s v="Output 4.2 Liberian Climate Change Trust Fund established" u="1"/>
        <s v="Output: 5.3 LMHS collaboration with regional organisations and African institutions for the production and delivery of weather and climate services enhanced" u="1"/>
        <s v="Output: 6.3 Project supervision, MTR and PCR missions are undertaken" u="1"/>
        <s v="Output 4.2 National Climate Fund established" u="1"/>
        <s v="Output 2.2: Training on gathering, analysing and disseminating weather and climate information conducted_x000d_" u="1"/>
        <s v="Output: 5.1 Legislation to transform LMHS into a semi-autonomous agency developed_x000a_" u="1"/>
        <s v="Output: 6.1 A Project Management Unit (PMU) is in place" u="1"/>
        <s v="Output 2.7: Climate services information systems enhanced" u="1"/>
        <s v="Output 6.6: An impact evaluation assessment is undertaken " u="1"/>
        <s v="Output 3.4: Community based EWS communication mechanisms established_x000a_" u="1"/>
      </sharedItems>
    </cacheField>
    <cacheField name="Activity" numFmtId="0">
      <sharedItems containsBlank="1"/>
    </cacheField>
    <cacheField name="Funding Source" numFmtId="0">
      <sharedItems containsBlank="1" count="6">
        <s v="GCF"/>
        <s v="AfDB"/>
        <s v="GoL"/>
        <m/>
        <s v=" GCF " u="1"/>
        <s v=" GoL " u="1"/>
      </sharedItems>
    </cacheField>
    <cacheField name="Budget Categories_x000a_" numFmtId="0">
      <sharedItems containsBlank="1"/>
    </cacheField>
    <cacheField name="Unit" numFmtId="0">
      <sharedItems containsBlank="1"/>
    </cacheField>
    <cacheField name="# of Unit" numFmtId="164">
      <sharedItems containsString="0" containsBlank="1" containsNumber="1" containsInteger="1" minValue="0" maxValue="235"/>
    </cacheField>
    <cacheField name="Unit Cost" numFmtId="164">
      <sharedItems containsBlank="1" containsMixedTypes="1" containsNumber="1" minValue="0" maxValue="1136078"/>
    </cacheField>
    <cacheField name="Total Cost _x000a_" numFmtId="164">
      <sharedItems containsString="0" containsBlank="1" containsNumber="1" minValue="0" maxValue="4727671"/>
    </cacheField>
    <cacheField name="Year 1" numFmtId="164">
      <sharedItems containsBlank="1" containsMixedTypes="1" containsNumber="1" containsInteger="1" minValue="0" maxValue="4727671"/>
    </cacheField>
    <cacheField name="Year 2" numFmtId="164">
      <sharedItems containsBlank="1" containsMixedTypes="1" containsNumber="1" containsInteger="1" minValue="0" maxValue="2899603"/>
    </cacheField>
    <cacheField name="Year 3" numFmtId="164">
      <sharedItems containsBlank="1" containsMixedTypes="1" containsNumber="1" containsInteger="1" minValue="0" maxValue="1542745"/>
    </cacheField>
    <cacheField name="Year 4" numFmtId="164">
      <sharedItems containsBlank="1" containsMixedTypes="1" containsNumber="1" containsInteger="1" minValue="0" maxValue="719850"/>
    </cacheField>
    <cacheField name="Year 5" numFmtId="164">
      <sharedItems containsBlank="1" containsMixedTypes="1" containsNumber="1" containsInteger="1" minValue="0" maxValue="892100"/>
    </cacheField>
    <cacheField name="Total Budget" numFmtId="164">
      <sharedItems containsString="0" containsBlank="1" containsNumber="1" containsInteger="1" minValue="0" maxValue="10781969"/>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GCF Finance" refreshedDate="44120.75973020833" refreshedVersion="6" recordCount="115" xr:uid="{00000000-000A-0000-FFFF-FFFF12000000}">
  <cacheSource type="worksheet">
    <worksheetSource ref="B6:O121" sheet="Detailed Budget Plan"/>
  </cacheSource>
  <cacheFields count="14">
    <cacheField name="Component" numFmtId="0">
      <sharedItems containsBlank="1" count="15">
        <s v="Component 1: Enhanced Disaster Risk Knowledge of individuals and institutions across the country"/>
        <m/>
        <s v="Component 2: Enhanced Detection, Monitoring, Analysis and Forecasting of the Hazards and Possible Consequences "/>
        <s v="Component 3: Improved warning dissemination and communication "/>
        <s v="Component 4: Improved Preparedness and Response Capabilities through legislation and forecast-based financing (FBF) mechanism "/>
        <s v="Component 5: Co-ordinated Project Management and Implementation across all climate information service units in Liberia"/>
        <s v="Project Management Cost"/>
        <s v="ProKect Management Cost" u="1"/>
        <s v="Component 5: Co-ordinated ProKect Management and Implementation across all climate information service units in Liberia" u="1"/>
        <s v="Component 6: Co-ordinated Project management and implementation across all climate information service units in Liberia" u="1"/>
        <s v="Component 5: Framework, Policy and Decision-Making Mechanism Established _x000a__x000a_" u="1"/>
        <s v="Component 1: Enhanced Disaster Risk Knowledge " u="1"/>
        <s v="Component 6: Co-ordinated Project management and implementation" u="1"/>
        <s v="Component 5: Framework, Policy and Decision-Making Mechanism Established _x000d__x000d_" u="1"/>
        <s v="Component 4: Improved Preparedness and Response Capabilities through forecast-based financing (FBF) mechanism " u="1"/>
      </sharedItems>
    </cacheField>
    <cacheField name="Output" numFmtId="0">
      <sharedItems containsBlank="1" count="65">
        <s v="Output 1.1: Established Guidelines, risk modelling tools and climate knowledge dissemination platform"/>
        <m/>
        <s v="Output 1.2: Enhanced risk analysis for the design of Forecast based Financing and capacity building"/>
        <s v="Output 2.1: Established Climate smart labs and automated decision management systems"/>
        <s v="Output 2.2: Rehabilitated National Meterorological Center (NMC) and Enhanced hydromet observation networks"/>
        <s v="Output 2.3 Established Quality Management System (QMS) for LMHS"/>
        <s v="Output 2.4: Enhanced climate services information system"/>
        <s v="Output 3.1: Effective communication channels and improved public weather services"/>
        <s v="Output 3.2: Improved impact-based risk information service and Community-based EWS communication mechanism"/>
        <s v="Output 4.1: Strengthened Legislation and Disaster Management Framework"/>
        <s v="Output 4.2 Risk scenarios developped and outreach strategies designed for stakeholders at all level"/>
        <s v="Output 4.3 Liberian Climate Change Trust Fund established"/>
        <s v="Output 5.1: Enhanced collaboration with regional organization and other African Institutions"/>
        <s v="Output 5.2: A Project Management Unit is in place and Project Supervision is achieved"/>
        <s v="Output 5.3 Monitoring, Evaluation and Learning system is established"/>
        <s v="SUB-TOTAL "/>
        <s v="PMC"/>
        <s v="Output 2.8: E-infrastructure for weather and seasonal forecasting, data, and information management established" u="1"/>
        <s v="Output: 5.2 Strategic plans and service charters aligned with Liberia’s development priorities developed" u="1"/>
        <s v="Output 2.3: LMHS climate-smart operational centre is built  " u="1"/>
        <s v="Output 1.1 Guidelines for streamlining meteorological and hydrological information generation are established_x000a__x000a_" u="1"/>
        <s v="Output 1.2: Enhance disaster information management for decision-making" u="1"/>
        <s v="Output 4.2 Disaster Management Trust Fund replenished" u="1"/>
        <s v="Output 1.4 Enhanced risk analysis for the design of Forecast based Fianancing" u="1"/>
        <s v="Output 1.2: A preliminary assessment of climate-related hazards and losses conducted" u="1"/>
        <s v="Output 1.3 Risk modelling to assess the potential impact of climate-related hazards and accompanied losses conducted" u="1"/>
        <s v="Output 3.3: Public Weather Service (PWS) studio established _x000d_" u="1"/>
        <s v="Output: 5.4: Liberia’s Disaster Management Framework strengthened" u="1"/>
        <s v="Output 1.1: Establish climate information service hub_x000d__x000d_" u="1"/>
        <s v="Output 2.5: Quality Management System (QMS) for LMHS established_x000a_" u="1"/>
        <s v=" Output 2.1 Automated decision management system for climate services developed_x000a_" u="1"/>
        <s v="Output 3.1:  Effective communication channels developed" u="1"/>
        <s v="Output 6.5: Capacity in MEL is built" u="1"/>
        <s v="Output 1.1: Establish climate information service hub_x000a__x000a_" u="1"/>
        <s v="Output 2.3: LMHS climate-smart operational labs are established  " u="1"/>
        <s v="Output 2.4:  National Meteorological Centre (NMC) building rehabilitated_x000d__x000d_" u="1"/>
        <s v="Output 2.9: Support the design of the impact-based forecasting" u="1"/>
        <s v="Output: 6.2 A Monitoring, Evaluation and Learning (MEL) system is established" u="1"/>
        <s v=" Output 3.2: Improved impact-based risk information service delivered_x000d_" u="1"/>
        <s v="Output: 4.1 Risk scenarios developed and outreach strategies designed for stakeholders at all levels " u="1"/>
        <s v="Output 2.4:  National Meteorological Centre (NMC) building rehabilitated_x000a__x000a_" u="1"/>
        <s v="Output: 4.1 Risk scenarios developed and understood" u="1"/>
        <s v="Output 2.5: Quality Management System (QMS) for Roberts International Airport (RIA) established_x000a_" u="1"/>
        <s v="Output 2.6: Hydrometeorological observation networks enhanced" u="1"/>
        <s v="Output: 5.1 Legislation to transform LMHS into a semi-autonomous agency exists_x000a_" u="1"/>
        <s v="Output 6.4: Donor reports are produced" u="1"/>
        <s v=" Output 3.2: Improved impact-based risk information service delivered_x000a_" u="1"/>
        <s v="Output: 5.1 Legislation to transform LMHS into a semi-autonomous agency exists_x000d_" u="1"/>
        <s v="Output 3.3: Public Weather Service (PWS) studio established _x000a_" u="1"/>
        <s v="Output 2.2: Training on gathering, analysing and disseminating weather and climate information conducted_x000a_" u="1"/>
        <s v=" Output 2.1 Automated decision management system for climate services developed_x000d_" u="1"/>
        <s v="Output 5.2: A ProKect Management Unit is in place and ProKect Supervision is achieved" u="1"/>
        <s v="Output 1.3 Internet-based geospatial platforms and laboratory for national climate-hazard mapping studies established " u="1"/>
        <s v="Output 1.4 Internet-based geospatial platforms and laboratory for national climate-hazard mapping studies established " u="1"/>
        <s v="Output 2.5: Quality Management System (QMS) for Roberts International Airport (RIA) established_x000d_" u="1"/>
        <s v="Output 4.2 Liberian Climate Change Trust Fund established" u="1"/>
        <s v="Output: 5.3 LMHS collaboration with regional organisations and African institutions for the production and delivery of weather and climate services enhanced" u="1"/>
        <s v="Output: 6.3 Project supervision, MTR and PCR missions are undertaken" u="1"/>
        <s v="Output 4.2 National Climate Fund established" u="1"/>
        <s v="Output 2.2: Training on gathering, analysing and disseminating weather and climate information conducted_x000d_" u="1"/>
        <s v="Output: 5.1 Legislation to transform LMHS into a semi-autonomous agency developed_x000a_" u="1"/>
        <s v="Output: 6.1 A Project Management Unit (PMU) is in place" u="1"/>
        <s v="Output 2.7: Climate services information systems enhanced" u="1"/>
        <s v="Output 6.6: An impact evaluation assessment is undertaken " u="1"/>
        <s v="Output 3.4: Community based EWS communication mechanisms established_x000a_" u="1"/>
      </sharedItems>
    </cacheField>
    <cacheField name="Activity" numFmtId="0">
      <sharedItems containsBlank="1"/>
    </cacheField>
    <cacheField name="Funding Source" numFmtId="0">
      <sharedItems containsBlank="1" count="6">
        <s v="GCF"/>
        <s v="AfDB"/>
        <s v="GoL"/>
        <m/>
        <s v=" GCF " u="1"/>
        <s v=" GoL " u="1"/>
      </sharedItems>
    </cacheField>
    <cacheField name="Budget Categories_x000a_" numFmtId="0">
      <sharedItems containsBlank="1"/>
    </cacheField>
    <cacheField name="Unit" numFmtId="0">
      <sharedItems containsBlank="1"/>
    </cacheField>
    <cacheField name="# of Unit" numFmtId="164">
      <sharedItems containsString="0" containsBlank="1" containsNumber="1" containsInteger="1" minValue="0" maxValue="235"/>
    </cacheField>
    <cacheField name="Unit Cost" numFmtId="164">
      <sharedItems containsBlank="1" containsMixedTypes="1" containsNumber="1" minValue="0" maxValue="1136078"/>
    </cacheField>
    <cacheField name="Total Cost _x000a_" numFmtId="164">
      <sharedItems containsString="0" containsBlank="1" containsNumber="1" minValue="0" maxValue="4727671"/>
    </cacheField>
    <cacheField name="Year 1" numFmtId="164">
      <sharedItems containsBlank="1" containsMixedTypes="1" containsNumber="1" containsInteger="1" minValue="0" maxValue="4727671"/>
    </cacheField>
    <cacheField name="Year 2" numFmtId="164">
      <sharedItems containsBlank="1" containsMixedTypes="1" containsNumber="1" containsInteger="1" minValue="0" maxValue="2899603"/>
    </cacheField>
    <cacheField name="Year 3" numFmtId="164">
      <sharedItems containsBlank="1" containsMixedTypes="1" containsNumber="1" containsInteger="1" minValue="0" maxValue="1542745"/>
    </cacheField>
    <cacheField name="Year 4" numFmtId="164">
      <sharedItems containsBlank="1" containsMixedTypes="1" containsNumber="1" containsInteger="1" minValue="0" maxValue="719850"/>
    </cacheField>
    <cacheField name="Year 5" numFmtId="164">
      <sharedItems containsBlank="1" containsMixedTypes="1" containsNumber="1" containsInteger="1" minValue="0" maxValue="8921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5">
  <r>
    <x v="0"/>
    <x v="0"/>
    <s v="Activity 1.1.1: Establishment of Guidelines and risk modelling tools"/>
    <x v="0"/>
    <s v="Consultant - Individual - International"/>
    <s v="Work Days"/>
    <n v="45"/>
    <n v="600"/>
    <n v="27000"/>
    <n v="27000"/>
    <m/>
    <m/>
    <m/>
    <m/>
    <n v="27000"/>
  </r>
  <r>
    <x v="1"/>
    <x v="1"/>
    <m/>
    <x v="0"/>
    <s v="Consultant - Individual - Local"/>
    <s v="Work Days"/>
    <n v="45"/>
    <n v="300"/>
    <n v="13500"/>
    <n v="13500"/>
    <m/>
    <m/>
    <m/>
    <m/>
    <n v="13500"/>
  </r>
  <r>
    <x v="1"/>
    <x v="1"/>
    <m/>
    <x v="0"/>
    <s v="Workshop/Training "/>
    <s v="Workshop"/>
    <n v="2"/>
    <n v="12500.207999999999"/>
    <n v="25000.415999999997"/>
    <n v="25000"/>
    <m/>
    <m/>
    <m/>
    <m/>
    <n v="25000"/>
  </r>
  <r>
    <x v="1"/>
    <x v="1"/>
    <s v="Activity 1.1.2: Establishment of internet based geospatial platform"/>
    <x v="0"/>
    <s v="Consultant - Individual - International"/>
    <s v="Work Days"/>
    <n v="45"/>
    <n v="600"/>
    <n v="27000"/>
    <n v="27000"/>
    <m/>
    <m/>
    <m/>
    <m/>
    <n v="27000"/>
  </r>
  <r>
    <x v="1"/>
    <x v="1"/>
    <m/>
    <x v="0"/>
    <s v="Equipment"/>
    <s v="Unit"/>
    <n v="1"/>
    <n v="200000"/>
    <n v="200000"/>
    <n v="90000"/>
    <n v="50000"/>
    <n v="20000"/>
    <n v="20000"/>
    <n v="20000"/>
    <n v="200000"/>
  </r>
  <r>
    <x v="1"/>
    <x v="1"/>
    <m/>
    <x v="0"/>
    <s v="Workshop/Training "/>
    <s v="Training"/>
    <n v="3"/>
    <n v="20000"/>
    <n v="60000"/>
    <n v="20000"/>
    <n v="20000"/>
    <n v="20000"/>
    <m/>
    <m/>
    <n v="60000"/>
  </r>
  <r>
    <x v="1"/>
    <x v="2"/>
    <s v="Activity 1.2.1: climate hazards assessments, communities consultations and national database"/>
    <x v="0"/>
    <s v="Consultant - Individual - International"/>
    <s v="Work Days"/>
    <n v="45"/>
    <n v="600"/>
    <n v="27000"/>
    <n v="27000"/>
    <m/>
    <m/>
    <m/>
    <m/>
    <n v="27000"/>
  </r>
  <r>
    <x v="1"/>
    <x v="1"/>
    <s v="Activity 1.2.2: Community based actions and capacity building"/>
    <x v="0"/>
    <s v="Professional Services – Companies/Firm"/>
    <s v="Unit"/>
    <n v="15"/>
    <n v="6000"/>
    <n v="90000"/>
    <m/>
    <n v="90000"/>
    <m/>
    <m/>
    <m/>
    <n v="90000"/>
  </r>
  <r>
    <x v="1"/>
    <x v="1"/>
    <m/>
    <x v="0"/>
    <s v="Professional Services – Companies/Firm"/>
    <s v="Work Days"/>
    <n v="20"/>
    <n v="6000"/>
    <n v="120000"/>
    <m/>
    <n v="90000"/>
    <n v="30000"/>
    <m/>
    <m/>
    <n v="120000"/>
  </r>
  <r>
    <x v="2"/>
    <x v="3"/>
    <s v="Activity 2.1.1: Development and Operationalization of an automated decision management system for climate services "/>
    <x v="0"/>
    <s v="Consultant - Individual - International"/>
    <s v="Work Days"/>
    <n v="30"/>
    <n v="600"/>
    <n v="18000"/>
    <n v="18000"/>
    <m/>
    <m/>
    <m/>
    <m/>
    <n v="18000"/>
  </r>
  <r>
    <x v="1"/>
    <x v="1"/>
    <m/>
    <x v="0"/>
    <s v="Consultant - Individual - Local"/>
    <s v="Work Days"/>
    <n v="30"/>
    <n v="300"/>
    <n v="9000"/>
    <n v="9000"/>
    <m/>
    <m/>
    <m/>
    <m/>
    <n v="9000"/>
  </r>
  <r>
    <x v="1"/>
    <x v="1"/>
    <m/>
    <x v="0"/>
    <s v="Workshop/Training "/>
    <s v="Training"/>
    <n v="1"/>
    <n v="9000"/>
    <n v="9000"/>
    <n v="9000"/>
    <m/>
    <m/>
    <m/>
    <m/>
    <n v="9000"/>
  </r>
  <r>
    <x v="1"/>
    <x v="1"/>
    <m/>
    <x v="0"/>
    <s v="Materials &amp; Goods"/>
    <s v="Unit"/>
    <n v="1"/>
    <n v="61000"/>
    <n v="61000"/>
    <n v="6000"/>
    <n v="10000"/>
    <n v="10000"/>
    <n v="15000"/>
    <n v="20000"/>
    <n v="61000"/>
  </r>
  <r>
    <x v="1"/>
    <x v="1"/>
    <s v="Activity 2.1.2: Establishment of Meteorological and Hydrological lab with LMS and LHS"/>
    <x v="0"/>
    <s v="Professional Services – Companies/Firm"/>
    <s v="Unit"/>
    <n v="1"/>
    <n v="1136078"/>
    <n v="1136078"/>
    <n v="800000"/>
    <n v="336078"/>
    <m/>
    <m/>
    <m/>
    <n v="1136078"/>
  </r>
  <r>
    <x v="1"/>
    <x v="1"/>
    <s v="Activity 2.1.3 : Streghtening environmental monitoring lab and enhancing NDMA emergency operations"/>
    <x v="0"/>
    <s v="Professional Services – Companies/Firm"/>
    <s v="Unit"/>
    <n v="1"/>
    <n v="600000"/>
    <n v="600000"/>
    <n v="260000"/>
    <n v="180000"/>
    <n v="140000"/>
    <n v="20000"/>
    <m/>
    <n v="600000"/>
  </r>
  <r>
    <x v="1"/>
    <x v="1"/>
    <s v="Activity 2.1.4: Installing solar systems for sustainable and uninterrupted power supply "/>
    <x v="0"/>
    <s v="Equipment"/>
    <s v="Unit"/>
    <n v="1"/>
    <n v="452919"/>
    <n v="452919"/>
    <n v="300000"/>
    <n v="152919"/>
    <m/>
    <m/>
    <m/>
    <n v="452919"/>
  </r>
  <r>
    <x v="1"/>
    <x v="4"/>
    <s v="Activity 2.2.1: NMC Rehabilitation"/>
    <x v="1"/>
    <s v="Professional Services – Companies/Firm"/>
    <s v="Unit"/>
    <n v="1"/>
    <n v="100000"/>
    <n v="100000"/>
    <n v="100000"/>
    <m/>
    <m/>
    <m/>
    <m/>
    <n v="100000"/>
  </r>
  <r>
    <x v="1"/>
    <x v="1"/>
    <m/>
    <x v="1"/>
    <s v="Equipment"/>
    <s v="Unit"/>
    <n v="1"/>
    <n v="30000"/>
    <n v="30000"/>
    <n v="30000"/>
    <m/>
    <m/>
    <m/>
    <m/>
    <n v="30000"/>
  </r>
  <r>
    <x v="1"/>
    <x v="1"/>
    <m/>
    <x v="0"/>
    <s v="Equipment"/>
    <s v="Unit"/>
    <n v="1"/>
    <n v="150000"/>
    <n v="150000"/>
    <n v="150000"/>
    <m/>
    <m/>
    <m/>
    <m/>
    <n v="150000"/>
  </r>
  <r>
    <x v="1"/>
    <x v="1"/>
    <s v="Activity 2.2.2: Enhancing the Hydrometerorological observation networks"/>
    <x v="0"/>
    <s v="Equipment"/>
    <s v="Unit"/>
    <n v="1"/>
    <n v="730000"/>
    <n v="730000"/>
    <n v="300000"/>
    <n v="430000"/>
    <m/>
    <m/>
    <m/>
    <n v="730000"/>
  </r>
  <r>
    <x v="1"/>
    <x v="1"/>
    <m/>
    <x v="1"/>
    <s v="Equipment"/>
    <s v="Unit"/>
    <n v="1"/>
    <n v="70000"/>
    <n v="70000"/>
    <n v="70000"/>
    <m/>
    <m/>
    <m/>
    <m/>
    <n v="70000"/>
  </r>
  <r>
    <x v="1"/>
    <x v="1"/>
    <m/>
    <x v="0"/>
    <s v="Professional Services – Companies/Firm"/>
    <s v="Unit"/>
    <n v="1"/>
    <n v="100000"/>
    <n v="100000"/>
    <n v="75000"/>
    <n v="25000"/>
    <m/>
    <m/>
    <m/>
    <n v="100000"/>
  </r>
  <r>
    <x v="1"/>
    <x v="1"/>
    <m/>
    <x v="1"/>
    <s v="Professional Services – Companies/Firm"/>
    <s v="Unit"/>
    <n v="1"/>
    <n v="71000"/>
    <n v="71000"/>
    <n v="71000"/>
    <m/>
    <m/>
    <m/>
    <m/>
    <n v="71000"/>
  </r>
  <r>
    <x v="1"/>
    <x v="1"/>
    <m/>
    <x v="0"/>
    <s v="Equipment"/>
    <s v="Unit"/>
    <n v="1"/>
    <n v="900000"/>
    <n v="900000"/>
    <n v="900000"/>
    <m/>
    <m/>
    <m/>
    <m/>
    <n v="900000"/>
  </r>
  <r>
    <x v="1"/>
    <x v="1"/>
    <m/>
    <x v="0"/>
    <s v="Equipment"/>
    <s v="Unit"/>
    <n v="15"/>
    <n v="6000"/>
    <n v="90000"/>
    <m/>
    <n v="60000"/>
    <n v="30000"/>
    <m/>
    <m/>
    <n v="90000"/>
  </r>
  <r>
    <x v="1"/>
    <x v="1"/>
    <m/>
    <x v="0"/>
    <s v="Workshop/Training "/>
    <s v="Workshop"/>
    <n v="1"/>
    <n v="12500"/>
    <n v="12500"/>
    <m/>
    <n v="12500"/>
    <m/>
    <m/>
    <m/>
    <n v="12500"/>
  </r>
  <r>
    <x v="1"/>
    <x v="1"/>
    <m/>
    <x v="0"/>
    <s v="Materials &amp; Goods"/>
    <s v="Unit"/>
    <n v="2"/>
    <n v="65000"/>
    <n v="130000"/>
    <n v="100000"/>
    <n v="7500"/>
    <n v="7500"/>
    <n v="7500"/>
    <n v="7500"/>
    <n v="130000"/>
  </r>
  <r>
    <x v="1"/>
    <x v="5"/>
    <s v="Activity 2.3.1: Developping good understanding of QMS, gap analysis and workplan"/>
    <x v="0"/>
    <s v="Workshop/Training "/>
    <s v="Training"/>
    <n v="1"/>
    <n v="18000"/>
    <n v="18000"/>
    <m/>
    <m/>
    <n v="18000"/>
    <m/>
    <m/>
    <n v="18000"/>
  </r>
  <r>
    <x v="1"/>
    <x v="1"/>
    <m/>
    <x v="0"/>
    <s v="Consultant - Individual - International"/>
    <s v="Work Days"/>
    <n v="40"/>
    <n v="600"/>
    <n v="24000"/>
    <m/>
    <m/>
    <n v="24000"/>
    <m/>
    <m/>
    <n v="24000"/>
  </r>
  <r>
    <x v="1"/>
    <x v="1"/>
    <s v="Activity 2.3.2: QMS Policy Development and policy related training"/>
    <x v="0"/>
    <s v="Consultant - Individual - International"/>
    <s v="Work Days"/>
    <n v="40"/>
    <n v="600"/>
    <n v="24000"/>
    <m/>
    <m/>
    <n v="24000"/>
    <m/>
    <m/>
    <n v="24000"/>
  </r>
  <r>
    <x v="1"/>
    <x v="1"/>
    <m/>
    <x v="0"/>
    <s v="Workshop/Training "/>
    <s v="Unit"/>
    <n v="1"/>
    <n v="18000"/>
    <n v="18000"/>
    <m/>
    <m/>
    <m/>
    <n v="18000"/>
    <m/>
    <n v="18000"/>
  </r>
  <r>
    <x v="1"/>
    <x v="1"/>
    <s v="Activity 2.3.3: QMS ISO 9001 Certification"/>
    <x v="1"/>
    <s v="Consultant - Individual - International"/>
    <s v="Unit"/>
    <n v="35"/>
    <n v="600"/>
    <n v="21000"/>
    <m/>
    <m/>
    <m/>
    <n v="21000"/>
    <m/>
    <n v="21000"/>
  </r>
  <r>
    <x v="1"/>
    <x v="1"/>
    <m/>
    <x v="0"/>
    <s v="Professional Services – Companies/Firm"/>
    <s v="Unit"/>
    <n v="1"/>
    <n v="200000"/>
    <n v="200000"/>
    <m/>
    <m/>
    <m/>
    <m/>
    <n v="200000"/>
    <n v="200000"/>
  </r>
  <r>
    <x v="1"/>
    <x v="6"/>
    <s v="Activity 2.4.1: Establishing an E-infrastructure for weather and seasonal forcasting with support system"/>
    <x v="0"/>
    <s v="Equipment"/>
    <s v="Unit"/>
    <n v="1"/>
    <n v="160500"/>
    <n v="160500"/>
    <n v="100000"/>
    <n v="60500"/>
    <m/>
    <m/>
    <m/>
    <n v="160500"/>
  </r>
  <r>
    <x v="1"/>
    <x v="1"/>
    <m/>
    <x v="0"/>
    <s v="Professional Services – Companies/Firm"/>
    <s v="Unit"/>
    <n v="1"/>
    <n v="35000"/>
    <n v="35000"/>
    <m/>
    <n v="10000"/>
    <n v="10000"/>
    <n v="7500"/>
    <n v="7500"/>
    <n v="35000"/>
  </r>
  <r>
    <x v="1"/>
    <x v="1"/>
    <s v="Activity 2.4.2: Establishment of Communities of Practice"/>
    <x v="0"/>
    <s v="Professional Services – Companies/Firm"/>
    <s v="Unit"/>
    <n v="1"/>
    <n v="185000"/>
    <n v="185000"/>
    <n v="40000"/>
    <n v="40000"/>
    <n v="40000"/>
    <n v="40000"/>
    <n v="25000"/>
    <n v="185000"/>
  </r>
  <r>
    <x v="1"/>
    <x v="1"/>
    <m/>
    <x v="0"/>
    <s v="Workshop/Training "/>
    <s v="Workshop"/>
    <n v="4"/>
    <n v="9000"/>
    <n v="36000"/>
    <m/>
    <n v="9000"/>
    <n v="9000"/>
    <n v="9000"/>
    <n v="9000"/>
    <n v="36000"/>
  </r>
  <r>
    <x v="1"/>
    <x v="1"/>
    <s v="Activity 2.4.3: Production of seasonal forecasts and related trainings"/>
    <x v="0"/>
    <s v="Materials &amp; Goods"/>
    <s v="Unit"/>
    <n v="1"/>
    <n v="40000"/>
    <n v="40000"/>
    <m/>
    <n v="10000"/>
    <n v="10000"/>
    <n v="10000"/>
    <n v="10000"/>
    <n v="40000"/>
  </r>
  <r>
    <x v="1"/>
    <x v="1"/>
    <m/>
    <x v="0"/>
    <s v="Workshop/Training "/>
    <s v="Workshop"/>
    <n v="6"/>
    <n v="10000"/>
    <n v="60000"/>
    <n v="20000"/>
    <n v="20000"/>
    <n v="20000"/>
    <m/>
    <m/>
    <n v="60000"/>
  </r>
  <r>
    <x v="3"/>
    <x v="7"/>
    <s v="Activity 3.1.1: Trainings, surveys, engineering assistance and impact evaluation of dissemination measures"/>
    <x v="1"/>
    <s v="Workshop/Training "/>
    <s v="Training"/>
    <n v="8"/>
    <n v="8000"/>
    <n v="64000"/>
    <m/>
    <n v="64000"/>
    <m/>
    <m/>
    <m/>
    <n v="64000"/>
  </r>
  <r>
    <x v="1"/>
    <x v="1"/>
    <m/>
    <x v="0"/>
    <s v="Workshop/Training "/>
    <s v="Training"/>
    <n v="3"/>
    <n v="30000"/>
    <n v="90000"/>
    <n v="30000"/>
    <n v="60000"/>
    <m/>
    <m/>
    <m/>
    <n v="90000"/>
  </r>
  <r>
    <x v="1"/>
    <x v="1"/>
    <m/>
    <x v="0"/>
    <s v="Consultant - Individual - Local"/>
    <s v="Work Days"/>
    <n v="235"/>
    <n v="300"/>
    <n v="70500"/>
    <n v="14100"/>
    <n v="14100"/>
    <n v="14100"/>
    <n v="14100"/>
    <n v="14100"/>
    <n v="70500"/>
  </r>
  <r>
    <x v="1"/>
    <x v="1"/>
    <m/>
    <x v="0"/>
    <s v="Workshop/Training "/>
    <s v="Unit"/>
    <n v="2"/>
    <n v="30000"/>
    <n v="60000"/>
    <m/>
    <n v="30000"/>
    <n v="30000"/>
    <m/>
    <m/>
    <n v="60000"/>
  </r>
  <r>
    <x v="1"/>
    <x v="1"/>
    <m/>
    <x v="0"/>
    <s v="Consultant - Individual - Local"/>
    <s v="Work Days"/>
    <n v="45"/>
    <n v="300"/>
    <n v="13500"/>
    <m/>
    <n v="13500"/>
    <m/>
    <m/>
    <m/>
    <n v="13500"/>
  </r>
  <r>
    <x v="1"/>
    <x v="1"/>
    <m/>
    <x v="0"/>
    <s v="Consultant - Individual - Local"/>
    <s v="Work Days"/>
    <n v="70"/>
    <n v="300"/>
    <n v="21000"/>
    <m/>
    <n v="21000"/>
    <m/>
    <m/>
    <m/>
    <n v="21000"/>
  </r>
  <r>
    <x v="1"/>
    <x v="1"/>
    <m/>
    <x v="0"/>
    <s v="Materials &amp; Goods"/>
    <s v="Unit"/>
    <n v="5"/>
    <n v="5000"/>
    <n v="25000"/>
    <m/>
    <n v="25000"/>
    <m/>
    <m/>
    <m/>
    <n v="25000"/>
  </r>
  <r>
    <x v="1"/>
    <x v="1"/>
    <m/>
    <x v="0"/>
    <s v="Professional Services – Companies/Firm"/>
    <s v="Unit"/>
    <n v="2"/>
    <n v="25000"/>
    <n v="50000"/>
    <m/>
    <m/>
    <n v="50000"/>
    <m/>
    <m/>
    <n v="50000"/>
  </r>
  <r>
    <x v="1"/>
    <x v="1"/>
    <m/>
    <x v="0"/>
    <s v="Workshop/Training "/>
    <s v="Unit"/>
    <n v="3"/>
    <n v="37000"/>
    <n v="111000"/>
    <n v="37000"/>
    <m/>
    <n v="37000"/>
    <m/>
    <n v="37000"/>
    <n v="111000"/>
  </r>
  <r>
    <x v="1"/>
    <x v="1"/>
    <m/>
    <x v="0"/>
    <s v="Professional Services – Companies/Firm"/>
    <s v="Unit"/>
    <n v="15"/>
    <n v="15000"/>
    <n v="225000"/>
    <m/>
    <n v="225000"/>
    <m/>
    <m/>
    <m/>
    <n v="225000"/>
  </r>
  <r>
    <x v="1"/>
    <x v="1"/>
    <s v="Activity 3.1.2: Establishment of Public Weather Service studio "/>
    <x v="0"/>
    <s v="Materials &amp; Goods"/>
    <s v="Unit"/>
    <n v="1"/>
    <n v="142196"/>
    <n v="142196"/>
    <n v="102196"/>
    <n v="20000"/>
    <n v="20000"/>
    <m/>
    <m/>
    <n v="142196"/>
  </r>
  <r>
    <x v="1"/>
    <x v="1"/>
    <m/>
    <x v="1"/>
    <s v="Equipment"/>
    <s v="Unit"/>
    <n v="1"/>
    <n v="15469"/>
    <n v="15469"/>
    <n v="15469"/>
    <m/>
    <m/>
    <m/>
    <m/>
    <n v="15469"/>
  </r>
  <r>
    <x v="1"/>
    <x v="8"/>
    <s v="Activity 3.2.1: Delivering improved impact based risk informtion service"/>
    <x v="0"/>
    <s v="Consultant - Individual - International"/>
    <s v="Work Days"/>
    <n v="60"/>
    <n v="600"/>
    <n v="36000"/>
    <n v="36000"/>
    <m/>
    <m/>
    <m/>
    <m/>
    <n v="36000"/>
  </r>
  <r>
    <x v="1"/>
    <x v="1"/>
    <m/>
    <x v="0"/>
    <s v="Materials &amp; Goods"/>
    <s v="Unit"/>
    <n v="1"/>
    <n v="30000"/>
    <n v="30000"/>
    <n v="10000"/>
    <n v="5000"/>
    <n v="5000"/>
    <n v="5000"/>
    <n v="5000"/>
    <n v="30000"/>
  </r>
  <r>
    <x v="1"/>
    <x v="1"/>
    <m/>
    <x v="0"/>
    <s v="Consultant - Individual - International"/>
    <s v="Unit"/>
    <n v="1"/>
    <n v="25000"/>
    <n v="25000"/>
    <n v="5000"/>
    <n v="5000"/>
    <n v="5000"/>
    <n v="5000"/>
    <n v="5000"/>
    <n v="25000"/>
  </r>
  <r>
    <x v="1"/>
    <x v="1"/>
    <m/>
    <x v="0"/>
    <s v="Workshop/Training "/>
    <s v="Workshop"/>
    <n v="7"/>
    <n v="12500"/>
    <n v="87500"/>
    <n v="25000"/>
    <n v="12500"/>
    <n v="25000"/>
    <n v="12500"/>
    <n v="12500"/>
    <n v="87500"/>
  </r>
  <r>
    <x v="1"/>
    <x v="1"/>
    <m/>
    <x v="0"/>
    <s v="Materials &amp; Goods"/>
    <s v="Unit"/>
    <n v="1"/>
    <n v="45000"/>
    <n v="45000"/>
    <n v="15000"/>
    <n v="10000"/>
    <n v="10000"/>
    <n v="5000"/>
    <n v="5000"/>
    <n v="45000"/>
  </r>
  <r>
    <x v="1"/>
    <x v="1"/>
    <m/>
    <x v="0"/>
    <s v="Workshop/Training "/>
    <s v="Workshop"/>
    <n v="6"/>
    <n v="9000"/>
    <n v="54000"/>
    <n v="9000"/>
    <n v="18000"/>
    <n v="9000"/>
    <n v="9000"/>
    <n v="9000"/>
    <n v="54000"/>
  </r>
  <r>
    <x v="1"/>
    <x v="1"/>
    <s v="Activity 3.2.2: Establishing community-based EWS communication mechanism"/>
    <x v="0"/>
    <s v="Workshop/Training "/>
    <s v="Unit"/>
    <n v="1"/>
    <n v="100500"/>
    <n v="100500"/>
    <m/>
    <n v="50000"/>
    <n v="50500"/>
    <m/>
    <m/>
    <n v="100500"/>
  </r>
  <r>
    <x v="1"/>
    <x v="1"/>
    <m/>
    <x v="0"/>
    <s v="Consultant - Individual - International"/>
    <s v="Unit"/>
    <n v="1"/>
    <n v="38500"/>
    <n v="38500"/>
    <n v="38500"/>
    <m/>
    <m/>
    <m/>
    <m/>
    <n v="38500"/>
  </r>
  <r>
    <x v="1"/>
    <x v="1"/>
    <m/>
    <x v="0"/>
    <s v="Workshop/Training "/>
    <s v="Unit"/>
    <n v="1"/>
    <n v="68500"/>
    <n v="68500"/>
    <m/>
    <n v="68500"/>
    <m/>
    <m/>
    <m/>
    <n v="68500"/>
  </r>
  <r>
    <x v="1"/>
    <x v="1"/>
    <m/>
    <x v="0"/>
    <s v="Workshop/Training "/>
    <s v="Unit"/>
    <n v="1"/>
    <n v="232639"/>
    <n v="232639"/>
    <n v="88500"/>
    <n v="75000"/>
    <n v="69139"/>
    <m/>
    <m/>
    <n v="232639"/>
  </r>
  <r>
    <x v="1"/>
    <x v="1"/>
    <m/>
    <x v="0"/>
    <s v="Workshop/Training "/>
    <s v="Unit"/>
    <n v="1"/>
    <n v="92000"/>
    <n v="92000"/>
    <m/>
    <m/>
    <n v="92000"/>
    <m/>
    <m/>
    <n v="92000"/>
  </r>
  <r>
    <x v="4"/>
    <x v="9"/>
    <s v="Activity 4.1.1: Developping and updating legislations in order to transform LMHS into a semi-autonomous agency"/>
    <x v="0"/>
    <s v="Consultant - Individual - International"/>
    <s v="Work Days"/>
    <n v="45"/>
    <n v="600"/>
    <n v="27000"/>
    <m/>
    <m/>
    <n v="27000"/>
    <m/>
    <m/>
    <n v="27000"/>
  </r>
  <r>
    <x v="1"/>
    <x v="1"/>
    <m/>
    <x v="0"/>
    <s v="Consultant - Individual - Local"/>
    <s v="Work Days"/>
    <n v="90"/>
    <n v="300"/>
    <n v="27000"/>
    <m/>
    <m/>
    <n v="27000"/>
    <m/>
    <m/>
    <n v="27000"/>
  </r>
  <r>
    <x v="1"/>
    <x v="1"/>
    <m/>
    <x v="0"/>
    <s v="Workshop/Training "/>
    <s v="Workshop"/>
    <n v="2"/>
    <n v="25000"/>
    <n v="50000"/>
    <m/>
    <n v="25000"/>
    <n v="25000"/>
    <m/>
    <m/>
    <n v="50000"/>
  </r>
  <r>
    <x v="1"/>
    <x v="1"/>
    <m/>
    <x v="0"/>
    <s v="Workshop/Training "/>
    <s v="Meeting"/>
    <n v="50"/>
    <n v="1500"/>
    <n v="75000"/>
    <n v="15000"/>
    <n v="15000"/>
    <n v="15000"/>
    <n v="15000"/>
    <n v="15000"/>
    <n v="75000"/>
  </r>
  <r>
    <x v="1"/>
    <x v="1"/>
    <s v="Activity 4.1.2: Strengthening Liberia´s Disaster Management Framework"/>
    <x v="0"/>
    <s v="Consultant - Individual - International"/>
    <s v="Work Days"/>
    <n v="25"/>
    <n v="600"/>
    <n v="15000"/>
    <m/>
    <n v="15000"/>
    <m/>
    <m/>
    <m/>
    <n v="15000"/>
  </r>
  <r>
    <x v="1"/>
    <x v="1"/>
    <m/>
    <x v="0"/>
    <s v="Workshop/Training "/>
    <s v="Workshop"/>
    <n v="2"/>
    <n v="28750"/>
    <n v="57500"/>
    <m/>
    <n v="14500"/>
    <m/>
    <n v="43000"/>
    <m/>
    <n v="57500"/>
  </r>
  <r>
    <x v="1"/>
    <x v="1"/>
    <m/>
    <x v="0"/>
    <s v="Professional Services – Companies/Firm"/>
    <s v="Unit"/>
    <n v="1"/>
    <s v="-"/>
    <m/>
    <s v="-"/>
    <s v="-"/>
    <s v="-"/>
    <s v="-"/>
    <s v="-"/>
    <n v="0"/>
  </r>
  <r>
    <x v="1"/>
    <x v="10"/>
    <s v="Activity 4.2.1 : Delivering on early actions, consultations and roadmaps"/>
    <x v="0"/>
    <s v="Consultant - Individual - International"/>
    <s v="Work Days"/>
    <n v="45"/>
    <n v="600"/>
    <n v="27000"/>
    <m/>
    <n v="27000"/>
    <m/>
    <m/>
    <m/>
    <n v="27000"/>
  </r>
  <r>
    <x v="1"/>
    <x v="1"/>
    <m/>
    <x v="0"/>
    <s v="Consultant - Individual - Local"/>
    <s v="Work Days"/>
    <n v="45"/>
    <n v="300"/>
    <n v="13500"/>
    <n v="13500"/>
    <m/>
    <m/>
    <m/>
    <m/>
    <n v="13500"/>
  </r>
  <r>
    <x v="1"/>
    <x v="1"/>
    <m/>
    <x v="0"/>
    <s v="Workshop/Training "/>
    <s v="Workshop"/>
    <n v="3"/>
    <n v="45000"/>
    <n v="135000"/>
    <n v="45000"/>
    <m/>
    <n v="45000"/>
    <m/>
    <n v="45000"/>
    <n v="135000"/>
  </r>
  <r>
    <x v="1"/>
    <x v="1"/>
    <m/>
    <x v="0"/>
    <s v="Professional Services – Companies/Firm"/>
    <s v="Unit"/>
    <n v="1"/>
    <n v="50000"/>
    <n v="50000"/>
    <n v="50000"/>
    <m/>
    <m/>
    <m/>
    <m/>
    <n v="50000"/>
  </r>
  <r>
    <x v="1"/>
    <x v="1"/>
    <m/>
    <x v="0"/>
    <s v="Workshop/Training "/>
    <s v="Workshop"/>
    <n v="2"/>
    <n v="40000"/>
    <n v="80000"/>
    <m/>
    <n v="40000"/>
    <n v="40000"/>
    <m/>
    <m/>
    <n v="80000"/>
  </r>
  <r>
    <x v="1"/>
    <x v="1"/>
    <m/>
    <x v="0"/>
    <s v="Professional Services – Companies/Firm"/>
    <s v="Unit"/>
    <n v="4"/>
    <n v="13250"/>
    <n v="53000"/>
    <n v="13250"/>
    <n v="13250"/>
    <n v="13250"/>
    <n v="13250"/>
    <m/>
    <n v="53000"/>
  </r>
  <r>
    <x v="1"/>
    <x v="1"/>
    <m/>
    <x v="0"/>
    <s v="Professional Services – Companies/Firm"/>
    <s v="Unit"/>
    <n v="1"/>
    <n v="60756"/>
    <n v="60756"/>
    <m/>
    <n v="15756"/>
    <n v="15000"/>
    <n v="15000"/>
    <n v="15000"/>
    <n v="60756"/>
  </r>
  <r>
    <x v="1"/>
    <x v="1"/>
    <m/>
    <x v="0"/>
    <s v="Workshop/Training "/>
    <s v="Workshop"/>
    <n v="1"/>
    <n v="30000"/>
    <n v="30000"/>
    <m/>
    <n v="30000"/>
    <m/>
    <m/>
    <m/>
    <n v="30000"/>
  </r>
  <r>
    <x v="1"/>
    <x v="1"/>
    <m/>
    <x v="0"/>
    <s v="Professional Services – Companies/Firm"/>
    <s v="Unit"/>
    <n v="3"/>
    <n v="10000"/>
    <n v="30000"/>
    <m/>
    <n v="10000"/>
    <n v="10000"/>
    <n v="10000"/>
    <m/>
    <n v="30000"/>
  </r>
  <r>
    <x v="1"/>
    <x v="1"/>
    <s v="Activity 4.2.2: Dialogue, peer to peer learning, capacity building and pilot testing"/>
    <x v="0"/>
    <s v="Professional Services – Companies/Firm"/>
    <s v="Unit"/>
    <n v="2"/>
    <n v="60756"/>
    <n v="121512"/>
    <n v="60756"/>
    <m/>
    <n v="60756"/>
    <m/>
    <m/>
    <n v="121512"/>
  </r>
  <r>
    <x v="1"/>
    <x v="1"/>
    <m/>
    <x v="0"/>
    <s v="Professional Services – Companies/Firm"/>
    <s v="Unit"/>
    <n v="3"/>
    <n v="20000"/>
    <n v="60000"/>
    <m/>
    <m/>
    <n v="20000"/>
    <n v="20000"/>
    <n v="20000"/>
    <n v="60000"/>
  </r>
  <r>
    <x v="1"/>
    <x v="1"/>
    <m/>
    <x v="0"/>
    <s v="Consultant - Individual - Local"/>
    <s v="Unit"/>
    <n v="10"/>
    <n v="900"/>
    <n v="9000"/>
    <m/>
    <n v="9000"/>
    <m/>
    <m/>
    <m/>
    <n v="9000"/>
  </r>
  <r>
    <x v="1"/>
    <x v="11"/>
    <s v="Activity 4.3.1 : Establishment of Liberian Climate Change Trust Fund "/>
    <x v="0"/>
    <s v="Trust Fund"/>
    <s v="Unit"/>
    <n v="1"/>
    <n v="1000000"/>
    <n v="1000000"/>
    <n v="200000"/>
    <n v="200000"/>
    <n v="200000"/>
    <n v="200000"/>
    <n v="200000"/>
    <n v="1000000"/>
  </r>
  <r>
    <x v="5"/>
    <x v="12"/>
    <s v="Activity 5.1.1: Facilitation of collaboration and organizing study tours"/>
    <x v="0"/>
    <s v="Travel"/>
    <s v="Travel"/>
    <n v="10"/>
    <n v="5000"/>
    <n v="50000"/>
    <n v="10000"/>
    <n v="10000"/>
    <n v="10000"/>
    <n v="10000"/>
    <n v="10000"/>
    <n v="50000"/>
  </r>
  <r>
    <x v="1"/>
    <x v="1"/>
    <m/>
    <x v="0"/>
    <s v="Travel"/>
    <s v="Travel"/>
    <n v="3"/>
    <n v="30000"/>
    <n v="90000"/>
    <n v="30000"/>
    <m/>
    <n v="30000"/>
    <n v="30000"/>
    <m/>
    <n v="90000"/>
  </r>
  <r>
    <x v="1"/>
    <x v="13"/>
    <s v="Activity 5.2.1: Recuitment of PMU staff, Preparation of the Operational manual and Project supervision"/>
    <x v="0"/>
    <s v="Consultant - Individual - Local"/>
    <s v="Work Days"/>
    <n v="30"/>
    <n v="300"/>
    <n v="9000"/>
    <n v="9000"/>
    <m/>
    <m/>
    <m/>
    <m/>
    <n v="9000"/>
  </r>
  <r>
    <x v="1"/>
    <x v="14"/>
    <s v="Activity 5.3.1: Monitoring, Evaluation and Learning System"/>
    <x v="2"/>
    <s v="Travel"/>
    <s v="Travel"/>
    <n v="5"/>
    <n v="2000"/>
    <n v="10000"/>
    <n v="2000"/>
    <n v="2000"/>
    <n v="2000"/>
    <n v="2000"/>
    <n v="2000"/>
    <n v="10000"/>
  </r>
  <r>
    <x v="1"/>
    <x v="1"/>
    <m/>
    <x v="0"/>
    <s v="Travel"/>
    <s v="Travel"/>
    <n v="8"/>
    <n v="3000"/>
    <n v="24000"/>
    <n v="24000"/>
    <m/>
    <m/>
    <m/>
    <m/>
    <n v="24000"/>
  </r>
  <r>
    <x v="1"/>
    <x v="1"/>
    <m/>
    <x v="1"/>
    <s v="Travel"/>
    <s v="Travel"/>
    <n v="3"/>
    <n v="3500"/>
    <n v="10500"/>
    <n v="3500"/>
    <m/>
    <n v="3500"/>
    <m/>
    <n v="3500"/>
    <n v="10500"/>
  </r>
  <r>
    <x v="1"/>
    <x v="1"/>
    <m/>
    <x v="0"/>
    <s v="Consultant - Individual - International"/>
    <s v="Work Days"/>
    <n v="30"/>
    <n v="600"/>
    <n v="18000"/>
    <m/>
    <m/>
    <n v="18000"/>
    <m/>
    <m/>
    <n v="18000"/>
  </r>
  <r>
    <x v="1"/>
    <x v="1"/>
    <m/>
    <x v="0"/>
    <s v="Consultant - Individual - Local"/>
    <s v="Work Days"/>
    <n v="30"/>
    <n v="300"/>
    <n v="9000"/>
    <m/>
    <m/>
    <n v="9000"/>
    <m/>
    <m/>
    <n v="9000"/>
  </r>
  <r>
    <x v="1"/>
    <x v="1"/>
    <m/>
    <x v="0"/>
    <s v="Consultant - Individual - Local"/>
    <s v="Work Days"/>
    <n v="25"/>
    <n v="500"/>
    <n v="12500"/>
    <m/>
    <m/>
    <m/>
    <m/>
    <n v="12500"/>
    <n v="12500"/>
  </r>
  <r>
    <x v="1"/>
    <x v="1"/>
    <m/>
    <x v="0"/>
    <s v="Consultant - Individual - Local"/>
    <s v="Unit"/>
    <n v="160"/>
    <n v="125"/>
    <n v="20000"/>
    <m/>
    <n v="5000"/>
    <n v="5000"/>
    <n v="5000"/>
    <n v="5000"/>
    <n v="20000"/>
  </r>
  <r>
    <x v="1"/>
    <x v="1"/>
    <m/>
    <x v="0"/>
    <s v="Consultant - Individual - International"/>
    <s v="Work Days"/>
    <n v="21"/>
    <n v="600"/>
    <n v="12600"/>
    <n v="12600"/>
    <m/>
    <m/>
    <m/>
    <m/>
    <n v="12600"/>
  </r>
  <r>
    <x v="1"/>
    <x v="1"/>
    <m/>
    <x v="0"/>
    <s v="Consultant - Individual - Local"/>
    <s v="Work Days"/>
    <n v="21"/>
    <n v="300"/>
    <n v="6300"/>
    <n v="6300"/>
    <m/>
    <m/>
    <m/>
    <m/>
    <n v="6300"/>
  </r>
  <r>
    <x v="1"/>
    <x v="1"/>
    <m/>
    <x v="2"/>
    <s v="Remuneration"/>
    <s v="Month"/>
    <n v="60"/>
    <n v="2000"/>
    <n v="120000"/>
    <n v="24000"/>
    <n v="24000"/>
    <n v="24000"/>
    <n v="24000"/>
    <n v="24000"/>
    <n v="120000"/>
  </r>
  <r>
    <x v="1"/>
    <x v="1"/>
    <m/>
    <x v="2"/>
    <s v="Remuneration"/>
    <s v="Month"/>
    <n v="60"/>
    <n v="1500"/>
    <n v="90000"/>
    <n v="18000"/>
    <n v="18000"/>
    <n v="18000"/>
    <n v="18000"/>
    <n v="18000"/>
    <n v="90000"/>
  </r>
  <r>
    <x v="1"/>
    <x v="1"/>
    <m/>
    <x v="2"/>
    <s v="Remuneration"/>
    <s v="Month"/>
    <n v="60"/>
    <n v="4000"/>
    <n v="240000"/>
    <n v="48000"/>
    <n v="48000"/>
    <n v="48000"/>
    <n v="48000"/>
    <n v="48000"/>
    <n v="240000"/>
  </r>
  <r>
    <x v="1"/>
    <x v="1"/>
    <m/>
    <x v="2"/>
    <s v="Remuneration"/>
    <s v="Month"/>
    <n v="60"/>
    <n v="4000"/>
    <n v="240000"/>
    <n v="48000"/>
    <n v="48000"/>
    <n v="48000"/>
    <n v="48000"/>
    <n v="48000"/>
    <n v="240000"/>
  </r>
  <r>
    <x v="1"/>
    <x v="1"/>
    <m/>
    <x v="0"/>
    <s v="Consultant - Individual - Local"/>
    <s v="Work Days"/>
    <n v="30"/>
    <n v="300"/>
    <n v="9000"/>
    <n v="9000"/>
    <m/>
    <m/>
    <m/>
    <m/>
    <n v="9000"/>
  </r>
  <r>
    <x v="1"/>
    <x v="1"/>
    <m/>
    <x v="0"/>
    <s v="Materials &amp; Goods"/>
    <s v="Unit"/>
    <n v="1"/>
    <n v="60000"/>
    <n v="60000"/>
    <n v="60000"/>
    <m/>
    <m/>
    <m/>
    <m/>
    <n v="60000"/>
  </r>
  <r>
    <x v="1"/>
    <x v="1"/>
    <m/>
    <x v="0"/>
    <s v="Workshop/Training "/>
    <s v="Training"/>
    <n v="1"/>
    <n v="12500"/>
    <n v="12500"/>
    <n v="12500"/>
    <m/>
    <m/>
    <m/>
    <m/>
    <n v="12500"/>
  </r>
  <r>
    <x v="1"/>
    <x v="1"/>
    <s v="Activity 5.3.2: Impact Evaluation"/>
    <x v="0"/>
    <s v="Consultant - Individual - International"/>
    <s v="Work Days"/>
    <n v="30"/>
    <n v="600"/>
    <n v="18000"/>
    <m/>
    <m/>
    <m/>
    <m/>
    <n v="18000"/>
    <n v="18000"/>
  </r>
  <r>
    <x v="1"/>
    <x v="1"/>
    <m/>
    <x v="0"/>
    <s v="Consultant - Individual - Local"/>
    <s v="Work Days"/>
    <n v="30"/>
    <n v="300"/>
    <n v="9000"/>
    <m/>
    <m/>
    <m/>
    <m/>
    <n v="9000"/>
    <n v="9000"/>
  </r>
  <r>
    <x v="1"/>
    <x v="1"/>
    <m/>
    <x v="0"/>
    <s v="Workshop/Training "/>
    <s v="Workshop"/>
    <n v="1"/>
    <n v="12500"/>
    <n v="12500"/>
    <m/>
    <m/>
    <m/>
    <m/>
    <n v="12500"/>
    <n v="12500"/>
  </r>
  <r>
    <x v="1"/>
    <x v="1"/>
    <m/>
    <x v="0"/>
    <s v="Consultant - Individual - Local"/>
    <s v="Work Days"/>
    <n v="0"/>
    <n v="0"/>
    <n v="0"/>
    <n v="0"/>
    <n v="0"/>
    <n v="0"/>
    <n v="0"/>
    <n v="0"/>
    <n v="0"/>
  </r>
  <r>
    <x v="1"/>
    <x v="15"/>
    <m/>
    <x v="3"/>
    <m/>
    <m/>
    <m/>
    <m/>
    <n v="4727671"/>
    <n v="4727671"/>
    <n v="2899603"/>
    <n v="1542745"/>
    <n v="719850"/>
    <n v="892100"/>
    <n v="10781969"/>
  </r>
  <r>
    <x v="1"/>
    <x v="1"/>
    <m/>
    <x v="3"/>
    <m/>
    <m/>
    <m/>
    <m/>
    <m/>
    <m/>
    <m/>
    <m/>
    <m/>
    <m/>
    <m/>
  </r>
  <r>
    <x v="1"/>
    <x v="1"/>
    <m/>
    <x v="3"/>
    <m/>
    <m/>
    <m/>
    <m/>
    <m/>
    <m/>
    <m/>
    <m/>
    <m/>
    <m/>
    <m/>
  </r>
  <r>
    <x v="6"/>
    <x v="16"/>
    <s v="Recruit Project Manager"/>
    <x v="2"/>
    <s v="Remuneration"/>
    <s v="Month"/>
    <n v="60"/>
    <n v="5000"/>
    <n v="300000"/>
    <n v="60000"/>
    <n v="60000"/>
    <n v="60000"/>
    <n v="60000"/>
    <n v="60000"/>
    <n v="300000"/>
  </r>
  <r>
    <x v="1"/>
    <x v="16"/>
    <s v="Stationaries and supplies"/>
    <x v="1"/>
    <s v="Office Supplies"/>
    <s v="Yearly"/>
    <n v="5"/>
    <n v="10000"/>
    <n v="50000"/>
    <n v="10000"/>
    <n v="10000"/>
    <n v="10000"/>
    <n v="10000"/>
    <n v="10000"/>
    <n v="50000"/>
  </r>
  <r>
    <x v="1"/>
    <x v="16"/>
    <s v="Project management and technical staff (4) LNRC   -Including Running cost"/>
    <x v="0"/>
    <s v="Remuneration"/>
    <s v="Month"/>
    <n v="60"/>
    <n v="2200"/>
    <n v="132000"/>
    <n v="26400"/>
    <n v="26400"/>
    <n v="26400"/>
    <n v="26400"/>
    <n v="26400"/>
    <n v="132000"/>
  </r>
  <r>
    <x v="1"/>
    <x v="16"/>
    <s v="IFRC - CCST "/>
    <x v="0"/>
    <s v="Remuneration"/>
    <s v="Month"/>
    <n v="60"/>
    <n v="2000"/>
    <n v="120000"/>
    <n v="24000"/>
    <n v="24000"/>
    <n v="24000"/>
    <n v="24000"/>
    <n v="24000"/>
    <n v="120000"/>
  </r>
  <r>
    <x v="1"/>
    <x v="16"/>
    <s v=" RCRC Technical Support "/>
    <x v="0"/>
    <s v="Remuneration"/>
    <s v="Month"/>
    <n v="24"/>
    <n v="2000"/>
    <n v="48000"/>
    <n v="24000"/>
    <m/>
    <n v="24000"/>
    <m/>
    <m/>
    <n v="48000"/>
  </r>
  <r>
    <x v="1"/>
    <x v="1"/>
    <m/>
    <x v="3"/>
    <m/>
    <m/>
    <m/>
    <m/>
    <m/>
    <m/>
    <m/>
    <m/>
    <m/>
    <m/>
    <m/>
  </r>
  <r>
    <x v="1"/>
    <x v="1"/>
    <m/>
    <x v="3"/>
    <m/>
    <m/>
    <m/>
    <m/>
    <m/>
    <m/>
    <m/>
    <m/>
    <m/>
    <m/>
    <n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5">
  <r>
    <x v="0"/>
    <x v="0"/>
    <s v="Activity 1.1.1: Establishment of Guidelines and risk modelling tools"/>
    <x v="0"/>
    <s v="Consultant - Individual - International"/>
    <s v="Work Days"/>
    <n v="45"/>
    <n v="600"/>
    <n v="27000"/>
    <n v="27000"/>
    <m/>
    <m/>
    <m/>
    <m/>
  </r>
  <r>
    <x v="1"/>
    <x v="1"/>
    <m/>
    <x v="0"/>
    <s v="Consultant - Individual - Local"/>
    <s v="Work Days"/>
    <n v="45"/>
    <n v="300"/>
    <n v="13500"/>
    <n v="13500"/>
    <m/>
    <m/>
    <m/>
    <m/>
  </r>
  <r>
    <x v="1"/>
    <x v="1"/>
    <m/>
    <x v="0"/>
    <s v="Workshop/Training "/>
    <s v="Workshop"/>
    <n v="2"/>
    <n v="12500.207999999999"/>
    <n v="25000.415999999997"/>
    <n v="25000"/>
    <m/>
    <m/>
    <m/>
    <m/>
  </r>
  <r>
    <x v="1"/>
    <x v="1"/>
    <s v="Activity 1.1.2: Establishment of internet based geospatial platform"/>
    <x v="0"/>
    <s v="Consultant - Individual - International"/>
    <s v="Work Days"/>
    <n v="45"/>
    <n v="600"/>
    <n v="27000"/>
    <n v="27000"/>
    <m/>
    <m/>
    <m/>
    <m/>
  </r>
  <r>
    <x v="1"/>
    <x v="1"/>
    <m/>
    <x v="0"/>
    <s v="Equipment"/>
    <s v="Unit"/>
    <n v="1"/>
    <n v="200000"/>
    <n v="200000"/>
    <n v="90000"/>
    <n v="50000"/>
    <n v="20000"/>
    <n v="20000"/>
    <n v="20000"/>
  </r>
  <r>
    <x v="1"/>
    <x v="1"/>
    <m/>
    <x v="0"/>
    <s v="Workshop/Training "/>
    <s v="Training"/>
    <n v="3"/>
    <n v="20000"/>
    <n v="60000"/>
    <n v="20000"/>
    <n v="20000"/>
    <n v="20000"/>
    <m/>
    <m/>
  </r>
  <r>
    <x v="1"/>
    <x v="2"/>
    <s v="Activity 1.2.1: climate hazards assessments, communities consultations and national database"/>
    <x v="0"/>
    <s v="Consultant - Individual - International"/>
    <s v="Work Days"/>
    <n v="45"/>
    <n v="600"/>
    <n v="27000"/>
    <n v="27000"/>
    <m/>
    <m/>
    <m/>
    <m/>
  </r>
  <r>
    <x v="1"/>
    <x v="1"/>
    <s v="Activity 1.2.2: Community based actions and capacity building"/>
    <x v="0"/>
    <s v="Professional Services – Companies/Firm"/>
    <s v="Unit"/>
    <n v="15"/>
    <n v="6000"/>
    <n v="90000"/>
    <m/>
    <n v="90000"/>
    <m/>
    <m/>
    <m/>
  </r>
  <r>
    <x v="1"/>
    <x v="1"/>
    <m/>
    <x v="0"/>
    <s v="Professional Services – Companies/Firm"/>
    <s v="Work Days"/>
    <n v="20"/>
    <n v="6000"/>
    <n v="120000"/>
    <m/>
    <n v="90000"/>
    <n v="30000"/>
    <m/>
    <m/>
  </r>
  <r>
    <x v="2"/>
    <x v="3"/>
    <s v="Activity 2.1.1: Development and Operationalization of an automated decision management system for climate services "/>
    <x v="0"/>
    <s v="Consultant - Individual - International"/>
    <s v="Work Days"/>
    <n v="30"/>
    <n v="600"/>
    <n v="18000"/>
    <n v="18000"/>
    <m/>
    <m/>
    <m/>
    <m/>
  </r>
  <r>
    <x v="1"/>
    <x v="1"/>
    <m/>
    <x v="0"/>
    <s v="Consultant - Individual - Local"/>
    <s v="Work Days"/>
    <n v="30"/>
    <n v="300"/>
    <n v="9000"/>
    <n v="9000"/>
    <m/>
    <m/>
    <m/>
    <m/>
  </r>
  <r>
    <x v="1"/>
    <x v="1"/>
    <m/>
    <x v="0"/>
    <s v="Workshop/Training "/>
    <s v="Training"/>
    <n v="1"/>
    <n v="9000"/>
    <n v="9000"/>
    <n v="9000"/>
    <m/>
    <m/>
    <m/>
    <m/>
  </r>
  <r>
    <x v="1"/>
    <x v="1"/>
    <m/>
    <x v="0"/>
    <s v="Materials &amp; Goods"/>
    <s v="Unit"/>
    <n v="1"/>
    <n v="61000"/>
    <n v="61000"/>
    <n v="6000"/>
    <n v="10000"/>
    <n v="10000"/>
    <n v="15000"/>
    <n v="20000"/>
  </r>
  <r>
    <x v="1"/>
    <x v="1"/>
    <s v="Activity 2.1.2: Establishment of Meteorological and Hydrological lab with LMS and LHS"/>
    <x v="0"/>
    <s v="Professional Services – Companies/Firm"/>
    <s v="Unit"/>
    <n v="1"/>
    <n v="1136078"/>
    <n v="1136078"/>
    <n v="800000"/>
    <n v="336078"/>
    <m/>
    <m/>
    <m/>
  </r>
  <r>
    <x v="1"/>
    <x v="1"/>
    <s v="Activity 2.1.3 : Streghtening environmental monitoring lab and enhancing NDMA emergency operations"/>
    <x v="0"/>
    <s v="Professional Services – Companies/Firm"/>
    <s v="Unit"/>
    <n v="1"/>
    <n v="600000"/>
    <n v="600000"/>
    <n v="260000"/>
    <n v="180000"/>
    <n v="140000"/>
    <n v="20000"/>
    <m/>
  </r>
  <r>
    <x v="1"/>
    <x v="1"/>
    <s v="Activity 2.1.4: Installing solar systems for sustainable and uninterrupted power supply "/>
    <x v="0"/>
    <s v="Equipment"/>
    <s v="Unit"/>
    <n v="1"/>
    <n v="452919"/>
    <n v="452919"/>
    <n v="300000"/>
    <n v="152919"/>
    <m/>
    <m/>
    <m/>
  </r>
  <r>
    <x v="1"/>
    <x v="4"/>
    <s v="Activity 2.2.1: NMC Rehabilitation"/>
    <x v="1"/>
    <s v="Professional Services – Companies/Firm"/>
    <s v="Unit"/>
    <n v="1"/>
    <n v="100000"/>
    <n v="100000"/>
    <n v="100000"/>
    <m/>
    <m/>
    <m/>
    <m/>
  </r>
  <r>
    <x v="1"/>
    <x v="1"/>
    <m/>
    <x v="1"/>
    <s v="Equipment"/>
    <s v="Unit"/>
    <n v="1"/>
    <n v="30000"/>
    <n v="30000"/>
    <n v="30000"/>
    <m/>
    <m/>
    <m/>
    <m/>
  </r>
  <r>
    <x v="1"/>
    <x v="1"/>
    <m/>
    <x v="0"/>
    <s v="Equipment"/>
    <s v="Unit"/>
    <n v="1"/>
    <n v="150000"/>
    <n v="150000"/>
    <n v="150000"/>
    <m/>
    <m/>
    <m/>
    <m/>
  </r>
  <r>
    <x v="1"/>
    <x v="1"/>
    <s v="Activity 2.2.2: Enhancing the Hydrometerorological observation networks"/>
    <x v="0"/>
    <s v="Equipment"/>
    <s v="Unit"/>
    <n v="1"/>
    <n v="730000"/>
    <n v="730000"/>
    <n v="300000"/>
    <n v="430000"/>
    <m/>
    <m/>
    <m/>
  </r>
  <r>
    <x v="1"/>
    <x v="1"/>
    <m/>
    <x v="1"/>
    <s v="Equipment"/>
    <s v="Unit"/>
    <n v="1"/>
    <n v="70000"/>
    <n v="70000"/>
    <n v="70000"/>
    <m/>
    <m/>
    <m/>
    <m/>
  </r>
  <r>
    <x v="1"/>
    <x v="1"/>
    <m/>
    <x v="0"/>
    <s v="Professional Services – Companies/Firm"/>
    <s v="Unit"/>
    <n v="1"/>
    <n v="100000"/>
    <n v="100000"/>
    <n v="75000"/>
    <n v="25000"/>
    <m/>
    <m/>
    <m/>
  </r>
  <r>
    <x v="1"/>
    <x v="1"/>
    <m/>
    <x v="1"/>
    <s v="Professional Services – Companies/Firm"/>
    <s v="Unit"/>
    <n v="1"/>
    <n v="71000"/>
    <n v="71000"/>
    <n v="71000"/>
    <m/>
    <m/>
    <m/>
    <m/>
  </r>
  <r>
    <x v="1"/>
    <x v="1"/>
    <m/>
    <x v="0"/>
    <s v="Equipment"/>
    <s v="Unit"/>
    <n v="1"/>
    <n v="900000"/>
    <n v="900000"/>
    <n v="900000"/>
    <m/>
    <m/>
    <m/>
    <m/>
  </r>
  <r>
    <x v="1"/>
    <x v="1"/>
    <m/>
    <x v="0"/>
    <s v="Equipment"/>
    <s v="Unit"/>
    <n v="15"/>
    <n v="6000"/>
    <n v="90000"/>
    <m/>
    <n v="60000"/>
    <n v="30000"/>
    <m/>
    <m/>
  </r>
  <r>
    <x v="1"/>
    <x v="1"/>
    <m/>
    <x v="0"/>
    <s v="Workshop/Training "/>
    <s v="Workshop"/>
    <n v="1"/>
    <n v="12500"/>
    <n v="12500"/>
    <m/>
    <n v="12500"/>
    <m/>
    <m/>
    <m/>
  </r>
  <r>
    <x v="1"/>
    <x v="1"/>
    <m/>
    <x v="0"/>
    <s v="Materials &amp; Goods"/>
    <s v="Unit"/>
    <n v="2"/>
    <n v="65000"/>
    <n v="130000"/>
    <n v="100000"/>
    <n v="7500"/>
    <n v="7500"/>
    <n v="7500"/>
    <n v="7500"/>
  </r>
  <r>
    <x v="1"/>
    <x v="5"/>
    <s v="Activity 2.3.1: Developping good understanding of QMS, gap analysis and workplan"/>
    <x v="0"/>
    <s v="Workshop/Training "/>
    <s v="Training"/>
    <n v="1"/>
    <n v="18000"/>
    <n v="18000"/>
    <m/>
    <m/>
    <n v="18000"/>
    <m/>
    <m/>
  </r>
  <r>
    <x v="1"/>
    <x v="1"/>
    <m/>
    <x v="0"/>
    <s v="Consultant - Individual - International"/>
    <s v="Work Days"/>
    <n v="40"/>
    <n v="600"/>
    <n v="24000"/>
    <m/>
    <m/>
    <n v="24000"/>
    <m/>
    <m/>
  </r>
  <r>
    <x v="1"/>
    <x v="1"/>
    <s v="Activity 2.3.2: QMS Policy Development and policy related training"/>
    <x v="0"/>
    <s v="Consultant - Individual - International"/>
    <s v="Work Days"/>
    <n v="40"/>
    <n v="600"/>
    <n v="24000"/>
    <m/>
    <m/>
    <n v="24000"/>
    <m/>
    <m/>
  </r>
  <r>
    <x v="1"/>
    <x v="1"/>
    <m/>
    <x v="0"/>
    <s v="Workshop/Training "/>
    <s v="Unit"/>
    <n v="1"/>
    <n v="18000"/>
    <n v="18000"/>
    <m/>
    <m/>
    <m/>
    <n v="18000"/>
    <m/>
  </r>
  <r>
    <x v="1"/>
    <x v="1"/>
    <s v="Activity 2.3.3: QMS ISO 9001 Certification"/>
    <x v="1"/>
    <s v="Consultant - Individual - International"/>
    <s v="Unit"/>
    <n v="35"/>
    <n v="600"/>
    <n v="21000"/>
    <m/>
    <m/>
    <m/>
    <n v="21000"/>
    <m/>
  </r>
  <r>
    <x v="1"/>
    <x v="1"/>
    <m/>
    <x v="0"/>
    <s v="Professional Services – Companies/Firm"/>
    <s v="Unit"/>
    <n v="1"/>
    <n v="200000"/>
    <n v="200000"/>
    <m/>
    <m/>
    <m/>
    <m/>
    <n v="200000"/>
  </r>
  <r>
    <x v="1"/>
    <x v="6"/>
    <s v="Activity 2.4.1: Establishing an E-infrastructure for weather and seasonal forcasting with support system"/>
    <x v="0"/>
    <s v="Equipment"/>
    <s v="Unit"/>
    <n v="1"/>
    <n v="160500"/>
    <n v="160500"/>
    <n v="100000"/>
    <n v="60500"/>
    <m/>
    <m/>
    <m/>
  </r>
  <r>
    <x v="1"/>
    <x v="1"/>
    <m/>
    <x v="0"/>
    <s v="Professional Services – Companies/Firm"/>
    <s v="Unit"/>
    <n v="1"/>
    <n v="35000"/>
    <n v="35000"/>
    <m/>
    <n v="10000"/>
    <n v="10000"/>
    <n v="7500"/>
    <n v="7500"/>
  </r>
  <r>
    <x v="1"/>
    <x v="1"/>
    <s v="Activity 2.4.2: Establishment of Communities of Practice"/>
    <x v="0"/>
    <s v="Professional Services – Companies/Firm"/>
    <s v="Unit"/>
    <n v="1"/>
    <n v="185000"/>
    <n v="185000"/>
    <n v="40000"/>
    <n v="40000"/>
    <n v="40000"/>
    <n v="40000"/>
    <n v="25000"/>
  </r>
  <r>
    <x v="1"/>
    <x v="1"/>
    <m/>
    <x v="0"/>
    <s v="Workshop/Training "/>
    <s v="Workshop"/>
    <n v="4"/>
    <n v="9000"/>
    <n v="36000"/>
    <m/>
    <n v="9000"/>
    <n v="9000"/>
    <n v="9000"/>
    <n v="9000"/>
  </r>
  <r>
    <x v="1"/>
    <x v="1"/>
    <s v="Activity 2.4.3: Production of seasonal forecasts and related trainings"/>
    <x v="0"/>
    <s v="Materials &amp; Goods"/>
    <s v="Unit"/>
    <n v="1"/>
    <n v="40000"/>
    <n v="40000"/>
    <m/>
    <n v="10000"/>
    <n v="10000"/>
    <n v="10000"/>
    <n v="10000"/>
  </r>
  <r>
    <x v="1"/>
    <x v="1"/>
    <m/>
    <x v="0"/>
    <s v="Workshop/Training "/>
    <s v="Workshop"/>
    <n v="6"/>
    <n v="10000"/>
    <n v="60000"/>
    <n v="20000"/>
    <n v="20000"/>
    <n v="20000"/>
    <m/>
    <m/>
  </r>
  <r>
    <x v="3"/>
    <x v="7"/>
    <s v="Activity 3.1.1: Trainings, surveys, engineering assistance and impact evaluation of dissemination measures"/>
    <x v="1"/>
    <s v="Workshop/Training "/>
    <s v="Training"/>
    <n v="8"/>
    <n v="8000"/>
    <n v="64000"/>
    <m/>
    <n v="64000"/>
    <m/>
    <m/>
    <m/>
  </r>
  <r>
    <x v="1"/>
    <x v="1"/>
    <m/>
    <x v="0"/>
    <s v="Workshop/Training "/>
    <s v="Training"/>
    <n v="3"/>
    <n v="30000"/>
    <n v="90000"/>
    <n v="30000"/>
    <n v="60000"/>
    <m/>
    <m/>
    <m/>
  </r>
  <r>
    <x v="1"/>
    <x v="1"/>
    <m/>
    <x v="0"/>
    <s v="Consultant - Individual - Local"/>
    <s v="Work Days"/>
    <n v="235"/>
    <n v="300"/>
    <n v="70500"/>
    <n v="14100"/>
    <n v="14100"/>
    <n v="14100"/>
    <n v="14100"/>
    <n v="14100"/>
  </r>
  <r>
    <x v="1"/>
    <x v="1"/>
    <m/>
    <x v="0"/>
    <s v="Workshop/Training "/>
    <s v="Unit"/>
    <n v="2"/>
    <n v="30000"/>
    <n v="60000"/>
    <m/>
    <n v="30000"/>
    <n v="30000"/>
    <m/>
    <m/>
  </r>
  <r>
    <x v="1"/>
    <x v="1"/>
    <m/>
    <x v="0"/>
    <s v="Consultant - Individual - Local"/>
    <s v="Work Days"/>
    <n v="45"/>
    <n v="300"/>
    <n v="13500"/>
    <m/>
    <n v="13500"/>
    <m/>
    <m/>
    <m/>
  </r>
  <r>
    <x v="1"/>
    <x v="1"/>
    <m/>
    <x v="0"/>
    <s v="Consultant - Individual - Local"/>
    <s v="Work Days"/>
    <n v="70"/>
    <n v="300"/>
    <n v="21000"/>
    <m/>
    <n v="21000"/>
    <m/>
    <m/>
    <m/>
  </r>
  <r>
    <x v="1"/>
    <x v="1"/>
    <m/>
    <x v="0"/>
    <s v="Materials &amp; Goods"/>
    <s v="Unit"/>
    <n v="5"/>
    <n v="5000"/>
    <n v="25000"/>
    <m/>
    <n v="25000"/>
    <m/>
    <m/>
    <m/>
  </r>
  <r>
    <x v="1"/>
    <x v="1"/>
    <m/>
    <x v="0"/>
    <s v="Professional Services – Companies/Firm"/>
    <s v="Unit"/>
    <n v="2"/>
    <n v="25000"/>
    <n v="50000"/>
    <m/>
    <m/>
    <n v="50000"/>
    <m/>
    <m/>
  </r>
  <r>
    <x v="1"/>
    <x v="1"/>
    <m/>
    <x v="0"/>
    <s v="Workshop/Training "/>
    <s v="Unit"/>
    <n v="3"/>
    <n v="37000"/>
    <n v="111000"/>
    <n v="37000"/>
    <m/>
    <n v="37000"/>
    <m/>
    <n v="37000"/>
  </r>
  <r>
    <x v="1"/>
    <x v="1"/>
    <m/>
    <x v="0"/>
    <s v="Professional Services – Companies/Firm"/>
    <s v="Unit"/>
    <n v="15"/>
    <n v="15000"/>
    <n v="225000"/>
    <m/>
    <n v="225000"/>
    <m/>
    <m/>
    <m/>
  </r>
  <r>
    <x v="1"/>
    <x v="1"/>
    <s v="Activity 3.1.2: Establishment of Public Weather Service studio "/>
    <x v="0"/>
    <s v="Materials &amp; Goods"/>
    <s v="Unit"/>
    <n v="1"/>
    <n v="142196"/>
    <n v="142196"/>
    <n v="102196"/>
    <n v="20000"/>
    <n v="20000"/>
    <m/>
    <m/>
  </r>
  <r>
    <x v="1"/>
    <x v="1"/>
    <m/>
    <x v="1"/>
    <s v="Equipment"/>
    <s v="Unit"/>
    <n v="1"/>
    <n v="15469"/>
    <n v="15469"/>
    <n v="15469"/>
    <m/>
    <m/>
    <m/>
    <m/>
  </r>
  <r>
    <x v="1"/>
    <x v="8"/>
    <s v="Activity 3.2.1: Delivering improved impact based risk informtion service"/>
    <x v="0"/>
    <s v="Consultant - Individual - International"/>
    <s v="Work Days"/>
    <n v="60"/>
    <n v="600"/>
    <n v="36000"/>
    <n v="36000"/>
    <m/>
    <m/>
    <m/>
    <m/>
  </r>
  <r>
    <x v="1"/>
    <x v="1"/>
    <m/>
    <x v="0"/>
    <s v="Materials &amp; Goods"/>
    <s v="Unit"/>
    <n v="1"/>
    <n v="30000"/>
    <n v="30000"/>
    <n v="10000"/>
    <n v="5000"/>
    <n v="5000"/>
    <n v="5000"/>
    <n v="5000"/>
  </r>
  <r>
    <x v="1"/>
    <x v="1"/>
    <m/>
    <x v="0"/>
    <s v="Consultant - Individual - International"/>
    <s v="Unit"/>
    <n v="1"/>
    <n v="25000"/>
    <n v="25000"/>
    <n v="5000"/>
    <n v="5000"/>
    <n v="5000"/>
    <n v="5000"/>
    <n v="5000"/>
  </r>
  <r>
    <x v="1"/>
    <x v="1"/>
    <m/>
    <x v="0"/>
    <s v="Workshop/Training "/>
    <s v="Workshop"/>
    <n v="7"/>
    <n v="12500"/>
    <n v="87500"/>
    <n v="25000"/>
    <n v="12500"/>
    <n v="25000"/>
    <n v="12500"/>
    <n v="12500"/>
  </r>
  <r>
    <x v="1"/>
    <x v="1"/>
    <m/>
    <x v="0"/>
    <s v="Materials &amp; Goods"/>
    <s v="Unit"/>
    <n v="1"/>
    <n v="45000"/>
    <n v="45000"/>
    <n v="15000"/>
    <n v="10000"/>
    <n v="10000"/>
    <n v="5000"/>
    <n v="5000"/>
  </r>
  <r>
    <x v="1"/>
    <x v="1"/>
    <m/>
    <x v="0"/>
    <s v="Workshop/Training "/>
    <s v="Workshop"/>
    <n v="6"/>
    <n v="9000"/>
    <n v="54000"/>
    <n v="9000"/>
    <n v="18000"/>
    <n v="9000"/>
    <n v="9000"/>
    <n v="9000"/>
  </r>
  <r>
    <x v="1"/>
    <x v="1"/>
    <s v="Activity 3.2.2: Establishing community-based EWS communication mechanism"/>
    <x v="0"/>
    <s v="Workshop/Training "/>
    <s v="Unit"/>
    <n v="1"/>
    <n v="100500"/>
    <n v="100500"/>
    <m/>
    <n v="50000"/>
    <n v="50500"/>
    <m/>
    <m/>
  </r>
  <r>
    <x v="1"/>
    <x v="1"/>
    <m/>
    <x v="0"/>
    <s v="Consultant - Individual - International"/>
    <s v="Unit"/>
    <n v="1"/>
    <n v="38500"/>
    <n v="38500"/>
    <n v="38500"/>
    <m/>
    <m/>
    <m/>
    <m/>
  </r>
  <r>
    <x v="1"/>
    <x v="1"/>
    <m/>
    <x v="0"/>
    <s v="Workshop/Training "/>
    <s v="Unit"/>
    <n v="1"/>
    <n v="68500"/>
    <n v="68500"/>
    <m/>
    <n v="68500"/>
    <m/>
    <m/>
    <m/>
  </r>
  <r>
    <x v="1"/>
    <x v="1"/>
    <m/>
    <x v="0"/>
    <s v="Workshop/Training "/>
    <s v="Unit"/>
    <n v="1"/>
    <n v="232639"/>
    <n v="232639"/>
    <n v="88500"/>
    <n v="75000"/>
    <n v="69139"/>
    <m/>
    <m/>
  </r>
  <r>
    <x v="1"/>
    <x v="1"/>
    <m/>
    <x v="0"/>
    <s v="Workshop/Training "/>
    <s v="Unit"/>
    <n v="1"/>
    <n v="92000"/>
    <n v="92000"/>
    <m/>
    <m/>
    <n v="92000"/>
    <m/>
    <m/>
  </r>
  <r>
    <x v="4"/>
    <x v="9"/>
    <s v="Activity 4.1.1: Developping and updating legislations in order to transform LMHS into a semi-autonomous agency"/>
    <x v="0"/>
    <s v="Consultant - Individual - International"/>
    <s v="Work Days"/>
    <n v="45"/>
    <n v="600"/>
    <n v="27000"/>
    <m/>
    <m/>
    <n v="27000"/>
    <m/>
    <m/>
  </r>
  <r>
    <x v="1"/>
    <x v="1"/>
    <m/>
    <x v="0"/>
    <s v="Consultant - Individual - Local"/>
    <s v="Work Days"/>
    <n v="90"/>
    <n v="300"/>
    <n v="27000"/>
    <m/>
    <m/>
    <n v="27000"/>
    <m/>
    <m/>
  </r>
  <r>
    <x v="1"/>
    <x v="1"/>
    <m/>
    <x v="0"/>
    <s v="Workshop/Training "/>
    <s v="Workshop"/>
    <n v="2"/>
    <n v="25000"/>
    <n v="50000"/>
    <m/>
    <n v="25000"/>
    <n v="25000"/>
    <m/>
    <m/>
  </r>
  <r>
    <x v="1"/>
    <x v="1"/>
    <m/>
    <x v="0"/>
    <s v="Workshop/Training "/>
    <s v="Meeting"/>
    <n v="50"/>
    <n v="1500"/>
    <n v="75000"/>
    <n v="15000"/>
    <n v="15000"/>
    <n v="15000"/>
    <n v="15000"/>
    <n v="15000"/>
  </r>
  <r>
    <x v="1"/>
    <x v="1"/>
    <s v="Activity 4.1.2: Strengthening Liberia´s Disaster Management Framework"/>
    <x v="0"/>
    <s v="Consultant - Individual - International"/>
    <s v="Work Days"/>
    <n v="25"/>
    <n v="600"/>
    <n v="15000"/>
    <m/>
    <n v="15000"/>
    <m/>
    <m/>
    <m/>
  </r>
  <r>
    <x v="1"/>
    <x v="1"/>
    <m/>
    <x v="0"/>
    <s v="Workshop/Training "/>
    <s v="Workshop"/>
    <n v="2"/>
    <n v="28750"/>
    <n v="57500"/>
    <m/>
    <n v="14500"/>
    <m/>
    <n v="43000"/>
    <m/>
  </r>
  <r>
    <x v="1"/>
    <x v="1"/>
    <m/>
    <x v="0"/>
    <s v="Professional Services – Companies/Firm"/>
    <s v="Unit"/>
    <n v="1"/>
    <s v="-"/>
    <m/>
    <s v="-"/>
    <s v="-"/>
    <s v="-"/>
    <s v="-"/>
    <s v="-"/>
  </r>
  <r>
    <x v="1"/>
    <x v="10"/>
    <s v="Activity 4.2.1 : Delivering on early actions, consultations and roadmaps"/>
    <x v="0"/>
    <s v="Consultant - Individual - International"/>
    <s v="Work Days"/>
    <n v="45"/>
    <n v="600"/>
    <n v="27000"/>
    <m/>
    <n v="27000"/>
    <m/>
    <m/>
    <m/>
  </r>
  <r>
    <x v="1"/>
    <x v="1"/>
    <m/>
    <x v="0"/>
    <s v="Consultant - Individual - Local"/>
    <s v="Work Days"/>
    <n v="45"/>
    <n v="300"/>
    <n v="13500"/>
    <n v="13500"/>
    <m/>
    <m/>
    <m/>
    <m/>
  </r>
  <r>
    <x v="1"/>
    <x v="1"/>
    <m/>
    <x v="0"/>
    <s v="Workshop/Training "/>
    <s v="Workshop"/>
    <n v="3"/>
    <n v="45000"/>
    <n v="135000"/>
    <n v="45000"/>
    <m/>
    <n v="45000"/>
    <m/>
    <n v="45000"/>
  </r>
  <r>
    <x v="1"/>
    <x v="1"/>
    <m/>
    <x v="0"/>
    <s v="Professional Services – Companies/Firm"/>
    <s v="Unit"/>
    <n v="1"/>
    <n v="50000"/>
    <n v="50000"/>
    <n v="50000"/>
    <m/>
    <m/>
    <m/>
    <m/>
  </r>
  <r>
    <x v="1"/>
    <x v="1"/>
    <m/>
    <x v="0"/>
    <s v="Workshop/Training "/>
    <s v="Workshop"/>
    <n v="2"/>
    <n v="40000"/>
    <n v="80000"/>
    <m/>
    <n v="40000"/>
    <n v="40000"/>
    <m/>
    <m/>
  </r>
  <r>
    <x v="1"/>
    <x v="1"/>
    <m/>
    <x v="0"/>
    <s v="Professional Services – Companies/Firm"/>
    <s v="Unit"/>
    <n v="4"/>
    <n v="13250"/>
    <n v="53000"/>
    <n v="13250"/>
    <n v="13250"/>
    <n v="13250"/>
    <n v="13250"/>
    <m/>
  </r>
  <r>
    <x v="1"/>
    <x v="1"/>
    <m/>
    <x v="0"/>
    <s v="Professional Services – Companies/Firm"/>
    <s v="Unit"/>
    <n v="1"/>
    <n v="60756"/>
    <n v="60756"/>
    <m/>
    <n v="15756"/>
    <n v="15000"/>
    <n v="15000"/>
    <n v="15000"/>
  </r>
  <r>
    <x v="1"/>
    <x v="1"/>
    <m/>
    <x v="0"/>
    <s v="Workshop/Training "/>
    <s v="Workshop"/>
    <n v="1"/>
    <n v="30000"/>
    <n v="30000"/>
    <m/>
    <n v="30000"/>
    <m/>
    <m/>
    <m/>
  </r>
  <r>
    <x v="1"/>
    <x v="1"/>
    <m/>
    <x v="0"/>
    <s v="Professional Services – Companies/Firm"/>
    <s v="Unit"/>
    <n v="3"/>
    <n v="10000"/>
    <n v="30000"/>
    <m/>
    <n v="10000"/>
    <n v="10000"/>
    <n v="10000"/>
    <m/>
  </r>
  <r>
    <x v="1"/>
    <x v="1"/>
    <s v="Activity 4.2.2: Dialogue, peer to peer learning, capacity building and pilot testing"/>
    <x v="0"/>
    <s v="Professional Services – Companies/Firm"/>
    <s v="Unit"/>
    <n v="2"/>
    <n v="60756"/>
    <n v="121512"/>
    <n v="60756"/>
    <m/>
    <n v="60756"/>
    <m/>
    <m/>
  </r>
  <r>
    <x v="1"/>
    <x v="1"/>
    <m/>
    <x v="0"/>
    <s v="Professional Services – Companies/Firm"/>
    <s v="Unit"/>
    <n v="3"/>
    <n v="20000"/>
    <n v="60000"/>
    <m/>
    <m/>
    <n v="20000"/>
    <n v="20000"/>
    <n v="20000"/>
  </r>
  <r>
    <x v="1"/>
    <x v="1"/>
    <m/>
    <x v="0"/>
    <s v="Consultant - Individual - Local"/>
    <s v="Unit"/>
    <n v="10"/>
    <n v="900"/>
    <n v="9000"/>
    <m/>
    <n v="9000"/>
    <m/>
    <m/>
    <m/>
  </r>
  <r>
    <x v="1"/>
    <x v="11"/>
    <s v="Activity 4.3.1 : Establishment of Liberian Climate Change Trust Fund "/>
    <x v="0"/>
    <s v="Trust Fund"/>
    <s v="Unit"/>
    <n v="1"/>
    <n v="1000000"/>
    <n v="1000000"/>
    <n v="200000"/>
    <n v="200000"/>
    <n v="200000"/>
    <n v="200000"/>
    <n v="200000"/>
  </r>
  <r>
    <x v="5"/>
    <x v="12"/>
    <s v="Activity 5.1.1: Facilitation of collaboration and organizing study tours"/>
    <x v="0"/>
    <s v="Travel"/>
    <s v="Travel"/>
    <n v="10"/>
    <n v="5000"/>
    <n v="50000"/>
    <n v="10000"/>
    <n v="10000"/>
    <n v="10000"/>
    <n v="10000"/>
    <n v="10000"/>
  </r>
  <r>
    <x v="1"/>
    <x v="1"/>
    <m/>
    <x v="0"/>
    <s v="Travel"/>
    <s v="Travel"/>
    <n v="3"/>
    <n v="30000"/>
    <n v="90000"/>
    <n v="30000"/>
    <m/>
    <n v="30000"/>
    <n v="30000"/>
    <m/>
  </r>
  <r>
    <x v="1"/>
    <x v="13"/>
    <s v="Activity 5.2.1: Recuitment of PMU staff, Preparation of the Operational manual and Project supervision"/>
    <x v="0"/>
    <s v="Consultant - Individual - Local"/>
    <s v="Work Days"/>
    <n v="30"/>
    <n v="300"/>
    <n v="9000"/>
    <n v="9000"/>
    <m/>
    <m/>
    <m/>
    <m/>
  </r>
  <r>
    <x v="1"/>
    <x v="14"/>
    <s v="Activity 5.3.1: Monitoring, Evaluation and Learning System"/>
    <x v="2"/>
    <s v="Travel"/>
    <s v="Travel"/>
    <n v="5"/>
    <n v="2000"/>
    <n v="10000"/>
    <n v="2000"/>
    <n v="2000"/>
    <n v="2000"/>
    <n v="2000"/>
    <n v="2000"/>
  </r>
  <r>
    <x v="1"/>
    <x v="1"/>
    <m/>
    <x v="0"/>
    <s v="Travel"/>
    <s v="Travel"/>
    <n v="8"/>
    <n v="3000"/>
    <n v="24000"/>
    <n v="24000"/>
    <m/>
    <m/>
    <m/>
    <m/>
  </r>
  <r>
    <x v="1"/>
    <x v="1"/>
    <m/>
    <x v="1"/>
    <s v="Travel"/>
    <s v="Travel"/>
    <n v="3"/>
    <n v="3500"/>
    <n v="10500"/>
    <n v="3500"/>
    <m/>
    <n v="3500"/>
    <m/>
    <n v="3500"/>
  </r>
  <r>
    <x v="1"/>
    <x v="1"/>
    <m/>
    <x v="0"/>
    <s v="Consultant - Individual - International"/>
    <s v="Work Days"/>
    <n v="30"/>
    <n v="600"/>
    <n v="18000"/>
    <m/>
    <m/>
    <n v="18000"/>
    <m/>
    <m/>
  </r>
  <r>
    <x v="1"/>
    <x v="1"/>
    <m/>
    <x v="0"/>
    <s v="Consultant - Individual - Local"/>
    <s v="Work Days"/>
    <n v="30"/>
    <n v="300"/>
    <n v="9000"/>
    <m/>
    <m/>
    <n v="9000"/>
    <m/>
    <m/>
  </r>
  <r>
    <x v="1"/>
    <x v="1"/>
    <m/>
    <x v="0"/>
    <s v="Consultant - Individual - Local"/>
    <s v="Work Days"/>
    <n v="25"/>
    <n v="500"/>
    <n v="12500"/>
    <m/>
    <m/>
    <m/>
    <m/>
    <n v="12500"/>
  </r>
  <r>
    <x v="1"/>
    <x v="1"/>
    <m/>
    <x v="0"/>
    <s v="Consultant - Individual - Local"/>
    <s v="Unit"/>
    <n v="160"/>
    <n v="125"/>
    <n v="20000"/>
    <m/>
    <n v="5000"/>
    <n v="5000"/>
    <n v="5000"/>
    <n v="5000"/>
  </r>
  <r>
    <x v="1"/>
    <x v="1"/>
    <m/>
    <x v="0"/>
    <s v="Consultant - Individual - International"/>
    <s v="Work Days"/>
    <n v="21"/>
    <n v="600"/>
    <n v="12600"/>
    <n v="12600"/>
    <m/>
    <m/>
    <m/>
    <m/>
  </r>
  <r>
    <x v="1"/>
    <x v="1"/>
    <m/>
    <x v="0"/>
    <s v="Consultant - Individual - Local"/>
    <s v="Work Days"/>
    <n v="21"/>
    <n v="300"/>
    <n v="6300"/>
    <n v="6300"/>
    <m/>
    <m/>
    <m/>
    <m/>
  </r>
  <r>
    <x v="1"/>
    <x v="1"/>
    <m/>
    <x v="2"/>
    <s v="Remuneration"/>
    <s v="Month"/>
    <n v="60"/>
    <n v="2000"/>
    <n v="120000"/>
    <n v="24000"/>
    <n v="24000"/>
    <n v="24000"/>
    <n v="24000"/>
    <n v="24000"/>
  </r>
  <r>
    <x v="1"/>
    <x v="1"/>
    <m/>
    <x v="2"/>
    <s v="Remuneration"/>
    <s v="Month"/>
    <n v="60"/>
    <n v="1500"/>
    <n v="90000"/>
    <n v="18000"/>
    <n v="18000"/>
    <n v="18000"/>
    <n v="18000"/>
    <n v="18000"/>
  </r>
  <r>
    <x v="1"/>
    <x v="1"/>
    <m/>
    <x v="2"/>
    <s v="Remuneration"/>
    <s v="Month"/>
    <n v="60"/>
    <n v="4000"/>
    <n v="240000"/>
    <n v="48000"/>
    <n v="48000"/>
    <n v="48000"/>
    <n v="48000"/>
    <n v="48000"/>
  </r>
  <r>
    <x v="1"/>
    <x v="1"/>
    <m/>
    <x v="2"/>
    <s v="Remuneration"/>
    <s v="Month"/>
    <n v="60"/>
    <n v="4000"/>
    <n v="240000"/>
    <n v="48000"/>
    <n v="48000"/>
    <n v="48000"/>
    <n v="48000"/>
    <n v="48000"/>
  </r>
  <r>
    <x v="1"/>
    <x v="1"/>
    <m/>
    <x v="0"/>
    <s v="Consultant - Individual - Local"/>
    <s v="Work Days"/>
    <n v="30"/>
    <n v="300"/>
    <n v="9000"/>
    <n v="9000"/>
    <m/>
    <m/>
    <m/>
    <m/>
  </r>
  <r>
    <x v="1"/>
    <x v="1"/>
    <m/>
    <x v="0"/>
    <s v="Materials &amp; Goods"/>
    <s v="Unit"/>
    <n v="1"/>
    <n v="60000"/>
    <n v="60000"/>
    <n v="60000"/>
    <m/>
    <m/>
    <m/>
    <m/>
  </r>
  <r>
    <x v="1"/>
    <x v="1"/>
    <m/>
    <x v="0"/>
    <s v="Workshop/Training "/>
    <s v="Training"/>
    <n v="1"/>
    <n v="12500"/>
    <n v="12500"/>
    <n v="12500"/>
    <m/>
    <m/>
    <m/>
    <m/>
  </r>
  <r>
    <x v="1"/>
    <x v="1"/>
    <s v="Activity 5.3.2: Impact Evaluation"/>
    <x v="0"/>
    <s v="Consultant - Individual - International"/>
    <s v="Work Days"/>
    <n v="30"/>
    <n v="600"/>
    <n v="18000"/>
    <m/>
    <m/>
    <m/>
    <m/>
    <n v="18000"/>
  </r>
  <r>
    <x v="1"/>
    <x v="1"/>
    <m/>
    <x v="0"/>
    <s v="Consultant - Individual - Local"/>
    <s v="Work Days"/>
    <n v="30"/>
    <n v="300"/>
    <n v="9000"/>
    <m/>
    <m/>
    <m/>
    <m/>
    <n v="9000"/>
  </r>
  <r>
    <x v="1"/>
    <x v="1"/>
    <m/>
    <x v="0"/>
    <s v="Workshop/Training "/>
    <s v="Workshop"/>
    <n v="1"/>
    <n v="12500"/>
    <n v="12500"/>
    <m/>
    <m/>
    <m/>
    <m/>
    <n v="12500"/>
  </r>
  <r>
    <x v="1"/>
    <x v="1"/>
    <m/>
    <x v="0"/>
    <s v="Consultant - Individual - Local"/>
    <s v="Work Days"/>
    <n v="0"/>
    <n v="0"/>
    <n v="0"/>
    <n v="0"/>
    <n v="0"/>
    <n v="0"/>
    <n v="0"/>
    <n v="0"/>
  </r>
  <r>
    <x v="1"/>
    <x v="15"/>
    <m/>
    <x v="3"/>
    <m/>
    <m/>
    <m/>
    <m/>
    <n v="4727671"/>
    <n v="4727671"/>
    <n v="2899603"/>
    <n v="1542745"/>
    <n v="719850"/>
    <n v="892100"/>
  </r>
  <r>
    <x v="1"/>
    <x v="1"/>
    <m/>
    <x v="3"/>
    <m/>
    <m/>
    <m/>
    <m/>
    <m/>
    <m/>
    <m/>
    <m/>
    <m/>
    <m/>
  </r>
  <r>
    <x v="1"/>
    <x v="1"/>
    <m/>
    <x v="3"/>
    <m/>
    <m/>
    <m/>
    <m/>
    <m/>
    <m/>
    <m/>
    <m/>
    <m/>
    <m/>
  </r>
  <r>
    <x v="6"/>
    <x v="16"/>
    <s v="Recruit Project Manager"/>
    <x v="2"/>
    <s v="Remuneration"/>
    <s v="Month"/>
    <n v="60"/>
    <n v="5000"/>
    <n v="300000"/>
    <n v="60000"/>
    <n v="60000"/>
    <n v="60000"/>
    <n v="60000"/>
    <n v="60000"/>
  </r>
  <r>
    <x v="1"/>
    <x v="16"/>
    <s v="Stationaries and supplies"/>
    <x v="1"/>
    <s v="Office Supplies"/>
    <s v="Yearly"/>
    <n v="5"/>
    <n v="10000"/>
    <n v="50000"/>
    <n v="10000"/>
    <n v="10000"/>
    <n v="10000"/>
    <n v="10000"/>
    <n v="10000"/>
  </r>
  <r>
    <x v="1"/>
    <x v="16"/>
    <s v="Project management and technical staff (4) LNRC   -Including Running cost"/>
    <x v="0"/>
    <s v="Remuneration"/>
    <s v="Month"/>
    <n v="60"/>
    <n v="2200"/>
    <n v="132000"/>
    <n v="26400"/>
    <n v="26400"/>
    <n v="26400"/>
    <n v="26400"/>
    <n v="26400"/>
  </r>
  <r>
    <x v="1"/>
    <x v="16"/>
    <s v="IFRC - CCST "/>
    <x v="0"/>
    <s v="Remuneration"/>
    <s v="Month"/>
    <n v="60"/>
    <n v="2000"/>
    <n v="120000"/>
    <n v="24000"/>
    <n v="24000"/>
    <n v="24000"/>
    <n v="24000"/>
    <n v="24000"/>
  </r>
  <r>
    <x v="1"/>
    <x v="16"/>
    <s v=" RCRC Technical Support "/>
    <x v="0"/>
    <s v="Remuneration"/>
    <s v="Month"/>
    <n v="24"/>
    <n v="2000"/>
    <n v="48000"/>
    <n v="24000"/>
    <m/>
    <n v="24000"/>
    <m/>
    <m/>
  </r>
  <r>
    <x v="1"/>
    <x v="1"/>
    <m/>
    <x v="3"/>
    <m/>
    <m/>
    <m/>
    <m/>
    <m/>
    <m/>
    <m/>
    <m/>
    <m/>
    <m/>
  </r>
  <r>
    <x v="1"/>
    <x v="1"/>
    <m/>
    <x v="3"/>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2000000}" name="Dashboard 3" cacheId="11" applyNumberFormats="0" applyBorderFormats="0" applyFontFormats="0" applyPatternFormats="0" applyAlignmentFormats="0" applyWidthHeightFormats="0" dataCaption="" updatedVersion="6" compact="0" compactData="0">
  <location ref="J19:N20" firstHeaderRow="1" firstDataRow="2" firstDataCol="0" rowPageCount="1" colPageCount="1"/>
  <pivotFields count="14">
    <pivotField name="Component" axis="axisPage" compact="0" outline="0" multipleItemSelectionAllowed="1" showAll="0">
      <items count="16">
        <item h="1" m="1" x="11"/>
        <item x="1"/>
        <item h="1" x="2"/>
        <item h="1" x="3"/>
        <item h="1" m="1" x="14"/>
        <item h="1" m="1" x="10"/>
        <item h="1" m="1" x="12"/>
        <item x="6"/>
        <item h="1" m="1" x="13"/>
        <item h="1" x="0"/>
        <item h="1" m="1" x="9"/>
        <item h="1" x="4"/>
        <item h="1" x="5"/>
        <item h="1" m="1" x="8"/>
        <item h="1" m="1" x="7"/>
        <item t="default"/>
      </items>
    </pivotField>
    <pivotField name="Output" compact="0" outline="0" multipleItemSelectionAllowed="1" showAll="0"/>
    <pivotField name="Activity" compact="0" outline="0" multipleItemSelectionAllowed="1" showAll="0"/>
    <pivotField name="Funding Source" axis="axisCol" compact="0" outline="0" multipleItemSelectionAllowed="1" showAll="0" sortType="ascending">
      <items count="7">
        <item m="1" x="4"/>
        <item m="1" x="5"/>
        <item x="1"/>
        <item x="0"/>
        <item x="2"/>
        <item x="3"/>
        <item t="default"/>
      </items>
    </pivotField>
    <pivotField compact="0" outline="0" showAll="0" includeNewItemsInFilter="1"/>
    <pivotField name="Unit" compact="0" outline="0" multipleItemSelectionAllowed="1" showAll="0"/>
    <pivotField name="# of Unit" compact="0" numFmtId="164" outline="0" multipleItemSelectionAllowed="1" showAll="0"/>
    <pivotField name="Unit Cost" compact="0" numFmtId="164" outline="0" multipleItemSelectionAllowed="1" showAll="0"/>
    <pivotField compact="0" outline="0" showAll="0" includeNewItemsInFilter="1"/>
    <pivotField name="Year 1" compact="0" numFmtId="164" outline="0" multipleItemSelectionAllowed="1" showAll="0"/>
    <pivotField name="Year 2" compact="0" outline="0" multipleItemSelectionAllowed="1" showAll="0"/>
    <pivotField name="Year 3" compact="0" outline="0" multipleItemSelectionAllowed="1" showAll="0"/>
    <pivotField name="Year 4" compact="0" outline="0" multipleItemSelectionAllowed="1" showAll="0"/>
    <pivotField name="Year 5" compact="0" outline="0" multipleItemSelectionAllowed="1" showAll="0"/>
  </pivotFields>
  <rowItems count="1">
    <i/>
  </rowItems>
  <colFields count="1">
    <field x="3"/>
  </colFields>
  <colItems count="5">
    <i>
      <x v="2"/>
    </i>
    <i>
      <x v="3"/>
    </i>
    <i>
      <x v="4"/>
    </i>
    <i>
      <x v="5"/>
    </i>
    <i t="grand">
      <x/>
    </i>
  </colItems>
  <pageFields count="1">
    <pageField fld="0" hier="0"/>
  </page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100-000001000000}" name="Dashboard 2" cacheId="11" applyNumberFormats="0" applyBorderFormats="0" applyFontFormats="0" applyPatternFormats="0" applyAlignmentFormats="0" applyWidthHeightFormats="0" dataCaption="" updatedVersion="6" compact="0" compactData="0">
  <location ref="B19:G23" firstHeaderRow="1" firstDataRow="2" firstDataCol="1" rowPageCount="1" colPageCount="1"/>
  <pivotFields count="14">
    <pivotField name="Component" axis="axisRow" compact="0" outline="0" multipleItemSelectionAllowed="1" showAll="0" sortType="ascending">
      <items count="16">
        <item m="1" x="11"/>
        <item x="0"/>
        <item x="2"/>
        <item x="3"/>
        <item m="1" x="14"/>
        <item x="4"/>
        <item x="5"/>
        <item m="1" x="8"/>
        <item m="1" x="10"/>
        <item m="1" x="13"/>
        <item m="1" x="12"/>
        <item m="1" x="9"/>
        <item x="6"/>
        <item m="1" x="7"/>
        <item x="1"/>
        <item t="default"/>
      </items>
    </pivotField>
    <pivotField name="Output" axis="axisPage" compact="0" outline="0" multipleItemSelectionAllowed="1" showAll="0">
      <items count="66">
        <item h="1" m="1" x="33"/>
        <item x="1"/>
        <item h="1" m="1" x="21"/>
        <item h="1" m="1" x="25"/>
        <item h="1" m="1" x="53"/>
        <item h="1" m="1" x="30"/>
        <item h="1" m="1" x="49"/>
        <item h="1" m="1" x="19"/>
        <item h="1" m="1" x="40"/>
        <item h="1" m="1" x="42"/>
        <item h="1" m="1" x="43"/>
        <item h="1" m="1" x="62"/>
        <item h="1" m="1" x="17"/>
        <item h="1" m="1" x="31"/>
        <item h="1" m="1" x="46"/>
        <item h="1" m="1" x="48"/>
        <item h="1" m="1" x="41"/>
        <item h="1" m="1" x="58"/>
        <item h="1" m="1" x="44"/>
        <item h="1" m="1" x="18"/>
        <item h="1" m="1" x="56"/>
        <item h="1" m="1" x="61"/>
        <item h="1" m="1" x="37"/>
        <item h="1" m="1" x="57"/>
        <item h="1" m="1" x="45"/>
        <item h="1" m="1" x="32"/>
        <item h="1" m="1" x="63"/>
        <item x="15"/>
        <item x="16"/>
        <item h="1" m="1" x="28"/>
        <item h="1" m="1" x="50"/>
        <item h="1" m="1" x="59"/>
        <item h="1" m="1" x="35"/>
        <item h="1" m="1" x="54"/>
        <item h="1" m="1" x="38"/>
        <item h="1" m="1" x="26"/>
        <item h="1" m="1" x="47"/>
        <item h="1" m="1" x="34"/>
        <item h="1" m="1" x="22"/>
        <item h="1" m="1" x="55"/>
        <item h="1" m="1" x="29"/>
        <item h="1" m="1" x="20"/>
        <item h="1" m="1" x="24"/>
        <item h="1" m="1" x="52"/>
        <item h="1" m="1" x="23"/>
        <item h="1" m="1" x="36"/>
        <item h="1" m="1" x="64"/>
        <item h="1" m="1" x="39"/>
        <item h="1" m="1" x="60"/>
        <item h="1" m="1" x="27"/>
        <item h="1" x="0"/>
        <item h="1" x="2"/>
        <item h="1" x="3"/>
        <item h="1" x="4"/>
        <item h="1" x="5"/>
        <item h="1" x="6"/>
        <item h="1" x="7"/>
        <item h="1" x="8"/>
        <item h="1" x="9"/>
        <item h="1" x="10"/>
        <item h="1" x="11"/>
        <item h="1" x="12"/>
        <item h="1" x="13"/>
        <item h="1" x="14"/>
        <item h="1" m="1" x="51"/>
        <item t="default"/>
      </items>
    </pivotField>
    <pivotField name="Activity" compact="0" outline="0" multipleItemSelectionAllowed="1" showAll="0"/>
    <pivotField name="Funding Source" axis="axisCol" compact="0" outline="0" multipleItemSelectionAllowed="1" showAll="0" sortType="ascending">
      <items count="7">
        <item m="1" x="4"/>
        <item m="1" x="5"/>
        <item x="1"/>
        <item x="0"/>
        <item x="2"/>
        <item x="3"/>
        <item t="default"/>
      </items>
    </pivotField>
    <pivotField compact="0" outline="0" showAll="0" includeNewItemsInFilter="1"/>
    <pivotField name="Unit" compact="0" outline="0" multipleItemSelectionAllowed="1" showAll="0"/>
    <pivotField name="# of Unit" compact="0" numFmtId="164" outline="0" multipleItemSelectionAllowed="1" showAll="0"/>
    <pivotField name="Unit Cost" compact="0" numFmtId="164" outline="0" multipleItemSelectionAllowed="1" showAll="0"/>
    <pivotField compact="0" outline="0" showAll="0" includeNewItemsInFilter="1"/>
    <pivotField name="Year 1" compact="0" numFmtId="164" outline="0" multipleItemSelectionAllowed="1" showAll="0"/>
    <pivotField name="Year 2" compact="0" outline="0" multipleItemSelectionAllowed="1" showAll="0"/>
    <pivotField name="Year 3" compact="0" outline="0" multipleItemSelectionAllowed="1" showAll="0"/>
    <pivotField name="Year 4" compact="0" outline="0" multipleItemSelectionAllowed="1" showAll="0"/>
    <pivotField name="Year 5" compact="0" outline="0" multipleItemSelectionAllowed="1" showAll="0"/>
  </pivotFields>
  <rowFields count="1">
    <field x="0"/>
  </rowFields>
  <rowItems count="3">
    <i>
      <x v="12"/>
    </i>
    <i>
      <x v="14"/>
    </i>
    <i t="grand">
      <x/>
    </i>
  </rowItems>
  <colFields count="1">
    <field x="3"/>
  </colFields>
  <colItems count="5">
    <i>
      <x v="2"/>
    </i>
    <i>
      <x v="3"/>
    </i>
    <i>
      <x v="4"/>
    </i>
    <i>
      <x v="5"/>
    </i>
    <i t="grand">
      <x/>
    </i>
  </colItems>
  <pageFields count="1">
    <pageField fld="1" hier="0"/>
  </page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Dashboard" cacheId="6" applyNumberFormats="0" applyBorderFormats="0" applyFontFormats="0" applyPatternFormats="0" applyAlignmentFormats="0" applyWidthHeightFormats="0" dataCaption="" updatedVersion="6" compact="0" compactData="0">
  <location ref="K5:Q14" firstHeaderRow="1" firstDataRow="2" firstDataCol="1"/>
  <pivotFields count="15">
    <pivotField name="Component" axis="axisRow" compact="0" outline="0" multipleItemSelectionAllowed="1" showAll="0" sortType="ascending">
      <items count="16">
        <item m="1" x="11"/>
        <item x="0"/>
        <item x="2"/>
        <item x="3"/>
        <item m="1" x="14"/>
        <item x="4"/>
        <item x="5"/>
        <item m="1" x="8"/>
        <item m="1" x="10"/>
        <item m="1" x="13"/>
        <item m="1" x="12"/>
        <item m="1" x="9"/>
        <item x="6"/>
        <item m="1" x="7"/>
        <item x="1"/>
        <item t="default"/>
      </items>
    </pivotField>
    <pivotField name="Output" compact="0" outline="0" multipleItemSelectionAllowed="1" showAll="0"/>
    <pivotField name="Activity" compact="0" outline="0" multipleItemSelectionAllowed="1" showAll="0"/>
    <pivotField name="Funding Source" compact="0" outline="0" multipleItemSelectionAllowed="1" showAll="0"/>
    <pivotField compact="0" outline="0" showAll="0" includeNewItemsInFilter="1"/>
    <pivotField name="Unit" compact="0" outline="0" multipleItemSelectionAllowed="1" showAll="0"/>
    <pivotField name="# of Unit" compact="0" numFmtId="164" outline="0" multipleItemSelectionAllowed="1" showAll="0"/>
    <pivotField name="Unit Cost" compact="0" numFmtId="164" outline="0" multipleItemSelectionAllowed="1" showAll="0"/>
    <pivotField compact="0" outline="0" showAll="0" includeNewItemsInFilter="1"/>
    <pivotField name="Year 1" dataField="1" compact="0" numFmtId="164" outline="0" multipleItemSelectionAllowed="1" showAll="0"/>
    <pivotField name="Year 2" dataField="1" compact="0" outline="0" multipleItemSelectionAllowed="1" showAll="0"/>
    <pivotField name="Year 3" dataField="1" compact="0" outline="0" multipleItemSelectionAllowed="1" showAll="0"/>
    <pivotField name="Year 4" dataField="1" compact="0" outline="0" multipleItemSelectionAllowed="1" showAll="0"/>
    <pivotField name="Year 5" dataField="1" compact="0" outline="0" multipleItemSelectionAllowed="1" showAll="0"/>
    <pivotField name="Total Budget" dataField="1" compact="0" numFmtId="164" outline="0" multipleItemSelectionAllowed="1" showAll="0"/>
  </pivotFields>
  <rowFields count="1">
    <field x="0"/>
  </rowFields>
  <rowItems count="8">
    <i>
      <x v="1"/>
    </i>
    <i>
      <x v="2"/>
    </i>
    <i>
      <x v="3"/>
    </i>
    <i>
      <x v="5"/>
    </i>
    <i>
      <x v="6"/>
    </i>
    <i>
      <x v="12"/>
    </i>
    <i>
      <x v="14"/>
    </i>
    <i t="grand">
      <x/>
    </i>
  </rowItems>
  <colFields count="1">
    <field x="-2"/>
  </colFields>
  <colItems count="6">
    <i>
      <x/>
    </i>
    <i i="1">
      <x v="1"/>
    </i>
    <i i="2">
      <x v="2"/>
    </i>
    <i i="3">
      <x v="3"/>
    </i>
    <i i="4">
      <x v="4"/>
    </i>
    <i i="5">
      <x v="5"/>
    </i>
  </colItems>
  <dataFields count="6">
    <dataField name=" Year 1" fld="9" baseField="0"/>
    <dataField name=" Year 2" fld="10" baseField="0"/>
    <dataField name=" Year 3" fld="11" baseField="0"/>
    <dataField name="  Year 4" fld="12" baseField="0"/>
    <dataField name="  Year 5" fld="13" baseField="0"/>
    <dataField name="  Total Budget" fld="14" baseField="0"/>
  </data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100-000003000000}" name="Dashboard 4" cacheId="6" applyNumberFormats="0" applyBorderFormats="0" applyFontFormats="0" applyPatternFormats="0" applyAlignmentFormats="0" applyWidthHeightFormats="0" dataCaption="" updatedVersion="6" compact="0" compactData="0">
  <location ref="B29:G48" firstHeaderRow="1" firstDataRow="2" firstDataCol="1"/>
  <pivotFields count="15">
    <pivotField name="Component" compact="0" outline="0" multipleItemSelectionAllowed="1" showAll="0"/>
    <pivotField name="Output" axis="axisRow" compact="0" outline="0" multipleItemSelectionAllowed="1" showAll="0" sortType="ascending">
      <items count="66">
        <item m="1" x="30"/>
        <item m="1" x="50"/>
        <item m="1" x="46"/>
        <item m="1" x="38"/>
        <item m="1" x="20"/>
        <item m="1" x="33"/>
        <item m="1" x="28"/>
        <item x="0"/>
        <item m="1" x="24"/>
        <item m="1" x="21"/>
        <item x="2"/>
        <item m="1" x="52"/>
        <item m="1" x="25"/>
        <item m="1" x="23"/>
        <item m="1" x="53"/>
        <item x="3"/>
        <item x="4"/>
        <item m="1" x="49"/>
        <item m="1" x="59"/>
        <item x="5"/>
        <item m="1" x="19"/>
        <item m="1" x="34"/>
        <item m="1" x="40"/>
        <item m="1" x="35"/>
        <item x="6"/>
        <item m="1" x="29"/>
        <item m="1" x="42"/>
        <item m="1" x="54"/>
        <item m="1" x="43"/>
        <item m="1" x="62"/>
        <item m="1" x="17"/>
        <item m="1" x="36"/>
        <item m="1" x="31"/>
        <item x="7"/>
        <item x="8"/>
        <item m="1" x="48"/>
        <item m="1" x="26"/>
        <item m="1" x="64"/>
        <item x="9"/>
        <item m="1" x="22"/>
        <item m="1" x="55"/>
        <item m="1" x="58"/>
        <item x="10"/>
        <item x="11"/>
        <item x="12"/>
        <item x="13"/>
        <item m="1" x="51"/>
        <item x="14"/>
        <item m="1" x="45"/>
        <item m="1" x="32"/>
        <item m="1" x="63"/>
        <item m="1" x="39"/>
        <item m="1" x="41"/>
        <item m="1" x="60"/>
        <item m="1" x="44"/>
        <item m="1" x="47"/>
        <item m="1" x="18"/>
        <item m="1" x="56"/>
        <item m="1" x="27"/>
        <item m="1" x="61"/>
        <item m="1" x="37"/>
        <item m="1" x="57"/>
        <item x="16"/>
        <item x="15"/>
        <item x="1"/>
        <item t="default"/>
      </items>
    </pivotField>
    <pivotField name="Activity" compact="0" outline="0" multipleItemSelectionAllowed="1" showAll="0"/>
    <pivotField name="Funding Source" axis="axisCol" compact="0" outline="0" multipleItemSelectionAllowed="1" showAll="0" sortType="ascending">
      <items count="7">
        <item m="1" x="4"/>
        <item m="1" x="5"/>
        <item x="1"/>
        <item x="0"/>
        <item x="2"/>
        <item x="3"/>
        <item t="default"/>
      </items>
    </pivotField>
    <pivotField compact="0" outline="0" showAll="0" includeNewItemsInFilter="1"/>
    <pivotField name="Unit" compact="0" outline="0" multipleItemSelectionAllowed="1" showAll="0"/>
    <pivotField name="# of Unit" compact="0" numFmtId="164" outline="0" multipleItemSelectionAllowed="1" showAll="0"/>
    <pivotField name="Unit Cost" compact="0" numFmtId="164" outline="0" multipleItemSelectionAllowed="1" showAll="0"/>
    <pivotField compact="0" outline="0" showAll="0" includeNewItemsInFilter="1"/>
    <pivotField name="Year 1" compact="0" numFmtId="164" outline="0" multipleItemSelectionAllowed="1" showAll="0"/>
    <pivotField name="Year 2" compact="0" outline="0" multipleItemSelectionAllowed="1" showAll="0"/>
    <pivotField name="Year 3" compact="0" outline="0" multipleItemSelectionAllowed="1" showAll="0"/>
    <pivotField name="Year 4" compact="0" outline="0" multipleItemSelectionAllowed="1" showAll="0"/>
    <pivotField name="Year 5" compact="0" outline="0" multipleItemSelectionAllowed="1" showAll="0"/>
    <pivotField name="Total Budget" compact="0" numFmtId="164" outline="0" multipleItemSelectionAllowed="1" showAll="0"/>
  </pivotFields>
  <rowFields count="1">
    <field x="1"/>
  </rowFields>
  <rowItems count="18">
    <i>
      <x v="7"/>
    </i>
    <i>
      <x v="10"/>
    </i>
    <i>
      <x v="15"/>
    </i>
    <i>
      <x v="16"/>
    </i>
    <i>
      <x v="19"/>
    </i>
    <i>
      <x v="24"/>
    </i>
    <i>
      <x v="33"/>
    </i>
    <i>
      <x v="34"/>
    </i>
    <i>
      <x v="38"/>
    </i>
    <i>
      <x v="42"/>
    </i>
    <i>
      <x v="43"/>
    </i>
    <i>
      <x v="44"/>
    </i>
    <i>
      <x v="45"/>
    </i>
    <i>
      <x v="47"/>
    </i>
    <i>
      <x v="62"/>
    </i>
    <i>
      <x v="63"/>
    </i>
    <i>
      <x v="64"/>
    </i>
    <i t="grand">
      <x/>
    </i>
  </rowItems>
  <colFields count="1">
    <field x="3"/>
  </colFields>
  <colItems count="5">
    <i>
      <x v="2"/>
    </i>
    <i>
      <x v="3"/>
    </i>
    <i>
      <x v="4"/>
    </i>
    <i>
      <x v="5"/>
    </i>
    <i t="grand">
      <x/>
    </i>
  </colItem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ivotTable" Target="../pivotTables/pivotTable4.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000"/>
  <sheetViews>
    <sheetView showGridLines="0" topLeftCell="A13" zoomScale="150" workbookViewId="0"/>
  </sheetViews>
  <sheetFormatPr defaultColWidth="12.5" defaultRowHeight="15" customHeight="1" x14ac:dyDescent="0.3"/>
  <cols>
    <col min="1" max="1" width="1.5" customWidth="1"/>
    <col min="2" max="8" width="7.5" customWidth="1"/>
    <col min="9" max="9" width="8.33203125" customWidth="1"/>
    <col min="10" max="14" width="7.5" customWidth="1"/>
    <col min="15" max="15" width="9.83203125" customWidth="1"/>
    <col min="16" max="23" width="7.5" customWidth="1"/>
  </cols>
  <sheetData>
    <row r="1" spans="1:23" ht="14.25" customHeight="1" x14ac:dyDescent="0.3">
      <c r="A1" s="3"/>
      <c r="B1" s="3"/>
      <c r="C1" s="3"/>
      <c r="D1" s="3"/>
      <c r="E1" s="3"/>
      <c r="F1" s="3"/>
      <c r="G1" s="3"/>
      <c r="H1" s="3"/>
      <c r="I1" s="3"/>
      <c r="J1" s="3"/>
      <c r="K1" s="3"/>
      <c r="L1" s="3"/>
      <c r="M1" s="3"/>
      <c r="N1" s="3"/>
      <c r="O1" s="3"/>
      <c r="P1" s="3"/>
      <c r="Q1" s="3"/>
      <c r="R1" s="3"/>
      <c r="S1" s="3"/>
      <c r="T1" s="3"/>
      <c r="U1" s="3"/>
      <c r="V1" s="3"/>
    </row>
    <row r="2" spans="1:23" ht="14.25" customHeight="1" x14ac:dyDescent="0.3">
      <c r="A2" s="3"/>
      <c r="B2" s="3"/>
      <c r="C2" s="3"/>
      <c r="D2" s="3"/>
      <c r="E2" s="3"/>
      <c r="F2" s="3"/>
      <c r="G2" s="3"/>
      <c r="H2" s="3"/>
      <c r="I2" s="3"/>
      <c r="J2" s="3"/>
      <c r="K2" s="3"/>
      <c r="L2" s="3"/>
      <c r="M2" s="3"/>
      <c r="N2" s="3"/>
      <c r="O2" s="3"/>
      <c r="P2" s="3"/>
      <c r="Q2" s="3"/>
      <c r="R2" s="3"/>
      <c r="S2" s="3"/>
      <c r="T2" s="3"/>
      <c r="U2" s="3"/>
      <c r="V2" s="3"/>
    </row>
    <row r="3" spans="1:23" ht="14.25" customHeight="1" x14ac:dyDescent="0.3">
      <c r="A3" s="3"/>
      <c r="B3" s="3"/>
      <c r="C3" s="3"/>
      <c r="D3" s="3"/>
      <c r="E3" s="3"/>
      <c r="F3" s="3"/>
      <c r="G3" s="3"/>
      <c r="H3" s="3"/>
      <c r="I3" s="3"/>
      <c r="J3" s="3"/>
      <c r="K3" s="3"/>
      <c r="L3" s="3"/>
      <c r="M3" s="3"/>
      <c r="N3" s="3"/>
      <c r="O3" s="3"/>
      <c r="P3" s="3"/>
      <c r="Q3" s="3"/>
      <c r="R3" s="3"/>
      <c r="S3" s="3"/>
      <c r="T3" s="3"/>
      <c r="U3" s="3"/>
      <c r="V3" s="3"/>
    </row>
    <row r="4" spans="1:23" ht="14.25" customHeight="1" x14ac:dyDescent="0.3">
      <c r="A4" s="3"/>
      <c r="B4" s="3"/>
      <c r="C4" s="3"/>
      <c r="D4" s="3"/>
      <c r="E4" s="3"/>
      <c r="F4" s="3"/>
      <c r="G4" s="3"/>
      <c r="H4" s="3"/>
      <c r="I4" s="3"/>
      <c r="J4" s="3"/>
      <c r="K4" s="3"/>
      <c r="L4" s="3"/>
      <c r="M4" s="3"/>
      <c r="N4" s="3"/>
      <c r="O4" s="3"/>
      <c r="P4" s="3"/>
      <c r="Q4" s="3"/>
      <c r="R4" s="3"/>
      <c r="S4" s="3"/>
      <c r="T4" s="3"/>
      <c r="U4" s="3"/>
      <c r="V4" s="3"/>
    </row>
    <row r="5" spans="1:23" ht="14.25" customHeight="1" x14ac:dyDescent="0.3">
      <c r="A5" s="3"/>
      <c r="B5" s="3"/>
      <c r="C5" s="3"/>
      <c r="D5" s="3"/>
      <c r="E5" s="3"/>
      <c r="F5" s="3"/>
      <c r="G5" s="3"/>
      <c r="H5" s="3"/>
      <c r="I5" s="3"/>
      <c r="J5" s="3"/>
      <c r="K5" s="3"/>
      <c r="L5" s="3"/>
      <c r="M5" s="3"/>
      <c r="N5" s="3"/>
      <c r="O5" s="3"/>
      <c r="P5" s="3"/>
      <c r="Q5" s="3"/>
      <c r="R5" s="3"/>
      <c r="S5" s="3"/>
      <c r="T5" s="3"/>
      <c r="U5" s="3"/>
      <c r="V5" s="3"/>
    </row>
    <row r="6" spans="1:23" ht="14.25" customHeight="1" x14ac:dyDescent="0.3">
      <c r="A6" s="3"/>
      <c r="B6" s="6" t="s">
        <v>2</v>
      </c>
      <c r="C6" s="7"/>
      <c r="D6" s="7"/>
      <c r="E6" s="7"/>
      <c r="F6" s="7"/>
      <c r="G6" s="7"/>
      <c r="H6" s="7"/>
      <c r="I6" s="7"/>
      <c r="J6" s="9"/>
      <c r="K6" s="9"/>
      <c r="L6" s="9"/>
      <c r="M6" s="9"/>
      <c r="N6" s="9"/>
      <c r="O6" s="10"/>
      <c r="P6" s="3"/>
      <c r="Q6" s="3"/>
      <c r="R6" s="3"/>
      <c r="S6" s="3"/>
      <c r="T6" s="3"/>
      <c r="U6" s="3"/>
      <c r="V6" s="3"/>
    </row>
    <row r="7" spans="1:23" ht="14.25" customHeight="1" x14ac:dyDescent="0.3">
      <c r="A7" s="3"/>
      <c r="B7" s="11"/>
      <c r="C7" s="11"/>
      <c r="D7" s="11"/>
      <c r="E7" s="11"/>
      <c r="F7" s="11"/>
      <c r="G7" s="11"/>
      <c r="H7" s="11"/>
      <c r="I7" s="11"/>
      <c r="J7" s="11"/>
      <c r="K7" s="11"/>
      <c r="L7" s="11"/>
      <c r="M7" s="11"/>
      <c r="N7" s="11"/>
      <c r="O7" s="11"/>
      <c r="P7" s="3"/>
      <c r="Q7" s="3"/>
      <c r="R7" s="3"/>
      <c r="S7" s="3"/>
      <c r="T7" s="3"/>
      <c r="U7" s="3"/>
      <c r="V7" s="3"/>
    </row>
    <row r="8" spans="1:23" ht="14.25" customHeight="1" x14ac:dyDescent="0.3">
      <c r="A8" s="3"/>
      <c r="B8" s="13" t="s">
        <v>6</v>
      </c>
      <c r="C8" s="11"/>
      <c r="D8" s="11"/>
      <c r="E8" s="11"/>
      <c r="F8" s="11"/>
      <c r="G8" s="11"/>
      <c r="H8" s="11"/>
      <c r="I8" s="11"/>
      <c r="J8" s="11"/>
      <c r="K8" s="11"/>
      <c r="L8" s="11"/>
      <c r="M8" s="11"/>
      <c r="N8" s="11"/>
      <c r="O8" s="11"/>
      <c r="P8" s="3"/>
      <c r="Q8" s="3"/>
      <c r="R8" s="3"/>
      <c r="S8" s="3"/>
      <c r="T8" s="3"/>
      <c r="U8" s="3"/>
      <c r="V8" s="3"/>
    </row>
    <row r="9" spans="1:23" ht="14.25" customHeight="1" x14ac:dyDescent="0.3">
      <c r="A9" s="3"/>
      <c r="B9" s="11" t="s">
        <v>9</v>
      </c>
      <c r="C9" s="11"/>
      <c r="D9" s="11"/>
      <c r="E9" s="11"/>
      <c r="F9" s="11"/>
      <c r="G9" s="11"/>
      <c r="H9" s="11"/>
      <c r="I9" s="11"/>
      <c r="J9" s="11"/>
      <c r="K9" s="11"/>
      <c r="L9" s="11"/>
      <c r="M9" s="11"/>
      <c r="N9" s="11"/>
      <c r="O9" s="11"/>
      <c r="P9" s="3"/>
      <c r="Q9" s="3"/>
      <c r="R9" s="3"/>
      <c r="S9" s="3"/>
      <c r="T9" s="3"/>
      <c r="U9" s="3"/>
      <c r="V9" s="3"/>
    </row>
    <row r="10" spans="1:23" ht="14.25" customHeight="1" x14ac:dyDescent="0.3">
      <c r="A10" s="3"/>
      <c r="B10" s="11" t="s">
        <v>10</v>
      </c>
      <c r="C10" s="11"/>
      <c r="D10" s="11"/>
      <c r="E10" s="11"/>
      <c r="F10" s="11"/>
      <c r="G10" s="11"/>
      <c r="H10" s="11"/>
      <c r="I10" s="11"/>
      <c r="J10" s="11"/>
      <c r="K10" s="11"/>
      <c r="L10" s="11"/>
      <c r="M10" s="11"/>
      <c r="N10" s="11"/>
      <c r="O10" s="11"/>
      <c r="P10" s="3"/>
      <c r="Q10" s="3"/>
      <c r="R10" s="3"/>
      <c r="S10" s="3"/>
      <c r="T10" s="3"/>
      <c r="U10" s="3"/>
      <c r="V10" s="3"/>
    </row>
    <row r="11" spans="1:23" ht="14.25" customHeight="1" x14ac:dyDescent="0.3">
      <c r="A11" s="3"/>
      <c r="B11" s="11" t="s">
        <v>11</v>
      </c>
      <c r="C11" s="11"/>
      <c r="D11" s="11"/>
      <c r="E11" s="11"/>
      <c r="F11" s="11"/>
      <c r="G11" s="11"/>
      <c r="H11" s="11"/>
      <c r="I11" s="11"/>
      <c r="J11" s="11"/>
      <c r="K11" s="11"/>
      <c r="L11" s="11"/>
      <c r="M11" s="11"/>
      <c r="N11" s="11"/>
      <c r="O11" s="11"/>
      <c r="P11" s="3"/>
      <c r="Q11" s="3"/>
      <c r="R11" s="3"/>
      <c r="S11" s="3"/>
      <c r="T11" s="3"/>
      <c r="U11" s="3"/>
      <c r="V11" s="3"/>
      <c r="W11" s="3"/>
    </row>
    <row r="12" spans="1:23" ht="14.25" customHeight="1" x14ac:dyDescent="0.3">
      <c r="A12" s="3"/>
      <c r="B12" s="11" t="s">
        <v>12</v>
      </c>
      <c r="C12" s="11"/>
      <c r="D12" s="11"/>
      <c r="E12" s="11"/>
      <c r="F12" s="11"/>
      <c r="G12" s="11"/>
      <c r="H12" s="11"/>
      <c r="I12" s="11"/>
      <c r="J12" s="11"/>
      <c r="K12" s="11"/>
      <c r="L12" s="11"/>
      <c r="M12" s="11"/>
      <c r="N12" s="11"/>
      <c r="O12" s="11"/>
      <c r="P12" s="3"/>
      <c r="Q12" s="3"/>
      <c r="R12" s="3"/>
      <c r="S12" s="3"/>
      <c r="T12" s="3"/>
      <c r="U12" s="3"/>
      <c r="V12" s="3"/>
      <c r="W12" s="3"/>
    </row>
    <row r="13" spans="1:23" ht="14.25" customHeight="1" x14ac:dyDescent="0.3">
      <c r="A13" s="3"/>
      <c r="B13" s="11"/>
      <c r="C13" s="11"/>
      <c r="D13" s="11"/>
      <c r="E13" s="11"/>
      <c r="F13" s="11"/>
      <c r="G13" s="11"/>
      <c r="H13" s="11"/>
      <c r="I13" s="11"/>
      <c r="J13" s="11"/>
      <c r="K13" s="11"/>
      <c r="L13" s="11"/>
      <c r="M13" s="11"/>
      <c r="N13" s="11"/>
      <c r="O13" s="11"/>
      <c r="P13" s="3"/>
      <c r="Q13" s="3"/>
      <c r="R13" s="3"/>
      <c r="S13" s="3"/>
      <c r="T13" s="3"/>
      <c r="U13" s="3"/>
      <c r="V13" s="3"/>
      <c r="W13" s="3"/>
    </row>
    <row r="14" spans="1:23" ht="14.25" customHeight="1" x14ac:dyDescent="0.3">
      <c r="A14" s="3"/>
      <c r="B14" s="11"/>
      <c r="C14" s="11"/>
      <c r="D14" s="11"/>
      <c r="E14" s="11"/>
      <c r="F14" s="11"/>
      <c r="G14" s="11"/>
      <c r="H14" s="11"/>
      <c r="I14" s="11"/>
      <c r="J14" s="11"/>
      <c r="K14" s="11"/>
      <c r="L14" s="11"/>
      <c r="M14" s="11"/>
      <c r="N14" s="11"/>
      <c r="O14" s="11"/>
      <c r="P14" s="3"/>
      <c r="Q14" s="3"/>
      <c r="R14" s="3"/>
      <c r="S14" s="3"/>
      <c r="T14" s="3"/>
      <c r="U14" s="3"/>
      <c r="V14" s="3"/>
      <c r="W14" s="3"/>
    </row>
    <row r="15" spans="1:23" ht="14.25" customHeight="1" x14ac:dyDescent="0.3">
      <c r="A15" s="3"/>
      <c r="B15" s="11"/>
      <c r="C15" s="11"/>
      <c r="D15" s="11"/>
      <c r="E15" s="11"/>
      <c r="F15" s="11"/>
      <c r="G15" s="11"/>
      <c r="H15" s="11"/>
      <c r="I15" s="11"/>
      <c r="J15" s="11"/>
      <c r="K15" s="11"/>
      <c r="L15" s="11"/>
      <c r="M15" s="11"/>
      <c r="N15" s="11"/>
      <c r="O15" s="11"/>
      <c r="P15" s="3"/>
      <c r="Q15" s="3"/>
      <c r="R15" s="3"/>
      <c r="S15" s="3"/>
      <c r="T15" s="3"/>
      <c r="U15" s="3"/>
      <c r="V15" s="3"/>
      <c r="W15" s="3"/>
    </row>
    <row r="16" spans="1:23" ht="14.25" customHeight="1" x14ac:dyDescent="0.3">
      <c r="A16" s="3"/>
      <c r="B16" s="13" t="s">
        <v>23</v>
      </c>
      <c r="C16" s="11"/>
      <c r="D16" s="11"/>
      <c r="E16" s="11"/>
      <c r="F16" s="11"/>
      <c r="G16" s="11"/>
      <c r="H16" s="11"/>
      <c r="I16" s="11"/>
      <c r="J16" s="11"/>
      <c r="K16" s="11"/>
      <c r="L16" s="11"/>
      <c r="M16" s="11"/>
      <c r="N16" s="11"/>
      <c r="O16" s="11"/>
      <c r="P16" s="3"/>
      <c r="Q16" s="3"/>
      <c r="R16" s="3"/>
      <c r="S16" s="3"/>
      <c r="T16" s="3"/>
      <c r="U16" s="3"/>
      <c r="V16" s="3"/>
      <c r="W16" s="3"/>
    </row>
    <row r="17" spans="1:23" ht="14.25" customHeight="1" x14ac:dyDescent="0.3">
      <c r="A17" s="3"/>
      <c r="B17" s="11" t="s">
        <v>29</v>
      </c>
      <c r="C17" s="11"/>
      <c r="D17" s="11"/>
      <c r="E17" s="11"/>
      <c r="F17" s="11"/>
      <c r="G17" s="11"/>
      <c r="H17" s="11"/>
      <c r="I17" s="11"/>
      <c r="J17" s="11"/>
      <c r="K17" s="11"/>
      <c r="L17" s="11"/>
      <c r="M17" s="11"/>
      <c r="N17" s="11"/>
      <c r="O17" s="11"/>
      <c r="P17" s="3"/>
      <c r="Q17" s="3"/>
      <c r="R17" s="3"/>
      <c r="S17" s="3"/>
      <c r="T17" s="3"/>
      <c r="U17" s="3"/>
      <c r="V17" s="3"/>
      <c r="W17" s="3"/>
    </row>
    <row r="18" spans="1:23" ht="14.25" customHeight="1" x14ac:dyDescent="0.3">
      <c r="A18" s="3"/>
      <c r="B18" s="11" t="s">
        <v>30</v>
      </c>
      <c r="C18" s="11"/>
      <c r="D18" s="11"/>
      <c r="E18" s="11"/>
      <c r="F18" s="11"/>
      <c r="G18" s="11"/>
      <c r="H18" s="11"/>
      <c r="I18" s="11"/>
      <c r="J18" s="11"/>
      <c r="K18" s="11"/>
      <c r="L18" s="11"/>
      <c r="M18" s="11"/>
      <c r="N18" s="11"/>
      <c r="O18" s="11"/>
      <c r="P18" s="3"/>
      <c r="Q18" s="3"/>
      <c r="R18" s="3"/>
      <c r="S18" s="3"/>
      <c r="T18" s="3"/>
      <c r="U18" s="3"/>
      <c r="V18" s="3"/>
      <c r="W18" s="3"/>
    </row>
    <row r="19" spans="1:23" ht="14.25" customHeight="1" x14ac:dyDescent="0.3">
      <c r="A19" s="3"/>
      <c r="B19" s="11" t="s">
        <v>31</v>
      </c>
      <c r="C19" s="11"/>
      <c r="D19" s="11"/>
      <c r="E19" s="11"/>
      <c r="F19" s="11"/>
      <c r="G19" s="11"/>
      <c r="H19" s="11"/>
      <c r="I19" s="11"/>
      <c r="J19" s="11"/>
      <c r="K19" s="11"/>
      <c r="L19" s="11"/>
      <c r="M19" s="11"/>
      <c r="N19" s="11"/>
      <c r="O19" s="11"/>
      <c r="P19" s="3"/>
      <c r="Q19" s="3"/>
      <c r="R19" s="3"/>
      <c r="S19" s="3"/>
      <c r="T19" s="3"/>
      <c r="U19" s="3"/>
      <c r="V19" s="3"/>
      <c r="W19" s="3"/>
    </row>
    <row r="20" spans="1:23" ht="14.25" customHeight="1" x14ac:dyDescent="0.3">
      <c r="A20" s="3"/>
      <c r="B20" s="11" t="s">
        <v>33</v>
      </c>
      <c r="C20" s="11"/>
      <c r="D20" s="11"/>
      <c r="E20" s="11"/>
      <c r="F20" s="11"/>
      <c r="G20" s="11"/>
      <c r="H20" s="11"/>
      <c r="I20" s="11"/>
      <c r="J20" s="11"/>
      <c r="K20" s="11"/>
      <c r="L20" s="11"/>
      <c r="M20" s="11"/>
      <c r="N20" s="11"/>
      <c r="O20" s="11"/>
      <c r="P20" s="3"/>
      <c r="Q20" s="3"/>
      <c r="R20" s="3"/>
      <c r="S20" s="3"/>
      <c r="T20" s="3"/>
      <c r="U20" s="3"/>
      <c r="V20" s="3"/>
      <c r="W20" s="3"/>
    </row>
    <row r="21" spans="1:23" ht="14.25" customHeight="1" x14ac:dyDescent="0.3">
      <c r="A21" s="3"/>
      <c r="B21" s="11" t="s">
        <v>36</v>
      </c>
      <c r="C21" s="11"/>
      <c r="D21" s="11"/>
      <c r="E21" s="11"/>
      <c r="F21" s="11"/>
      <c r="G21" s="11"/>
      <c r="H21" s="11"/>
      <c r="I21" s="11"/>
      <c r="J21" s="11"/>
      <c r="K21" s="11"/>
      <c r="L21" s="11"/>
      <c r="M21" s="11"/>
      <c r="N21" s="11"/>
      <c r="O21" s="11"/>
      <c r="P21" s="3"/>
      <c r="Q21" s="3"/>
      <c r="R21" s="3"/>
      <c r="S21" s="3"/>
      <c r="T21" s="3"/>
      <c r="U21" s="3"/>
      <c r="V21" s="3"/>
      <c r="W21" s="3"/>
    </row>
    <row r="22" spans="1:23" ht="14.25" customHeight="1" x14ac:dyDescent="0.3">
      <c r="A22" s="3"/>
      <c r="B22" s="11" t="s">
        <v>37</v>
      </c>
      <c r="C22" s="11"/>
      <c r="D22" s="11"/>
      <c r="E22" s="11"/>
      <c r="F22" s="11"/>
      <c r="G22" s="11"/>
      <c r="H22" s="11"/>
      <c r="I22" s="11"/>
      <c r="J22" s="11"/>
      <c r="K22" s="11"/>
      <c r="L22" s="11"/>
      <c r="M22" s="11"/>
      <c r="N22" s="11"/>
      <c r="O22" s="11"/>
      <c r="P22" s="3"/>
      <c r="Q22" s="3"/>
      <c r="R22" s="3"/>
      <c r="S22" s="3"/>
      <c r="T22" s="3"/>
      <c r="U22" s="3"/>
      <c r="V22" s="3"/>
      <c r="W22" s="3"/>
    </row>
    <row r="23" spans="1:23" ht="14.25" customHeight="1" x14ac:dyDescent="0.3">
      <c r="A23" s="3"/>
      <c r="B23" s="11"/>
      <c r="C23" s="11"/>
      <c r="D23" s="11"/>
      <c r="E23" s="11"/>
      <c r="F23" s="11"/>
      <c r="G23" s="11"/>
      <c r="H23" s="11"/>
      <c r="I23" s="11"/>
      <c r="J23" s="11"/>
      <c r="K23" s="11"/>
      <c r="L23" s="11"/>
      <c r="M23" s="11"/>
      <c r="N23" s="11"/>
      <c r="O23" s="11"/>
      <c r="P23" s="3"/>
      <c r="Q23" s="3"/>
      <c r="R23" s="3"/>
      <c r="S23" s="3"/>
      <c r="T23" s="3"/>
      <c r="U23" s="3"/>
      <c r="V23" s="3"/>
      <c r="W23" s="3"/>
    </row>
    <row r="24" spans="1:23" ht="14.25" customHeight="1" x14ac:dyDescent="0.3">
      <c r="A24" s="3"/>
      <c r="B24" s="3"/>
      <c r="C24" s="11"/>
      <c r="D24" s="11"/>
      <c r="E24" s="11"/>
      <c r="F24" s="11"/>
      <c r="G24" s="11"/>
      <c r="H24" s="11"/>
      <c r="I24" s="11"/>
      <c r="J24" s="11"/>
      <c r="K24" s="11"/>
      <c r="L24" s="11"/>
      <c r="M24" s="11"/>
      <c r="N24" s="11"/>
      <c r="O24" s="11"/>
      <c r="P24" s="3"/>
      <c r="Q24" s="3"/>
      <c r="R24" s="3"/>
      <c r="S24" s="3"/>
      <c r="T24" s="3"/>
      <c r="U24" s="3"/>
      <c r="V24" s="3"/>
      <c r="W24" s="3"/>
    </row>
    <row r="25" spans="1:23" ht="14.25" customHeight="1" x14ac:dyDescent="0.3">
      <c r="A25" s="3"/>
      <c r="B25" s="13" t="s">
        <v>38</v>
      </c>
      <c r="C25" s="11"/>
      <c r="D25" s="11"/>
      <c r="E25" s="11"/>
      <c r="F25" s="11"/>
      <c r="G25" s="11"/>
      <c r="H25" s="11"/>
      <c r="I25" s="11"/>
      <c r="J25" s="11"/>
      <c r="K25" s="11"/>
      <c r="L25" s="11"/>
      <c r="M25" s="11"/>
      <c r="N25" s="11"/>
      <c r="O25" s="11"/>
      <c r="P25" s="3"/>
      <c r="Q25" s="3"/>
      <c r="R25" s="3"/>
      <c r="S25" s="3"/>
      <c r="T25" s="3"/>
      <c r="U25" s="3"/>
      <c r="V25" s="3"/>
      <c r="W25" s="3"/>
    </row>
    <row r="26" spans="1:23" ht="14.25" customHeight="1" x14ac:dyDescent="0.3">
      <c r="A26" s="3"/>
      <c r="B26" s="11" t="s">
        <v>40</v>
      </c>
      <c r="C26" s="11"/>
      <c r="D26" s="11"/>
      <c r="E26" s="11"/>
      <c r="F26" s="11"/>
      <c r="G26" s="11"/>
      <c r="H26" s="11"/>
      <c r="I26" s="11"/>
      <c r="J26" s="11"/>
      <c r="K26" s="11"/>
      <c r="L26" s="11"/>
      <c r="M26" s="11"/>
      <c r="N26" s="11"/>
      <c r="O26" s="11"/>
      <c r="P26" s="3"/>
      <c r="Q26" s="3"/>
      <c r="R26" s="3"/>
      <c r="S26" s="3"/>
      <c r="T26" s="3"/>
      <c r="U26" s="3"/>
      <c r="V26" s="3"/>
      <c r="W26" s="3"/>
    </row>
    <row r="27" spans="1:23" ht="14.25" customHeight="1" x14ac:dyDescent="0.3">
      <c r="A27" s="3"/>
      <c r="B27" s="11"/>
      <c r="C27" s="11"/>
      <c r="D27" s="11"/>
      <c r="E27" s="11"/>
      <c r="F27" s="11"/>
      <c r="G27" s="11"/>
      <c r="H27" s="11"/>
      <c r="I27" s="11"/>
      <c r="J27" s="11"/>
      <c r="K27" s="11"/>
      <c r="L27" s="11"/>
      <c r="M27" s="11"/>
      <c r="N27" s="11"/>
      <c r="O27" s="11"/>
      <c r="P27" s="3"/>
      <c r="Q27" s="3"/>
      <c r="R27" s="3"/>
      <c r="S27" s="3"/>
      <c r="T27" s="3"/>
      <c r="U27" s="3"/>
      <c r="V27" s="3"/>
      <c r="W27" s="3"/>
    </row>
    <row r="28" spans="1:23" ht="14.25" customHeight="1" x14ac:dyDescent="0.3">
      <c r="A28" s="3"/>
      <c r="B28" s="11"/>
      <c r="C28" s="11"/>
      <c r="D28" s="11"/>
      <c r="E28" s="11"/>
      <c r="F28" s="11"/>
      <c r="G28" s="11"/>
      <c r="H28" s="11"/>
      <c r="I28" s="11"/>
      <c r="J28" s="11"/>
      <c r="K28" s="11"/>
      <c r="L28" s="11"/>
      <c r="M28" s="11"/>
      <c r="N28" s="11"/>
      <c r="O28" s="11"/>
      <c r="P28" s="3"/>
      <c r="Q28" s="3"/>
      <c r="R28" s="3"/>
      <c r="S28" s="3"/>
      <c r="T28" s="3"/>
      <c r="U28" s="3"/>
      <c r="V28" s="3"/>
      <c r="W28" s="3"/>
    </row>
    <row r="29" spans="1:23" ht="14.25" customHeight="1" x14ac:dyDescent="0.3">
      <c r="A29" s="3"/>
      <c r="B29" s="13" t="s">
        <v>42</v>
      </c>
      <c r="C29" s="11"/>
      <c r="D29" s="11"/>
      <c r="E29" s="11"/>
      <c r="F29" s="11"/>
      <c r="G29" s="11"/>
      <c r="H29" s="11"/>
      <c r="I29" s="11"/>
      <c r="J29" s="11"/>
      <c r="K29" s="11"/>
      <c r="L29" s="28"/>
      <c r="M29" s="11"/>
      <c r="N29" s="11"/>
      <c r="O29" s="11"/>
      <c r="P29" s="3"/>
      <c r="Q29" s="3"/>
      <c r="R29" s="3"/>
      <c r="S29" s="3"/>
      <c r="T29" s="3"/>
      <c r="U29" s="3"/>
      <c r="V29" s="3"/>
      <c r="W29" s="3"/>
    </row>
    <row r="30" spans="1:23" ht="14.25" customHeight="1" x14ac:dyDescent="0.3">
      <c r="A30" s="3"/>
      <c r="B30" s="29" t="s">
        <v>43</v>
      </c>
      <c r="C30" s="11"/>
      <c r="D30" s="11"/>
      <c r="E30" s="11"/>
      <c r="F30" s="11"/>
      <c r="G30" s="11"/>
      <c r="H30" s="11"/>
      <c r="I30" s="11"/>
      <c r="J30" s="11"/>
      <c r="K30" s="11"/>
      <c r="L30" s="28"/>
      <c r="M30" s="11"/>
      <c r="N30" s="11"/>
      <c r="O30" s="11"/>
      <c r="P30" s="3"/>
      <c r="Q30" s="3"/>
      <c r="R30" s="3"/>
      <c r="S30" s="3"/>
      <c r="T30" s="3"/>
      <c r="U30" s="3"/>
      <c r="V30" s="3"/>
      <c r="W30" s="3"/>
    </row>
    <row r="31" spans="1:23" ht="14.25" customHeight="1" x14ac:dyDescent="0.3">
      <c r="A31" s="3"/>
      <c r="B31" s="30" t="s">
        <v>46</v>
      </c>
      <c r="C31" s="11"/>
      <c r="D31" s="11"/>
      <c r="E31" s="11"/>
      <c r="F31" s="11"/>
      <c r="G31" s="11"/>
      <c r="H31" s="11"/>
      <c r="I31" s="11"/>
      <c r="J31" s="11"/>
      <c r="K31" s="11"/>
      <c r="L31" s="28"/>
      <c r="M31" s="11"/>
      <c r="N31" s="11"/>
      <c r="O31" s="11"/>
      <c r="P31" s="3"/>
      <c r="Q31" s="3"/>
      <c r="R31" s="3"/>
      <c r="S31" s="3"/>
      <c r="T31" s="3"/>
      <c r="U31" s="3"/>
      <c r="V31" s="3"/>
      <c r="W31" s="3"/>
    </row>
    <row r="32" spans="1:23" ht="14.25" customHeight="1" x14ac:dyDescent="0.3">
      <c r="A32" s="3"/>
      <c r="B32" s="30" t="s">
        <v>47</v>
      </c>
      <c r="C32" s="11"/>
      <c r="D32" s="11"/>
      <c r="E32" s="11"/>
      <c r="F32" s="11"/>
      <c r="G32" s="11"/>
      <c r="H32" s="11"/>
      <c r="I32" s="11"/>
      <c r="J32" s="11"/>
      <c r="K32" s="11"/>
      <c r="L32" s="28"/>
      <c r="M32" s="11"/>
      <c r="N32" s="11"/>
      <c r="O32" s="11"/>
      <c r="P32" s="3"/>
      <c r="Q32" s="3"/>
      <c r="R32" s="3"/>
      <c r="S32" s="3"/>
      <c r="T32" s="3"/>
      <c r="U32" s="3"/>
      <c r="V32" s="3"/>
      <c r="W32" s="3"/>
    </row>
    <row r="33" spans="1:23" ht="14.25" customHeight="1" x14ac:dyDescent="0.3">
      <c r="A33" s="3"/>
      <c r="B33" s="30" t="s">
        <v>48</v>
      </c>
      <c r="C33" s="11"/>
      <c r="D33" s="11"/>
      <c r="E33" s="11"/>
      <c r="F33" s="11"/>
      <c r="G33" s="11"/>
      <c r="H33" s="11"/>
      <c r="I33" s="11"/>
      <c r="J33" s="11"/>
      <c r="K33" s="11"/>
      <c r="L33" s="28"/>
      <c r="M33" s="11"/>
      <c r="N33" s="11"/>
      <c r="O33" s="11"/>
      <c r="P33" s="3"/>
      <c r="Q33" s="3"/>
      <c r="R33" s="3"/>
      <c r="S33" s="3"/>
      <c r="T33" s="3"/>
      <c r="U33" s="3"/>
      <c r="V33" s="3"/>
      <c r="W33" s="3"/>
    </row>
    <row r="34" spans="1:23" ht="14.25" customHeight="1" x14ac:dyDescent="0.3">
      <c r="A34" s="3"/>
      <c r="B34" s="30"/>
      <c r="C34" s="11"/>
      <c r="D34" s="11"/>
      <c r="E34" s="11"/>
      <c r="F34" s="11"/>
      <c r="G34" s="11"/>
      <c r="H34" s="11"/>
      <c r="I34" s="11"/>
      <c r="J34" s="11"/>
      <c r="K34" s="11"/>
      <c r="L34" s="28"/>
      <c r="M34" s="11"/>
      <c r="N34" s="11"/>
      <c r="O34" s="11"/>
      <c r="P34" s="3"/>
      <c r="Q34" s="3"/>
      <c r="R34" s="3"/>
      <c r="S34" s="3"/>
      <c r="T34" s="3"/>
      <c r="U34" s="3"/>
      <c r="V34" s="3"/>
      <c r="W34" s="3"/>
    </row>
    <row r="35" spans="1:23" ht="14.25" customHeight="1" x14ac:dyDescent="0.3">
      <c r="A35" s="3"/>
      <c r="B35" s="32" t="s">
        <v>49</v>
      </c>
      <c r="C35" s="11"/>
      <c r="D35" s="11"/>
      <c r="E35" s="11"/>
      <c r="F35" s="11"/>
      <c r="G35" s="11"/>
      <c r="H35" s="11"/>
      <c r="I35" s="11"/>
      <c r="J35" s="11"/>
      <c r="K35" s="11"/>
      <c r="L35" s="28"/>
      <c r="M35" s="11"/>
      <c r="N35" s="11"/>
      <c r="O35" s="11"/>
      <c r="P35" s="3"/>
      <c r="Q35" s="3"/>
      <c r="R35" s="3"/>
      <c r="S35" s="3"/>
      <c r="T35" s="3"/>
      <c r="U35" s="3"/>
      <c r="V35" s="3"/>
      <c r="W35" s="3"/>
    </row>
    <row r="36" spans="1:23" ht="14.25" customHeight="1" x14ac:dyDescent="0.3">
      <c r="A36" s="3"/>
      <c r="B36" s="30" t="s">
        <v>50</v>
      </c>
      <c r="C36" s="11"/>
      <c r="D36" s="11"/>
      <c r="E36" s="11"/>
      <c r="F36" s="11"/>
      <c r="G36" s="11"/>
      <c r="H36" s="11"/>
      <c r="I36" s="11"/>
      <c r="J36" s="11"/>
      <c r="K36" s="11"/>
      <c r="L36" s="28"/>
      <c r="M36" s="11"/>
      <c r="N36" s="11"/>
      <c r="O36" s="11"/>
      <c r="P36" s="3"/>
      <c r="Q36" s="3"/>
      <c r="R36" s="3"/>
      <c r="S36" s="3"/>
      <c r="T36" s="3"/>
      <c r="U36" s="3"/>
      <c r="V36" s="3"/>
      <c r="W36" s="3"/>
    </row>
    <row r="37" spans="1:23" ht="14.25" customHeight="1" x14ac:dyDescent="0.3">
      <c r="A37" s="3"/>
      <c r="B37" s="11" t="s">
        <v>51</v>
      </c>
      <c r="C37" s="11"/>
      <c r="D37" s="11"/>
      <c r="E37" s="11"/>
      <c r="F37" s="11"/>
      <c r="G37" s="11"/>
      <c r="H37" s="11"/>
      <c r="I37" s="11"/>
      <c r="J37" s="11"/>
      <c r="K37" s="11"/>
      <c r="L37" s="28"/>
      <c r="M37" s="11"/>
      <c r="N37" s="11"/>
      <c r="O37" s="11"/>
      <c r="P37" s="3"/>
      <c r="Q37" s="3"/>
      <c r="R37" s="3"/>
      <c r="S37" s="3"/>
      <c r="T37" s="3"/>
      <c r="U37" s="3"/>
      <c r="V37" s="3"/>
      <c r="W37" s="3"/>
    </row>
    <row r="38" spans="1:23" ht="14.25" customHeight="1" x14ac:dyDescent="0.3">
      <c r="A38" s="3"/>
      <c r="B38" s="33" t="s">
        <v>52</v>
      </c>
      <c r="C38" s="11"/>
      <c r="D38" s="30"/>
      <c r="E38" s="11"/>
      <c r="F38" s="11"/>
      <c r="G38" s="11"/>
      <c r="H38" s="11"/>
      <c r="I38" s="11"/>
      <c r="J38" s="11"/>
      <c r="K38" s="11"/>
      <c r="L38" s="28"/>
      <c r="M38" s="11"/>
      <c r="N38" s="11"/>
      <c r="O38" s="11"/>
      <c r="P38" s="3"/>
      <c r="Q38" s="3"/>
      <c r="R38" s="3"/>
      <c r="S38" s="3"/>
      <c r="T38" s="3"/>
      <c r="U38" s="3"/>
      <c r="V38" s="3"/>
      <c r="W38" s="3"/>
    </row>
    <row r="39" spans="1:23" ht="14.25" customHeight="1" x14ac:dyDescent="0.3">
      <c r="A39" s="3"/>
      <c r="B39" s="33" t="s">
        <v>53</v>
      </c>
      <c r="C39" s="3"/>
      <c r="D39" s="30"/>
      <c r="E39" s="11"/>
      <c r="F39" s="11"/>
      <c r="G39" s="11"/>
      <c r="H39" s="11"/>
      <c r="I39" s="11"/>
      <c r="J39" s="11"/>
      <c r="K39" s="11"/>
      <c r="L39" s="28"/>
      <c r="M39" s="11"/>
      <c r="N39" s="11"/>
      <c r="O39" s="11"/>
      <c r="P39" s="3"/>
      <c r="Q39" s="3"/>
      <c r="R39" s="3"/>
      <c r="S39" s="3"/>
      <c r="T39" s="3"/>
      <c r="U39" s="3"/>
      <c r="V39" s="3"/>
      <c r="W39" s="3"/>
    </row>
    <row r="40" spans="1:23" ht="14.25" customHeight="1" x14ac:dyDescent="0.3">
      <c r="A40" s="3"/>
      <c r="B40" s="11" t="s">
        <v>54</v>
      </c>
      <c r="C40" s="3"/>
      <c r="D40" s="11"/>
      <c r="E40" s="11"/>
      <c r="F40" s="11"/>
      <c r="G40" s="11"/>
      <c r="H40" s="11"/>
      <c r="I40" s="11"/>
      <c r="J40" s="11"/>
      <c r="K40" s="11"/>
      <c r="L40" s="28"/>
      <c r="M40" s="11"/>
      <c r="N40" s="11"/>
      <c r="O40" s="11"/>
      <c r="P40" s="3"/>
      <c r="Q40" s="3"/>
      <c r="R40" s="3"/>
      <c r="S40" s="3"/>
      <c r="T40" s="3"/>
      <c r="U40" s="3"/>
      <c r="V40" s="3"/>
      <c r="W40" s="3"/>
    </row>
    <row r="41" spans="1:23" ht="14.25" customHeight="1" x14ac:dyDescent="0.3">
      <c r="A41" s="3"/>
      <c r="B41" s="11"/>
      <c r="C41" s="11" t="s">
        <v>55</v>
      </c>
      <c r="D41" s="11"/>
      <c r="E41" s="11"/>
      <c r="F41" s="11"/>
      <c r="G41" s="11"/>
      <c r="H41" s="11"/>
      <c r="I41" s="11"/>
      <c r="J41" s="11"/>
      <c r="K41" s="11"/>
      <c r="L41" s="28"/>
      <c r="M41" s="11"/>
      <c r="N41" s="11"/>
      <c r="O41" s="11"/>
      <c r="P41" s="3"/>
      <c r="Q41" s="3"/>
      <c r="R41" s="3"/>
      <c r="S41" s="3"/>
      <c r="T41" s="3"/>
      <c r="U41" s="3"/>
      <c r="V41" s="3"/>
      <c r="W41" s="3"/>
    </row>
    <row r="42" spans="1:23" ht="14.25" customHeight="1" x14ac:dyDescent="0.3">
      <c r="A42" s="3"/>
      <c r="B42" s="11"/>
      <c r="C42" s="11" t="s">
        <v>56</v>
      </c>
      <c r="D42" s="11"/>
      <c r="E42" s="11"/>
      <c r="F42" s="11"/>
      <c r="G42" s="11"/>
      <c r="H42" s="11"/>
      <c r="I42" s="11"/>
      <c r="J42" s="11"/>
      <c r="K42" s="11"/>
      <c r="L42" s="28"/>
      <c r="M42" s="11"/>
      <c r="N42" s="11"/>
      <c r="O42" s="11"/>
      <c r="P42" s="3"/>
      <c r="Q42" s="3"/>
      <c r="R42" s="3"/>
      <c r="S42" s="3"/>
      <c r="T42" s="3"/>
      <c r="U42" s="3"/>
      <c r="V42" s="3"/>
      <c r="W42" s="3"/>
    </row>
    <row r="43" spans="1:23" ht="14.25" customHeight="1" x14ac:dyDescent="0.3">
      <c r="A43" s="3"/>
      <c r="B43" s="11"/>
      <c r="C43" s="11" t="s">
        <v>57</v>
      </c>
      <c r="D43" s="11"/>
      <c r="E43" s="11"/>
      <c r="F43" s="11"/>
      <c r="G43" s="11"/>
      <c r="H43" s="11"/>
      <c r="I43" s="11"/>
      <c r="J43" s="11"/>
      <c r="K43" s="11"/>
      <c r="L43" s="28"/>
      <c r="M43" s="11"/>
      <c r="N43" s="11"/>
      <c r="O43" s="11"/>
      <c r="P43" s="3"/>
      <c r="Q43" s="3"/>
      <c r="R43" s="3"/>
      <c r="S43" s="3"/>
      <c r="T43" s="3"/>
      <c r="U43" s="3"/>
      <c r="V43" s="3"/>
      <c r="W43" s="3"/>
    </row>
    <row r="44" spans="1:23" ht="14.25" customHeight="1" x14ac:dyDescent="0.3">
      <c r="A44" s="3"/>
      <c r="B44" s="11"/>
      <c r="C44" s="11"/>
      <c r="D44" s="11"/>
      <c r="E44" s="11"/>
      <c r="F44" s="11"/>
      <c r="G44" s="11"/>
      <c r="H44" s="11"/>
      <c r="I44" s="11"/>
      <c r="J44" s="11"/>
      <c r="K44" s="11"/>
      <c r="L44" s="28"/>
      <c r="M44" s="11"/>
      <c r="N44" s="11"/>
      <c r="O44" s="11"/>
      <c r="P44" s="3"/>
      <c r="Q44" s="3"/>
      <c r="R44" s="3"/>
      <c r="S44" s="3"/>
      <c r="T44" s="3"/>
      <c r="U44" s="3"/>
      <c r="V44" s="3"/>
      <c r="W44" s="3"/>
    </row>
    <row r="45" spans="1:23" ht="14.25" customHeight="1" x14ac:dyDescent="0.3">
      <c r="A45" s="3"/>
      <c r="B45" s="3"/>
      <c r="C45" s="3"/>
      <c r="D45" s="3"/>
      <c r="E45" s="3"/>
      <c r="F45" s="3"/>
      <c r="G45" s="3"/>
      <c r="H45" s="3"/>
      <c r="I45" s="3"/>
      <c r="J45" s="3"/>
      <c r="K45" s="3"/>
      <c r="L45" s="3"/>
      <c r="M45" s="3"/>
      <c r="N45" s="3"/>
      <c r="O45" s="3"/>
      <c r="P45" s="3"/>
      <c r="Q45" s="3"/>
      <c r="R45" s="3"/>
      <c r="S45" s="3"/>
      <c r="T45" s="3"/>
      <c r="U45" s="3"/>
      <c r="V45" s="3"/>
      <c r="W45" s="3"/>
    </row>
    <row r="46" spans="1:23" ht="14.25" customHeight="1" x14ac:dyDescent="0.3">
      <c r="A46" s="3"/>
      <c r="B46" s="35" t="s">
        <v>59</v>
      </c>
      <c r="C46" s="36"/>
      <c r="D46" s="36"/>
      <c r="E46" s="36"/>
      <c r="F46" s="36"/>
      <c r="G46" s="36"/>
      <c r="H46" s="36"/>
      <c r="I46" s="37"/>
      <c r="J46" s="3"/>
      <c r="K46" s="3"/>
      <c r="L46" s="3"/>
      <c r="M46" s="3"/>
      <c r="N46" s="3"/>
      <c r="O46" s="3"/>
      <c r="P46" s="3"/>
      <c r="Q46" s="3"/>
      <c r="R46" s="3"/>
      <c r="S46" s="3"/>
      <c r="T46" s="3"/>
      <c r="U46" s="3"/>
      <c r="V46" s="3"/>
      <c r="W46" s="3"/>
    </row>
    <row r="47" spans="1:23" ht="14.25" customHeight="1" x14ac:dyDescent="0.3">
      <c r="A47" s="3"/>
      <c r="B47" s="38" t="s">
        <v>62</v>
      </c>
      <c r="C47" s="40"/>
      <c r="D47" s="40"/>
      <c r="E47" s="40"/>
      <c r="F47" s="40"/>
      <c r="G47" s="40"/>
      <c r="H47" s="40"/>
      <c r="I47" s="41"/>
      <c r="J47" s="42"/>
      <c r="K47" s="42"/>
      <c r="L47" s="43"/>
      <c r="M47" s="43"/>
      <c r="N47" s="43"/>
      <c r="O47" s="43"/>
      <c r="P47" s="3"/>
      <c r="Q47" s="3"/>
      <c r="R47" s="3"/>
      <c r="S47" s="3"/>
      <c r="T47" s="3"/>
      <c r="U47" s="3"/>
      <c r="V47" s="3"/>
      <c r="W47" s="3"/>
    </row>
    <row r="48" spans="1:23" ht="14.25" customHeight="1" x14ac:dyDescent="0.3">
      <c r="A48" s="3"/>
      <c r="B48" s="43"/>
      <c r="C48" s="43"/>
      <c r="D48" s="43"/>
      <c r="E48" s="43"/>
      <c r="F48" s="43"/>
      <c r="G48" s="43"/>
      <c r="H48" s="43"/>
      <c r="I48" s="43"/>
      <c r="J48" s="43"/>
      <c r="K48" s="42"/>
      <c r="L48" s="43"/>
      <c r="M48" s="43"/>
      <c r="N48" s="43"/>
      <c r="O48" s="43"/>
      <c r="P48" s="3"/>
      <c r="Q48" s="3"/>
      <c r="R48" s="3"/>
      <c r="S48" s="3"/>
      <c r="T48" s="3"/>
      <c r="U48" s="3"/>
      <c r="V48" s="3"/>
      <c r="W48" s="3"/>
    </row>
    <row r="49" spans="1:23" ht="14.25" customHeight="1" x14ac:dyDescent="0.3">
      <c r="A49" s="3"/>
      <c r="B49" s="43"/>
      <c r="C49" s="43"/>
      <c r="D49" s="43"/>
      <c r="E49" s="43"/>
      <c r="F49" s="43"/>
      <c r="G49" s="43"/>
      <c r="H49" s="43"/>
      <c r="I49" s="43"/>
      <c r="J49" s="43"/>
      <c r="K49" s="43"/>
      <c r="L49" s="43"/>
      <c r="M49" s="43"/>
      <c r="N49" s="43"/>
      <c r="O49" s="43"/>
      <c r="P49" s="3"/>
      <c r="Q49" s="3"/>
      <c r="R49" s="3"/>
      <c r="S49" s="3"/>
      <c r="T49" s="3"/>
      <c r="U49" s="3"/>
      <c r="V49" s="3"/>
      <c r="W49" s="3"/>
    </row>
    <row r="50" spans="1:23" ht="14.25" customHeight="1" x14ac:dyDescent="0.3">
      <c r="A50" s="3"/>
      <c r="B50" s="43"/>
      <c r="C50" s="43"/>
      <c r="D50" s="43"/>
      <c r="E50" s="43"/>
      <c r="F50" s="43"/>
      <c r="G50" s="43"/>
      <c r="H50" s="43"/>
      <c r="I50" s="43"/>
      <c r="J50" s="43"/>
      <c r="K50" s="43"/>
      <c r="L50" s="43"/>
      <c r="M50" s="43"/>
      <c r="N50" s="43"/>
      <c r="O50" s="43"/>
      <c r="P50" s="3"/>
      <c r="Q50" s="3"/>
      <c r="R50" s="3"/>
      <c r="S50" s="3"/>
      <c r="T50" s="3"/>
      <c r="U50" s="3"/>
      <c r="V50" s="3"/>
      <c r="W50" s="3"/>
    </row>
    <row r="51" spans="1:23" ht="14.25" customHeight="1" x14ac:dyDescent="0.3">
      <c r="A51" s="3"/>
      <c r="B51" s="3"/>
      <c r="C51" s="3"/>
      <c r="D51" s="3"/>
      <c r="E51" s="3"/>
      <c r="F51" s="3"/>
      <c r="G51" s="3"/>
      <c r="H51" s="3"/>
      <c r="I51" s="3"/>
      <c r="J51" s="3"/>
      <c r="K51" s="3"/>
      <c r="L51" s="3"/>
      <c r="M51" s="3"/>
      <c r="N51" s="3"/>
      <c r="O51" s="3"/>
      <c r="P51" s="3"/>
      <c r="Q51" s="3"/>
      <c r="R51" s="3"/>
      <c r="S51" s="3"/>
      <c r="T51" s="3"/>
      <c r="U51" s="3"/>
      <c r="V51" s="3"/>
      <c r="W51" s="3"/>
    </row>
    <row r="52" spans="1:23" ht="14.25" customHeight="1" x14ac:dyDescent="0.3">
      <c r="A52" s="3"/>
      <c r="B52" s="3"/>
      <c r="C52" s="3"/>
      <c r="D52" s="3"/>
      <c r="E52" s="3"/>
      <c r="F52" s="3"/>
      <c r="G52" s="3"/>
      <c r="H52" s="3"/>
      <c r="I52" s="3"/>
      <c r="J52" s="3"/>
      <c r="K52" s="3"/>
      <c r="L52" s="3"/>
      <c r="M52" s="3"/>
      <c r="N52" s="3"/>
      <c r="O52" s="3"/>
      <c r="P52" s="3"/>
      <c r="Q52" s="3"/>
      <c r="R52" s="3"/>
      <c r="S52" s="3"/>
      <c r="T52" s="3"/>
      <c r="U52" s="3"/>
      <c r="V52" s="3"/>
      <c r="W52" s="3"/>
    </row>
    <row r="53" spans="1:23" ht="14.25" customHeight="1" x14ac:dyDescent="0.3">
      <c r="A53" s="3"/>
      <c r="B53" s="3"/>
      <c r="C53" s="3"/>
      <c r="D53" s="3"/>
      <c r="E53" s="3"/>
      <c r="F53" s="3"/>
      <c r="G53" s="3"/>
      <c r="H53" s="3"/>
      <c r="I53" s="3"/>
      <c r="J53" s="3"/>
      <c r="K53" s="3"/>
      <c r="L53" s="3"/>
      <c r="M53" s="3"/>
      <c r="N53" s="3"/>
      <c r="O53" s="3"/>
      <c r="P53" s="3"/>
      <c r="Q53" s="3"/>
      <c r="R53" s="3"/>
      <c r="S53" s="3"/>
      <c r="T53" s="3"/>
      <c r="U53" s="3"/>
      <c r="V53" s="3"/>
      <c r="W53" s="3"/>
    </row>
    <row r="54" spans="1:23" ht="14.25" customHeight="1" x14ac:dyDescent="0.3">
      <c r="A54" s="3"/>
      <c r="B54" s="3"/>
      <c r="C54" s="3"/>
      <c r="D54" s="3"/>
      <c r="E54" s="3"/>
      <c r="F54" s="3"/>
      <c r="G54" s="3"/>
      <c r="H54" s="3"/>
      <c r="I54" s="3"/>
      <c r="J54" s="3"/>
      <c r="K54" s="3"/>
      <c r="L54" s="3"/>
      <c r="M54" s="3"/>
      <c r="N54" s="3"/>
      <c r="O54" s="3"/>
      <c r="P54" s="3"/>
      <c r="Q54" s="3"/>
      <c r="R54" s="3"/>
      <c r="S54" s="3"/>
      <c r="T54" s="3"/>
      <c r="U54" s="3"/>
      <c r="V54" s="3"/>
      <c r="W54" s="3"/>
    </row>
    <row r="55" spans="1:23" ht="14.25" customHeight="1" x14ac:dyDescent="0.3">
      <c r="A55" s="3"/>
      <c r="B55" s="3"/>
      <c r="C55" s="3"/>
      <c r="D55" s="3"/>
      <c r="E55" s="3"/>
      <c r="F55" s="3"/>
      <c r="G55" s="3"/>
      <c r="H55" s="3"/>
      <c r="I55" s="3"/>
      <c r="J55" s="3"/>
      <c r="K55" s="3"/>
      <c r="L55" s="3"/>
      <c r="M55" s="3"/>
      <c r="N55" s="3"/>
      <c r="O55" s="3"/>
      <c r="P55" s="3"/>
      <c r="Q55" s="3"/>
      <c r="R55" s="3"/>
      <c r="S55" s="3"/>
      <c r="T55" s="3"/>
      <c r="U55" s="3"/>
      <c r="V55" s="3"/>
      <c r="W55" s="3"/>
    </row>
    <row r="56" spans="1:23" ht="14.25" customHeight="1" x14ac:dyDescent="0.3">
      <c r="A56" s="3"/>
      <c r="B56" s="3"/>
      <c r="C56" s="3"/>
      <c r="D56" s="3"/>
      <c r="E56" s="3"/>
      <c r="F56" s="3"/>
      <c r="G56" s="3"/>
      <c r="H56" s="3"/>
      <c r="I56" s="3"/>
      <c r="J56" s="3"/>
      <c r="K56" s="3"/>
      <c r="L56" s="3"/>
      <c r="M56" s="3"/>
      <c r="N56" s="3"/>
      <c r="O56" s="3"/>
      <c r="P56" s="3"/>
      <c r="Q56" s="3"/>
      <c r="R56" s="3"/>
      <c r="S56" s="3"/>
      <c r="T56" s="3"/>
      <c r="U56" s="3"/>
      <c r="V56" s="3"/>
      <c r="W56" s="3"/>
    </row>
    <row r="57" spans="1:23" ht="14.25" customHeight="1" x14ac:dyDescent="0.3">
      <c r="A57" s="3"/>
      <c r="B57" s="3"/>
      <c r="C57" s="3"/>
      <c r="D57" s="3"/>
      <c r="E57" s="3"/>
      <c r="F57" s="3"/>
      <c r="G57" s="3"/>
      <c r="H57" s="3"/>
      <c r="I57" s="3"/>
      <c r="J57" s="3"/>
      <c r="K57" s="3"/>
      <c r="L57" s="3"/>
      <c r="M57" s="3"/>
      <c r="N57" s="3"/>
      <c r="O57" s="3"/>
      <c r="P57" s="3"/>
      <c r="Q57" s="3"/>
      <c r="R57" s="3"/>
      <c r="S57" s="3"/>
      <c r="T57" s="3"/>
      <c r="U57" s="3"/>
      <c r="V57" s="3"/>
      <c r="W57" s="3"/>
    </row>
    <row r="58" spans="1:23" ht="14.25" customHeight="1" x14ac:dyDescent="0.3">
      <c r="A58" s="3"/>
      <c r="B58" s="3"/>
      <c r="C58" s="3"/>
      <c r="D58" s="3"/>
      <c r="E58" s="3"/>
      <c r="F58" s="3"/>
      <c r="G58" s="3"/>
      <c r="H58" s="3"/>
      <c r="I58" s="3"/>
      <c r="J58" s="3"/>
      <c r="K58" s="3"/>
      <c r="L58" s="3"/>
      <c r="M58" s="3"/>
      <c r="N58" s="3"/>
      <c r="O58" s="3"/>
      <c r="P58" s="3"/>
      <c r="Q58" s="3"/>
      <c r="R58" s="3"/>
      <c r="S58" s="3"/>
      <c r="T58" s="3"/>
      <c r="U58" s="3"/>
      <c r="V58" s="3"/>
      <c r="W58" s="3"/>
    </row>
    <row r="59" spans="1:23" ht="14.25" customHeight="1" x14ac:dyDescent="0.3">
      <c r="A59" s="3"/>
      <c r="B59" s="3"/>
      <c r="C59" s="3"/>
      <c r="D59" s="3"/>
      <c r="E59" s="3"/>
      <c r="F59" s="3"/>
      <c r="G59" s="3"/>
      <c r="H59" s="3"/>
      <c r="I59" s="3"/>
      <c r="J59" s="3"/>
      <c r="K59" s="3"/>
      <c r="L59" s="3"/>
      <c r="M59" s="3"/>
      <c r="N59" s="3"/>
      <c r="O59" s="3"/>
      <c r="P59" s="3"/>
      <c r="Q59" s="3"/>
      <c r="R59" s="3"/>
      <c r="S59" s="3"/>
      <c r="T59" s="3"/>
      <c r="U59" s="3"/>
      <c r="V59" s="3"/>
      <c r="W59" s="3"/>
    </row>
    <row r="60" spans="1:23" ht="14.25" customHeight="1" x14ac:dyDescent="0.3">
      <c r="A60" s="3"/>
      <c r="B60" s="3"/>
      <c r="C60" s="3"/>
      <c r="D60" s="3"/>
      <c r="E60" s="3"/>
      <c r="F60" s="3"/>
      <c r="G60" s="3"/>
      <c r="H60" s="3"/>
      <c r="I60" s="3"/>
      <c r="J60" s="3"/>
      <c r="K60" s="3"/>
      <c r="L60" s="3"/>
      <c r="M60" s="3"/>
      <c r="N60" s="3"/>
      <c r="O60" s="3"/>
      <c r="P60" s="3"/>
      <c r="Q60" s="3"/>
      <c r="R60" s="3"/>
      <c r="S60" s="3"/>
      <c r="T60" s="3"/>
      <c r="U60" s="3"/>
      <c r="V60" s="3"/>
      <c r="W60" s="3"/>
    </row>
    <row r="61" spans="1:23" ht="14.25" customHeight="1" x14ac:dyDescent="0.3">
      <c r="A61" s="3"/>
      <c r="B61" s="3"/>
      <c r="C61" s="3"/>
      <c r="D61" s="3"/>
      <c r="E61" s="3"/>
      <c r="F61" s="3"/>
      <c r="G61" s="3"/>
      <c r="H61" s="3"/>
      <c r="I61" s="3"/>
      <c r="J61" s="3"/>
      <c r="K61" s="3"/>
      <c r="L61" s="3"/>
      <c r="M61" s="3"/>
      <c r="N61" s="3"/>
      <c r="O61" s="3"/>
      <c r="P61" s="3"/>
      <c r="Q61" s="3"/>
      <c r="R61" s="3"/>
      <c r="S61" s="3"/>
      <c r="T61" s="3"/>
      <c r="U61" s="3"/>
      <c r="V61" s="3"/>
      <c r="W61" s="3"/>
    </row>
    <row r="62" spans="1:23" ht="14.25" customHeight="1" x14ac:dyDescent="0.3">
      <c r="A62" s="3"/>
      <c r="B62" s="3"/>
      <c r="C62" s="3"/>
      <c r="D62" s="3"/>
      <c r="E62" s="3"/>
      <c r="F62" s="3"/>
      <c r="G62" s="3"/>
      <c r="H62" s="3"/>
      <c r="I62" s="3"/>
      <c r="J62" s="3"/>
      <c r="K62" s="3"/>
      <c r="L62" s="3"/>
      <c r="M62" s="3"/>
      <c r="N62" s="3"/>
      <c r="O62" s="3"/>
      <c r="P62" s="3"/>
      <c r="Q62" s="3"/>
      <c r="R62" s="3"/>
      <c r="S62" s="3"/>
      <c r="T62" s="3"/>
      <c r="U62" s="3"/>
      <c r="V62" s="3"/>
      <c r="W62" s="3"/>
    </row>
    <row r="63" spans="1:23" ht="14.25" customHeight="1" x14ac:dyDescent="0.3">
      <c r="A63" s="3"/>
      <c r="B63" s="3"/>
      <c r="C63" s="3"/>
      <c r="D63" s="3"/>
      <c r="E63" s="3"/>
      <c r="F63" s="3"/>
      <c r="G63" s="3"/>
      <c r="H63" s="3"/>
      <c r="I63" s="3"/>
      <c r="J63" s="3"/>
      <c r="K63" s="3"/>
      <c r="L63" s="3"/>
      <c r="M63" s="3"/>
      <c r="N63" s="3"/>
      <c r="O63" s="3"/>
      <c r="P63" s="3"/>
      <c r="Q63" s="3"/>
      <c r="R63" s="3"/>
      <c r="S63" s="3"/>
      <c r="T63" s="3"/>
      <c r="U63" s="3"/>
      <c r="V63" s="3"/>
      <c r="W63" s="3"/>
    </row>
    <row r="64" spans="1:23" ht="14.25" customHeight="1" x14ac:dyDescent="0.3">
      <c r="A64" s="3"/>
      <c r="B64" s="3"/>
      <c r="C64" s="3"/>
      <c r="D64" s="3"/>
      <c r="E64" s="3"/>
      <c r="F64" s="3"/>
      <c r="G64" s="3"/>
      <c r="H64" s="3"/>
      <c r="I64" s="3"/>
      <c r="J64" s="3"/>
      <c r="K64" s="3"/>
      <c r="L64" s="3"/>
      <c r="M64" s="3"/>
      <c r="N64" s="3"/>
      <c r="O64" s="3"/>
      <c r="P64" s="3"/>
      <c r="Q64" s="3"/>
      <c r="R64" s="3"/>
      <c r="S64" s="3"/>
      <c r="T64" s="3"/>
      <c r="U64" s="3"/>
      <c r="V64" s="3"/>
      <c r="W64" s="3"/>
    </row>
    <row r="65" spans="1:23" ht="14.25" customHeight="1" x14ac:dyDescent="0.3">
      <c r="A65" s="3"/>
      <c r="B65" s="3"/>
      <c r="C65" s="3"/>
      <c r="D65" s="3"/>
      <c r="E65" s="3"/>
      <c r="F65" s="3"/>
      <c r="G65" s="3"/>
      <c r="H65" s="3"/>
      <c r="I65" s="3"/>
      <c r="J65" s="3"/>
      <c r="K65" s="3"/>
      <c r="L65" s="3"/>
      <c r="M65" s="3"/>
      <c r="N65" s="3"/>
      <c r="O65" s="3"/>
      <c r="P65" s="3"/>
      <c r="Q65" s="3"/>
      <c r="R65" s="3"/>
      <c r="S65" s="3"/>
      <c r="T65" s="3"/>
      <c r="U65" s="3"/>
      <c r="V65" s="3"/>
      <c r="W65" s="3"/>
    </row>
    <row r="66" spans="1:23" ht="14.25" customHeight="1" x14ac:dyDescent="0.3">
      <c r="A66" s="3"/>
      <c r="B66" s="3"/>
      <c r="C66" s="3"/>
      <c r="D66" s="3"/>
      <c r="E66" s="3"/>
      <c r="F66" s="3"/>
      <c r="G66" s="3"/>
      <c r="H66" s="3"/>
      <c r="I66" s="3"/>
      <c r="J66" s="3"/>
      <c r="K66" s="3"/>
      <c r="L66" s="3"/>
      <c r="M66" s="3"/>
      <c r="N66" s="3"/>
      <c r="O66" s="3"/>
      <c r="P66" s="3"/>
      <c r="Q66" s="3"/>
      <c r="R66" s="3"/>
      <c r="S66" s="3"/>
      <c r="T66" s="3"/>
      <c r="U66" s="3"/>
      <c r="V66" s="3"/>
      <c r="W66" s="3"/>
    </row>
    <row r="67" spans="1:23" ht="14.25" customHeight="1" x14ac:dyDescent="0.3">
      <c r="A67" s="3"/>
      <c r="B67" s="3"/>
      <c r="C67" s="3"/>
      <c r="D67" s="3"/>
      <c r="E67" s="3"/>
      <c r="F67" s="3"/>
      <c r="G67" s="3"/>
      <c r="H67" s="3"/>
      <c r="I67" s="3"/>
      <c r="J67" s="3"/>
      <c r="K67" s="3"/>
      <c r="L67" s="3"/>
      <c r="M67" s="3"/>
      <c r="N67" s="3"/>
      <c r="O67" s="3"/>
      <c r="P67" s="3"/>
      <c r="Q67" s="3"/>
      <c r="R67" s="3"/>
      <c r="S67" s="3"/>
      <c r="T67" s="3"/>
      <c r="U67" s="3"/>
      <c r="V67" s="3"/>
      <c r="W67" s="3"/>
    </row>
    <row r="68" spans="1:23" ht="14.25" customHeight="1" x14ac:dyDescent="0.3">
      <c r="A68" s="3"/>
      <c r="B68" s="3"/>
      <c r="C68" s="3"/>
      <c r="D68" s="3"/>
      <c r="E68" s="3"/>
      <c r="F68" s="3"/>
      <c r="G68" s="3"/>
      <c r="H68" s="3"/>
      <c r="I68" s="3"/>
      <c r="J68" s="3"/>
      <c r="K68" s="3"/>
      <c r="L68" s="3"/>
      <c r="M68" s="3"/>
      <c r="N68" s="3"/>
      <c r="O68" s="3"/>
      <c r="P68" s="3"/>
      <c r="Q68" s="3"/>
      <c r="R68" s="3"/>
      <c r="S68" s="3"/>
      <c r="T68" s="3"/>
      <c r="U68" s="3"/>
      <c r="V68" s="3"/>
      <c r="W68" s="3"/>
    </row>
    <row r="69" spans="1:23" ht="14.25" customHeight="1" x14ac:dyDescent="0.3">
      <c r="A69" s="3"/>
      <c r="B69" s="3"/>
      <c r="C69" s="3"/>
      <c r="D69" s="3"/>
      <c r="E69" s="3"/>
      <c r="F69" s="3"/>
      <c r="G69" s="3"/>
      <c r="H69" s="3"/>
      <c r="I69" s="3"/>
      <c r="J69" s="3"/>
      <c r="K69" s="3"/>
      <c r="L69" s="3"/>
      <c r="M69" s="3"/>
      <c r="N69" s="3"/>
      <c r="O69" s="3"/>
      <c r="P69" s="3"/>
      <c r="Q69" s="3"/>
      <c r="R69" s="3"/>
      <c r="S69" s="3"/>
      <c r="T69" s="3"/>
      <c r="U69" s="3"/>
      <c r="V69" s="3"/>
      <c r="W69" s="3"/>
    </row>
    <row r="70" spans="1:23" ht="14.25" customHeight="1" x14ac:dyDescent="0.3">
      <c r="A70" s="3"/>
      <c r="B70" s="3"/>
      <c r="C70" s="3"/>
      <c r="D70" s="3"/>
      <c r="E70" s="3"/>
      <c r="F70" s="3"/>
      <c r="G70" s="3"/>
      <c r="H70" s="3"/>
      <c r="I70" s="3"/>
      <c r="J70" s="3"/>
      <c r="K70" s="3"/>
      <c r="L70" s="3"/>
      <c r="M70" s="3"/>
      <c r="N70" s="3"/>
      <c r="O70" s="3"/>
      <c r="P70" s="3"/>
      <c r="Q70" s="3"/>
      <c r="R70" s="3"/>
      <c r="S70" s="3"/>
      <c r="T70" s="3"/>
      <c r="U70" s="3"/>
      <c r="V70" s="3"/>
      <c r="W70" s="3"/>
    </row>
    <row r="71" spans="1:23" ht="14.25" customHeight="1" x14ac:dyDescent="0.3">
      <c r="A71" s="3"/>
      <c r="B71" s="3"/>
      <c r="C71" s="3"/>
      <c r="D71" s="3"/>
      <c r="E71" s="3"/>
      <c r="F71" s="3"/>
      <c r="G71" s="3"/>
      <c r="H71" s="3"/>
      <c r="I71" s="3"/>
      <c r="J71" s="3"/>
      <c r="K71" s="3"/>
      <c r="L71" s="3"/>
      <c r="M71" s="3"/>
      <c r="N71" s="3"/>
      <c r="O71" s="3"/>
      <c r="P71" s="3"/>
      <c r="Q71" s="3"/>
      <c r="R71" s="3"/>
      <c r="S71" s="3"/>
      <c r="T71" s="3"/>
      <c r="U71" s="3"/>
      <c r="V71" s="3"/>
      <c r="W71" s="3"/>
    </row>
    <row r="72" spans="1:23" ht="14.25" customHeight="1" x14ac:dyDescent="0.3">
      <c r="A72" s="3"/>
      <c r="B72" s="3"/>
      <c r="C72" s="3"/>
      <c r="D72" s="3"/>
      <c r="E72" s="3"/>
      <c r="F72" s="3"/>
      <c r="G72" s="3"/>
      <c r="H72" s="3"/>
      <c r="I72" s="3"/>
      <c r="J72" s="3"/>
      <c r="K72" s="3"/>
      <c r="L72" s="3"/>
      <c r="M72" s="3"/>
      <c r="N72" s="3"/>
      <c r="O72" s="3"/>
      <c r="P72" s="3"/>
      <c r="Q72" s="3"/>
      <c r="R72" s="3"/>
      <c r="S72" s="3"/>
      <c r="T72" s="3"/>
      <c r="U72" s="3"/>
      <c r="V72" s="3"/>
      <c r="W72" s="3"/>
    </row>
    <row r="73" spans="1:23" ht="14.25" customHeight="1" x14ac:dyDescent="0.3">
      <c r="A73" s="3"/>
      <c r="B73" s="3"/>
      <c r="C73" s="3"/>
      <c r="D73" s="3"/>
      <c r="E73" s="3"/>
      <c r="F73" s="3"/>
      <c r="G73" s="3"/>
      <c r="H73" s="3"/>
      <c r="I73" s="3"/>
      <c r="J73" s="3"/>
      <c r="K73" s="3"/>
      <c r="L73" s="3"/>
      <c r="M73" s="3"/>
      <c r="N73" s="3"/>
      <c r="O73" s="3"/>
      <c r="P73" s="3"/>
      <c r="Q73" s="3"/>
      <c r="R73" s="3"/>
      <c r="S73" s="3"/>
      <c r="T73" s="3"/>
      <c r="U73" s="3"/>
      <c r="V73" s="3"/>
      <c r="W73" s="3"/>
    </row>
    <row r="74" spans="1:23" ht="14.25" customHeight="1" x14ac:dyDescent="0.3">
      <c r="A74" s="3"/>
      <c r="B74" s="3"/>
      <c r="C74" s="3"/>
      <c r="D74" s="3"/>
      <c r="E74" s="3"/>
      <c r="F74" s="3"/>
      <c r="G74" s="3"/>
      <c r="H74" s="3"/>
      <c r="I74" s="3"/>
      <c r="J74" s="3"/>
      <c r="K74" s="3"/>
      <c r="L74" s="3"/>
      <c r="M74" s="3"/>
      <c r="N74" s="3"/>
      <c r="O74" s="3"/>
      <c r="P74" s="3"/>
      <c r="Q74" s="3"/>
      <c r="R74" s="3"/>
      <c r="S74" s="3"/>
      <c r="T74" s="3"/>
      <c r="U74" s="3"/>
      <c r="V74" s="3"/>
      <c r="W74" s="3"/>
    </row>
    <row r="75" spans="1:23" ht="14.25" customHeight="1" x14ac:dyDescent="0.3">
      <c r="A75" s="3"/>
      <c r="B75" s="3"/>
      <c r="C75" s="3"/>
      <c r="D75" s="3"/>
      <c r="E75" s="3"/>
      <c r="F75" s="3"/>
      <c r="G75" s="3"/>
      <c r="H75" s="3"/>
      <c r="I75" s="3"/>
      <c r="J75" s="3"/>
      <c r="K75" s="3"/>
      <c r="L75" s="3"/>
      <c r="M75" s="3"/>
      <c r="N75" s="3"/>
      <c r="O75" s="3"/>
      <c r="P75" s="3"/>
      <c r="Q75" s="3"/>
      <c r="R75" s="3"/>
      <c r="S75" s="3"/>
      <c r="T75" s="3"/>
      <c r="U75" s="3"/>
      <c r="V75" s="3"/>
      <c r="W75" s="3"/>
    </row>
    <row r="76" spans="1:23" ht="14.25" customHeight="1" x14ac:dyDescent="0.3">
      <c r="A76" s="3"/>
      <c r="B76" s="3"/>
      <c r="C76" s="3"/>
      <c r="D76" s="3"/>
      <c r="E76" s="3"/>
      <c r="F76" s="3"/>
      <c r="G76" s="3"/>
      <c r="H76" s="3"/>
      <c r="I76" s="3"/>
      <c r="J76" s="3"/>
      <c r="K76" s="3"/>
      <c r="L76" s="3"/>
      <c r="M76" s="3"/>
      <c r="N76" s="3"/>
      <c r="O76" s="3"/>
      <c r="P76" s="3"/>
      <c r="Q76" s="3"/>
      <c r="R76" s="3"/>
      <c r="S76" s="3"/>
      <c r="T76" s="3"/>
      <c r="U76" s="3"/>
      <c r="V76" s="3"/>
      <c r="W76" s="3"/>
    </row>
    <row r="77" spans="1:23" ht="14.25" customHeight="1" x14ac:dyDescent="0.3">
      <c r="A77" s="3"/>
      <c r="B77" s="3"/>
      <c r="C77" s="3"/>
      <c r="D77" s="3"/>
      <c r="E77" s="3"/>
      <c r="F77" s="3"/>
      <c r="G77" s="3"/>
      <c r="H77" s="3"/>
      <c r="I77" s="3"/>
      <c r="J77" s="3"/>
      <c r="K77" s="3"/>
      <c r="L77" s="3"/>
      <c r="M77" s="3"/>
      <c r="N77" s="3"/>
      <c r="O77" s="3"/>
      <c r="P77" s="3"/>
      <c r="Q77" s="3"/>
      <c r="R77" s="3"/>
      <c r="S77" s="3"/>
      <c r="T77" s="3"/>
      <c r="U77" s="3"/>
      <c r="V77" s="3"/>
      <c r="W77" s="3"/>
    </row>
    <row r="78" spans="1:23" ht="14.25" customHeight="1" x14ac:dyDescent="0.3">
      <c r="A78" s="3"/>
      <c r="B78" s="3"/>
      <c r="C78" s="3"/>
      <c r="D78" s="3"/>
      <c r="E78" s="3"/>
      <c r="F78" s="3"/>
      <c r="G78" s="3"/>
      <c r="H78" s="3"/>
      <c r="I78" s="3"/>
      <c r="J78" s="3"/>
      <c r="K78" s="3"/>
      <c r="L78" s="3"/>
      <c r="M78" s="3"/>
      <c r="N78" s="3"/>
      <c r="O78" s="3"/>
      <c r="P78" s="3"/>
      <c r="Q78" s="3"/>
      <c r="R78" s="3"/>
      <c r="S78" s="3"/>
      <c r="T78" s="3"/>
      <c r="U78" s="3"/>
      <c r="V78" s="3"/>
      <c r="W78" s="3"/>
    </row>
    <row r="79" spans="1:23" ht="14.25" customHeight="1" x14ac:dyDescent="0.3">
      <c r="A79" s="3"/>
      <c r="B79" s="3"/>
      <c r="C79" s="3"/>
      <c r="D79" s="3"/>
      <c r="E79" s="3"/>
      <c r="F79" s="3"/>
      <c r="G79" s="3"/>
      <c r="H79" s="3"/>
      <c r="I79" s="3"/>
      <c r="J79" s="3"/>
      <c r="K79" s="3"/>
      <c r="L79" s="3"/>
      <c r="M79" s="3"/>
      <c r="N79" s="3"/>
      <c r="O79" s="3"/>
      <c r="P79" s="3"/>
      <c r="Q79" s="3"/>
      <c r="R79" s="3"/>
      <c r="S79" s="3"/>
      <c r="T79" s="3"/>
      <c r="U79" s="3"/>
      <c r="V79" s="3"/>
      <c r="W79" s="3"/>
    </row>
    <row r="80" spans="1:23" ht="14.25" customHeight="1" x14ac:dyDescent="0.3">
      <c r="A80" s="3"/>
      <c r="B80" s="3"/>
      <c r="C80" s="3"/>
      <c r="D80" s="3"/>
      <c r="E80" s="3"/>
      <c r="F80" s="3"/>
      <c r="G80" s="3"/>
      <c r="H80" s="3"/>
      <c r="I80" s="3"/>
      <c r="J80" s="3"/>
      <c r="K80" s="3"/>
      <c r="L80" s="3"/>
      <c r="M80" s="3"/>
      <c r="N80" s="3"/>
      <c r="O80" s="3"/>
      <c r="P80" s="3"/>
      <c r="Q80" s="3"/>
      <c r="R80" s="3"/>
      <c r="S80" s="3"/>
      <c r="T80" s="3"/>
      <c r="U80" s="3"/>
      <c r="V80" s="3"/>
      <c r="W80" s="3"/>
    </row>
    <row r="81" spans="1:23" ht="14.25" customHeight="1" x14ac:dyDescent="0.3">
      <c r="A81" s="3"/>
      <c r="B81" s="3"/>
      <c r="C81" s="3"/>
      <c r="D81" s="3"/>
      <c r="E81" s="3"/>
      <c r="F81" s="3"/>
      <c r="G81" s="3"/>
      <c r="H81" s="3"/>
      <c r="I81" s="3"/>
      <c r="J81" s="3"/>
      <c r="K81" s="3"/>
      <c r="L81" s="3"/>
      <c r="M81" s="3"/>
      <c r="N81" s="3"/>
      <c r="O81" s="3"/>
      <c r="P81" s="3"/>
      <c r="Q81" s="3"/>
      <c r="R81" s="3"/>
      <c r="S81" s="3"/>
      <c r="T81" s="3"/>
      <c r="U81" s="3"/>
      <c r="V81" s="3"/>
      <c r="W81" s="3"/>
    </row>
    <row r="82" spans="1:23" ht="14.25" customHeight="1" x14ac:dyDescent="0.3">
      <c r="A82" s="3"/>
      <c r="B82" s="3"/>
      <c r="C82" s="3"/>
      <c r="D82" s="3"/>
      <c r="E82" s="3"/>
      <c r="F82" s="3"/>
      <c r="G82" s="3"/>
      <c r="H82" s="3"/>
      <c r="I82" s="3"/>
      <c r="J82" s="3"/>
      <c r="K82" s="3"/>
      <c r="L82" s="3"/>
      <c r="M82" s="3"/>
      <c r="N82" s="3"/>
      <c r="O82" s="3"/>
      <c r="P82" s="3"/>
      <c r="Q82" s="3"/>
      <c r="R82" s="3"/>
      <c r="S82" s="3"/>
      <c r="T82" s="3"/>
      <c r="U82" s="3"/>
      <c r="V82" s="3"/>
      <c r="W82" s="3"/>
    </row>
    <row r="83" spans="1:23" ht="14.25" customHeight="1" x14ac:dyDescent="0.3">
      <c r="A83" s="3"/>
      <c r="B83" s="3"/>
      <c r="C83" s="3"/>
      <c r="D83" s="3"/>
      <c r="E83" s="3"/>
      <c r="F83" s="3"/>
      <c r="G83" s="3"/>
      <c r="H83" s="3"/>
      <c r="I83" s="3"/>
      <c r="J83" s="3"/>
      <c r="K83" s="3"/>
      <c r="L83" s="3"/>
      <c r="M83" s="3"/>
      <c r="N83" s="3"/>
      <c r="O83" s="3"/>
      <c r="P83" s="3"/>
      <c r="Q83" s="3"/>
      <c r="R83" s="3"/>
      <c r="S83" s="3"/>
      <c r="T83" s="3"/>
      <c r="U83" s="3"/>
      <c r="V83" s="3"/>
      <c r="W83" s="3"/>
    </row>
    <row r="84" spans="1:23" ht="14.25" customHeight="1" x14ac:dyDescent="0.3">
      <c r="A84" s="3"/>
      <c r="B84" s="3"/>
      <c r="C84" s="3"/>
      <c r="D84" s="3"/>
      <c r="E84" s="3"/>
      <c r="F84" s="3"/>
      <c r="G84" s="3"/>
      <c r="H84" s="3"/>
      <c r="I84" s="3"/>
      <c r="J84" s="3"/>
      <c r="K84" s="3"/>
      <c r="L84" s="3"/>
      <c r="M84" s="3"/>
      <c r="N84" s="3"/>
      <c r="O84" s="3"/>
      <c r="P84" s="3"/>
      <c r="Q84" s="3"/>
      <c r="R84" s="3"/>
      <c r="S84" s="3"/>
      <c r="T84" s="3"/>
      <c r="U84" s="3"/>
      <c r="V84" s="3"/>
      <c r="W84" s="3"/>
    </row>
    <row r="85" spans="1:23" ht="14.25" customHeight="1" x14ac:dyDescent="0.3">
      <c r="A85" s="3"/>
      <c r="B85" s="3"/>
      <c r="C85" s="3"/>
      <c r="D85" s="3"/>
      <c r="E85" s="3"/>
      <c r="F85" s="3"/>
      <c r="G85" s="3"/>
      <c r="H85" s="3"/>
      <c r="I85" s="3"/>
      <c r="J85" s="3"/>
      <c r="K85" s="3"/>
      <c r="L85" s="3"/>
      <c r="M85" s="3"/>
      <c r="N85" s="3"/>
      <c r="O85" s="3"/>
      <c r="P85" s="3"/>
      <c r="Q85" s="3"/>
      <c r="R85" s="3"/>
      <c r="S85" s="3"/>
      <c r="T85" s="3"/>
      <c r="U85" s="3"/>
      <c r="V85" s="3"/>
      <c r="W85" s="3"/>
    </row>
    <row r="86" spans="1:23" ht="14.25" customHeight="1" x14ac:dyDescent="0.3">
      <c r="A86" s="3"/>
      <c r="B86" s="3"/>
      <c r="C86" s="3"/>
      <c r="D86" s="3"/>
      <c r="E86" s="3"/>
      <c r="F86" s="3"/>
      <c r="G86" s="3"/>
      <c r="H86" s="3"/>
      <c r="I86" s="3"/>
      <c r="J86" s="3"/>
      <c r="K86" s="3"/>
      <c r="L86" s="3"/>
      <c r="M86" s="3"/>
      <c r="N86" s="3"/>
      <c r="O86" s="3"/>
      <c r="P86" s="3"/>
      <c r="Q86" s="3"/>
      <c r="R86" s="3"/>
      <c r="S86" s="3"/>
      <c r="T86" s="3"/>
      <c r="U86" s="3"/>
      <c r="V86" s="3"/>
      <c r="W86" s="3"/>
    </row>
    <row r="87" spans="1:23" ht="14.25" customHeight="1" x14ac:dyDescent="0.3">
      <c r="A87" s="3"/>
      <c r="B87" s="3"/>
      <c r="C87" s="3"/>
      <c r="D87" s="3"/>
      <c r="E87" s="3"/>
      <c r="F87" s="3"/>
      <c r="G87" s="3"/>
      <c r="H87" s="3"/>
      <c r="I87" s="3"/>
      <c r="J87" s="3"/>
      <c r="K87" s="3"/>
      <c r="L87" s="3"/>
      <c r="M87" s="3"/>
      <c r="N87" s="3"/>
      <c r="O87" s="3"/>
      <c r="P87" s="3"/>
      <c r="Q87" s="3"/>
      <c r="R87" s="3"/>
      <c r="S87" s="3"/>
      <c r="T87" s="3"/>
      <c r="U87" s="3"/>
      <c r="V87" s="3"/>
      <c r="W87" s="3"/>
    </row>
    <row r="88" spans="1:23" ht="14.25" customHeight="1" x14ac:dyDescent="0.3">
      <c r="A88" s="3"/>
      <c r="B88" s="3"/>
      <c r="C88" s="3"/>
      <c r="D88" s="3"/>
      <c r="E88" s="3"/>
      <c r="F88" s="3"/>
      <c r="G88" s="3"/>
      <c r="H88" s="3"/>
      <c r="I88" s="3"/>
      <c r="J88" s="3"/>
      <c r="K88" s="3"/>
      <c r="L88" s="3"/>
      <c r="M88" s="3"/>
      <c r="N88" s="3"/>
      <c r="O88" s="3"/>
      <c r="P88" s="3"/>
      <c r="Q88" s="3"/>
      <c r="R88" s="3"/>
      <c r="S88" s="3"/>
      <c r="T88" s="3"/>
      <c r="U88" s="3"/>
      <c r="V88" s="3"/>
      <c r="W88" s="3"/>
    </row>
    <row r="89" spans="1:23" ht="14.25" customHeight="1" x14ac:dyDescent="0.3">
      <c r="A89" s="3"/>
      <c r="B89" s="3"/>
      <c r="C89" s="3"/>
      <c r="D89" s="3"/>
      <c r="E89" s="3"/>
      <c r="F89" s="3"/>
      <c r="G89" s="3"/>
      <c r="H89" s="3"/>
      <c r="I89" s="3"/>
      <c r="J89" s="3"/>
      <c r="K89" s="3"/>
      <c r="L89" s="3"/>
      <c r="M89" s="3"/>
      <c r="N89" s="3"/>
      <c r="O89" s="3"/>
      <c r="P89" s="3"/>
      <c r="Q89" s="3"/>
      <c r="R89" s="3"/>
      <c r="S89" s="3"/>
      <c r="T89" s="3"/>
      <c r="U89" s="3"/>
      <c r="V89" s="3"/>
      <c r="W89" s="3"/>
    </row>
    <row r="90" spans="1:23" ht="14.25" customHeight="1" x14ac:dyDescent="0.3">
      <c r="A90" s="3"/>
      <c r="B90" s="3"/>
      <c r="C90" s="3"/>
      <c r="D90" s="3"/>
      <c r="E90" s="3"/>
      <c r="F90" s="3"/>
      <c r="G90" s="3"/>
      <c r="H90" s="3"/>
      <c r="I90" s="3"/>
      <c r="J90" s="3"/>
      <c r="K90" s="3"/>
      <c r="L90" s="3"/>
      <c r="M90" s="3"/>
      <c r="N90" s="3"/>
      <c r="O90" s="3"/>
      <c r="P90" s="3"/>
      <c r="Q90" s="3"/>
      <c r="R90" s="3"/>
      <c r="S90" s="3"/>
      <c r="T90" s="3"/>
      <c r="U90" s="3"/>
      <c r="V90" s="3"/>
      <c r="W90" s="3"/>
    </row>
    <row r="91" spans="1:23" ht="14.25" customHeight="1" x14ac:dyDescent="0.3">
      <c r="A91" s="3"/>
      <c r="B91" s="3"/>
      <c r="C91" s="3"/>
      <c r="D91" s="3"/>
      <c r="E91" s="3"/>
      <c r="F91" s="3"/>
      <c r="G91" s="3"/>
      <c r="H91" s="3"/>
      <c r="I91" s="3"/>
      <c r="J91" s="3"/>
      <c r="K91" s="3"/>
      <c r="L91" s="3"/>
      <c r="M91" s="3"/>
      <c r="N91" s="3"/>
      <c r="O91" s="3"/>
      <c r="P91" s="3"/>
      <c r="Q91" s="3"/>
      <c r="R91" s="3"/>
      <c r="S91" s="3"/>
      <c r="T91" s="3"/>
      <c r="U91" s="3"/>
      <c r="V91" s="3"/>
      <c r="W91" s="3"/>
    </row>
    <row r="92" spans="1:23" ht="14.25" customHeight="1" x14ac:dyDescent="0.3">
      <c r="A92" s="3"/>
      <c r="B92" s="3"/>
      <c r="C92" s="3"/>
      <c r="D92" s="3"/>
      <c r="E92" s="3"/>
      <c r="F92" s="3"/>
      <c r="G92" s="3"/>
      <c r="H92" s="3"/>
      <c r="I92" s="3"/>
      <c r="J92" s="3"/>
      <c r="K92" s="3"/>
      <c r="L92" s="3"/>
      <c r="M92" s="3"/>
      <c r="N92" s="3"/>
      <c r="O92" s="3"/>
      <c r="P92" s="3"/>
      <c r="Q92" s="3"/>
      <c r="R92" s="3"/>
      <c r="S92" s="3"/>
      <c r="T92" s="3"/>
      <c r="U92" s="3"/>
      <c r="V92" s="3"/>
      <c r="W92" s="3"/>
    </row>
    <row r="93" spans="1:23" ht="14.25" customHeight="1" x14ac:dyDescent="0.3">
      <c r="A93" s="3"/>
      <c r="B93" s="3"/>
      <c r="C93" s="3"/>
      <c r="D93" s="3"/>
      <c r="E93" s="3"/>
      <c r="F93" s="3"/>
      <c r="G93" s="3"/>
      <c r="H93" s="3"/>
      <c r="I93" s="3"/>
      <c r="J93" s="3"/>
      <c r="K93" s="3"/>
      <c r="L93" s="3"/>
      <c r="M93" s="3"/>
      <c r="N93" s="3"/>
      <c r="O93" s="3"/>
      <c r="P93" s="3"/>
      <c r="Q93" s="3"/>
      <c r="R93" s="3"/>
      <c r="S93" s="3"/>
      <c r="T93" s="3"/>
      <c r="U93" s="3"/>
      <c r="V93" s="3"/>
      <c r="W93" s="3"/>
    </row>
    <row r="94" spans="1:23" ht="14.25" customHeight="1" x14ac:dyDescent="0.3">
      <c r="A94" s="3"/>
      <c r="B94" s="3"/>
      <c r="C94" s="3"/>
      <c r="D94" s="3"/>
      <c r="E94" s="3"/>
      <c r="F94" s="3"/>
      <c r="G94" s="3"/>
      <c r="H94" s="3"/>
      <c r="I94" s="3"/>
      <c r="J94" s="3"/>
      <c r="K94" s="3"/>
      <c r="L94" s="3"/>
      <c r="M94" s="3"/>
      <c r="N94" s="3"/>
      <c r="O94" s="3"/>
      <c r="P94" s="3"/>
      <c r="Q94" s="3"/>
      <c r="R94" s="3"/>
      <c r="S94" s="3"/>
      <c r="T94" s="3"/>
      <c r="U94" s="3"/>
      <c r="V94" s="3"/>
      <c r="W94" s="3"/>
    </row>
    <row r="95" spans="1:23" ht="14.25" customHeight="1" x14ac:dyDescent="0.3">
      <c r="A95" s="3"/>
      <c r="B95" s="3"/>
      <c r="C95" s="3"/>
      <c r="D95" s="3"/>
      <c r="E95" s="3"/>
      <c r="F95" s="3"/>
      <c r="G95" s="3"/>
      <c r="H95" s="3"/>
      <c r="I95" s="3"/>
      <c r="J95" s="3"/>
      <c r="K95" s="3"/>
      <c r="L95" s="3"/>
      <c r="M95" s="3"/>
      <c r="N95" s="3"/>
      <c r="O95" s="3"/>
      <c r="P95" s="3"/>
      <c r="Q95" s="3"/>
      <c r="R95" s="3"/>
      <c r="S95" s="3"/>
      <c r="T95" s="3"/>
      <c r="U95" s="3"/>
      <c r="V95" s="3"/>
      <c r="W95" s="3"/>
    </row>
    <row r="96" spans="1:23" ht="14.25" customHeight="1" x14ac:dyDescent="0.3">
      <c r="A96" s="3"/>
      <c r="B96" s="3"/>
      <c r="C96" s="3"/>
      <c r="D96" s="3"/>
      <c r="E96" s="3"/>
      <c r="F96" s="3"/>
      <c r="G96" s="3"/>
      <c r="H96" s="3"/>
      <c r="I96" s="3"/>
      <c r="J96" s="3"/>
      <c r="K96" s="3"/>
      <c r="L96" s="3"/>
      <c r="M96" s="3"/>
      <c r="N96" s="3"/>
      <c r="O96" s="3"/>
      <c r="P96" s="3"/>
      <c r="Q96" s="3"/>
      <c r="R96" s="3"/>
      <c r="S96" s="3"/>
      <c r="T96" s="3"/>
      <c r="U96" s="3"/>
      <c r="V96" s="3"/>
      <c r="W96" s="3"/>
    </row>
    <row r="97" spans="1:23" ht="14.25" customHeight="1" x14ac:dyDescent="0.3">
      <c r="A97" s="3"/>
      <c r="B97" s="3"/>
      <c r="C97" s="3"/>
      <c r="D97" s="3"/>
      <c r="E97" s="3"/>
      <c r="F97" s="3"/>
      <c r="G97" s="3"/>
      <c r="H97" s="3"/>
      <c r="I97" s="3"/>
      <c r="J97" s="3"/>
      <c r="K97" s="3"/>
      <c r="L97" s="3"/>
      <c r="M97" s="3"/>
      <c r="N97" s="3"/>
      <c r="O97" s="3"/>
      <c r="P97" s="3"/>
      <c r="Q97" s="3"/>
      <c r="R97" s="3"/>
      <c r="S97" s="3"/>
      <c r="T97" s="3"/>
      <c r="U97" s="3"/>
      <c r="V97" s="3"/>
      <c r="W97" s="3"/>
    </row>
    <row r="98" spans="1:23" ht="14.25" customHeight="1" x14ac:dyDescent="0.3">
      <c r="A98" s="3"/>
      <c r="B98" s="3"/>
      <c r="C98" s="3"/>
      <c r="D98" s="3"/>
      <c r="E98" s="3"/>
      <c r="F98" s="3"/>
      <c r="G98" s="3"/>
      <c r="H98" s="3"/>
      <c r="I98" s="3"/>
      <c r="J98" s="3"/>
      <c r="K98" s="3"/>
      <c r="L98" s="3"/>
      <c r="M98" s="3"/>
      <c r="N98" s="3"/>
      <c r="O98" s="3"/>
      <c r="P98" s="3"/>
      <c r="Q98" s="3"/>
      <c r="R98" s="3"/>
      <c r="S98" s="3"/>
      <c r="T98" s="3"/>
      <c r="U98" s="3"/>
      <c r="V98" s="3"/>
      <c r="W98" s="3"/>
    </row>
    <row r="99" spans="1:23" ht="14.25" customHeight="1" x14ac:dyDescent="0.3">
      <c r="A99" s="3"/>
      <c r="B99" s="3"/>
      <c r="C99" s="3"/>
      <c r="D99" s="3"/>
      <c r="E99" s="3"/>
      <c r="F99" s="3"/>
      <c r="G99" s="3"/>
      <c r="H99" s="3"/>
      <c r="I99" s="3"/>
      <c r="J99" s="3"/>
      <c r="K99" s="3"/>
      <c r="L99" s="3"/>
      <c r="M99" s="3"/>
      <c r="N99" s="3"/>
      <c r="O99" s="3"/>
      <c r="P99" s="3"/>
      <c r="Q99" s="3"/>
      <c r="R99" s="3"/>
      <c r="S99" s="3"/>
      <c r="T99" s="3"/>
      <c r="U99" s="3"/>
      <c r="V99" s="3"/>
      <c r="W99" s="3"/>
    </row>
    <row r="100" spans="1:23" ht="14.25" customHeight="1" x14ac:dyDescent="0.3">
      <c r="A100" s="3"/>
      <c r="B100" s="3"/>
      <c r="C100" s="3"/>
      <c r="D100" s="3"/>
      <c r="E100" s="3"/>
      <c r="F100" s="3"/>
      <c r="G100" s="3"/>
      <c r="H100" s="3"/>
      <c r="I100" s="3"/>
      <c r="J100" s="3"/>
      <c r="K100" s="3"/>
      <c r="L100" s="3"/>
      <c r="M100" s="3"/>
      <c r="N100" s="3"/>
      <c r="O100" s="3"/>
      <c r="P100" s="3"/>
      <c r="Q100" s="3"/>
      <c r="R100" s="3"/>
      <c r="S100" s="3"/>
      <c r="T100" s="3"/>
      <c r="U100" s="3"/>
      <c r="V100" s="3"/>
      <c r="W100" s="3"/>
    </row>
    <row r="101" spans="1:23" ht="14.25" customHeight="1" x14ac:dyDescent="0.3">
      <c r="A101" s="3"/>
      <c r="B101" s="3"/>
      <c r="C101" s="3"/>
      <c r="D101" s="3"/>
      <c r="E101" s="3"/>
      <c r="F101" s="3"/>
      <c r="G101" s="3"/>
      <c r="H101" s="3"/>
      <c r="I101" s="3"/>
      <c r="J101" s="3"/>
      <c r="K101" s="3"/>
      <c r="L101" s="3"/>
      <c r="M101" s="3"/>
      <c r="N101" s="3"/>
      <c r="O101" s="3"/>
      <c r="P101" s="3"/>
      <c r="Q101" s="3"/>
      <c r="R101" s="3"/>
      <c r="S101" s="3"/>
      <c r="T101" s="3"/>
      <c r="U101" s="3"/>
      <c r="V101" s="3"/>
      <c r="W101" s="3"/>
    </row>
    <row r="102" spans="1:23" ht="14.25" customHeight="1" x14ac:dyDescent="0.3">
      <c r="A102" s="3"/>
      <c r="B102" s="3"/>
      <c r="C102" s="3"/>
      <c r="D102" s="3"/>
      <c r="E102" s="3"/>
      <c r="F102" s="3"/>
      <c r="G102" s="3"/>
      <c r="H102" s="3"/>
      <c r="I102" s="3"/>
      <c r="J102" s="3"/>
      <c r="K102" s="3"/>
      <c r="L102" s="3"/>
      <c r="M102" s="3"/>
      <c r="N102" s="3"/>
      <c r="O102" s="3"/>
      <c r="P102" s="3"/>
      <c r="Q102" s="3"/>
      <c r="R102" s="3"/>
      <c r="S102" s="3"/>
      <c r="T102" s="3"/>
      <c r="U102" s="3"/>
      <c r="V102" s="3"/>
      <c r="W102" s="3"/>
    </row>
    <row r="103" spans="1:23" ht="14.25" customHeight="1" x14ac:dyDescent="0.3">
      <c r="A103" s="3"/>
      <c r="B103" s="3"/>
      <c r="C103" s="3"/>
      <c r="D103" s="3"/>
      <c r="E103" s="3"/>
      <c r="F103" s="3"/>
      <c r="G103" s="3"/>
      <c r="H103" s="3"/>
      <c r="I103" s="3"/>
      <c r="J103" s="3"/>
      <c r="K103" s="3"/>
      <c r="L103" s="3"/>
      <c r="M103" s="3"/>
      <c r="N103" s="3"/>
      <c r="O103" s="3"/>
      <c r="P103" s="3"/>
      <c r="Q103" s="3"/>
      <c r="R103" s="3"/>
      <c r="S103" s="3"/>
      <c r="T103" s="3"/>
      <c r="U103" s="3"/>
      <c r="V103" s="3"/>
      <c r="W103" s="3"/>
    </row>
    <row r="104" spans="1:23" ht="14.25" customHeight="1" x14ac:dyDescent="0.3">
      <c r="A104" s="3"/>
      <c r="B104" s="3"/>
      <c r="C104" s="3"/>
      <c r="D104" s="3"/>
      <c r="E104" s="3"/>
      <c r="F104" s="3"/>
      <c r="G104" s="3"/>
      <c r="H104" s="3"/>
      <c r="I104" s="3"/>
      <c r="J104" s="3"/>
      <c r="K104" s="3"/>
      <c r="L104" s="3"/>
      <c r="M104" s="3"/>
      <c r="N104" s="3"/>
      <c r="O104" s="3"/>
      <c r="P104" s="3"/>
      <c r="Q104" s="3"/>
      <c r="R104" s="3"/>
      <c r="S104" s="3"/>
      <c r="T104" s="3"/>
      <c r="U104" s="3"/>
      <c r="V104" s="3"/>
      <c r="W104" s="3"/>
    </row>
    <row r="105" spans="1:23" ht="14.25" customHeight="1" x14ac:dyDescent="0.3">
      <c r="A105" s="3"/>
      <c r="B105" s="3"/>
      <c r="C105" s="3"/>
      <c r="D105" s="3"/>
      <c r="E105" s="3"/>
      <c r="F105" s="3"/>
      <c r="G105" s="3"/>
      <c r="H105" s="3"/>
      <c r="I105" s="3"/>
      <c r="J105" s="3"/>
      <c r="K105" s="3"/>
      <c r="L105" s="3"/>
      <c r="M105" s="3"/>
      <c r="N105" s="3"/>
      <c r="O105" s="3"/>
      <c r="P105" s="3"/>
      <c r="Q105" s="3"/>
      <c r="R105" s="3"/>
      <c r="S105" s="3"/>
      <c r="T105" s="3"/>
      <c r="U105" s="3"/>
      <c r="V105" s="3"/>
      <c r="W105" s="3"/>
    </row>
    <row r="106" spans="1:23" ht="14.25" customHeight="1" x14ac:dyDescent="0.3">
      <c r="A106" s="3"/>
      <c r="B106" s="3"/>
      <c r="C106" s="3"/>
      <c r="D106" s="3"/>
      <c r="E106" s="3"/>
      <c r="F106" s="3"/>
      <c r="G106" s="3"/>
      <c r="H106" s="3"/>
      <c r="I106" s="3"/>
      <c r="J106" s="3"/>
      <c r="K106" s="3"/>
      <c r="L106" s="3"/>
      <c r="M106" s="3"/>
      <c r="N106" s="3"/>
      <c r="O106" s="3"/>
      <c r="P106" s="3"/>
      <c r="Q106" s="3"/>
      <c r="R106" s="3"/>
      <c r="S106" s="3"/>
      <c r="T106" s="3"/>
      <c r="U106" s="3"/>
      <c r="V106" s="3"/>
      <c r="W106" s="3"/>
    </row>
    <row r="107" spans="1:23" ht="14.25" customHeight="1" x14ac:dyDescent="0.3">
      <c r="A107" s="3"/>
      <c r="B107" s="3"/>
      <c r="C107" s="3"/>
      <c r="D107" s="3"/>
      <c r="E107" s="3"/>
      <c r="F107" s="3"/>
      <c r="G107" s="3"/>
      <c r="H107" s="3"/>
      <c r="I107" s="3"/>
      <c r="J107" s="3"/>
      <c r="K107" s="3"/>
      <c r="L107" s="3"/>
      <c r="M107" s="3"/>
      <c r="N107" s="3"/>
      <c r="O107" s="3"/>
      <c r="P107" s="3"/>
      <c r="Q107" s="3"/>
      <c r="R107" s="3"/>
      <c r="S107" s="3"/>
      <c r="T107" s="3"/>
      <c r="U107" s="3"/>
      <c r="V107" s="3"/>
      <c r="W107" s="3"/>
    </row>
    <row r="108" spans="1:23" ht="14.25" customHeight="1" x14ac:dyDescent="0.3">
      <c r="A108" s="3"/>
      <c r="B108" s="3"/>
      <c r="C108" s="3"/>
      <c r="D108" s="3"/>
      <c r="E108" s="3"/>
      <c r="F108" s="3"/>
      <c r="G108" s="3"/>
      <c r="H108" s="3"/>
      <c r="I108" s="3"/>
      <c r="J108" s="3"/>
      <c r="K108" s="3"/>
      <c r="L108" s="3"/>
      <c r="M108" s="3"/>
      <c r="N108" s="3"/>
      <c r="O108" s="3"/>
      <c r="P108" s="3"/>
      <c r="Q108" s="3"/>
      <c r="R108" s="3"/>
      <c r="S108" s="3"/>
      <c r="T108" s="3"/>
      <c r="U108" s="3"/>
      <c r="V108" s="3"/>
      <c r="W108" s="3"/>
    </row>
    <row r="109" spans="1:23" ht="14.25" customHeight="1" x14ac:dyDescent="0.3">
      <c r="A109" s="3"/>
      <c r="B109" s="3"/>
      <c r="C109" s="3"/>
      <c r="D109" s="3"/>
      <c r="E109" s="3"/>
      <c r="F109" s="3"/>
      <c r="G109" s="3"/>
      <c r="H109" s="3"/>
      <c r="I109" s="3"/>
      <c r="J109" s="3"/>
      <c r="K109" s="3"/>
      <c r="L109" s="3"/>
      <c r="M109" s="3"/>
      <c r="N109" s="3"/>
      <c r="O109" s="3"/>
      <c r="P109" s="3"/>
      <c r="Q109" s="3"/>
      <c r="R109" s="3"/>
      <c r="S109" s="3"/>
      <c r="T109" s="3"/>
      <c r="U109" s="3"/>
      <c r="V109" s="3"/>
      <c r="W109" s="3"/>
    </row>
    <row r="110" spans="1:23" ht="14.25" customHeight="1" x14ac:dyDescent="0.3">
      <c r="A110" s="3"/>
      <c r="B110" s="3"/>
      <c r="C110" s="3"/>
      <c r="D110" s="3"/>
      <c r="E110" s="3"/>
      <c r="F110" s="3"/>
      <c r="G110" s="3"/>
      <c r="H110" s="3"/>
      <c r="I110" s="3"/>
      <c r="J110" s="3"/>
      <c r="K110" s="3"/>
      <c r="L110" s="3"/>
      <c r="M110" s="3"/>
      <c r="N110" s="3"/>
      <c r="O110" s="3"/>
      <c r="P110" s="3"/>
      <c r="Q110" s="3"/>
      <c r="R110" s="3"/>
      <c r="S110" s="3"/>
      <c r="T110" s="3"/>
      <c r="U110" s="3"/>
      <c r="V110" s="3"/>
      <c r="W110" s="3"/>
    </row>
    <row r="111" spans="1:23" ht="14.25" customHeight="1" x14ac:dyDescent="0.3">
      <c r="A111" s="3"/>
      <c r="B111" s="3"/>
      <c r="C111" s="3"/>
      <c r="D111" s="3"/>
      <c r="E111" s="3"/>
      <c r="F111" s="3"/>
      <c r="G111" s="3"/>
      <c r="H111" s="3"/>
      <c r="I111" s="3"/>
      <c r="J111" s="3"/>
      <c r="K111" s="3"/>
      <c r="L111" s="3"/>
      <c r="M111" s="3"/>
      <c r="N111" s="3"/>
      <c r="O111" s="3"/>
      <c r="P111" s="3"/>
      <c r="Q111" s="3"/>
      <c r="R111" s="3"/>
      <c r="S111" s="3"/>
      <c r="T111" s="3"/>
      <c r="U111" s="3"/>
      <c r="V111" s="3"/>
      <c r="W111" s="3"/>
    </row>
    <row r="112" spans="1:23" ht="14.25" customHeight="1" x14ac:dyDescent="0.3">
      <c r="A112" s="3"/>
      <c r="B112" s="3"/>
      <c r="C112" s="3"/>
      <c r="D112" s="3"/>
      <c r="E112" s="3"/>
      <c r="F112" s="3"/>
      <c r="G112" s="3"/>
      <c r="H112" s="3"/>
      <c r="I112" s="3"/>
      <c r="J112" s="3"/>
      <c r="K112" s="3"/>
      <c r="L112" s="3"/>
      <c r="M112" s="3"/>
      <c r="N112" s="3"/>
      <c r="O112" s="3"/>
      <c r="P112" s="3"/>
      <c r="Q112" s="3"/>
      <c r="R112" s="3"/>
      <c r="S112" s="3"/>
      <c r="T112" s="3"/>
      <c r="U112" s="3"/>
      <c r="V112" s="3"/>
      <c r="W112" s="3"/>
    </row>
    <row r="113" spans="1:23" ht="14.25" customHeight="1" x14ac:dyDescent="0.3">
      <c r="A113" s="3"/>
      <c r="B113" s="3"/>
      <c r="C113" s="3"/>
      <c r="D113" s="3"/>
      <c r="E113" s="3"/>
      <c r="F113" s="3"/>
      <c r="G113" s="3"/>
      <c r="H113" s="3"/>
      <c r="I113" s="3"/>
      <c r="J113" s="3"/>
      <c r="K113" s="3"/>
      <c r="L113" s="3"/>
      <c r="M113" s="3"/>
      <c r="N113" s="3"/>
      <c r="O113" s="3"/>
      <c r="P113" s="3"/>
      <c r="Q113" s="3"/>
      <c r="R113" s="3"/>
      <c r="S113" s="3"/>
      <c r="T113" s="3"/>
      <c r="U113" s="3"/>
      <c r="V113" s="3"/>
      <c r="W113" s="3"/>
    </row>
    <row r="114" spans="1:23" ht="14.25" customHeight="1" x14ac:dyDescent="0.3">
      <c r="A114" s="3"/>
      <c r="B114" s="3"/>
      <c r="C114" s="3"/>
      <c r="D114" s="3"/>
      <c r="E114" s="3"/>
      <c r="F114" s="3"/>
      <c r="G114" s="3"/>
      <c r="H114" s="3"/>
      <c r="I114" s="3"/>
      <c r="J114" s="3"/>
      <c r="K114" s="3"/>
      <c r="L114" s="3"/>
      <c r="M114" s="3"/>
      <c r="N114" s="3"/>
      <c r="O114" s="3"/>
      <c r="P114" s="3"/>
      <c r="Q114" s="3"/>
      <c r="R114" s="3"/>
      <c r="S114" s="3"/>
      <c r="T114" s="3"/>
      <c r="U114" s="3"/>
      <c r="V114" s="3"/>
      <c r="W114" s="3"/>
    </row>
    <row r="115" spans="1:23" ht="14.25" customHeight="1" x14ac:dyDescent="0.3">
      <c r="A115" s="3"/>
      <c r="B115" s="3"/>
      <c r="C115" s="3"/>
      <c r="D115" s="3"/>
      <c r="E115" s="3"/>
      <c r="F115" s="3"/>
      <c r="G115" s="3"/>
      <c r="H115" s="3"/>
      <c r="I115" s="3"/>
      <c r="J115" s="3"/>
      <c r="K115" s="3"/>
      <c r="L115" s="3"/>
      <c r="M115" s="3"/>
      <c r="N115" s="3"/>
      <c r="O115" s="3"/>
      <c r="P115" s="3"/>
      <c r="Q115" s="3"/>
      <c r="R115" s="3"/>
      <c r="S115" s="3"/>
      <c r="T115" s="3"/>
      <c r="U115" s="3"/>
      <c r="V115" s="3"/>
      <c r="W115" s="3"/>
    </row>
    <row r="116" spans="1:23" ht="14.25" customHeight="1" x14ac:dyDescent="0.3">
      <c r="A116" s="3"/>
      <c r="B116" s="3"/>
      <c r="C116" s="3"/>
      <c r="D116" s="3"/>
      <c r="E116" s="3"/>
      <c r="F116" s="3"/>
      <c r="G116" s="3"/>
      <c r="H116" s="3"/>
      <c r="I116" s="3"/>
      <c r="J116" s="3"/>
      <c r="K116" s="3"/>
      <c r="L116" s="3"/>
      <c r="M116" s="3"/>
      <c r="N116" s="3"/>
      <c r="O116" s="3"/>
      <c r="P116" s="3"/>
      <c r="Q116" s="3"/>
      <c r="R116" s="3"/>
      <c r="S116" s="3"/>
      <c r="T116" s="3"/>
      <c r="U116" s="3"/>
      <c r="V116" s="3"/>
      <c r="W116" s="3"/>
    </row>
    <row r="117" spans="1:23" ht="14.25" customHeight="1" x14ac:dyDescent="0.3">
      <c r="A117" s="3"/>
      <c r="B117" s="3"/>
      <c r="C117" s="3"/>
      <c r="D117" s="3"/>
      <c r="E117" s="3"/>
      <c r="F117" s="3"/>
      <c r="G117" s="3"/>
      <c r="H117" s="3"/>
      <c r="I117" s="3"/>
      <c r="J117" s="3"/>
      <c r="K117" s="3"/>
      <c r="L117" s="3"/>
      <c r="M117" s="3"/>
      <c r="N117" s="3"/>
      <c r="O117" s="3"/>
      <c r="P117" s="3"/>
      <c r="Q117" s="3"/>
      <c r="R117" s="3"/>
      <c r="S117" s="3"/>
      <c r="T117" s="3"/>
      <c r="U117" s="3"/>
      <c r="V117" s="3"/>
      <c r="W117" s="3"/>
    </row>
    <row r="118" spans="1:23" ht="14.25" customHeight="1" x14ac:dyDescent="0.3">
      <c r="A118" s="3"/>
      <c r="B118" s="3"/>
      <c r="C118" s="3"/>
      <c r="D118" s="3"/>
      <c r="E118" s="3"/>
      <c r="F118" s="3"/>
      <c r="G118" s="3"/>
      <c r="H118" s="3"/>
      <c r="I118" s="3"/>
      <c r="J118" s="3"/>
      <c r="K118" s="3"/>
      <c r="L118" s="3"/>
      <c r="M118" s="3"/>
      <c r="N118" s="3"/>
      <c r="O118" s="3"/>
      <c r="P118" s="3"/>
      <c r="Q118" s="3"/>
      <c r="R118" s="3"/>
      <c r="S118" s="3"/>
      <c r="T118" s="3"/>
      <c r="U118" s="3"/>
      <c r="V118" s="3"/>
      <c r="W118" s="3"/>
    </row>
    <row r="119" spans="1:23" ht="14.25" customHeight="1" x14ac:dyDescent="0.3">
      <c r="A119" s="3"/>
      <c r="B119" s="3"/>
      <c r="C119" s="3"/>
      <c r="D119" s="3"/>
      <c r="E119" s="3"/>
      <c r="F119" s="3"/>
      <c r="G119" s="3"/>
      <c r="H119" s="3"/>
      <c r="I119" s="3"/>
      <c r="J119" s="3"/>
      <c r="K119" s="3"/>
      <c r="L119" s="3"/>
      <c r="M119" s="3"/>
      <c r="N119" s="3"/>
      <c r="O119" s="3"/>
      <c r="P119" s="3"/>
      <c r="Q119" s="3"/>
      <c r="R119" s="3"/>
      <c r="S119" s="3"/>
      <c r="T119" s="3"/>
      <c r="U119" s="3"/>
      <c r="V119" s="3"/>
      <c r="W119" s="3"/>
    </row>
    <row r="120" spans="1:23" ht="14.25" customHeight="1" x14ac:dyDescent="0.3">
      <c r="A120" s="3"/>
      <c r="B120" s="3"/>
      <c r="C120" s="3"/>
      <c r="D120" s="3"/>
      <c r="E120" s="3"/>
      <c r="F120" s="3"/>
      <c r="G120" s="3"/>
      <c r="H120" s="3"/>
      <c r="I120" s="3"/>
      <c r="J120" s="3"/>
      <c r="K120" s="3"/>
      <c r="L120" s="3"/>
      <c r="M120" s="3"/>
      <c r="N120" s="3"/>
      <c r="O120" s="3"/>
      <c r="P120" s="3"/>
      <c r="Q120" s="3"/>
      <c r="R120" s="3"/>
      <c r="S120" s="3"/>
      <c r="T120" s="3"/>
      <c r="U120" s="3"/>
      <c r="V120" s="3"/>
      <c r="W120" s="3"/>
    </row>
    <row r="121" spans="1:23" ht="14.25" customHeight="1" x14ac:dyDescent="0.3">
      <c r="A121" s="3"/>
      <c r="B121" s="3"/>
      <c r="C121" s="3"/>
      <c r="D121" s="3"/>
      <c r="E121" s="3"/>
      <c r="F121" s="3"/>
      <c r="G121" s="3"/>
      <c r="H121" s="3"/>
      <c r="I121" s="3"/>
      <c r="J121" s="3"/>
      <c r="K121" s="3"/>
      <c r="L121" s="3"/>
      <c r="M121" s="3"/>
      <c r="N121" s="3"/>
      <c r="O121" s="3"/>
      <c r="P121" s="3"/>
      <c r="Q121" s="3"/>
      <c r="R121" s="3"/>
      <c r="S121" s="3"/>
      <c r="T121" s="3"/>
      <c r="U121" s="3"/>
      <c r="V121" s="3"/>
      <c r="W121" s="3"/>
    </row>
    <row r="122" spans="1:23" ht="14.25" customHeight="1" x14ac:dyDescent="0.3">
      <c r="A122" s="3"/>
      <c r="B122" s="3"/>
      <c r="C122" s="3"/>
      <c r="D122" s="3"/>
      <c r="E122" s="3"/>
      <c r="F122" s="3"/>
      <c r="G122" s="3"/>
      <c r="H122" s="3"/>
      <c r="I122" s="3"/>
      <c r="J122" s="3"/>
      <c r="K122" s="3"/>
      <c r="L122" s="3"/>
      <c r="M122" s="3"/>
      <c r="N122" s="3"/>
      <c r="O122" s="3"/>
      <c r="P122" s="3"/>
      <c r="Q122" s="3"/>
      <c r="R122" s="3"/>
      <c r="S122" s="3"/>
      <c r="T122" s="3"/>
      <c r="U122" s="3"/>
      <c r="V122" s="3"/>
      <c r="W122" s="3"/>
    </row>
    <row r="123" spans="1:23" ht="14.25" customHeight="1" x14ac:dyDescent="0.3">
      <c r="A123" s="3"/>
      <c r="B123" s="3"/>
      <c r="C123" s="3"/>
      <c r="D123" s="3"/>
      <c r="E123" s="3"/>
      <c r="F123" s="3"/>
      <c r="G123" s="3"/>
      <c r="H123" s="3"/>
      <c r="I123" s="3"/>
      <c r="J123" s="3"/>
      <c r="K123" s="3"/>
      <c r="L123" s="3"/>
      <c r="M123" s="3"/>
      <c r="N123" s="3"/>
      <c r="O123" s="3"/>
      <c r="P123" s="3"/>
      <c r="Q123" s="3"/>
      <c r="R123" s="3"/>
      <c r="S123" s="3"/>
      <c r="T123" s="3"/>
      <c r="U123" s="3"/>
      <c r="V123" s="3"/>
      <c r="W123" s="3"/>
    </row>
    <row r="124" spans="1:23" ht="14.25" customHeight="1" x14ac:dyDescent="0.3">
      <c r="A124" s="3"/>
      <c r="B124" s="3"/>
      <c r="C124" s="3"/>
      <c r="D124" s="3"/>
      <c r="E124" s="3"/>
      <c r="F124" s="3"/>
      <c r="G124" s="3"/>
      <c r="H124" s="3"/>
      <c r="I124" s="3"/>
      <c r="J124" s="3"/>
      <c r="K124" s="3"/>
      <c r="L124" s="3"/>
      <c r="M124" s="3"/>
      <c r="N124" s="3"/>
      <c r="O124" s="3"/>
      <c r="P124" s="3"/>
      <c r="Q124" s="3"/>
      <c r="R124" s="3"/>
      <c r="S124" s="3"/>
      <c r="T124" s="3"/>
      <c r="U124" s="3"/>
      <c r="V124" s="3"/>
      <c r="W124" s="3"/>
    </row>
    <row r="125" spans="1:23" ht="14.25" customHeight="1" x14ac:dyDescent="0.3">
      <c r="A125" s="3"/>
      <c r="B125" s="3"/>
      <c r="C125" s="3"/>
      <c r="D125" s="3"/>
      <c r="E125" s="3"/>
      <c r="F125" s="3"/>
      <c r="G125" s="3"/>
      <c r="H125" s="3"/>
      <c r="I125" s="3"/>
      <c r="J125" s="3"/>
      <c r="K125" s="3"/>
      <c r="L125" s="3"/>
      <c r="M125" s="3"/>
      <c r="N125" s="3"/>
      <c r="O125" s="3"/>
      <c r="P125" s="3"/>
      <c r="Q125" s="3"/>
      <c r="R125" s="3"/>
      <c r="S125" s="3"/>
      <c r="T125" s="3"/>
      <c r="U125" s="3"/>
      <c r="V125" s="3"/>
      <c r="W125" s="3"/>
    </row>
    <row r="126" spans="1:23" ht="14.25" customHeight="1" x14ac:dyDescent="0.3">
      <c r="A126" s="3"/>
      <c r="B126" s="3"/>
      <c r="C126" s="3"/>
      <c r="D126" s="3"/>
      <c r="E126" s="3"/>
      <c r="F126" s="3"/>
      <c r="G126" s="3"/>
      <c r="H126" s="3"/>
      <c r="I126" s="3"/>
      <c r="J126" s="3"/>
      <c r="K126" s="3"/>
      <c r="L126" s="3"/>
      <c r="M126" s="3"/>
      <c r="N126" s="3"/>
      <c r="O126" s="3"/>
      <c r="P126" s="3"/>
      <c r="Q126" s="3"/>
      <c r="R126" s="3"/>
      <c r="S126" s="3"/>
      <c r="T126" s="3"/>
      <c r="U126" s="3"/>
      <c r="V126" s="3"/>
      <c r="W126" s="3"/>
    </row>
    <row r="127" spans="1:23" ht="14.25" customHeight="1" x14ac:dyDescent="0.3">
      <c r="A127" s="3"/>
      <c r="B127" s="3"/>
      <c r="C127" s="3"/>
      <c r="D127" s="3"/>
      <c r="E127" s="3"/>
      <c r="F127" s="3"/>
      <c r="G127" s="3"/>
      <c r="H127" s="3"/>
      <c r="I127" s="3"/>
      <c r="J127" s="3"/>
      <c r="K127" s="3"/>
      <c r="L127" s="3"/>
      <c r="M127" s="3"/>
      <c r="N127" s="3"/>
      <c r="O127" s="3"/>
      <c r="P127" s="3"/>
      <c r="Q127" s="3"/>
      <c r="R127" s="3"/>
      <c r="S127" s="3"/>
      <c r="T127" s="3"/>
      <c r="U127" s="3"/>
      <c r="V127" s="3"/>
      <c r="W127" s="3"/>
    </row>
    <row r="128" spans="1:23" ht="14.25" customHeight="1" x14ac:dyDescent="0.3">
      <c r="A128" s="3"/>
      <c r="B128" s="3"/>
      <c r="C128" s="3"/>
      <c r="D128" s="3"/>
      <c r="E128" s="3"/>
      <c r="F128" s="3"/>
      <c r="G128" s="3"/>
      <c r="H128" s="3"/>
      <c r="I128" s="3"/>
      <c r="J128" s="3"/>
      <c r="K128" s="3"/>
      <c r="L128" s="3"/>
      <c r="M128" s="3"/>
      <c r="N128" s="3"/>
      <c r="O128" s="3"/>
      <c r="P128" s="3"/>
      <c r="Q128" s="3"/>
      <c r="R128" s="3"/>
      <c r="S128" s="3"/>
      <c r="T128" s="3"/>
      <c r="U128" s="3"/>
      <c r="V128" s="3"/>
      <c r="W128" s="3"/>
    </row>
    <row r="129" spans="1:23" ht="14.25" customHeight="1" x14ac:dyDescent="0.3">
      <c r="A129" s="3"/>
      <c r="B129" s="3"/>
      <c r="C129" s="3"/>
      <c r="D129" s="3"/>
      <c r="E129" s="3"/>
      <c r="F129" s="3"/>
      <c r="G129" s="3"/>
      <c r="H129" s="3"/>
      <c r="I129" s="3"/>
      <c r="J129" s="3"/>
      <c r="K129" s="3"/>
      <c r="L129" s="3"/>
      <c r="M129" s="3"/>
      <c r="N129" s="3"/>
      <c r="O129" s="3"/>
      <c r="P129" s="3"/>
      <c r="Q129" s="3"/>
      <c r="R129" s="3"/>
      <c r="S129" s="3"/>
      <c r="T129" s="3"/>
      <c r="U129" s="3"/>
      <c r="V129" s="3"/>
      <c r="W129" s="3"/>
    </row>
    <row r="130" spans="1:23" ht="14.25" customHeight="1" x14ac:dyDescent="0.3">
      <c r="A130" s="3"/>
      <c r="B130" s="3"/>
      <c r="C130" s="3"/>
      <c r="D130" s="3"/>
      <c r="E130" s="3"/>
      <c r="F130" s="3"/>
      <c r="G130" s="3"/>
      <c r="H130" s="3"/>
      <c r="I130" s="3"/>
      <c r="J130" s="3"/>
      <c r="K130" s="3"/>
      <c r="L130" s="3"/>
      <c r="M130" s="3"/>
      <c r="N130" s="3"/>
      <c r="O130" s="3"/>
      <c r="P130" s="3"/>
      <c r="Q130" s="3"/>
      <c r="R130" s="3"/>
      <c r="S130" s="3"/>
      <c r="T130" s="3"/>
      <c r="U130" s="3"/>
      <c r="V130" s="3"/>
      <c r="W130" s="3"/>
    </row>
    <row r="131" spans="1:23" ht="14.25" customHeight="1" x14ac:dyDescent="0.3">
      <c r="A131" s="3"/>
      <c r="B131" s="3"/>
      <c r="C131" s="3"/>
      <c r="D131" s="3"/>
      <c r="E131" s="3"/>
      <c r="F131" s="3"/>
      <c r="G131" s="3"/>
      <c r="H131" s="3"/>
      <c r="I131" s="3"/>
      <c r="J131" s="3"/>
      <c r="K131" s="3"/>
      <c r="L131" s="3"/>
      <c r="M131" s="3"/>
      <c r="N131" s="3"/>
      <c r="O131" s="3"/>
      <c r="P131" s="3"/>
      <c r="Q131" s="3"/>
      <c r="R131" s="3"/>
      <c r="S131" s="3"/>
      <c r="T131" s="3"/>
      <c r="U131" s="3"/>
      <c r="V131" s="3"/>
      <c r="W131" s="3"/>
    </row>
    <row r="132" spans="1:23" ht="14.25" customHeight="1" x14ac:dyDescent="0.3">
      <c r="A132" s="3"/>
      <c r="B132" s="3"/>
      <c r="C132" s="3"/>
      <c r="D132" s="3"/>
      <c r="E132" s="3"/>
      <c r="F132" s="3"/>
      <c r="G132" s="3"/>
      <c r="H132" s="3"/>
      <c r="I132" s="3"/>
      <c r="J132" s="3"/>
      <c r="K132" s="3"/>
      <c r="L132" s="3"/>
      <c r="M132" s="3"/>
      <c r="N132" s="3"/>
      <c r="O132" s="3"/>
      <c r="P132" s="3"/>
      <c r="Q132" s="3"/>
      <c r="R132" s="3"/>
      <c r="S132" s="3"/>
      <c r="T132" s="3"/>
      <c r="U132" s="3"/>
      <c r="V132" s="3"/>
      <c r="W132" s="3"/>
    </row>
    <row r="133" spans="1:23" ht="14.25" customHeight="1" x14ac:dyDescent="0.3">
      <c r="A133" s="3"/>
      <c r="B133" s="3"/>
      <c r="C133" s="3"/>
      <c r="D133" s="3"/>
      <c r="E133" s="3"/>
      <c r="F133" s="3"/>
      <c r="G133" s="3"/>
      <c r="H133" s="3"/>
      <c r="I133" s="3"/>
      <c r="J133" s="3"/>
      <c r="K133" s="3"/>
      <c r="L133" s="3"/>
      <c r="M133" s="3"/>
      <c r="N133" s="3"/>
      <c r="O133" s="3"/>
      <c r="P133" s="3"/>
      <c r="Q133" s="3"/>
      <c r="R133" s="3"/>
      <c r="S133" s="3"/>
      <c r="T133" s="3"/>
      <c r="U133" s="3"/>
      <c r="V133" s="3"/>
      <c r="W133" s="3"/>
    </row>
    <row r="134" spans="1:23" ht="14.25" customHeight="1" x14ac:dyDescent="0.3">
      <c r="A134" s="3"/>
      <c r="B134" s="3"/>
      <c r="C134" s="3"/>
      <c r="D134" s="3"/>
      <c r="E134" s="3"/>
      <c r="F134" s="3"/>
      <c r="G134" s="3"/>
      <c r="H134" s="3"/>
      <c r="I134" s="3"/>
      <c r="J134" s="3"/>
      <c r="K134" s="3"/>
      <c r="L134" s="3"/>
      <c r="M134" s="3"/>
      <c r="N134" s="3"/>
      <c r="O134" s="3"/>
      <c r="P134" s="3"/>
      <c r="Q134" s="3"/>
      <c r="R134" s="3"/>
      <c r="S134" s="3"/>
      <c r="T134" s="3"/>
      <c r="U134" s="3"/>
      <c r="V134" s="3"/>
      <c r="W134" s="3"/>
    </row>
    <row r="135" spans="1:23" ht="14.25" customHeight="1" x14ac:dyDescent="0.3">
      <c r="A135" s="3"/>
      <c r="B135" s="3"/>
      <c r="C135" s="3"/>
      <c r="D135" s="3"/>
      <c r="E135" s="3"/>
      <c r="F135" s="3"/>
      <c r="G135" s="3"/>
      <c r="H135" s="3"/>
      <c r="I135" s="3"/>
      <c r="J135" s="3"/>
      <c r="K135" s="3"/>
      <c r="L135" s="3"/>
      <c r="M135" s="3"/>
      <c r="N135" s="3"/>
      <c r="O135" s="3"/>
      <c r="P135" s="3"/>
      <c r="Q135" s="3"/>
      <c r="R135" s="3"/>
      <c r="S135" s="3"/>
      <c r="T135" s="3"/>
      <c r="U135" s="3"/>
      <c r="V135" s="3"/>
      <c r="W135" s="3"/>
    </row>
    <row r="136" spans="1:23" ht="14.25" customHeight="1" x14ac:dyDescent="0.3">
      <c r="A136" s="3"/>
      <c r="B136" s="3"/>
      <c r="C136" s="3"/>
      <c r="D136" s="3"/>
      <c r="E136" s="3"/>
      <c r="F136" s="3"/>
      <c r="G136" s="3"/>
      <c r="H136" s="3"/>
      <c r="I136" s="3"/>
      <c r="J136" s="3"/>
      <c r="K136" s="3"/>
      <c r="L136" s="3"/>
      <c r="M136" s="3"/>
      <c r="N136" s="3"/>
      <c r="O136" s="3"/>
      <c r="P136" s="3"/>
      <c r="Q136" s="3"/>
      <c r="R136" s="3"/>
      <c r="S136" s="3"/>
      <c r="T136" s="3"/>
      <c r="U136" s="3"/>
      <c r="V136" s="3"/>
      <c r="W136" s="3"/>
    </row>
    <row r="137" spans="1:23" ht="14.25" customHeight="1" x14ac:dyDescent="0.3">
      <c r="A137" s="3"/>
      <c r="B137" s="3"/>
      <c r="C137" s="3"/>
      <c r="D137" s="3"/>
      <c r="E137" s="3"/>
      <c r="F137" s="3"/>
      <c r="G137" s="3"/>
      <c r="H137" s="3"/>
      <c r="I137" s="3"/>
      <c r="J137" s="3"/>
      <c r="K137" s="3"/>
      <c r="L137" s="3"/>
      <c r="M137" s="3"/>
      <c r="N137" s="3"/>
      <c r="O137" s="3"/>
      <c r="P137" s="3"/>
      <c r="Q137" s="3"/>
      <c r="R137" s="3"/>
      <c r="S137" s="3"/>
      <c r="T137" s="3"/>
      <c r="U137" s="3"/>
      <c r="V137" s="3"/>
      <c r="W137" s="3"/>
    </row>
    <row r="138" spans="1:23" ht="14.25" customHeight="1" x14ac:dyDescent="0.3">
      <c r="A138" s="3"/>
      <c r="B138" s="3"/>
      <c r="C138" s="3"/>
      <c r="D138" s="3"/>
      <c r="E138" s="3"/>
      <c r="F138" s="3"/>
      <c r="G138" s="3"/>
      <c r="H138" s="3"/>
      <c r="I138" s="3"/>
      <c r="J138" s="3"/>
      <c r="K138" s="3"/>
      <c r="L138" s="3"/>
      <c r="M138" s="3"/>
      <c r="N138" s="3"/>
      <c r="O138" s="3"/>
      <c r="P138" s="3"/>
      <c r="Q138" s="3"/>
      <c r="R138" s="3"/>
      <c r="S138" s="3"/>
      <c r="T138" s="3"/>
      <c r="U138" s="3"/>
      <c r="V138" s="3"/>
      <c r="W138" s="3"/>
    </row>
    <row r="139" spans="1:23" ht="14.25" customHeight="1" x14ac:dyDescent="0.3">
      <c r="A139" s="3"/>
      <c r="B139" s="3"/>
      <c r="C139" s="3"/>
      <c r="D139" s="3"/>
      <c r="E139" s="3"/>
      <c r="F139" s="3"/>
      <c r="G139" s="3"/>
      <c r="H139" s="3"/>
      <c r="I139" s="3"/>
      <c r="J139" s="3"/>
      <c r="K139" s="3"/>
      <c r="L139" s="3"/>
      <c r="M139" s="3"/>
      <c r="N139" s="3"/>
      <c r="O139" s="3"/>
      <c r="P139" s="3"/>
      <c r="Q139" s="3"/>
      <c r="R139" s="3"/>
      <c r="S139" s="3"/>
      <c r="T139" s="3"/>
      <c r="U139" s="3"/>
      <c r="V139" s="3"/>
      <c r="W139" s="3"/>
    </row>
    <row r="140" spans="1:23" ht="14.25" customHeight="1" x14ac:dyDescent="0.3">
      <c r="A140" s="3"/>
      <c r="B140" s="3"/>
      <c r="C140" s="3"/>
      <c r="D140" s="3"/>
      <c r="E140" s="3"/>
      <c r="F140" s="3"/>
      <c r="G140" s="3"/>
      <c r="H140" s="3"/>
      <c r="I140" s="3"/>
      <c r="J140" s="3"/>
      <c r="K140" s="3"/>
      <c r="L140" s="3"/>
      <c r="M140" s="3"/>
      <c r="N140" s="3"/>
      <c r="O140" s="3"/>
      <c r="P140" s="3"/>
      <c r="Q140" s="3"/>
      <c r="R140" s="3"/>
      <c r="S140" s="3"/>
      <c r="T140" s="3"/>
      <c r="U140" s="3"/>
      <c r="V140" s="3"/>
      <c r="W140" s="3"/>
    </row>
    <row r="141" spans="1:23" ht="14.25" customHeight="1" x14ac:dyDescent="0.3">
      <c r="A141" s="3"/>
      <c r="B141" s="3"/>
      <c r="C141" s="3"/>
      <c r="D141" s="3"/>
      <c r="E141" s="3"/>
      <c r="F141" s="3"/>
      <c r="G141" s="3"/>
      <c r="H141" s="3"/>
      <c r="I141" s="3"/>
      <c r="J141" s="3"/>
      <c r="K141" s="3"/>
      <c r="L141" s="3"/>
      <c r="M141" s="3"/>
      <c r="N141" s="3"/>
      <c r="O141" s="3"/>
      <c r="P141" s="3"/>
      <c r="Q141" s="3"/>
      <c r="R141" s="3"/>
      <c r="S141" s="3"/>
      <c r="T141" s="3"/>
      <c r="U141" s="3"/>
      <c r="V141" s="3"/>
      <c r="W141" s="3"/>
    </row>
    <row r="142" spans="1:23" ht="14.25" customHeight="1" x14ac:dyDescent="0.3">
      <c r="A142" s="3"/>
      <c r="B142" s="3"/>
      <c r="C142" s="3"/>
      <c r="D142" s="3"/>
      <c r="E142" s="3"/>
      <c r="F142" s="3"/>
      <c r="G142" s="3"/>
      <c r="H142" s="3"/>
      <c r="I142" s="3"/>
      <c r="J142" s="3"/>
      <c r="K142" s="3"/>
      <c r="L142" s="3"/>
      <c r="M142" s="3"/>
      <c r="N142" s="3"/>
      <c r="O142" s="3"/>
      <c r="P142" s="3"/>
      <c r="Q142" s="3"/>
      <c r="R142" s="3"/>
      <c r="S142" s="3"/>
      <c r="T142" s="3"/>
      <c r="U142" s="3"/>
      <c r="V142" s="3"/>
      <c r="W142" s="3"/>
    </row>
    <row r="143" spans="1:23" ht="14.25" customHeight="1" x14ac:dyDescent="0.3">
      <c r="A143" s="3"/>
      <c r="B143" s="3"/>
      <c r="C143" s="3"/>
      <c r="D143" s="3"/>
      <c r="E143" s="3"/>
      <c r="F143" s="3"/>
      <c r="G143" s="3"/>
      <c r="H143" s="3"/>
      <c r="I143" s="3"/>
      <c r="J143" s="3"/>
      <c r="K143" s="3"/>
      <c r="L143" s="3"/>
      <c r="M143" s="3"/>
      <c r="N143" s="3"/>
      <c r="O143" s="3"/>
      <c r="P143" s="3"/>
      <c r="Q143" s="3"/>
      <c r="R143" s="3"/>
      <c r="S143" s="3"/>
      <c r="T143" s="3"/>
      <c r="U143" s="3"/>
      <c r="V143" s="3"/>
      <c r="W143" s="3"/>
    </row>
    <row r="144" spans="1:23" ht="14.25" customHeight="1" x14ac:dyDescent="0.3">
      <c r="A144" s="3"/>
      <c r="B144" s="3"/>
      <c r="C144" s="3"/>
      <c r="D144" s="3"/>
      <c r="E144" s="3"/>
      <c r="F144" s="3"/>
      <c r="G144" s="3"/>
      <c r="H144" s="3"/>
      <c r="I144" s="3"/>
      <c r="J144" s="3"/>
      <c r="K144" s="3"/>
      <c r="L144" s="3"/>
      <c r="M144" s="3"/>
      <c r="N144" s="3"/>
      <c r="O144" s="3"/>
      <c r="P144" s="3"/>
      <c r="Q144" s="3"/>
      <c r="R144" s="3"/>
      <c r="S144" s="3"/>
      <c r="T144" s="3"/>
      <c r="U144" s="3"/>
      <c r="V144" s="3"/>
      <c r="W144" s="3"/>
    </row>
    <row r="145" spans="1:23" ht="14.25" customHeight="1" x14ac:dyDescent="0.3">
      <c r="A145" s="3"/>
      <c r="B145" s="3"/>
      <c r="C145" s="3"/>
      <c r="D145" s="3"/>
      <c r="E145" s="3"/>
      <c r="F145" s="3"/>
      <c r="G145" s="3"/>
      <c r="H145" s="3"/>
      <c r="I145" s="3"/>
      <c r="J145" s="3"/>
      <c r="K145" s="3"/>
      <c r="L145" s="3"/>
      <c r="M145" s="3"/>
      <c r="N145" s="3"/>
      <c r="O145" s="3"/>
      <c r="P145" s="3"/>
      <c r="Q145" s="3"/>
      <c r="R145" s="3"/>
      <c r="S145" s="3"/>
      <c r="T145" s="3"/>
      <c r="U145" s="3"/>
      <c r="V145" s="3"/>
      <c r="W145" s="3"/>
    </row>
    <row r="146" spans="1:23" ht="14.25" customHeight="1" x14ac:dyDescent="0.3">
      <c r="A146" s="3"/>
      <c r="B146" s="3"/>
      <c r="C146" s="3"/>
      <c r="D146" s="3"/>
      <c r="E146" s="3"/>
      <c r="F146" s="3"/>
      <c r="G146" s="3"/>
      <c r="H146" s="3"/>
      <c r="I146" s="3"/>
      <c r="J146" s="3"/>
      <c r="K146" s="3"/>
      <c r="L146" s="3"/>
      <c r="M146" s="3"/>
      <c r="N146" s="3"/>
      <c r="O146" s="3"/>
      <c r="P146" s="3"/>
      <c r="Q146" s="3"/>
      <c r="R146" s="3"/>
      <c r="S146" s="3"/>
      <c r="T146" s="3"/>
      <c r="U146" s="3"/>
      <c r="V146" s="3"/>
      <c r="W146" s="3"/>
    </row>
    <row r="147" spans="1:23" ht="14.25" customHeight="1" x14ac:dyDescent="0.3">
      <c r="A147" s="3"/>
      <c r="B147" s="3"/>
      <c r="C147" s="3"/>
      <c r="D147" s="3"/>
      <c r="E147" s="3"/>
      <c r="F147" s="3"/>
      <c r="G147" s="3"/>
      <c r="H147" s="3"/>
      <c r="I147" s="3"/>
      <c r="J147" s="3"/>
      <c r="K147" s="3"/>
      <c r="L147" s="3"/>
      <c r="M147" s="3"/>
      <c r="N147" s="3"/>
      <c r="O147" s="3"/>
      <c r="P147" s="3"/>
      <c r="Q147" s="3"/>
      <c r="R147" s="3"/>
      <c r="S147" s="3"/>
      <c r="T147" s="3"/>
      <c r="U147" s="3"/>
      <c r="V147" s="3"/>
      <c r="W147" s="3"/>
    </row>
    <row r="148" spans="1:23" ht="14.25" customHeight="1" x14ac:dyDescent="0.3">
      <c r="A148" s="3"/>
      <c r="B148" s="3"/>
      <c r="C148" s="3"/>
      <c r="D148" s="3"/>
      <c r="E148" s="3"/>
      <c r="F148" s="3"/>
      <c r="G148" s="3"/>
      <c r="H148" s="3"/>
      <c r="I148" s="3"/>
      <c r="J148" s="3"/>
      <c r="K148" s="3"/>
      <c r="L148" s="3"/>
      <c r="M148" s="3"/>
      <c r="N148" s="3"/>
      <c r="O148" s="3"/>
      <c r="P148" s="3"/>
      <c r="Q148" s="3"/>
      <c r="R148" s="3"/>
      <c r="S148" s="3"/>
      <c r="T148" s="3"/>
      <c r="U148" s="3"/>
      <c r="V148" s="3"/>
      <c r="W148" s="3"/>
    </row>
    <row r="149" spans="1:23" ht="14.25" customHeight="1" x14ac:dyDescent="0.3">
      <c r="A149" s="3"/>
      <c r="B149" s="3"/>
      <c r="C149" s="3"/>
      <c r="D149" s="3"/>
      <c r="E149" s="3"/>
      <c r="F149" s="3"/>
      <c r="G149" s="3"/>
      <c r="H149" s="3"/>
      <c r="I149" s="3"/>
      <c r="J149" s="3"/>
      <c r="K149" s="3"/>
      <c r="L149" s="3"/>
      <c r="M149" s="3"/>
      <c r="N149" s="3"/>
      <c r="O149" s="3"/>
      <c r="P149" s="3"/>
      <c r="Q149" s="3"/>
      <c r="R149" s="3"/>
      <c r="S149" s="3"/>
      <c r="T149" s="3"/>
      <c r="U149" s="3"/>
      <c r="V149" s="3"/>
      <c r="W149" s="3"/>
    </row>
    <row r="150" spans="1:23" ht="14.25" customHeight="1" x14ac:dyDescent="0.3">
      <c r="A150" s="3"/>
      <c r="B150" s="3"/>
      <c r="C150" s="3"/>
      <c r="D150" s="3"/>
      <c r="E150" s="3"/>
      <c r="F150" s="3"/>
      <c r="G150" s="3"/>
      <c r="H150" s="3"/>
      <c r="I150" s="3"/>
      <c r="J150" s="3"/>
      <c r="K150" s="3"/>
      <c r="L150" s="3"/>
      <c r="M150" s="3"/>
      <c r="N150" s="3"/>
      <c r="O150" s="3"/>
      <c r="P150" s="3"/>
      <c r="Q150" s="3"/>
      <c r="R150" s="3"/>
      <c r="S150" s="3"/>
      <c r="T150" s="3"/>
      <c r="U150" s="3"/>
      <c r="V150" s="3"/>
      <c r="W150" s="3"/>
    </row>
    <row r="151" spans="1:23" ht="14.25" customHeight="1" x14ac:dyDescent="0.3">
      <c r="A151" s="3"/>
      <c r="B151" s="3"/>
      <c r="C151" s="3"/>
      <c r="D151" s="3"/>
      <c r="E151" s="3"/>
      <c r="F151" s="3"/>
      <c r="G151" s="3"/>
      <c r="H151" s="3"/>
      <c r="I151" s="3"/>
      <c r="J151" s="3"/>
      <c r="K151" s="3"/>
      <c r="L151" s="3"/>
      <c r="M151" s="3"/>
      <c r="N151" s="3"/>
      <c r="O151" s="3"/>
      <c r="P151" s="3"/>
      <c r="Q151" s="3"/>
      <c r="R151" s="3"/>
      <c r="S151" s="3"/>
      <c r="T151" s="3"/>
      <c r="U151" s="3"/>
      <c r="V151" s="3"/>
      <c r="W151" s="3"/>
    </row>
    <row r="152" spans="1:23" ht="14.25" customHeight="1" x14ac:dyDescent="0.3">
      <c r="A152" s="3"/>
      <c r="B152" s="3"/>
      <c r="C152" s="3"/>
      <c r="D152" s="3"/>
      <c r="E152" s="3"/>
      <c r="F152" s="3"/>
      <c r="G152" s="3"/>
      <c r="H152" s="3"/>
      <c r="I152" s="3"/>
      <c r="J152" s="3"/>
      <c r="K152" s="3"/>
      <c r="L152" s="3"/>
      <c r="M152" s="3"/>
      <c r="N152" s="3"/>
      <c r="O152" s="3"/>
      <c r="P152" s="3"/>
      <c r="Q152" s="3"/>
      <c r="R152" s="3"/>
      <c r="S152" s="3"/>
      <c r="T152" s="3"/>
      <c r="U152" s="3"/>
      <c r="V152" s="3"/>
      <c r="W152" s="3"/>
    </row>
    <row r="153" spans="1:23" ht="14.25" customHeight="1" x14ac:dyDescent="0.3">
      <c r="A153" s="3"/>
      <c r="B153" s="3"/>
      <c r="C153" s="3"/>
      <c r="D153" s="3"/>
      <c r="E153" s="3"/>
      <c r="F153" s="3"/>
      <c r="G153" s="3"/>
      <c r="H153" s="3"/>
      <c r="I153" s="3"/>
      <c r="J153" s="3"/>
      <c r="K153" s="3"/>
      <c r="L153" s="3"/>
      <c r="M153" s="3"/>
      <c r="N153" s="3"/>
      <c r="O153" s="3"/>
      <c r="P153" s="3"/>
      <c r="Q153" s="3"/>
      <c r="R153" s="3"/>
      <c r="S153" s="3"/>
      <c r="T153" s="3"/>
      <c r="U153" s="3"/>
      <c r="V153" s="3"/>
      <c r="W153" s="3"/>
    </row>
    <row r="154" spans="1:23" ht="14.25" customHeight="1" x14ac:dyDescent="0.3">
      <c r="A154" s="3"/>
      <c r="B154" s="3"/>
      <c r="C154" s="3"/>
      <c r="D154" s="3"/>
      <c r="E154" s="3"/>
      <c r="F154" s="3"/>
      <c r="G154" s="3"/>
      <c r="H154" s="3"/>
      <c r="I154" s="3"/>
      <c r="J154" s="3"/>
      <c r="K154" s="3"/>
      <c r="L154" s="3"/>
      <c r="M154" s="3"/>
      <c r="N154" s="3"/>
      <c r="O154" s="3"/>
      <c r="P154" s="3"/>
      <c r="Q154" s="3"/>
      <c r="R154" s="3"/>
      <c r="S154" s="3"/>
      <c r="T154" s="3"/>
      <c r="U154" s="3"/>
      <c r="V154" s="3"/>
      <c r="W154" s="3"/>
    </row>
    <row r="155" spans="1:23" ht="14.25" customHeight="1" x14ac:dyDescent="0.3">
      <c r="A155" s="3"/>
      <c r="B155" s="3"/>
      <c r="C155" s="3"/>
      <c r="D155" s="3"/>
      <c r="E155" s="3"/>
      <c r="F155" s="3"/>
      <c r="G155" s="3"/>
      <c r="H155" s="3"/>
      <c r="I155" s="3"/>
      <c r="J155" s="3"/>
      <c r="K155" s="3"/>
      <c r="L155" s="3"/>
      <c r="M155" s="3"/>
      <c r="N155" s="3"/>
      <c r="O155" s="3"/>
      <c r="P155" s="3"/>
      <c r="Q155" s="3"/>
      <c r="R155" s="3"/>
      <c r="S155" s="3"/>
      <c r="T155" s="3"/>
      <c r="U155" s="3"/>
      <c r="V155" s="3"/>
      <c r="W155" s="3"/>
    </row>
    <row r="156" spans="1:23" ht="14.25" customHeight="1" x14ac:dyDescent="0.3">
      <c r="A156" s="3"/>
      <c r="B156" s="3"/>
      <c r="C156" s="3"/>
      <c r="D156" s="3"/>
      <c r="E156" s="3"/>
      <c r="F156" s="3"/>
      <c r="G156" s="3"/>
      <c r="H156" s="3"/>
      <c r="I156" s="3"/>
      <c r="J156" s="3"/>
      <c r="K156" s="3"/>
      <c r="L156" s="3"/>
      <c r="M156" s="3"/>
      <c r="N156" s="3"/>
      <c r="O156" s="3"/>
      <c r="P156" s="3"/>
      <c r="Q156" s="3"/>
      <c r="R156" s="3"/>
      <c r="S156" s="3"/>
      <c r="T156" s="3"/>
      <c r="U156" s="3"/>
      <c r="V156" s="3"/>
      <c r="W156" s="3"/>
    </row>
    <row r="157" spans="1:23" ht="14.25" customHeight="1" x14ac:dyDescent="0.3">
      <c r="A157" s="3"/>
      <c r="B157" s="3"/>
      <c r="C157" s="3"/>
      <c r="D157" s="3"/>
      <c r="E157" s="3"/>
      <c r="F157" s="3"/>
      <c r="G157" s="3"/>
      <c r="H157" s="3"/>
      <c r="I157" s="3"/>
      <c r="J157" s="3"/>
      <c r="K157" s="3"/>
      <c r="L157" s="3"/>
      <c r="M157" s="3"/>
      <c r="N157" s="3"/>
      <c r="O157" s="3"/>
      <c r="P157" s="3"/>
      <c r="Q157" s="3"/>
      <c r="R157" s="3"/>
      <c r="S157" s="3"/>
      <c r="T157" s="3"/>
      <c r="U157" s="3"/>
      <c r="V157" s="3"/>
      <c r="W157" s="3"/>
    </row>
    <row r="158" spans="1:23" ht="14.25" customHeight="1" x14ac:dyDescent="0.3">
      <c r="A158" s="3"/>
      <c r="B158" s="3"/>
      <c r="C158" s="3"/>
      <c r="D158" s="3"/>
      <c r="E158" s="3"/>
      <c r="F158" s="3"/>
      <c r="G158" s="3"/>
      <c r="H158" s="3"/>
      <c r="I158" s="3"/>
      <c r="J158" s="3"/>
      <c r="K158" s="3"/>
      <c r="L158" s="3"/>
      <c r="M158" s="3"/>
      <c r="N158" s="3"/>
      <c r="O158" s="3"/>
      <c r="P158" s="3"/>
      <c r="Q158" s="3"/>
      <c r="R158" s="3"/>
      <c r="S158" s="3"/>
      <c r="T158" s="3"/>
      <c r="U158" s="3"/>
      <c r="V158" s="3"/>
      <c r="W158" s="3"/>
    </row>
    <row r="159" spans="1:23" ht="14.25" customHeight="1" x14ac:dyDescent="0.3">
      <c r="A159" s="3"/>
      <c r="B159" s="3"/>
      <c r="C159" s="3"/>
      <c r="D159" s="3"/>
      <c r="E159" s="3"/>
      <c r="F159" s="3"/>
      <c r="G159" s="3"/>
      <c r="H159" s="3"/>
      <c r="I159" s="3"/>
      <c r="J159" s="3"/>
      <c r="K159" s="3"/>
      <c r="L159" s="3"/>
      <c r="M159" s="3"/>
      <c r="N159" s="3"/>
      <c r="O159" s="3"/>
      <c r="P159" s="3"/>
      <c r="Q159" s="3"/>
      <c r="R159" s="3"/>
      <c r="S159" s="3"/>
      <c r="T159" s="3"/>
      <c r="U159" s="3"/>
      <c r="V159" s="3"/>
      <c r="W159" s="3"/>
    </row>
    <row r="160" spans="1:23" ht="14.25" customHeight="1" x14ac:dyDescent="0.3">
      <c r="A160" s="3"/>
      <c r="B160" s="3"/>
      <c r="C160" s="3"/>
      <c r="D160" s="3"/>
      <c r="E160" s="3"/>
      <c r="F160" s="3"/>
      <c r="G160" s="3"/>
      <c r="H160" s="3"/>
      <c r="I160" s="3"/>
      <c r="J160" s="3"/>
      <c r="K160" s="3"/>
      <c r="L160" s="3"/>
      <c r="M160" s="3"/>
      <c r="N160" s="3"/>
      <c r="O160" s="3"/>
      <c r="P160" s="3"/>
      <c r="Q160" s="3"/>
      <c r="R160" s="3"/>
      <c r="S160" s="3"/>
      <c r="T160" s="3"/>
      <c r="U160" s="3"/>
      <c r="V160" s="3"/>
      <c r="W160" s="3"/>
    </row>
    <row r="161" spans="1:23" ht="14.25" customHeight="1" x14ac:dyDescent="0.3">
      <c r="A161" s="3"/>
      <c r="B161" s="3"/>
      <c r="C161" s="3"/>
      <c r="D161" s="3"/>
      <c r="E161" s="3"/>
      <c r="F161" s="3"/>
      <c r="G161" s="3"/>
      <c r="H161" s="3"/>
      <c r="I161" s="3"/>
      <c r="J161" s="3"/>
      <c r="K161" s="3"/>
      <c r="L161" s="3"/>
      <c r="M161" s="3"/>
      <c r="N161" s="3"/>
      <c r="O161" s="3"/>
      <c r="P161" s="3"/>
      <c r="Q161" s="3"/>
      <c r="R161" s="3"/>
      <c r="S161" s="3"/>
      <c r="T161" s="3"/>
      <c r="U161" s="3"/>
      <c r="V161" s="3"/>
      <c r="W161" s="3"/>
    </row>
    <row r="162" spans="1:23" ht="14.25" customHeight="1" x14ac:dyDescent="0.3">
      <c r="A162" s="3"/>
      <c r="B162" s="3"/>
      <c r="C162" s="3"/>
      <c r="D162" s="3"/>
      <c r="E162" s="3"/>
      <c r="F162" s="3"/>
      <c r="G162" s="3"/>
      <c r="H162" s="3"/>
      <c r="I162" s="3"/>
      <c r="J162" s="3"/>
      <c r="K162" s="3"/>
      <c r="L162" s="3"/>
      <c r="M162" s="3"/>
      <c r="N162" s="3"/>
      <c r="O162" s="3"/>
      <c r="P162" s="3"/>
      <c r="Q162" s="3"/>
      <c r="R162" s="3"/>
      <c r="S162" s="3"/>
      <c r="T162" s="3"/>
      <c r="U162" s="3"/>
      <c r="V162" s="3"/>
      <c r="W162" s="3"/>
    </row>
    <row r="163" spans="1:23" ht="14.25" customHeight="1" x14ac:dyDescent="0.3">
      <c r="A163" s="3"/>
      <c r="B163" s="3"/>
      <c r="C163" s="3"/>
      <c r="D163" s="3"/>
      <c r="E163" s="3"/>
      <c r="F163" s="3"/>
      <c r="G163" s="3"/>
      <c r="H163" s="3"/>
      <c r="I163" s="3"/>
      <c r="J163" s="3"/>
      <c r="K163" s="3"/>
      <c r="L163" s="3"/>
      <c r="M163" s="3"/>
      <c r="N163" s="3"/>
      <c r="O163" s="3"/>
      <c r="P163" s="3"/>
      <c r="Q163" s="3"/>
      <c r="R163" s="3"/>
      <c r="S163" s="3"/>
      <c r="T163" s="3"/>
      <c r="U163" s="3"/>
      <c r="V163" s="3"/>
      <c r="W163" s="3"/>
    </row>
    <row r="164" spans="1:23" ht="14.25" customHeight="1" x14ac:dyDescent="0.3">
      <c r="A164" s="3"/>
      <c r="B164" s="3"/>
      <c r="C164" s="3"/>
      <c r="D164" s="3"/>
      <c r="E164" s="3"/>
      <c r="F164" s="3"/>
      <c r="G164" s="3"/>
      <c r="H164" s="3"/>
      <c r="I164" s="3"/>
      <c r="J164" s="3"/>
      <c r="K164" s="3"/>
      <c r="L164" s="3"/>
      <c r="M164" s="3"/>
      <c r="N164" s="3"/>
      <c r="O164" s="3"/>
      <c r="P164" s="3"/>
      <c r="Q164" s="3"/>
      <c r="R164" s="3"/>
      <c r="S164" s="3"/>
      <c r="T164" s="3"/>
      <c r="U164" s="3"/>
      <c r="V164" s="3"/>
      <c r="W164" s="3"/>
    </row>
    <row r="165" spans="1:23" ht="14.25" customHeight="1" x14ac:dyDescent="0.3">
      <c r="A165" s="3"/>
      <c r="B165" s="3"/>
      <c r="C165" s="3"/>
      <c r="D165" s="3"/>
      <c r="E165" s="3"/>
      <c r="F165" s="3"/>
      <c r="G165" s="3"/>
      <c r="H165" s="3"/>
      <c r="I165" s="3"/>
      <c r="J165" s="3"/>
      <c r="K165" s="3"/>
      <c r="L165" s="3"/>
      <c r="M165" s="3"/>
      <c r="N165" s="3"/>
      <c r="O165" s="3"/>
      <c r="P165" s="3"/>
      <c r="Q165" s="3"/>
      <c r="R165" s="3"/>
      <c r="S165" s="3"/>
      <c r="T165" s="3"/>
      <c r="U165" s="3"/>
      <c r="V165" s="3"/>
      <c r="W165" s="3"/>
    </row>
    <row r="166" spans="1:23" ht="14.25" customHeight="1" x14ac:dyDescent="0.3">
      <c r="A166" s="3"/>
      <c r="B166" s="3"/>
      <c r="C166" s="3"/>
      <c r="D166" s="3"/>
      <c r="E166" s="3"/>
      <c r="F166" s="3"/>
      <c r="G166" s="3"/>
      <c r="H166" s="3"/>
      <c r="I166" s="3"/>
      <c r="J166" s="3"/>
      <c r="K166" s="3"/>
      <c r="L166" s="3"/>
      <c r="M166" s="3"/>
      <c r="N166" s="3"/>
      <c r="O166" s="3"/>
      <c r="P166" s="3"/>
      <c r="Q166" s="3"/>
      <c r="R166" s="3"/>
      <c r="S166" s="3"/>
      <c r="T166" s="3"/>
      <c r="U166" s="3"/>
      <c r="V166" s="3"/>
      <c r="W166" s="3"/>
    </row>
    <row r="167" spans="1:23" ht="14.25" customHeight="1" x14ac:dyDescent="0.3">
      <c r="A167" s="3"/>
      <c r="B167" s="3"/>
      <c r="C167" s="3"/>
      <c r="D167" s="3"/>
      <c r="E167" s="3"/>
      <c r="F167" s="3"/>
      <c r="G167" s="3"/>
      <c r="H167" s="3"/>
      <c r="I167" s="3"/>
      <c r="J167" s="3"/>
      <c r="K167" s="3"/>
      <c r="L167" s="3"/>
      <c r="M167" s="3"/>
      <c r="N167" s="3"/>
      <c r="O167" s="3"/>
      <c r="P167" s="3"/>
      <c r="Q167" s="3"/>
      <c r="R167" s="3"/>
      <c r="S167" s="3"/>
      <c r="T167" s="3"/>
      <c r="U167" s="3"/>
      <c r="V167" s="3"/>
      <c r="W167" s="3"/>
    </row>
    <row r="168" spans="1:23" ht="14.25" customHeight="1" x14ac:dyDescent="0.3">
      <c r="A168" s="3"/>
      <c r="B168" s="3"/>
      <c r="C168" s="3"/>
      <c r="D168" s="3"/>
      <c r="E168" s="3"/>
      <c r="F168" s="3"/>
      <c r="G168" s="3"/>
      <c r="H168" s="3"/>
      <c r="I168" s="3"/>
      <c r="J168" s="3"/>
      <c r="K168" s="3"/>
      <c r="L168" s="3"/>
      <c r="M168" s="3"/>
      <c r="N168" s="3"/>
      <c r="O168" s="3"/>
      <c r="P168" s="3"/>
      <c r="Q168" s="3"/>
      <c r="R168" s="3"/>
      <c r="S168" s="3"/>
      <c r="T168" s="3"/>
      <c r="U168" s="3"/>
      <c r="V168" s="3"/>
      <c r="W168" s="3"/>
    </row>
    <row r="169" spans="1:23" ht="14.25" customHeight="1" x14ac:dyDescent="0.3">
      <c r="A169" s="3"/>
      <c r="B169" s="3"/>
      <c r="C169" s="3"/>
      <c r="D169" s="3"/>
      <c r="E169" s="3"/>
      <c r="F169" s="3"/>
      <c r="G169" s="3"/>
      <c r="H169" s="3"/>
      <c r="I169" s="3"/>
      <c r="J169" s="3"/>
      <c r="K169" s="3"/>
      <c r="L169" s="3"/>
      <c r="M169" s="3"/>
      <c r="N169" s="3"/>
      <c r="O169" s="3"/>
      <c r="P169" s="3"/>
      <c r="Q169" s="3"/>
      <c r="R169" s="3"/>
      <c r="S169" s="3"/>
      <c r="T169" s="3"/>
      <c r="U169" s="3"/>
      <c r="V169" s="3"/>
      <c r="W169" s="3"/>
    </row>
    <row r="170" spans="1:23" ht="14.25" customHeight="1" x14ac:dyDescent="0.3">
      <c r="A170" s="3"/>
      <c r="B170" s="3"/>
      <c r="C170" s="3"/>
      <c r="D170" s="3"/>
      <c r="E170" s="3"/>
      <c r="F170" s="3"/>
      <c r="G170" s="3"/>
      <c r="H170" s="3"/>
      <c r="I170" s="3"/>
      <c r="J170" s="3"/>
      <c r="K170" s="3"/>
      <c r="L170" s="3"/>
      <c r="M170" s="3"/>
      <c r="N170" s="3"/>
      <c r="O170" s="3"/>
      <c r="P170" s="3"/>
      <c r="Q170" s="3"/>
      <c r="R170" s="3"/>
      <c r="S170" s="3"/>
      <c r="T170" s="3"/>
      <c r="U170" s="3"/>
      <c r="V170" s="3"/>
      <c r="W170" s="3"/>
    </row>
    <row r="171" spans="1:23" ht="14.25" customHeight="1" x14ac:dyDescent="0.3">
      <c r="A171" s="3"/>
      <c r="B171" s="3"/>
      <c r="C171" s="3"/>
      <c r="D171" s="3"/>
      <c r="E171" s="3"/>
      <c r="F171" s="3"/>
      <c r="G171" s="3"/>
      <c r="H171" s="3"/>
      <c r="I171" s="3"/>
      <c r="J171" s="3"/>
      <c r="K171" s="3"/>
      <c r="L171" s="3"/>
      <c r="M171" s="3"/>
      <c r="N171" s="3"/>
      <c r="O171" s="3"/>
      <c r="P171" s="3"/>
      <c r="Q171" s="3"/>
      <c r="R171" s="3"/>
      <c r="S171" s="3"/>
      <c r="T171" s="3"/>
      <c r="U171" s="3"/>
      <c r="V171" s="3"/>
      <c r="W171" s="3"/>
    </row>
    <row r="172" spans="1:23" ht="14.25" customHeight="1" x14ac:dyDescent="0.3">
      <c r="A172" s="3"/>
      <c r="B172" s="3"/>
      <c r="C172" s="3"/>
      <c r="D172" s="3"/>
      <c r="E172" s="3"/>
      <c r="F172" s="3"/>
      <c r="G172" s="3"/>
      <c r="H172" s="3"/>
      <c r="I172" s="3"/>
      <c r="J172" s="3"/>
      <c r="K172" s="3"/>
      <c r="L172" s="3"/>
      <c r="M172" s="3"/>
      <c r="N172" s="3"/>
      <c r="O172" s="3"/>
      <c r="P172" s="3"/>
      <c r="Q172" s="3"/>
      <c r="R172" s="3"/>
      <c r="S172" s="3"/>
      <c r="T172" s="3"/>
      <c r="U172" s="3"/>
      <c r="V172" s="3"/>
      <c r="W172" s="3"/>
    </row>
    <row r="173" spans="1:23" ht="14.25" customHeight="1" x14ac:dyDescent="0.3">
      <c r="A173" s="3"/>
      <c r="B173" s="3"/>
      <c r="C173" s="3"/>
      <c r="D173" s="3"/>
      <c r="E173" s="3"/>
      <c r="F173" s="3"/>
      <c r="G173" s="3"/>
      <c r="H173" s="3"/>
      <c r="I173" s="3"/>
      <c r="J173" s="3"/>
      <c r="K173" s="3"/>
      <c r="L173" s="3"/>
      <c r="M173" s="3"/>
      <c r="N173" s="3"/>
      <c r="O173" s="3"/>
      <c r="P173" s="3"/>
      <c r="Q173" s="3"/>
      <c r="R173" s="3"/>
      <c r="S173" s="3"/>
      <c r="T173" s="3"/>
      <c r="U173" s="3"/>
      <c r="V173" s="3"/>
      <c r="W173" s="3"/>
    </row>
    <row r="174" spans="1:23" ht="14.25" customHeight="1" x14ac:dyDescent="0.3">
      <c r="A174" s="3"/>
      <c r="B174" s="3"/>
      <c r="C174" s="3"/>
      <c r="D174" s="3"/>
      <c r="E174" s="3"/>
      <c r="F174" s="3"/>
      <c r="G174" s="3"/>
      <c r="H174" s="3"/>
      <c r="I174" s="3"/>
      <c r="J174" s="3"/>
      <c r="K174" s="3"/>
      <c r="L174" s="3"/>
      <c r="M174" s="3"/>
      <c r="N174" s="3"/>
      <c r="O174" s="3"/>
      <c r="P174" s="3"/>
      <c r="Q174" s="3"/>
      <c r="R174" s="3"/>
      <c r="S174" s="3"/>
      <c r="T174" s="3"/>
      <c r="U174" s="3"/>
      <c r="V174" s="3"/>
      <c r="W174" s="3"/>
    </row>
    <row r="175" spans="1:23" ht="14.25" customHeight="1" x14ac:dyDescent="0.3">
      <c r="A175" s="3"/>
      <c r="B175" s="3"/>
      <c r="C175" s="3"/>
      <c r="D175" s="3"/>
      <c r="E175" s="3"/>
      <c r="F175" s="3"/>
      <c r="G175" s="3"/>
      <c r="H175" s="3"/>
      <c r="I175" s="3"/>
      <c r="J175" s="3"/>
      <c r="K175" s="3"/>
      <c r="L175" s="3"/>
      <c r="M175" s="3"/>
      <c r="N175" s="3"/>
      <c r="O175" s="3"/>
      <c r="P175" s="3"/>
      <c r="Q175" s="3"/>
      <c r="R175" s="3"/>
      <c r="S175" s="3"/>
      <c r="T175" s="3"/>
      <c r="U175" s="3"/>
      <c r="V175" s="3"/>
      <c r="W175" s="3"/>
    </row>
    <row r="176" spans="1:23" ht="14.25" customHeight="1" x14ac:dyDescent="0.3">
      <c r="A176" s="3"/>
      <c r="B176" s="3"/>
      <c r="C176" s="3"/>
      <c r="D176" s="3"/>
      <c r="E176" s="3"/>
      <c r="F176" s="3"/>
      <c r="G176" s="3"/>
      <c r="H176" s="3"/>
      <c r="I176" s="3"/>
      <c r="J176" s="3"/>
      <c r="K176" s="3"/>
      <c r="L176" s="3"/>
      <c r="M176" s="3"/>
      <c r="N176" s="3"/>
      <c r="O176" s="3"/>
      <c r="P176" s="3"/>
      <c r="Q176" s="3"/>
      <c r="R176" s="3"/>
      <c r="S176" s="3"/>
      <c r="T176" s="3"/>
      <c r="U176" s="3"/>
      <c r="V176" s="3"/>
      <c r="W176" s="3"/>
    </row>
    <row r="177" spans="1:23" ht="14.25" customHeight="1" x14ac:dyDescent="0.3">
      <c r="A177" s="3"/>
      <c r="B177" s="3"/>
      <c r="C177" s="3"/>
      <c r="D177" s="3"/>
      <c r="E177" s="3"/>
      <c r="F177" s="3"/>
      <c r="G177" s="3"/>
      <c r="H177" s="3"/>
      <c r="I177" s="3"/>
      <c r="J177" s="3"/>
      <c r="K177" s="3"/>
      <c r="L177" s="3"/>
      <c r="M177" s="3"/>
      <c r="N177" s="3"/>
      <c r="O177" s="3"/>
      <c r="P177" s="3"/>
      <c r="Q177" s="3"/>
      <c r="R177" s="3"/>
      <c r="S177" s="3"/>
      <c r="T177" s="3"/>
      <c r="U177" s="3"/>
      <c r="V177" s="3"/>
      <c r="W177" s="3"/>
    </row>
    <row r="178" spans="1:23" ht="14.25" customHeight="1" x14ac:dyDescent="0.3">
      <c r="A178" s="3"/>
      <c r="B178" s="3"/>
      <c r="C178" s="3"/>
      <c r="D178" s="3"/>
      <c r="E178" s="3"/>
      <c r="F178" s="3"/>
      <c r="G178" s="3"/>
      <c r="H178" s="3"/>
      <c r="I178" s="3"/>
      <c r="J178" s="3"/>
      <c r="K178" s="3"/>
      <c r="L178" s="3"/>
      <c r="M178" s="3"/>
      <c r="N178" s="3"/>
      <c r="O178" s="3"/>
      <c r="P178" s="3"/>
      <c r="Q178" s="3"/>
      <c r="R178" s="3"/>
      <c r="S178" s="3"/>
      <c r="T178" s="3"/>
      <c r="U178" s="3"/>
      <c r="V178" s="3"/>
      <c r="W178" s="3"/>
    </row>
    <row r="179" spans="1:23" ht="14.25" customHeight="1" x14ac:dyDescent="0.3">
      <c r="A179" s="3"/>
      <c r="B179" s="3"/>
      <c r="C179" s="3"/>
      <c r="D179" s="3"/>
      <c r="E179" s="3"/>
      <c r="F179" s="3"/>
      <c r="G179" s="3"/>
      <c r="H179" s="3"/>
      <c r="I179" s="3"/>
      <c r="J179" s="3"/>
      <c r="K179" s="3"/>
      <c r="L179" s="3"/>
      <c r="M179" s="3"/>
      <c r="N179" s="3"/>
      <c r="O179" s="3"/>
      <c r="P179" s="3"/>
      <c r="Q179" s="3"/>
      <c r="R179" s="3"/>
      <c r="S179" s="3"/>
      <c r="T179" s="3"/>
      <c r="U179" s="3"/>
      <c r="V179" s="3"/>
      <c r="W179" s="3"/>
    </row>
    <row r="180" spans="1:23" ht="14.25" customHeight="1" x14ac:dyDescent="0.3">
      <c r="A180" s="3"/>
      <c r="B180" s="3"/>
      <c r="C180" s="3"/>
      <c r="D180" s="3"/>
      <c r="E180" s="3"/>
      <c r="F180" s="3"/>
      <c r="G180" s="3"/>
      <c r="H180" s="3"/>
      <c r="I180" s="3"/>
      <c r="J180" s="3"/>
      <c r="K180" s="3"/>
      <c r="L180" s="3"/>
      <c r="M180" s="3"/>
      <c r="N180" s="3"/>
      <c r="O180" s="3"/>
      <c r="P180" s="3"/>
      <c r="Q180" s="3"/>
      <c r="R180" s="3"/>
      <c r="S180" s="3"/>
      <c r="T180" s="3"/>
      <c r="U180" s="3"/>
      <c r="V180" s="3"/>
      <c r="W180" s="3"/>
    </row>
    <row r="181" spans="1:23" ht="14.25" customHeight="1" x14ac:dyDescent="0.3">
      <c r="A181" s="3"/>
      <c r="B181" s="3"/>
      <c r="C181" s="3"/>
      <c r="D181" s="3"/>
      <c r="E181" s="3"/>
      <c r="F181" s="3"/>
      <c r="G181" s="3"/>
      <c r="H181" s="3"/>
      <c r="I181" s="3"/>
      <c r="J181" s="3"/>
      <c r="K181" s="3"/>
      <c r="L181" s="3"/>
      <c r="M181" s="3"/>
      <c r="N181" s="3"/>
      <c r="O181" s="3"/>
      <c r="P181" s="3"/>
      <c r="Q181" s="3"/>
      <c r="R181" s="3"/>
      <c r="S181" s="3"/>
      <c r="T181" s="3"/>
      <c r="U181" s="3"/>
      <c r="V181" s="3"/>
      <c r="W181" s="3"/>
    </row>
    <row r="182" spans="1:23" ht="14.25" customHeight="1" x14ac:dyDescent="0.3">
      <c r="A182" s="3"/>
      <c r="B182" s="3"/>
      <c r="C182" s="3"/>
      <c r="D182" s="3"/>
      <c r="E182" s="3"/>
      <c r="F182" s="3"/>
      <c r="G182" s="3"/>
      <c r="H182" s="3"/>
      <c r="I182" s="3"/>
      <c r="J182" s="3"/>
      <c r="K182" s="3"/>
      <c r="L182" s="3"/>
      <c r="M182" s="3"/>
      <c r="N182" s="3"/>
      <c r="O182" s="3"/>
      <c r="P182" s="3"/>
      <c r="Q182" s="3"/>
      <c r="R182" s="3"/>
      <c r="S182" s="3"/>
      <c r="T182" s="3"/>
      <c r="U182" s="3"/>
      <c r="V182" s="3"/>
      <c r="W182" s="3"/>
    </row>
    <row r="183" spans="1:23" ht="14.25" customHeight="1" x14ac:dyDescent="0.3">
      <c r="A183" s="3"/>
      <c r="B183" s="3"/>
      <c r="C183" s="3"/>
      <c r="D183" s="3"/>
      <c r="E183" s="3"/>
      <c r="F183" s="3"/>
      <c r="G183" s="3"/>
      <c r="H183" s="3"/>
      <c r="I183" s="3"/>
      <c r="J183" s="3"/>
      <c r="K183" s="3"/>
      <c r="L183" s="3"/>
      <c r="M183" s="3"/>
      <c r="N183" s="3"/>
      <c r="O183" s="3"/>
      <c r="P183" s="3"/>
      <c r="Q183" s="3"/>
      <c r="R183" s="3"/>
      <c r="S183" s="3"/>
      <c r="T183" s="3"/>
      <c r="U183" s="3"/>
      <c r="V183" s="3"/>
      <c r="W183" s="3"/>
    </row>
    <row r="184" spans="1:23" ht="14.25" customHeight="1" x14ac:dyDescent="0.3">
      <c r="A184" s="3"/>
      <c r="B184" s="3"/>
      <c r="C184" s="3"/>
      <c r="D184" s="3"/>
      <c r="E184" s="3"/>
      <c r="F184" s="3"/>
      <c r="G184" s="3"/>
      <c r="H184" s="3"/>
      <c r="I184" s="3"/>
      <c r="J184" s="3"/>
      <c r="K184" s="3"/>
      <c r="L184" s="3"/>
      <c r="M184" s="3"/>
      <c r="N184" s="3"/>
      <c r="O184" s="3"/>
      <c r="P184" s="3"/>
      <c r="Q184" s="3"/>
      <c r="R184" s="3"/>
      <c r="S184" s="3"/>
      <c r="T184" s="3"/>
      <c r="U184" s="3"/>
      <c r="V184" s="3"/>
      <c r="W184" s="3"/>
    </row>
    <row r="185" spans="1:23" ht="14.25" customHeight="1" x14ac:dyDescent="0.3">
      <c r="A185" s="3"/>
      <c r="B185" s="3"/>
      <c r="C185" s="3"/>
      <c r="D185" s="3"/>
      <c r="E185" s="3"/>
      <c r="F185" s="3"/>
      <c r="G185" s="3"/>
      <c r="H185" s="3"/>
      <c r="I185" s="3"/>
      <c r="J185" s="3"/>
      <c r="K185" s="3"/>
      <c r="L185" s="3"/>
      <c r="M185" s="3"/>
      <c r="N185" s="3"/>
      <c r="O185" s="3"/>
      <c r="P185" s="3"/>
      <c r="Q185" s="3"/>
      <c r="R185" s="3"/>
      <c r="S185" s="3"/>
      <c r="T185" s="3"/>
      <c r="U185" s="3"/>
      <c r="V185" s="3"/>
      <c r="W185" s="3"/>
    </row>
    <row r="186" spans="1:23" ht="14.25" customHeight="1" x14ac:dyDescent="0.3">
      <c r="A186" s="3"/>
      <c r="B186" s="3"/>
      <c r="C186" s="3"/>
      <c r="D186" s="3"/>
      <c r="E186" s="3"/>
      <c r="F186" s="3"/>
      <c r="G186" s="3"/>
      <c r="H186" s="3"/>
      <c r="I186" s="3"/>
      <c r="J186" s="3"/>
      <c r="K186" s="3"/>
      <c r="L186" s="3"/>
      <c r="M186" s="3"/>
      <c r="N186" s="3"/>
      <c r="O186" s="3"/>
      <c r="P186" s="3"/>
      <c r="Q186" s="3"/>
      <c r="R186" s="3"/>
      <c r="S186" s="3"/>
      <c r="T186" s="3"/>
      <c r="U186" s="3"/>
      <c r="V186" s="3"/>
      <c r="W186" s="3"/>
    </row>
    <row r="187" spans="1:23" ht="14.25" customHeight="1" x14ac:dyDescent="0.3">
      <c r="A187" s="3"/>
      <c r="B187" s="3"/>
      <c r="C187" s="3"/>
      <c r="D187" s="3"/>
      <c r="E187" s="3"/>
      <c r="F187" s="3"/>
      <c r="G187" s="3"/>
      <c r="H187" s="3"/>
      <c r="I187" s="3"/>
      <c r="J187" s="3"/>
      <c r="K187" s="3"/>
      <c r="L187" s="3"/>
      <c r="M187" s="3"/>
      <c r="N187" s="3"/>
      <c r="O187" s="3"/>
      <c r="P187" s="3"/>
      <c r="Q187" s="3"/>
      <c r="R187" s="3"/>
      <c r="S187" s="3"/>
      <c r="T187" s="3"/>
      <c r="U187" s="3"/>
      <c r="V187" s="3"/>
      <c r="W187" s="3"/>
    </row>
    <row r="188" spans="1:23" ht="14.25" customHeight="1" x14ac:dyDescent="0.3">
      <c r="A188" s="3"/>
      <c r="B188" s="3"/>
      <c r="C188" s="3"/>
      <c r="D188" s="3"/>
      <c r="E188" s="3"/>
      <c r="F188" s="3"/>
      <c r="G188" s="3"/>
      <c r="H188" s="3"/>
      <c r="I188" s="3"/>
      <c r="J188" s="3"/>
      <c r="K188" s="3"/>
      <c r="L188" s="3"/>
      <c r="M188" s="3"/>
      <c r="N188" s="3"/>
      <c r="O188" s="3"/>
      <c r="P188" s="3"/>
      <c r="Q188" s="3"/>
      <c r="R188" s="3"/>
      <c r="S188" s="3"/>
      <c r="T188" s="3"/>
      <c r="U188" s="3"/>
      <c r="V188" s="3"/>
      <c r="W188" s="3"/>
    </row>
    <row r="189" spans="1:23" ht="14.25" customHeight="1" x14ac:dyDescent="0.3">
      <c r="A189" s="3"/>
      <c r="B189" s="3"/>
      <c r="C189" s="3"/>
      <c r="D189" s="3"/>
      <c r="E189" s="3"/>
      <c r="F189" s="3"/>
      <c r="G189" s="3"/>
      <c r="H189" s="3"/>
      <c r="I189" s="3"/>
      <c r="J189" s="3"/>
      <c r="K189" s="3"/>
      <c r="L189" s="3"/>
      <c r="M189" s="3"/>
      <c r="N189" s="3"/>
      <c r="O189" s="3"/>
      <c r="P189" s="3"/>
      <c r="Q189" s="3"/>
      <c r="R189" s="3"/>
      <c r="S189" s="3"/>
      <c r="T189" s="3"/>
      <c r="U189" s="3"/>
      <c r="V189" s="3"/>
      <c r="W189" s="3"/>
    </row>
    <row r="190" spans="1:23" ht="14.25" customHeight="1" x14ac:dyDescent="0.3">
      <c r="A190" s="3"/>
      <c r="B190" s="3"/>
      <c r="C190" s="3"/>
      <c r="D190" s="3"/>
      <c r="E190" s="3"/>
      <c r="F190" s="3"/>
      <c r="G190" s="3"/>
      <c r="H190" s="3"/>
      <c r="I190" s="3"/>
      <c r="J190" s="3"/>
      <c r="K190" s="3"/>
      <c r="L190" s="3"/>
      <c r="M190" s="3"/>
      <c r="N190" s="3"/>
      <c r="O190" s="3"/>
      <c r="P190" s="3"/>
      <c r="Q190" s="3"/>
      <c r="R190" s="3"/>
      <c r="S190" s="3"/>
      <c r="T190" s="3"/>
      <c r="U190" s="3"/>
      <c r="V190" s="3"/>
      <c r="W190" s="3"/>
    </row>
    <row r="191" spans="1:23" ht="14.25" customHeight="1" x14ac:dyDescent="0.3">
      <c r="A191" s="3"/>
      <c r="B191" s="3"/>
      <c r="C191" s="3"/>
      <c r="D191" s="3"/>
      <c r="E191" s="3"/>
      <c r="F191" s="3"/>
      <c r="G191" s="3"/>
      <c r="H191" s="3"/>
      <c r="I191" s="3"/>
      <c r="J191" s="3"/>
      <c r="K191" s="3"/>
      <c r="L191" s="3"/>
      <c r="M191" s="3"/>
      <c r="N191" s="3"/>
      <c r="O191" s="3"/>
      <c r="P191" s="3"/>
      <c r="Q191" s="3"/>
      <c r="R191" s="3"/>
      <c r="S191" s="3"/>
      <c r="T191" s="3"/>
      <c r="U191" s="3"/>
      <c r="V191" s="3"/>
      <c r="W191" s="3"/>
    </row>
    <row r="192" spans="1:23" ht="14.25" customHeight="1" x14ac:dyDescent="0.3">
      <c r="A192" s="3"/>
      <c r="B192" s="3"/>
      <c r="C192" s="3"/>
      <c r="D192" s="3"/>
      <c r="E192" s="3"/>
      <c r="F192" s="3"/>
      <c r="G192" s="3"/>
      <c r="H192" s="3"/>
      <c r="I192" s="3"/>
      <c r="J192" s="3"/>
      <c r="K192" s="3"/>
      <c r="L192" s="3"/>
      <c r="M192" s="3"/>
      <c r="N192" s="3"/>
      <c r="O192" s="3"/>
      <c r="P192" s="3"/>
      <c r="Q192" s="3"/>
      <c r="R192" s="3"/>
      <c r="S192" s="3"/>
      <c r="T192" s="3"/>
      <c r="U192" s="3"/>
      <c r="V192" s="3"/>
      <c r="W192" s="3"/>
    </row>
    <row r="193" spans="1:23" ht="14.25" customHeight="1" x14ac:dyDescent="0.3">
      <c r="A193" s="3"/>
      <c r="B193" s="3"/>
      <c r="C193" s="3"/>
      <c r="D193" s="3"/>
      <c r="E193" s="3"/>
      <c r="F193" s="3"/>
      <c r="G193" s="3"/>
      <c r="H193" s="3"/>
      <c r="I193" s="3"/>
      <c r="J193" s="3"/>
      <c r="K193" s="3"/>
      <c r="L193" s="3"/>
      <c r="M193" s="3"/>
      <c r="N193" s="3"/>
      <c r="O193" s="3"/>
      <c r="P193" s="3"/>
      <c r="Q193" s="3"/>
      <c r="R193" s="3"/>
      <c r="S193" s="3"/>
      <c r="T193" s="3"/>
      <c r="U193" s="3"/>
      <c r="V193" s="3"/>
      <c r="W193" s="3"/>
    </row>
    <row r="194" spans="1:23" ht="14.25" customHeight="1" x14ac:dyDescent="0.3">
      <c r="A194" s="3"/>
      <c r="B194" s="3"/>
      <c r="C194" s="3"/>
      <c r="D194" s="3"/>
      <c r="E194" s="3"/>
      <c r="F194" s="3"/>
      <c r="G194" s="3"/>
      <c r="H194" s="3"/>
      <c r="I194" s="3"/>
      <c r="J194" s="3"/>
      <c r="K194" s="3"/>
      <c r="L194" s="3"/>
      <c r="M194" s="3"/>
      <c r="N194" s="3"/>
      <c r="O194" s="3"/>
      <c r="P194" s="3"/>
      <c r="Q194" s="3"/>
      <c r="R194" s="3"/>
      <c r="S194" s="3"/>
      <c r="T194" s="3"/>
      <c r="U194" s="3"/>
      <c r="V194" s="3"/>
      <c r="W194" s="3"/>
    </row>
    <row r="195" spans="1:23" ht="14.25" customHeight="1" x14ac:dyDescent="0.3">
      <c r="A195" s="3"/>
      <c r="B195" s="3"/>
      <c r="C195" s="3"/>
      <c r="D195" s="3"/>
      <c r="E195" s="3"/>
      <c r="F195" s="3"/>
      <c r="G195" s="3"/>
      <c r="H195" s="3"/>
      <c r="I195" s="3"/>
      <c r="J195" s="3"/>
      <c r="K195" s="3"/>
      <c r="L195" s="3"/>
      <c r="M195" s="3"/>
      <c r="N195" s="3"/>
      <c r="O195" s="3"/>
      <c r="P195" s="3"/>
      <c r="Q195" s="3"/>
      <c r="R195" s="3"/>
      <c r="S195" s="3"/>
      <c r="T195" s="3"/>
      <c r="U195" s="3"/>
      <c r="V195" s="3"/>
      <c r="W195" s="3"/>
    </row>
    <row r="196" spans="1:23" ht="14.25" customHeight="1" x14ac:dyDescent="0.3">
      <c r="A196" s="3"/>
      <c r="B196" s="3"/>
      <c r="C196" s="3"/>
      <c r="D196" s="3"/>
      <c r="E196" s="3"/>
      <c r="F196" s="3"/>
      <c r="G196" s="3"/>
      <c r="H196" s="3"/>
      <c r="I196" s="3"/>
      <c r="J196" s="3"/>
      <c r="K196" s="3"/>
      <c r="L196" s="3"/>
      <c r="M196" s="3"/>
      <c r="N196" s="3"/>
      <c r="O196" s="3"/>
      <c r="P196" s="3"/>
      <c r="Q196" s="3"/>
      <c r="R196" s="3"/>
      <c r="S196" s="3"/>
      <c r="T196" s="3"/>
      <c r="U196" s="3"/>
      <c r="V196" s="3"/>
      <c r="W196" s="3"/>
    </row>
    <row r="197" spans="1:23" ht="14.25" customHeight="1" x14ac:dyDescent="0.3">
      <c r="A197" s="3"/>
      <c r="B197" s="3"/>
      <c r="C197" s="3"/>
      <c r="D197" s="3"/>
      <c r="E197" s="3"/>
      <c r="F197" s="3"/>
      <c r="G197" s="3"/>
      <c r="H197" s="3"/>
      <c r="I197" s="3"/>
      <c r="J197" s="3"/>
      <c r="K197" s="3"/>
      <c r="L197" s="3"/>
      <c r="M197" s="3"/>
      <c r="N197" s="3"/>
      <c r="O197" s="3"/>
      <c r="P197" s="3"/>
      <c r="Q197" s="3"/>
      <c r="R197" s="3"/>
      <c r="S197" s="3"/>
      <c r="T197" s="3"/>
      <c r="U197" s="3"/>
      <c r="V197" s="3"/>
      <c r="W197" s="3"/>
    </row>
    <row r="198" spans="1:23" ht="14.25" customHeight="1" x14ac:dyDescent="0.3">
      <c r="A198" s="3"/>
      <c r="B198" s="3"/>
      <c r="C198" s="3"/>
      <c r="D198" s="3"/>
      <c r="E198" s="3"/>
      <c r="F198" s="3"/>
      <c r="G198" s="3"/>
      <c r="H198" s="3"/>
      <c r="I198" s="3"/>
      <c r="J198" s="3"/>
      <c r="K198" s="3"/>
      <c r="L198" s="3"/>
      <c r="M198" s="3"/>
      <c r="N198" s="3"/>
      <c r="O198" s="3"/>
      <c r="P198" s="3"/>
      <c r="Q198" s="3"/>
      <c r="R198" s="3"/>
      <c r="S198" s="3"/>
      <c r="T198" s="3"/>
      <c r="U198" s="3"/>
      <c r="V198" s="3"/>
      <c r="W198" s="3"/>
    </row>
    <row r="199" spans="1:23" ht="14.25" customHeight="1" x14ac:dyDescent="0.3">
      <c r="A199" s="3"/>
      <c r="B199" s="3"/>
      <c r="C199" s="3"/>
      <c r="D199" s="3"/>
      <c r="E199" s="3"/>
      <c r="F199" s="3"/>
      <c r="G199" s="3"/>
      <c r="H199" s="3"/>
      <c r="I199" s="3"/>
      <c r="J199" s="3"/>
      <c r="K199" s="3"/>
      <c r="L199" s="3"/>
      <c r="M199" s="3"/>
      <c r="N199" s="3"/>
      <c r="O199" s="3"/>
      <c r="P199" s="3"/>
      <c r="Q199" s="3"/>
      <c r="R199" s="3"/>
      <c r="S199" s="3"/>
      <c r="T199" s="3"/>
      <c r="U199" s="3"/>
      <c r="V199" s="3"/>
      <c r="W199" s="3"/>
    </row>
    <row r="200" spans="1:23" ht="14.25" customHeight="1" x14ac:dyDescent="0.3">
      <c r="A200" s="3"/>
      <c r="B200" s="3"/>
      <c r="C200" s="3"/>
      <c r="D200" s="3"/>
      <c r="E200" s="3"/>
      <c r="F200" s="3"/>
      <c r="G200" s="3"/>
      <c r="H200" s="3"/>
      <c r="I200" s="3"/>
      <c r="J200" s="3"/>
      <c r="K200" s="3"/>
      <c r="L200" s="3"/>
      <c r="M200" s="3"/>
      <c r="N200" s="3"/>
      <c r="O200" s="3"/>
      <c r="P200" s="3"/>
      <c r="Q200" s="3"/>
      <c r="R200" s="3"/>
      <c r="S200" s="3"/>
      <c r="T200" s="3"/>
      <c r="U200" s="3"/>
      <c r="V200" s="3"/>
      <c r="W200" s="3"/>
    </row>
    <row r="201" spans="1:23" ht="14.25" customHeight="1" x14ac:dyDescent="0.3">
      <c r="A201" s="3"/>
      <c r="B201" s="3"/>
      <c r="C201" s="3"/>
      <c r="D201" s="3"/>
      <c r="E201" s="3"/>
      <c r="F201" s="3"/>
      <c r="G201" s="3"/>
      <c r="H201" s="3"/>
      <c r="I201" s="3"/>
      <c r="J201" s="3"/>
      <c r="K201" s="3"/>
      <c r="L201" s="3"/>
      <c r="M201" s="3"/>
      <c r="N201" s="3"/>
      <c r="O201" s="3"/>
      <c r="P201" s="3"/>
      <c r="Q201" s="3"/>
      <c r="R201" s="3"/>
      <c r="S201" s="3"/>
      <c r="T201" s="3"/>
      <c r="U201" s="3"/>
      <c r="V201" s="3"/>
      <c r="W201" s="3"/>
    </row>
    <row r="202" spans="1:23" ht="14.25" customHeight="1" x14ac:dyDescent="0.3">
      <c r="A202" s="3"/>
      <c r="B202" s="3"/>
      <c r="C202" s="3"/>
      <c r="D202" s="3"/>
      <c r="E202" s="3"/>
      <c r="F202" s="3"/>
      <c r="G202" s="3"/>
      <c r="H202" s="3"/>
      <c r="I202" s="3"/>
      <c r="J202" s="3"/>
      <c r="K202" s="3"/>
      <c r="L202" s="3"/>
      <c r="M202" s="3"/>
      <c r="N202" s="3"/>
      <c r="O202" s="3"/>
      <c r="P202" s="3"/>
      <c r="Q202" s="3"/>
      <c r="R202" s="3"/>
      <c r="S202" s="3"/>
      <c r="T202" s="3"/>
      <c r="U202" s="3"/>
      <c r="V202" s="3"/>
      <c r="W202" s="3"/>
    </row>
    <row r="203" spans="1:23" ht="14.25" customHeight="1" x14ac:dyDescent="0.3">
      <c r="A203" s="3"/>
      <c r="B203" s="3"/>
      <c r="C203" s="3"/>
      <c r="D203" s="3"/>
      <c r="E203" s="3"/>
      <c r="F203" s="3"/>
      <c r="G203" s="3"/>
      <c r="H203" s="3"/>
      <c r="I203" s="3"/>
      <c r="J203" s="3"/>
      <c r="K203" s="3"/>
      <c r="L203" s="3"/>
      <c r="M203" s="3"/>
      <c r="N203" s="3"/>
      <c r="O203" s="3"/>
      <c r="P203" s="3"/>
      <c r="Q203" s="3"/>
      <c r="R203" s="3"/>
      <c r="S203" s="3"/>
      <c r="T203" s="3"/>
      <c r="U203" s="3"/>
      <c r="V203" s="3"/>
      <c r="W203" s="3"/>
    </row>
    <row r="204" spans="1:23" ht="14.25" customHeight="1" x14ac:dyDescent="0.3">
      <c r="A204" s="3"/>
      <c r="B204" s="3"/>
      <c r="C204" s="3"/>
      <c r="D204" s="3"/>
      <c r="E204" s="3"/>
      <c r="F204" s="3"/>
      <c r="G204" s="3"/>
      <c r="H204" s="3"/>
      <c r="I204" s="3"/>
      <c r="J204" s="3"/>
      <c r="K204" s="3"/>
      <c r="L204" s="3"/>
      <c r="M204" s="3"/>
      <c r="N204" s="3"/>
      <c r="O204" s="3"/>
      <c r="P204" s="3"/>
      <c r="Q204" s="3"/>
      <c r="R204" s="3"/>
      <c r="S204" s="3"/>
      <c r="T204" s="3"/>
      <c r="U204" s="3"/>
      <c r="V204" s="3"/>
      <c r="W204" s="3"/>
    </row>
    <row r="205" spans="1:23" ht="14.25" customHeight="1" x14ac:dyDescent="0.3">
      <c r="A205" s="3"/>
      <c r="B205" s="3"/>
      <c r="C205" s="3"/>
      <c r="D205" s="3"/>
      <c r="E205" s="3"/>
      <c r="F205" s="3"/>
      <c r="G205" s="3"/>
      <c r="H205" s="3"/>
      <c r="I205" s="3"/>
      <c r="J205" s="3"/>
      <c r="K205" s="3"/>
      <c r="L205" s="3"/>
      <c r="M205" s="3"/>
      <c r="N205" s="3"/>
      <c r="O205" s="3"/>
      <c r="P205" s="3"/>
      <c r="Q205" s="3"/>
      <c r="R205" s="3"/>
      <c r="S205" s="3"/>
      <c r="T205" s="3"/>
      <c r="U205" s="3"/>
      <c r="V205" s="3"/>
      <c r="W205" s="3"/>
    </row>
    <row r="206" spans="1:23" ht="14.25" customHeight="1" x14ac:dyDescent="0.3">
      <c r="A206" s="3"/>
      <c r="B206" s="3"/>
      <c r="C206" s="3"/>
      <c r="D206" s="3"/>
      <c r="E206" s="3"/>
      <c r="F206" s="3"/>
      <c r="G206" s="3"/>
      <c r="H206" s="3"/>
      <c r="I206" s="3"/>
      <c r="J206" s="3"/>
      <c r="K206" s="3"/>
      <c r="L206" s="3"/>
      <c r="M206" s="3"/>
      <c r="N206" s="3"/>
      <c r="O206" s="3"/>
      <c r="P206" s="3"/>
      <c r="Q206" s="3"/>
      <c r="R206" s="3"/>
      <c r="S206" s="3"/>
      <c r="T206" s="3"/>
      <c r="U206" s="3"/>
      <c r="V206" s="3"/>
      <c r="W206" s="3"/>
    </row>
    <row r="207" spans="1:23" ht="14.25" customHeight="1" x14ac:dyDescent="0.3">
      <c r="A207" s="3"/>
      <c r="B207" s="3"/>
      <c r="C207" s="3"/>
      <c r="D207" s="3"/>
      <c r="E207" s="3"/>
      <c r="F207" s="3"/>
      <c r="G207" s="3"/>
      <c r="H207" s="3"/>
      <c r="I207" s="3"/>
      <c r="J207" s="3"/>
      <c r="K207" s="3"/>
      <c r="L207" s="3"/>
      <c r="M207" s="3"/>
      <c r="N207" s="3"/>
      <c r="O207" s="3"/>
      <c r="P207" s="3"/>
      <c r="Q207" s="3"/>
      <c r="R207" s="3"/>
      <c r="S207" s="3"/>
      <c r="T207" s="3"/>
      <c r="U207" s="3"/>
      <c r="V207" s="3"/>
      <c r="W207" s="3"/>
    </row>
    <row r="208" spans="1:23" ht="14.25" customHeight="1" x14ac:dyDescent="0.3">
      <c r="A208" s="3"/>
      <c r="B208" s="3"/>
      <c r="C208" s="3"/>
      <c r="D208" s="3"/>
      <c r="E208" s="3"/>
      <c r="F208" s="3"/>
      <c r="G208" s="3"/>
      <c r="H208" s="3"/>
      <c r="I208" s="3"/>
      <c r="J208" s="3"/>
      <c r="K208" s="3"/>
      <c r="L208" s="3"/>
      <c r="M208" s="3"/>
      <c r="N208" s="3"/>
      <c r="O208" s="3"/>
      <c r="P208" s="3"/>
      <c r="Q208" s="3"/>
      <c r="R208" s="3"/>
      <c r="S208" s="3"/>
      <c r="T208" s="3"/>
      <c r="U208" s="3"/>
      <c r="V208" s="3"/>
      <c r="W208" s="3"/>
    </row>
    <row r="209" spans="1:23" ht="14.25" customHeight="1" x14ac:dyDescent="0.3">
      <c r="A209" s="3"/>
      <c r="B209" s="3"/>
      <c r="C209" s="3"/>
      <c r="D209" s="3"/>
      <c r="E209" s="3"/>
      <c r="F209" s="3"/>
      <c r="G209" s="3"/>
      <c r="H209" s="3"/>
      <c r="I209" s="3"/>
      <c r="J209" s="3"/>
      <c r="K209" s="3"/>
      <c r="L209" s="3"/>
      <c r="M209" s="3"/>
      <c r="N209" s="3"/>
      <c r="O209" s="3"/>
      <c r="P209" s="3"/>
      <c r="Q209" s="3"/>
      <c r="R209" s="3"/>
      <c r="S209" s="3"/>
      <c r="T209" s="3"/>
      <c r="U209" s="3"/>
      <c r="V209" s="3"/>
      <c r="W209" s="3"/>
    </row>
    <row r="210" spans="1:23" ht="14.25" customHeight="1" x14ac:dyDescent="0.3">
      <c r="A210" s="3"/>
      <c r="B210" s="3"/>
      <c r="C210" s="3"/>
      <c r="D210" s="3"/>
      <c r="E210" s="3"/>
      <c r="F210" s="3"/>
      <c r="G210" s="3"/>
      <c r="H210" s="3"/>
      <c r="I210" s="3"/>
      <c r="J210" s="3"/>
      <c r="K210" s="3"/>
      <c r="L210" s="3"/>
      <c r="M210" s="3"/>
      <c r="N210" s="3"/>
      <c r="O210" s="3"/>
      <c r="P210" s="3"/>
      <c r="Q210" s="3"/>
      <c r="R210" s="3"/>
      <c r="S210" s="3"/>
      <c r="T210" s="3"/>
      <c r="U210" s="3"/>
      <c r="V210" s="3"/>
      <c r="W210" s="3"/>
    </row>
    <row r="211" spans="1:23" ht="14.25" customHeight="1" x14ac:dyDescent="0.3">
      <c r="A211" s="3"/>
      <c r="B211" s="3"/>
      <c r="C211" s="3"/>
      <c r="D211" s="3"/>
      <c r="E211" s="3"/>
      <c r="F211" s="3"/>
      <c r="G211" s="3"/>
      <c r="H211" s="3"/>
      <c r="I211" s="3"/>
      <c r="J211" s="3"/>
      <c r="K211" s="3"/>
      <c r="L211" s="3"/>
      <c r="M211" s="3"/>
      <c r="N211" s="3"/>
      <c r="O211" s="3"/>
      <c r="P211" s="3"/>
      <c r="Q211" s="3"/>
      <c r="R211" s="3"/>
      <c r="S211" s="3"/>
      <c r="T211" s="3"/>
      <c r="U211" s="3"/>
      <c r="V211" s="3"/>
      <c r="W211" s="3"/>
    </row>
    <row r="212" spans="1:23" ht="14.25" customHeight="1" x14ac:dyDescent="0.3">
      <c r="A212" s="3"/>
      <c r="B212" s="3"/>
      <c r="C212" s="3"/>
      <c r="D212" s="3"/>
      <c r="E212" s="3"/>
      <c r="F212" s="3"/>
      <c r="G212" s="3"/>
      <c r="H212" s="3"/>
      <c r="I212" s="3"/>
      <c r="J212" s="3"/>
      <c r="K212" s="3"/>
      <c r="L212" s="3"/>
      <c r="M212" s="3"/>
      <c r="N212" s="3"/>
      <c r="O212" s="3"/>
      <c r="P212" s="3"/>
      <c r="Q212" s="3"/>
      <c r="R212" s="3"/>
      <c r="S212" s="3"/>
      <c r="T212" s="3"/>
      <c r="U212" s="3"/>
      <c r="V212" s="3"/>
      <c r="W212" s="3"/>
    </row>
    <row r="213" spans="1:23" ht="14.25" customHeight="1" x14ac:dyDescent="0.3">
      <c r="A213" s="3"/>
      <c r="B213" s="3"/>
      <c r="C213" s="3"/>
      <c r="D213" s="3"/>
      <c r="E213" s="3"/>
      <c r="F213" s="3"/>
      <c r="G213" s="3"/>
      <c r="H213" s="3"/>
      <c r="I213" s="3"/>
      <c r="J213" s="3"/>
      <c r="K213" s="3"/>
      <c r="L213" s="3"/>
      <c r="M213" s="3"/>
      <c r="N213" s="3"/>
      <c r="O213" s="3"/>
      <c r="P213" s="3"/>
      <c r="Q213" s="3"/>
      <c r="R213" s="3"/>
      <c r="S213" s="3"/>
      <c r="T213" s="3"/>
      <c r="U213" s="3"/>
      <c r="V213" s="3"/>
      <c r="W213" s="3"/>
    </row>
    <row r="214" spans="1:23" ht="14.25" customHeight="1" x14ac:dyDescent="0.3">
      <c r="A214" s="3"/>
      <c r="B214" s="3"/>
      <c r="C214" s="3"/>
      <c r="D214" s="3"/>
      <c r="E214" s="3"/>
      <c r="F214" s="3"/>
      <c r="G214" s="3"/>
      <c r="H214" s="3"/>
      <c r="I214" s="3"/>
      <c r="J214" s="3"/>
      <c r="K214" s="3"/>
      <c r="L214" s="3"/>
      <c r="M214" s="3"/>
      <c r="N214" s="3"/>
      <c r="O214" s="3"/>
      <c r="P214" s="3"/>
      <c r="Q214" s="3"/>
      <c r="R214" s="3"/>
      <c r="S214" s="3"/>
      <c r="T214" s="3"/>
      <c r="U214" s="3"/>
      <c r="V214" s="3"/>
      <c r="W214" s="3"/>
    </row>
    <row r="215" spans="1:23" ht="14.25" customHeight="1" x14ac:dyDescent="0.3">
      <c r="A215" s="3"/>
      <c r="B215" s="3"/>
      <c r="C215" s="3"/>
      <c r="D215" s="3"/>
      <c r="E215" s="3"/>
      <c r="F215" s="3"/>
      <c r="G215" s="3"/>
      <c r="H215" s="3"/>
      <c r="I215" s="3"/>
      <c r="J215" s="3"/>
      <c r="K215" s="3"/>
      <c r="L215" s="3"/>
      <c r="M215" s="3"/>
      <c r="N215" s="3"/>
      <c r="O215" s="3"/>
      <c r="P215" s="3"/>
      <c r="Q215" s="3"/>
      <c r="R215" s="3"/>
      <c r="S215" s="3"/>
      <c r="T215" s="3"/>
      <c r="U215" s="3"/>
      <c r="V215" s="3"/>
      <c r="W215" s="3"/>
    </row>
    <row r="216" spans="1:23" ht="14.25" customHeight="1" x14ac:dyDescent="0.3">
      <c r="A216" s="3"/>
      <c r="B216" s="3"/>
      <c r="C216" s="3"/>
      <c r="D216" s="3"/>
      <c r="E216" s="3"/>
      <c r="F216" s="3"/>
      <c r="G216" s="3"/>
      <c r="H216" s="3"/>
      <c r="I216" s="3"/>
      <c r="J216" s="3"/>
      <c r="K216" s="3"/>
      <c r="L216" s="3"/>
      <c r="M216" s="3"/>
      <c r="N216" s="3"/>
      <c r="O216" s="3"/>
      <c r="P216" s="3"/>
      <c r="Q216" s="3"/>
      <c r="R216" s="3"/>
      <c r="S216" s="3"/>
      <c r="T216" s="3"/>
      <c r="U216" s="3"/>
      <c r="V216" s="3"/>
      <c r="W216" s="3"/>
    </row>
    <row r="217" spans="1:23" ht="14.25" customHeight="1" x14ac:dyDescent="0.3">
      <c r="A217" s="3"/>
      <c r="B217" s="3"/>
      <c r="C217" s="3"/>
      <c r="D217" s="3"/>
      <c r="E217" s="3"/>
      <c r="F217" s="3"/>
      <c r="G217" s="3"/>
      <c r="H217" s="3"/>
      <c r="I217" s="3"/>
      <c r="J217" s="3"/>
      <c r="K217" s="3"/>
      <c r="L217" s="3"/>
      <c r="M217" s="3"/>
      <c r="N217" s="3"/>
      <c r="O217" s="3"/>
      <c r="P217" s="3"/>
      <c r="Q217" s="3"/>
      <c r="R217" s="3"/>
      <c r="S217" s="3"/>
      <c r="T217" s="3"/>
      <c r="U217" s="3"/>
      <c r="V217" s="3"/>
      <c r="W217" s="3"/>
    </row>
    <row r="218" spans="1:23" ht="14.25" customHeight="1" x14ac:dyDescent="0.3">
      <c r="A218" s="3"/>
      <c r="B218" s="3"/>
      <c r="C218" s="3"/>
      <c r="D218" s="3"/>
      <c r="E218" s="3"/>
      <c r="F218" s="3"/>
      <c r="G218" s="3"/>
      <c r="H218" s="3"/>
      <c r="I218" s="3"/>
      <c r="J218" s="3"/>
      <c r="K218" s="3"/>
      <c r="L218" s="3"/>
      <c r="M218" s="3"/>
      <c r="N218" s="3"/>
      <c r="O218" s="3"/>
      <c r="P218" s="3"/>
      <c r="Q218" s="3"/>
      <c r="R218" s="3"/>
      <c r="S218" s="3"/>
      <c r="T218" s="3"/>
      <c r="U218" s="3"/>
      <c r="V218" s="3"/>
      <c r="W218" s="3"/>
    </row>
    <row r="219" spans="1:23" ht="14.25" customHeight="1" x14ac:dyDescent="0.3">
      <c r="A219" s="3"/>
      <c r="B219" s="3"/>
      <c r="C219" s="3"/>
      <c r="D219" s="3"/>
      <c r="E219" s="3"/>
      <c r="F219" s="3"/>
      <c r="G219" s="3"/>
      <c r="H219" s="3"/>
      <c r="I219" s="3"/>
      <c r="J219" s="3"/>
      <c r="K219" s="3"/>
      <c r="L219" s="3"/>
      <c r="M219" s="3"/>
      <c r="N219" s="3"/>
      <c r="O219" s="3"/>
      <c r="P219" s="3"/>
      <c r="Q219" s="3"/>
      <c r="R219" s="3"/>
      <c r="S219" s="3"/>
      <c r="T219" s="3"/>
      <c r="U219" s="3"/>
      <c r="V219" s="3"/>
      <c r="W219" s="3"/>
    </row>
    <row r="220" spans="1:23" ht="14.25" customHeight="1" x14ac:dyDescent="0.3">
      <c r="A220" s="3"/>
      <c r="B220" s="3"/>
      <c r="C220" s="3"/>
      <c r="D220" s="3"/>
      <c r="E220" s="3"/>
      <c r="F220" s="3"/>
      <c r="G220" s="3"/>
      <c r="H220" s="3"/>
      <c r="I220" s="3"/>
      <c r="J220" s="3"/>
      <c r="K220" s="3"/>
      <c r="L220" s="3"/>
      <c r="M220" s="3"/>
      <c r="N220" s="3"/>
      <c r="O220" s="3"/>
      <c r="P220" s="3"/>
      <c r="Q220" s="3"/>
      <c r="R220" s="3"/>
      <c r="S220" s="3"/>
      <c r="T220" s="3"/>
      <c r="U220" s="3"/>
      <c r="V220" s="3"/>
      <c r="W220" s="3"/>
    </row>
    <row r="221" spans="1:23" ht="14.25" customHeight="1" x14ac:dyDescent="0.3">
      <c r="A221" s="3"/>
      <c r="B221" s="3"/>
      <c r="C221" s="3"/>
      <c r="D221" s="3"/>
      <c r="E221" s="3"/>
      <c r="F221" s="3"/>
      <c r="G221" s="3"/>
      <c r="H221" s="3"/>
      <c r="I221" s="3"/>
      <c r="J221" s="3"/>
      <c r="K221" s="3"/>
      <c r="L221" s="3"/>
      <c r="M221" s="3"/>
      <c r="N221" s="3"/>
      <c r="O221" s="3"/>
      <c r="P221" s="3"/>
      <c r="Q221" s="3"/>
      <c r="R221" s="3"/>
      <c r="S221" s="3"/>
      <c r="T221" s="3"/>
      <c r="U221" s="3"/>
      <c r="V221" s="3"/>
      <c r="W221" s="3"/>
    </row>
    <row r="222" spans="1:23" ht="14.25" customHeight="1" x14ac:dyDescent="0.3">
      <c r="A222" s="3"/>
      <c r="B222" s="3"/>
      <c r="C222" s="3"/>
      <c r="D222" s="3"/>
      <c r="E222" s="3"/>
      <c r="F222" s="3"/>
      <c r="G222" s="3"/>
      <c r="H222" s="3"/>
      <c r="I222" s="3"/>
      <c r="J222" s="3"/>
      <c r="K222" s="3"/>
      <c r="L222" s="3"/>
      <c r="M222" s="3"/>
      <c r="N222" s="3"/>
      <c r="O222" s="3"/>
      <c r="P222" s="3"/>
      <c r="Q222" s="3"/>
      <c r="R222" s="3"/>
      <c r="S222" s="3"/>
      <c r="T222" s="3"/>
      <c r="U222" s="3"/>
      <c r="V222" s="3"/>
      <c r="W222" s="3"/>
    </row>
    <row r="223" spans="1:23" ht="14.25" customHeight="1" x14ac:dyDescent="0.3">
      <c r="A223" s="3"/>
      <c r="B223" s="3"/>
      <c r="C223" s="3"/>
      <c r="D223" s="3"/>
      <c r="E223" s="3"/>
      <c r="F223" s="3"/>
      <c r="G223" s="3"/>
      <c r="H223" s="3"/>
      <c r="I223" s="3"/>
      <c r="J223" s="3"/>
      <c r="K223" s="3"/>
      <c r="L223" s="3"/>
      <c r="M223" s="3"/>
      <c r="N223" s="3"/>
      <c r="O223" s="3"/>
      <c r="P223" s="3"/>
      <c r="Q223" s="3"/>
      <c r="R223" s="3"/>
      <c r="S223" s="3"/>
      <c r="T223" s="3"/>
      <c r="U223" s="3"/>
      <c r="V223" s="3"/>
      <c r="W223" s="3"/>
    </row>
    <row r="224" spans="1:23" ht="14.25" customHeight="1" x14ac:dyDescent="0.3">
      <c r="A224" s="3"/>
      <c r="B224" s="3"/>
      <c r="C224" s="3"/>
      <c r="D224" s="3"/>
      <c r="E224" s="3"/>
      <c r="F224" s="3"/>
      <c r="G224" s="3"/>
      <c r="H224" s="3"/>
      <c r="I224" s="3"/>
      <c r="J224" s="3"/>
      <c r="K224" s="3"/>
      <c r="L224" s="3"/>
      <c r="M224" s="3"/>
      <c r="N224" s="3"/>
      <c r="O224" s="3"/>
      <c r="P224" s="3"/>
      <c r="Q224" s="3"/>
      <c r="R224" s="3"/>
      <c r="S224" s="3"/>
      <c r="T224" s="3"/>
      <c r="U224" s="3"/>
      <c r="V224" s="3"/>
      <c r="W224" s="3"/>
    </row>
    <row r="225" spans="1:23" ht="14.25" customHeight="1" x14ac:dyDescent="0.3">
      <c r="A225" s="3"/>
      <c r="B225" s="3"/>
      <c r="C225" s="3"/>
      <c r="D225" s="3"/>
      <c r="E225" s="3"/>
      <c r="F225" s="3"/>
      <c r="G225" s="3"/>
      <c r="H225" s="3"/>
      <c r="I225" s="3"/>
      <c r="J225" s="3"/>
      <c r="K225" s="3"/>
      <c r="L225" s="3"/>
      <c r="M225" s="3"/>
      <c r="N225" s="3"/>
      <c r="O225" s="3"/>
      <c r="P225" s="3"/>
      <c r="Q225" s="3"/>
      <c r="R225" s="3"/>
      <c r="S225" s="3"/>
      <c r="T225" s="3"/>
      <c r="U225" s="3"/>
      <c r="V225" s="3"/>
      <c r="W225" s="3"/>
    </row>
    <row r="226" spans="1:23" ht="14.25" customHeight="1" x14ac:dyDescent="0.3">
      <c r="A226" s="3"/>
      <c r="B226" s="3"/>
      <c r="C226" s="3"/>
      <c r="D226" s="3"/>
      <c r="E226" s="3"/>
      <c r="F226" s="3"/>
      <c r="G226" s="3"/>
      <c r="H226" s="3"/>
      <c r="I226" s="3"/>
      <c r="J226" s="3"/>
      <c r="K226" s="3"/>
      <c r="L226" s="3"/>
      <c r="M226" s="3"/>
      <c r="N226" s="3"/>
      <c r="O226" s="3"/>
      <c r="P226" s="3"/>
      <c r="Q226" s="3"/>
      <c r="R226" s="3"/>
      <c r="S226" s="3"/>
      <c r="T226" s="3"/>
      <c r="U226" s="3"/>
      <c r="V226" s="3"/>
      <c r="W226" s="3"/>
    </row>
    <row r="227" spans="1:23" ht="14.25" customHeight="1" x14ac:dyDescent="0.3">
      <c r="A227" s="3"/>
      <c r="B227" s="3"/>
      <c r="C227" s="3"/>
      <c r="D227" s="3"/>
      <c r="E227" s="3"/>
      <c r="F227" s="3"/>
      <c r="G227" s="3"/>
      <c r="H227" s="3"/>
      <c r="I227" s="3"/>
      <c r="J227" s="3"/>
      <c r="K227" s="3"/>
      <c r="L227" s="3"/>
      <c r="M227" s="3"/>
      <c r="N227" s="3"/>
      <c r="O227" s="3"/>
      <c r="P227" s="3"/>
      <c r="Q227" s="3"/>
      <c r="R227" s="3"/>
      <c r="S227" s="3"/>
      <c r="T227" s="3"/>
      <c r="U227" s="3"/>
      <c r="V227" s="3"/>
      <c r="W227" s="3"/>
    </row>
    <row r="228" spans="1:23" ht="14.25" customHeight="1" x14ac:dyDescent="0.3">
      <c r="A228" s="3"/>
      <c r="B228" s="3"/>
      <c r="C228" s="3"/>
      <c r="D228" s="3"/>
      <c r="E228" s="3"/>
      <c r="F228" s="3"/>
      <c r="G228" s="3"/>
      <c r="H228" s="3"/>
      <c r="I228" s="3"/>
      <c r="J228" s="3"/>
      <c r="K228" s="3"/>
      <c r="L228" s="3"/>
      <c r="M228" s="3"/>
      <c r="N228" s="3"/>
      <c r="O228" s="3"/>
      <c r="P228" s="3"/>
      <c r="Q228" s="3"/>
      <c r="R228" s="3"/>
      <c r="S228" s="3"/>
      <c r="T228" s="3"/>
      <c r="U228" s="3"/>
      <c r="V228" s="3"/>
      <c r="W228" s="3"/>
    </row>
    <row r="229" spans="1:23" ht="14.25" customHeight="1" x14ac:dyDescent="0.3">
      <c r="A229" s="3"/>
      <c r="B229" s="3"/>
      <c r="C229" s="3"/>
      <c r="D229" s="3"/>
      <c r="E229" s="3"/>
      <c r="F229" s="3"/>
      <c r="G229" s="3"/>
      <c r="H229" s="3"/>
      <c r="I229" s="3"/>
      <c r="J229" s="3"/>
      <c r="K229" s="3"/>
      <c r="L229" s="3"/>
      <c r="M229" s="3"/>
      <c r="N229" s="3"/>
      <c r="O229" s="3"/>
      <c r="P229" s="3"/>
      <c r="Q229" s="3"/>
      <c r="R229" s="3"/>
      <c r="S229" s="3"/>
      <c r="T229" s="3"/>
      <c r="U229" s="3"/>
      <c r="V229" s="3"/>
      <c r="W229" s="3"/>
    </row>
    <row r="230" spans="1:23" ht="14.25" customHeight="1" x14ac:dyDescent="0.3">
      <c r="A230" s="3"/>
      <c r="B230" s="3"/>
      <c r="C230" s="3"/>
      <c r="D230" s="3"/>
      <c r="E230" s="3"/>
      <c r="F230" s="3"/>
      <c r="G230" s="3"/>
      <c r="H230" s="3"/>
      <c r="I230" s="3"/>
      <c r="J230" s="3"/>
      <c r="K230" s="3"/>
      <c r="L230" s="3"/>
      <c r="M230" s="3"/>
      <c r="N230" s="3"/>
      <c r="O230" s="3"/>
      <c r="P230" s="3"/>
      <c r="Q230" s="3"/>
      <c r="R230" s="3"/>
      <c r="S230" s="3"/>
      <c r="T230" s="3"/>
      <c r="U230" s="3"/>
      <c r="V230" s="3"/>
      <c r="W230" s="3"/>
    </row>
    <row r="231" spans="1:23" ht="14.25" customHeight="1" x14ac:dyDescent="0.3">
      <c r="A231" s="3"/>
      <c r="B231" s="3"/>
      <c r="C231" s="3"/>
      <c r="D231" s="3"/>
      <c r="E231" s="3"/>
      <c r="F231" s="3"/>
      <c r="G231" s="3"/>
      <c r="H231" s="3"/>
      <c r="I231" s="3"/>
      <c r="J231" s="3"/>
      <c r="K231" s="3"/>
      <c r="L231" s="3"/>
      <c r="M231" s="3"/>
      <c r="N231" s="3"/>
      <c r="O231" s="3"/>
      <c r="P231" s="3"/>
      <c r="Q231" s="3"/>
      <c r="R231" s="3"/>
      <c r="S231" s="3"/>
      <c r="T231" s="3"/>
      <c r="U231" s="3"/>
      <c r="V231" s="3"/>
      <c r="W231" s="3"/>
    </row>
    <row r="232" spans="1:23" ht="14.25" customHeight="1" x14ac:dyDescent="0.3">
      <c r="A232" s="3"/>
      <c r="B232" s="3"/>
      <c r="C232" s="3"/>
      <c r="D232" s="3"/>
      <c r="E232" s="3"/>
      <c r="F232" s="3"/>
      <c r="G232" s="3"/>
      <c r="H232" s="3"/>
      <c r="I232" s="3"/>
      <c r="J232" s="3"/>
      <c r="K232" s="3"/>
      <c r="L232" s="3"/>
      <c r="M232" s="3"/>
      <c r="N232" s="3"/>
      <c r="O232" s="3"/>
      <c r="P232" s="3"/>
      <c r="Q232" s="3"/>
      <c r="R232" s="3"/>
      <c r="S232" s="3"/>
      <c r="T232" s="3"/>
      <c r="U232" s="3"/>
      <c r="V232" s="3"/>
      <c r="W232" s="3"/>
    </row>
    <row r="233" spans="1:23" ht="14.25" customHeight="1" x14ac:dyDescent="0.3">
      <c r="A233" s="3"/>
      <c r="B233" s="3"/>
      <c r="C233" s="3"/>
      <c r="D233" s="3"/>
      <c r="E233" s="3"/>
      <c r="F233" s="3"/>
      <c r="G233" s="3"/>
      <c r="H233" s="3"/>
      <c r="I233" s="3"/>
      <c r="J233" s="3"/>
      <c r="K233" s="3"/>
      <c r="L233" s="3"/>
      <c r="M233" s="3"/>
      <c r="N233" s="3"/>
      <c r="O233" s="3"/>
      <c r="P233" s="3"/>
      <c r="Q233" s="3"/>
      <c r="R233" s="3"/>
      <c r="S233" s="3"/>
      <c r="T233" s="3"/>
      <c r="U233" s="3"/>
      <c r="V233" s="3"/>
      <c r="W233" s="3"/>
    </row>
    <row r="234" spans="1:23" ht="14.25" customHeight="1" x14ac:dyDescent="0.3">
      <c r="A234" s="3"/>
      <c r="B234" s="3"/>
      <c r="C234" s="3"/>
      <c r="D234" s="3"/>
      <c r="E234" s="3"/>
      <c r="F234" s="3"/>
      <c r="G234" s="3"/>
      <c r="H234" s="3"/>
      <c r="I234" s="3"/>
      <c r="J234" s="3"/>
      <c r="K234" s="3"/>
      <c r="L234" s="3"/>
      <c r="M234" s="3"/>
      <c r="N234" s="3"/>
      <c r="O234" s="3"/>
      <c r="P234" s="3"/>
      <c r="Q234" s="3"/>
      <c r="R234" s="3"/>
      <c r="S234" s="3"/>
      <c r="T234" s="3"/>
      <c r="U234" s="3"/>
      <c r="V234" s="3"/>
      <c r="W234" s="3"/>
    </row>
    <row r="235" spans="1:23" ht="14.25" customHeight="1" x14ac:dyDescent="0.3">
      <c r="A235" s="3"/>
      <c r="B235" s="3"/>
      <c r="C235" s="3"/>
      <c r="D235" s="3"/>
      <c r="E235" s="3"/>
      <c r="F235" s="3"/>
      <c r="G235" s="3"/>
      <c r="H235" s="3"/>
      <c r="I235" s="3"/>
      <c r="J235" s="3"/>
      <c r="K235" s="3"/>
      <c r="L235" s="3"/>
      <c r="M235" s="3"/>
      <c r="N235" s="3"/>
      <c r="O235" s="3"/>
      <c r="P235" s="3"/>
      <c r="Q235" s="3"/>
      <c r="R235" s="3"/>
      <c r="S235" s="3"/>
      <c r="T235" s="3"/>
      <c r="U235" s="3"/>
      <c r="V235" s="3"/>
      <c r="W235" s="3"/>
    </row>
    <row r="236" spans="1:23" ht="14.25" customHeight="1" x14ac:dyDescent="0.3">
      <c r="A236" s="3"/>
      <c r="B236" s="3"/>
      <c r="C236" s="3"/>
      <c r="D236" s="3"/>
      <c r="E236" s="3"/>
      <c r="F236" s="3"/>
      <c r="G236" s="3"/>
      <c r="H236" s="3"/>
      <c r="I236" s="3"/>
      <c r="J236" s="3"/>
      <c r="K236" s="3"/>
      <c r="L236" s="3"/>
      <c r="M236" s="3"/>
      <c r="N236" s="3"/>
      <c r="O236" s="3"/>
      <c r="P236" s="3"/>
      <c r="Q236" s="3"/>
      <c r="R236" s="3"/>
      <c r="S236" s="3"/>
      <c r="T236" s="3"/>
      <c r="U236" s="3"/>
      <c r="V236" s="3"/>
      <c r="W236" s="3"/>
    </row>
    <row r="237" spans="1:23" ht="14.25" customHeight="1" x14ac:dyDescent="0.3">
      <c r="A237" s="3"/>
      <c r="B237" s="3"/>
      <c r="C237" s="3"/>
      <c r="D237" s="3"/>
      <c r="E237" s="3"/>
      <c r="F237" s="3"/>
      <c r="G237" s="3"/>
      <c r="H237" s="3"/>
      <c r="I237" s="3"/>
      <c r="J237" s="3"/>
      <c r="K237" s="3"/>
      <c r="L237" s="3"/>
      <c r="M237" s="3"/>
      <c r="N237" s="3"/>
      <c r="O237" s="3"/>
      <c r="P237" s="3"/>
      <c r="Q237" s="3"/>
      <c r="R237" s="3"/>
      <c r="S237" s="3"/>
      <c r="T237" s="3"/>
      <c r="U237" s="3"/>
      <c r="V237" s="3"/>
      <c r="W237" s="3"/>
    </row>
    <row r="238" spans="1:23" ht="14.25" customHeight="1" x14ac:dyDescent="0.3">
      <c r="A238" s="3"/>
      <c r="B238" s="3"/>
      <c r="C238" s="3"/>
      <c r="D238" s="3"/>
      <c r="E238" s="3"/>
      <c r="F238" s="3"/>
      <c r="G238" s="3"/>
      <c r="H238" s="3"/>
      <c r="I238" s="3"/>
      <c r="J238" s="3"/>
      <c r="K238" s="3"/>
      <c r="L238" s="3"/>
      <c r="M238" s="3"/>
      <c r="N238" s="3"/>
      <c r="O238" s="3"/>
      <c r="P238" s="3"/>
      <c r="Q238" s="3"/>
      <c r="R238" s="3"/>
      <c r="S238" s="3"/>
      <c r="T238" s="3"/>
      <c r="U238" s="3"/>
      <c r="V238" s="3"/>
      <c r="W238" s="3"/>
    </row>
    <row r="239" spans="1:23" ht="14.25" customHeight="1" x14ac:dyDescent="0.3">
      <c r="A239" s="3"/>
      <c r="B239" s="3"/>
      <c r="C239" s="3"/>
      <c r="D239" s="3"/>
      <c r="E239" s="3"/>
      <c r="F239" s="3"/>
      <c r="G239" s="3"/>
      <c r="H239" s="3"/>
      <c r="I239" s="3"/>
      <c r="J239" s="3"/>
      <c r="K239" s="3"/>
      <c r="L239" s="3"/>
      <c r="M239" s="3"/>
      <c r="N239" s="3"/>
      <c r="O239" s="3"/>
      <c r="P239" s="3"/>
      <c r="Q239" s="3"/>
      <c r="R239" s="3"/>
      <c r="S239" s="3"/>
      <c r="T239" s="3"/>
      <c r="U239" s="3"/>
      <c r="V239" s="3"/>
      <c r="W239" s="3"/>
    </row>
    <row r="240" spans="1:23" ht="14.25" customHeight="1" x14ac:dyDescent="0.3">
      <c r="A240" s="3"/>
      <c r="B240" s="3"/>
      <c r="C240" s="3"/>
      <c r="D240" s="3"/>
      <c r="E240" s="3"/>
      <c r="F240" s="3"/>
      <c r="G240" s="3"/>
      <c r="H240" s="3"/>
      <c r="I240" s="3"/>
      <c r="J240" s="3"/>
      <c r="K240" s="3"/>
      <c r="L240" s="3"/>
      <c r="M240" s="3"/>
      <c r="N240" s="3"/>
      <c r="O240" s="3"/>
      <c r="P240" s="3"/>
      <c r="Q240" s="3"/>
      <c r="R240" s="3"/>
      <c r="S240" s="3"/>
      <c r="T240" s="3"/>
      <c r="U240" s="3"/>
      <c r="V240" s="3"/>
      <c r="W240" s="3"/>
    </row>
    <row r="241" spans="1:23" ht="14.25" customHeight="1" x14ac:dyDescent="0.3">
      <c r="A241" s="3"/>
      <c r="B241" s="3"/>
      <c r="C241" s="3"/>
      <c r="D241" s="3"/>
      <c r="E241" s="3"/>
      <c r="F241" s="3"/>
      <c r="G241" s="3"/>
      <c r="H241" s="3"/>
      <c r="I241" s="3"/>
      <c r="J241" s="3"/>
      <c r="K241" s="3"/>
      <c r="L241" s="3"/>
      <c r="M241" s="3"/>
      <c r="N241" s="3"/>
      <c r="O241" s="3"/>
      <c r="P241" s="3"/>
      <c r="Q241" s="3"/>
      <c r="R241" s="3"/>
      <c r="S241" s="3"/>
      <c r="T241" s="3"/>
      <c r="U241" s="3"/>
      <c r="V241" s="3"/>
      <c r="W241" s="3"/>
    </row>
    <row r="242" spans="1:23" ht="14.25" customHeight="1" x14ac:dyDescent="0.3">
      <c r="A242" s="3"/>
      <c r="B242" s="3"/>
      <c r="C242" s="3"/>
      <c r="D242" s="3"/>
      <c r="E242" s="3"/>
      <c r="F242" s="3"/>
      <c r="G242" s="3"/>
      <c r="H242" s="3"/>
      <c r="I242" s="3"/>
      <c r="J242" s="3"/>
      <c r="K242" s="3"/>
      <c r="L242" s="3"/>
      <c r="M242" s="3"/>
      <c r="N242" s="3"/>
      <c r="O242" s="3"/>
      <c r="P242" s="3"/>
      <c r="Q242" s="3"/>
      <c r="R242" s="3"/>
      <c r="S242" s="3"/>
      <c r="T242" s="3"/>
      <c r="U242" s="3"/>
      <c r="V242" s="3"/>
      <c r="W242" s="3"/>
    </row>
    <row r="243" spans="1:23" ht="14.25" customHeight="1" x14ac:dyDescent="0.3">
      <c r="A243" s="3"/>
      <c r="B243" s="3"/>
      <c r="C243" s="3"/>
      <c r="D243" s="3"/>
      <c r="E243" s="3"/>
      <c r="F243" s="3"/>
      <c r="G243" s="3"/>
      <c r="H243" s="3"/>
      <c r="I243" s="3"/>
      <c r="J243" s="3"/>
      <c r="K243" s="3"/>
      <c r="L243" s="3"/>
      <c r="M243" s="3"/>
      <c r="N243" s="3"/>
      <c r="O243" s="3"/>
      <c r="P243" s="3"/>
      <c r="Q243" s="3"/>
      <c r="R243" s="3"/>
      <c r="S243" s="3"/>
      <c r="T243" s="3"/>
      <c r="U243" s="3"/>
      <c r="V243" s="3"/>
      <c r="W243" s="3"/>
    </row>
    <row r="244" spans="1:23" ht="14.25" customHeight="1" x14ac:dyDescent="0.3">
      <c r="A244" s="3"/>
      <c r="B244" s="3"/>
      <c r="C244" s="3"/>
      <c r="D244" s="3"/>
      <c r="E244" s="3"/>
      <c r="F244" s="3"/>
      <c r="G244" s="3"/>
      <c r="H244" s="3"/>
      <c r="I244" s="3"/>
      <c r="J244" s="3"/>
      <c r="K244" s="3"/>
      <c r="L244" s="3"/>
      <c r="M244" s="3"/>
      <c r="N244" s="3"/>
      <c r="O244" s="3"/>
      <c r="P244" s="3"/>
      <c r="Q244" s="3"/>
      <c r="R244" s="3"/>
      <c r="S244" s="3"/>
      <c r="T244" s="3"/>
      <c r="U244" s="3"/>
      <c r="V244" s="3"/>
      <c r="W244" s="3"/>
    </row>
    <row r="245" spans="1:23" ht="14.25" customHeight="1" x14ac:dyDescent="0.3">
      <c r="A245" s="3"/>
      <c r="B245" s="3"/>
      <c r="C245" s="3"/>
      <c r="D245" s="3"/>
      <c r="E245" s="3"/>
      <c r="F245" s="3"/>
      <c r="G245" s="3"/>
      <c r="H245" s="3"/>
      <c r="I245" s="3"/>
      <c r="J245" s="3"/>
      <c r="K245" s="3"/>
      <c r="L245" s="3"/>
      <c r="M245" s="3"/>
      <c r="N245" s="3"/>
      <c r="O245" s="3"/>
      <c r="P245" s="3"/>
      <c r="Q245" s="3"/>
      <c r="R245" s="3"/>
      <c r="S245" s="3"/>
      <c r="T245" s="3"/>
      <c r="U245" s="3"/>
      <c r="V245" s="3"/>
      <c r="W245" s="3"/>
    </row>
    <row r="246" spans="1:23" ht="14.25" customHeight="1" x14ac:dyDescent="0.3">
      <c r="A246" s="3"/>
      <c r="B246" s="3"/>
      <c r="C246" s="3"/>
      <c r="D246" s="3"/>
      <c r="E246" s="3"/>
      <c r="F246" s="3"/>
      <c r="G246" s="3"/>
      <c r="H246" s="3"/>
      <c r="I246" s="3"/>
      <c r="J246" s="3"/>
      <c r="K246" s="3"/>
      <c r="L246" s="3"/>
      <c r="M246" s="3"/>
      <c r="N246" s="3"/>
      <c r="O246" s="3"/>
      <c r="P246" s="3"/>
      <c r="Q246" s="3"/>
      <c r="R246" s="3"/>
      <c r="S246" s="3"/>
      <c r="T246" s="3"/>
      <c r="U246" s="3"/>
      <c r="V246" s="3"/>
      <c r="W246" s="3"/>
    </row>
    <row r="247" spans="1:23" ht="14.25" customHeight="1" x14ac:dyDescent="0.3">
      <c r="A247" s="3"/>
      <c r="B247" s="3"/>
      <c r="C247" s="3"/>
      <c r="D247" s="3"/>
      <c r="E247" s="3"/>
      <c r="F247" s="3"/>
      <c r="G247" s="3"/>
      <c r="H247" s="3"/>
      <c r="I247" s="3"/>
      <c r="J247" s="3"/>
      <c r="K247" s="3"/>
      <c r="L247" s="3"/>
      <c r="M247" s="3"/>
      <c r="N247" s="3"/>
      <c r="O247" s="3"/>
      <c r="P247" s="3"/>
      <c r="Q247" s="3"/>
      <c r="R247" s="3"/>
      <c r="S247" s="3"/>
      <c r="T247" s="3"/>
      <c r="U247" s="3"/>
      <c r="V247" s="3"/>
      <c r="W247" s="3"/>
    </row>
    <row r="248" spans="1:23" ht="15.75" customHeight="1" x14ac:dyDescent="0.3"/>
    <row r="249" spans="1:23" ht="15.75" customHeight="1" x14ac:dyDescent="0.3"/>
    <row r="250" spans="1:23" ht="15.75" customHeight="1" x14ac:dyDescent="0.3"/>
    <row r="251" spans="1:23" ht="15.75" customHeight="1" x14ac:dyDescent="0.3"/>
    <row r="252" spans="1:23" ht="15.75" customHeight="1" x14ac:dyDescent="0.3"/>
    <row r="253" spans="1:23" ht="15.75" customHeight="1" x14ac:dyDescent="0.3"/>
    <row r="254" spans="1:23" ht="15.75" customHeight="1" x14ac:dyDescent="0.3"/>
    <row r="255" spans="1:23" ht="15.75" customHeight="1" x14ac:dyDescent="0.3"/>
    <row r="256" spans="1:23"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000"/>
  <sheetViews>
    <sheetView showGridLines="0" workbookViewId="0">
      <selection activeCell="D25" sqref="D25"/>
    </sheetView>
  </sheetViews>
  <sheetFormatPr defaultColWidth="12.5" defaultRowHeight="15" customHeight="1" x14ac:dyDescent="0.3"/>
  <cols>
    <col min="1" max="1" width="3.5" customWidth="1"/>
    <col min="2" max="2" width="61" customWidth="1"/>
    <col min="3" max="3" width="15" customWidth="1"/>
    <col min="4" max="4" width="10" customWidth="1"/>
    <col min="5" max="5" width="9.5" customWidth="1"/>
    <col min="6" max="6" width="10.5" customWidth="1"/>
    <col min="7" max="8" width="11" customWidth="1"/>
    <col min="9" max="9" width="4" customWidth="1"/>
    <col min="10" max="10" width="30.83203125" customWidth="1"/>
    <col min="11" max="11" width="15" customWidth="1"/>
    <col min="12" max="12" width="10" customWidth="1"/>
    <col min="13" max="16" width="10.5" customWidth="1"/>
    <col min="17" max="17" width="11.33203125" customWidth="1"/>
    <col min="18" max="19" width="6" customWidth="1"/>
    <col min="20" max="21" width="10.83203125" customWidth="1"/>
    <col min="22" max="23" width="6" customWidth="1"/>
    <col min="24" max="25" width="10.83203125" customWidth="1"/>
    <col min="26" max="26" width="5" customWidth="1"/>
    <col min="27" max="27" width="6" customWidth="1"/>
    <col min="28" max="29" width="10.83203125" customWidth="1"/>
    <col min="30" max="31" width="6" customWidth="1"/>
    <col min="32" max="36" width="15" customWidth="1"/>
  </cols>
  <sheetData>
    <row r="1" spans="1:36" ht="4.5" customHeight="1" x14ac:dyDescent="0.3">
      <c r="A1" s="1"/>
      <c r="B1" s="1"/>
      <c r="C1" s="1"/>
      <c r="D1" s="1"/>
      <c r="E1" s="1"/>
      <c r="F1" s="1"/>
      <c r="G1" s="1"/>
      <c r="H1" s="1"/>
      <c r="I1" s="1"/>
      <c r="J1" s="1"/>
      <c r="K1" s="1"/>
      <c r="L1" s="1"/>
      <c r="M1" s="1"/>
      <c r="N1" s="1"/>
      <c r="O1" s="4"/>
      <c r="P1" s="4"/>
      <c r="Q1" s="4"/>
      <c r="R1" s="1"/>
      <c r="S1" s="1"/>
      <c r="T1" s="1"/>
      <c r="U1" s="1"/>
      <c r="V1" s="1"/>
      <c r="W1" s="1"/>
      <c r="X1" s="1"/>
      <c r="Y1" s="1"/>
      <c r="Z1" s="1"/>
      <c r="AA1" s="1"/>
      <c r="AB1" s="1"/>
      <c r="AC1" s="1"/>
      <c r="AD1" s="1"/>
      <c r="AE1" s="1"/>
      <c r="AF1" s="1"/>
      <c r="AG1" s="1"/>
      <c r="AH1" s="1"/>
      <c r="AI1" s="1"/>
      <c r="AJ1" s="1"/>
    </row>
    <row r="2" spans="1:36" ht="18.75" customHeight="1" x14ac:dyDescent="0.3">
      <c r="A2" s="1"/>
      <c r="B2" s="5" t="s">
        <v>1</v>
      </c>
      <c r="C2" s="1"/>
      <c r="D2" s="1"/>
      <c r="E2" s="1"/>
      <c r="F2" s="1"/>
      <c r="G2" s="1"/>
      <c r="H2" s="1"/>
      <c r="I2" s="1"/>
      <c r="J2" s="1"/>
      <c r="K2" s="1"/>
      <c r="L2" s="1"/>
      <c r="M2" s="1"/>
      <c r="N2" s="1"/>
      <c r="O2" s="4"/>
      <c r="P2" s="4"/>
      <c r="Q2" s="4"/>
      <c r="R2" s="1"/>
      <c r="S2" s="1"/>
      <c r="T2" s="1"/>
      <c r="U2" s="1"/>
      <c r="V2" s="1"/>
      <c r="W2" s="1"/>
      <c r="X2" s="1"/>
      <c r="Y2" s="1"/>
      <c r="Z2" s="1"/>
      <c r="AA2" s="1"/>
      <c r="AB2" s="1"/>
      <c r="AC2" s="1"/>
      <c r="AD2" s="1"/>
      <c r="AE2" s="1"/>
      <c r="AF2" s="1"/>
      <c r="AG2" s="1"/>
      <c r="AH2" s="1"/>
      <c r="AI2" s="1"/>
      <c r="AJ2" s="1"/>
    </row>
    <row r="3" spans="1:36" ht="3.75" customHeight="1" x14ac:dyDescent="0.3">
      <c r="A3" s="1"/>
      <c r="B3" s="5"/>
      <c r="C3" s="1"/>
      <c r="D3" s="1"/>
      <c r="E3" s="1"/>
      <c r="F3" s="1"/>
      <c r="G3" s="1"/>
      <c r="H3" s="1"/>
      <c r="I3" s="1"/>
      <c r="J3" s="1"/>
      <c r="K3" s="1"/>
      <c r="L3" s="1"/>
      <c r="M3" s="1"/>
      <c r="N3" s="1"/>
      <c r="O3" s="4"/>
      <c r="P3" s="4"/>
      <c r="Q3" s="4"/>
      <c r="R3" s="1"/>
      <c r="S3" s="1"/>
      <c r="T3" s="1"/>
      <c r="U3" s="1"/>
      <c r="V3" s="1"/>
      <c r="W3" s="1"/>
      <c r="X3" s="1"/>
      <c r="Y3" s="1"/>
      <c r="Z3" s="1"/>
      <c r="AA3" s="1"/>
      <c r="AB3" s="1"/>
      <c r="AC3" s="1"/>
      <c r="AD3" s="1"/>
      <c r="AE3" s="1"/>
      <c r="AF3" s="1"/>
      <c r="AG3" s="1"/>
      <c r="AH3" s="1"/>
      <c r="AI3" s="1"/>
      <c r="AJ3" s="1"/>
    </row>
    <row r="4" spans="1:36" ht="12.75" customHeight="1" x14ac:dyDescent="0.3">
      <c r="A4" s="1"/>
      <c r="B4" s="461" t="s">
        <v>3</v>
      </c>
      <c r="C4" s="462"/>
      <c r="D4" s="1"/>
      <c r="E4" s="1"/>
      <c r="F4" s="1"/>
      <c r="G4" s="1"/>
      <c r="H4" s="1"/>
      <c r="I4" s="1"/>
      <c r="J4" s="1"/>
      <c r="K4" s="1"/>
      <c r="L4" s="1"/>
      <c r="M4" s="1"/>
      <c r="N4" s="1"/>
      <c r="O4" s="4"/>
      <c r="P4" s="4"/>
      <c r="Q4" s="4"/>
      <c r="R4" s="1"/>
      <c r="S4" s="1"/>
      <c r="T4" s="1"/>
      <c r="U4" s="1"/>
      <c r="V4" s="1"/>
      <c r="W4" s="1"/>
      <c r="X4" s="1"/>
      <c r="Y4" s="1"/>
      <c r="Z4" s="1"/>
      <c r="AA4" s="1"/>
      <c r="AB4" s="1"/>
      <c r="AC4" s="1"/>
      <c r="AD4" s="1"/>
      <c r="AE4" s="1"/>
      <c r="AF4" s="1"/>
      <c r="AG4" s="1"/>
      <c r="AH4" s="1"/>
      <c r="AI4" s="1"/>
      <c r="AJ4" s="1"/>
    </row>
    <row r="5" spans="1:36" ht="12.75" customHeight="1" x14ac:dyDescent="0.3">
      <c r="A5" s="1"/>
      <c r="B5" s="12" t="s">
        <v>4</v>
      </c>
      <c r="C5" s="12"/>
      <c r="D5" s="1"/>
      <c r="E5" s="1"/>
      <c r="F5" s="1"/>
      <c r="G5" s="1"/>
      <c r="H5" s="1"/>
      <c r="I5" s="1"/>
      <c r="J5" s="1"/>
      <c r="K5" s="112"/>
      <c r="L5" s="113" t="s">
        <v>118</v>
      </c>
      <c r="M5" s="114"/>
      <c r="N5" s="114"/>
      <c r="O5" s="114"/>
      <c r="P5" s="114"/>
      <c r="Q5" s="115"/>
      <c r="R5" s="1"/>
      <c r="S5" s="1"/>
      <c r="T5" s="1"/>
      <c r="U5" s="1"/>
      <c r="V5" s="1"/>
      <c r="W5" s="1"/>
      <c r="X5" s="1"/>
      <c r="Y5" s="1"/>
      <c r="Z5" s="1"/>
      <c r="AA5" s="1"/>
      <c r="AB5" s="1"/>
      <c r="AC5" s="1"/>
      <c r="AD5" s="1"/>
      <c r="AE5" s="1"/>
      <c r="AF5" s="1"/>
      <c r="AG5" s="1"/>
      <c r="AH5" s="1"/>
      <c r="AI5" s="1"/>
      <c r="AJ5" s="1"/>
    </row>
    <row r="6" spans="1:36" ht="12.75" customHeight="1" x14ac:dyDescent="0.3">
      <c r="A6" s="1"/>
      <c r="B6" s="12" t="s">
        <v>73</v>
      </c>
      <c r="C6" s="12"/>
      <c r="D6" s="1"/>
      <c r="E6" s="1"/>
      <c r="F6" s="1"/>
      <c r="G6" s="1"/>
      <c r="H6" s="1"/>
      <c r="I6" s="1"/>
      <c r="J6" s="1"/>
      <c r="K6" s="113" t="s">
        <v>13</v>
      </c>
      <c r="L6" s="112" t="s">
        <v>67</v>
      </c>
      <c r="M6" s="116" t="s">
        <v>68</v>
      </c>
      <c r="N6" s="116" t="s">
        <v>69</v>
      </c>
      <c r="O6" s="116" t="s">
        <v>70</v>
      </c>
      <c r="P6" s="116" t="s">
        <v>71</v>
      </c>
      <c r="Q6" s="125" t="s">
        <v>72</v>
      </c>
      <c r="R6" s="1"/>
      <c r="S6" s="1"/>
      <c r="T6" s="1"/>
      <c r="U6" s="1"/>
      <c r="V6" s="1"/>
      <c r="W6" s="1"/>
      <c r="X6" s="1"/>
      <c r="Y6" s="1"/>
      <c r="Z6" s="1"/>
      <c r="AA6" s="1"/>
      <c r="AB6" s="1"/>
      <c r="AC6" s="1"/>
      <c r="AD6" s="1"/>
      <c r="AE6" s="1"/>
      <c r="AF6" s="1"/>
      <c r="AG6" s="1"/>
      <c r="AH6" s="1"/>
      <c r="AI6" s="1"/>
      <c r="AJ6" s="1"/>
    </row>
    <row r="7" spans="1:36" ht="12.75" customHeight="1" x14ac:dyDescent="0.3">
      <c r="A7" s="1"/>
      <c r="B7" s="12" t="s">
        <v>75</v>
      </c>
      <c r="C7" s="12"/>
      <c r="D7" s="1"/>
      <c r="E7" s="1"/>
      <c r="F7" s="1"/>
      <c r="G7" s="1"/>
      <c r="H7" s="1"/>
      <c r="I7" s="1"/>
      <c r="J7" s="1"/>
      <c r="K7" s="112" t="s">
        <v>119</v>
      </c>
      <c r="L7" s="126">
        <v>27000</v>
      </c>
      <c r="M7" s="127"/>
      <c r="N7" s="127"/>
      <c r="O7" s="127"/>
      <c r="P7" s="127"/>
      <c r="Q7" s="128">
        <v>27000</v>
      </c>
      <c r="R7" s="1"/>
      <c r="S7" s="1"/>
      <c r="T7" s="1"/>
      <c r="U7" s="1"/>
      <c r="V7" s="1"/>
      <c r="W7" s="1"/>
      <c r="X7" s="1"/>
      <c r="Y7" s="1"/>
      <c r="Z7" s="1"/>
      <c r="AA7" s="1"/>
      <c r="AB7" s="1"/>
      <c r="AC7" s="1"/>
      <c r="AD7" s="1"/>
      <c r="AE7" s="1"/>
      <c r="AF7" s="1"/>
      <c r="AG7" s="1"/>
      <c r="AH7" s="1"/>
      <c r="AI7" s="1"/>
      <c r="AJ7" s="1"/>
    </row>
    <row r="8" spans="1:36" ht="12.75" customHeight="1" x14ac:dyDescent="0.3">
      <c r="A8" s="1"/>
      <c r="B8" s="12" t="s">
        <v>76</v>
      </c>
      <c r="C8" s="44" t="s">
        <v>77</v>
      </c>
      <c r="D8" s="1"/>
      <c r="E8" s="1"/>
      <c r="F8" s="1"/>
      <c r="G8" s="1"/>
      <c r="H8" s="1"/>
      <c r="I8" s="1"/>
      <c r="J8" s="1"/>
      <c r="K8" s="118" t="s">
        <v>66</v>
      </c>
      <c r="L8" s="129">
        <v>18000</v>
      </c>
      <c r="M8" s="111"/>
      <c r="N8" s="111"/>
      <c r="O8" s="111"/>
      <c r="P8" s="111"/>
      <c r="Q8" s="130">
        <v>18000</v>
      </c>
      <c r="R8" s="1"/>
      <c r="S8" s="1"/>
      <c r="T8" s="1"/>
      <c r="U8" s="1"/>
      <c r="V8" s="1"/>
      <c r="W8" s="1"/>
      <c r="X8" s="1"/>
      <c r="Y8" s="1"/>
      <c r="Z8" s="1"/>
      <c r="AA8" s="1"/>
      <c r="AB8" s="1"/>
      <c r="AC8" s="1"/>
      <c r="AD8" s="1"/>
      <c r="AE8" s="1"/>
      <c r="AF8" s="1"/>
      <c r="AG8" s="1"/>
      <c r="AH8" s="1"/>
      <c r="AI8" s="1"/>
      <c r="AJ8" s="1"/>
    </row>
    <row r="9" spans="1:36" ht="12.75" customHeight="1" x14ac:dyDescent="0.3">
      <c r="A9" s="1"/>
      <c r="B9" s="12" t="s">
        <v>78</v>
      </c>
      <c r="C9" s="12"/>
      <c r="D9" s="1"/>
      <c r="E9" s="1"/>
      <c r="F9" s="1"/>
      <c r="G9" s="1"/>
      <c r="H9" s="1"/>
      <c r="I9" s="1"/>
      <c r="J9" s="1"/>
      <c r="K9" s="118" t="s">
        <v>79</v>
      </c>
      <c r="L9" s="129"/>
      <c r="M9" s="111">
        <v>64000</v>
      </c>
      <c r="N9" s="111"/>
      <c r="O9" s="111"/>
      <c r="P9" s="111"/>
      <c r="Q9" s="130">
        <v>64000</v>
      </c>
      <c r="R9" s="1"/>
      <c r="S9" s="1"/>
      <c r="T9" s="1"/>
      <c r="U9" s="1"/>
      <c r="V9" s="1"/>
      <c r="W9" s="1"/>
      <c r="X9" s="1"/>
      <c r="Y9" s="1"/>
      <c r="Z9" s="1"/>
      <c r="AA9" s="1"/>
      <c r="AB9" s="1"/>
      <c r="AC9" s="1"/>
      <c r="AD9" s="1"/>
      <c r="AE9" s="1"/>
      <c r="AF9" s="1"/>
      <c r="AG9" s="1"/>
      <c r="AH9" s="1"/>
      <c r="AI9" s="1"/>
      <c r="AJ9" s="1"/>
    </row>
    <row r="10" spans="1:36" ht="12.75" customHeight="1" x14ac:dyDescent="0.3">
      <c r="A10" s="1"/>
      <c r="B10" s="1"/>
      <c r="C10" s="1"/>
      <c r="D10" s="1"/>
      <c r="E10" s="1"/>
      <c r="F10" s="1"/>
      <c r="G10" s="1"/>
      <c r="H10" s="1"/>
      <c r="I10" s="1"/>
      <c r="J10" s="1"/>
      <c r="K10" s="118" t="s">
        <v>124</v>
      </c>
      <c r="L10" s="129"/>
      <c r="M10" s="111"/>
      <c r="N10" s="111">
        <v>27000</v>
      </c>
      <c r="O10" s="111"/>
      <c r="P10" s="111"/>
      <c r="Q10" s="130">
        <v>27000</v>
      </c>
      <c r="R10" s="1"/>
      <c r="S10" s="1"/>
      <c r="T10" s="1"/>
      <c r="U10" s="1"/>
      <c r="V10" s="1"/>
      <c r="W10" s="1"/>
      <c r="X10" s="1"/>
      <c r="Y10" s="1"/>
      <c r="Z10" s="1"/>
      <c r="AA10" s="1"/>
      <c r="AB10" s="1"/>
      <c r="AC10" s="1"/>
      <c r="AD10" s="1"/>
      <c r="AE10" s="1"/>
      <c r="AF10" s="1"/>
      <c r="AG10" s="1"/>
      <c r="AH10" s="1"/>
      <c r="AI10" s="1"/>
      <c r="AJ10" s="1"/>
    </row>
    <row r="11" spans="1:36" ht="12.75" customHeight="1" x14ac:dyDescent="0.3">
      <c r="A11" s="1"/>
      <c r="B11" s="1"/>
      <c r="C11" s="1"/>
      <c r="D11" s="1"/>
      <c r="E11" s="1"/>
      <c r="F11" s="1"/>
      <c r="G11" s="1"/>
      <c r="H11" s="1"/>
      <c r="I11" s="1"/>
      <c r="J11" s="1"/>
      <c r="K11" s="118" t="s">
        <v>125</v>
      </c>
      <c r="L11" s="129">
        <v>10000</v>
      </c>
      <c r="M11" s="111">
        <v>10000</v>
      </c>
      <c r="N11" s="111">
        <v>10000</v>
      </c>
      <c r="O11" s="111">
        <v>10000</v>
      </c>
      <c r="P11" s="111">
        <v>10000</v>
      </c>
      <c r="Q11" s="130">
        <v>50000</v>
      </c>
      <c r="R11" s="1"/>
      <c r="S11" s="1"/>
      <c r="T11" s="1"/>
      <c r="U11" s="1"/>
      <c r="V11" s="1"/>
      <c r="W11" s="1"/>
      <c r="X11" s="1"/>
      <c r="Y11" s="1"/>
      <c r="Z11" s="1"/>
      <c r="AA11" s="1"/>
      <c r="AB11" s="1"/>
      <c r="AC11" s="1"/>
      <c r="AD11" s="1"/>
      <c r="AE11" s="1"/>
      <c r="AF11" s="1"/>
      <c r="AG11" s="1"/>
      <c r="AH11" s="1"/>
      <c r="AI11" s="1"/>
      <c r="AJ11" s="1"/>
    </row>
    <row r="12" spans="1:36" ht="12.75" customHeight="1" x14ac:dyDescent="0.3">
      <c r="A12" s="1"/>
      <c r="B12" s="1"/>
      <c r="C12" s="1"/>
      <c r="D12" s="1"/>
      <c r="E12" s="1"/>
      <c r="F12" s="1"/>
      <c r="G12" s="1"/>
      <c r="H12" s="1"/>
      <c r="I12" s="1"/>
      <c r="J12" s="1"/>
      <c r="K12" s="118" t="s">
        <v>42</v>
      </c>
      <c r="L12" s="129">
        <v>60000</v>
      </c>
      <c r="M12" s="111">
        <v>60000</v>
      </c>
      <c r="N12" s="111">
        <v>60000</v>
      </c>
      <c r="O12" s="111">
        <v>60000</v>
      </c>
      <c r="P12" s="111">
        <v>60000</v>
      </c>
      <c r="Q12" s="130">
        <v>300000</v>
      </c>
      <c r="R12" s="1"/>
      <c r="S12" s="1"/>
      <c r="T12" s="1"/>
      <c r="U12" s="1"/>
      <c r="V12" s="1"/>
      <c r="W12" s="1"/>
      <c r="X12" s="1"/>
      <c r="Y12" s="1"/>
      <c r="Z12" s="1"/>
      <c r="AA12" s="1"/>
      <c r="AB12" s="1"/>
      <c r="AC12" s="1"/>
      <c r="AD12" s="1"/>
      <c r="AE12" s="1"/>
      <c r="AF12" s="1"/>
      <c r="AG12" s="1"/>
      <c r="AH12" s="1"/>
      <c r="AI12" s="1"/>
      <c r="AJ12" s="1"/>
    </row>
    <row r="13" spans="1:36" ht="12.75" customHeight="1" x14ac:dyDescent="0.3">
      <c r="A13" s="1"/>
      <c r="B13" s="1"/>
      <c r="C13" s="1"/>
      <c r="D13" s="1"/>
      <c r="E13" s="1"/>
      <c r="F13" s="1"/>
      <c r="G13" s="1"/>
      <c r="H13" s="1"/>
      <c r="I13" s="1"/>
      <c r="J13" s="1"/>
      <c r="K13" s="118" t="s">
        <v>116</v>
      </c>
      <c r="L13" s="129">
        <v>9484742</v>
      </c>
      <c r="M13" s="111">
        <v>5785606</v>
      </c>
      <c r="N13" s="111">
        <v>3132890</v>
      </c>
      <c r="O13" s="111">
        <v>1490100</v>
      </c>
      <c r="P13" s="111">
        <v>1834600</v>
      </c>
      <c r="Q13" s="130">
        <v>21727938</v>
      </c>
      <c r="R13" s="1"/>
      <c r="S13" s="1"/>
      <c r="T13" s="1"/>
      <c r="U13" s="1"/>
      <c r="V13" s="1"/>
      <c r="W13" s="1"/>
      <c r="X13" s="1"/>
      <c r="Y13" s="1"/>
      <c r="Z13" s="1"/>
      <c r="AA13" s="1"/>
      <c r="AB13" s="1"/>
      <c r="AC13" s="1"/>
      <c r="AD13" s="1"/>
      <c r="AE13" s="1"/>
      <c r="AF13" s="1"/>
      <c r="AG13" s="1"/>
      <c r="AH13" s="1"/>
      <c r="AI13" s="1"/>
      <c r="AJ13" s="1"/>
    </row>
    <row r="14" spans="1:36" ht="12.75" customHeight="1" x14ac:dyDescent="0.3">
      <c r="A14" s="1"/>
      <c r="B14" s="1"/>
      <c r="C14" s="1"/>
      <c r="D14" s="1"/>
      <c r="E14" s="1"/>
      <c r="F14" s="1"/>
      <c r="G14" s="1"/>
      <c r="H14" s="1"/>
      <c r="I14" s="1"/>
      <c r="J14" s="1"/>
      <c r="K14" s="121" t="s">
        <v>81</v>
      </c>
      <c r="L14" s="131">
        <v>9599742</v>
      </c>
      <c r="M14" s="132">
        <v>5919606</v>
      </c>
      <c r="N14" s="132">
        <v>3229890</v>
      </c>
      <c r="O14" s="132">
        <v>1560100</v>
      </c>
      <c r="P14" s="132">
        <v>1904600</v>
      </c>
      <c r="Q14" s="133">
        <v>22213938</v>
      </c>
      <c r="R14" s="1"/>
      <c r="S14" s="1"/>
      <c r="T14" s="1"/>
      <c r="U14" s="1"/>
      <c r="V14" s="1"/>
      <c r="W14" s="1"/>
      <c r="X14" s="1"/>
      <c r="Y14" s="1"/>
      <c r="Z14" s="1"/>
      <c r="AA14" s="1"/>
      <c r="AB14" s="1"/>
      <c r="AC14" s="1"/>
      <c r="AD14" s="1"/>
      <c r="AE14" s="1"/>
      <c r="AF14" s="1"/>
      <c r="AG14" s="1"/>
      <c r="AH14" s="1"/>
      <c r="AI14" s="1"/>
      <c r="AJ14" s="1"/>
    </row>
    <row r="15" spans="1:36" ht="12.75" customHeight="1" x14ac:dyDescent="0.3">
      <c r="A15" s="1"/>
      <c r="B15" s="1"/>
      <c r="C15" s="1"/>
      <c r="D15" s="1"/>
      <c r="E15" s="1"/>
      <c r="F15" s="1"/>
      <c r="G15" s="1"/>
      <c r="H15" s="1"/>
      <c r="I15" s="1"/>
      <c r="J15" s="1"/>
      <c r="R15" s="1"/>
      <c r="S15" s="1"/>
      <c r="T15" s="1"/>
      <c r="U15" s="1"/>
      <c r="V15" s="1"/>
      <c r="W15" s="1"/>
      <c r="X15" s="1"/>
      <c r="Y15" s="1"/>
      <c r="Z15" s="1"/>
      <c r="AA15" s="1"/>
      <c r="AB15" s="1"/>
      <c r="AC15" s="1"/>
      <c r="AD15" s="1"/>
      <c r="AE15" s="1"/>
      <c r="AF15" s="1"/>
      <c r="AG15" s="1"/>
      <c r="AH15" s="1"/>
      <c r="AI15" s="1"/>
      <c r="AJ15" s="1"/>
    </row>
    <row r="16" spans="1:36" ht="12.75" customHeight="1" x14ac:dyDescent="0.35">
      <c r="A16" s="1"/>
      <c r="B16" s="1"/>
      <c r="C16" s="1"/>
      <c r="D16" s="1"/>
      <c r="E16" s="1"/>
      <c r="F16" s="1"/>
      <c r="G16" s="1"/>
      <c r="H16" s="1"/>
      <c r="I16" s="1"/>
      <c r="J16" s="1"/>
      <c r="K16" s="1"/>
      <c r="L16" s="1"/>
      <c r="M16" s="1"/>
      <c r="O16" s="49"/>
      <c r="P16" s="49"/>
      <c r="Q16" s="4"/>
      <c r="R16" s="1"/>
      <c r="S16" s="1"/>
      <c r="T16" s="1"/>
      <c r="U16" s="1"/>
      <c r="V16" s="1"/>
      <c r="W16" s="1"/>
      <c r="X16" s="1"/>
      <c r="Y16" s="1"/>
      <c r="Z16" s="1"/>
      <c r="AA16" s="1"/>
      <c r="AB16" s="1"/>
      <c r="AC16" s="1"/>
      <c r="AD16" s="1"/>
      <c r="AE16" s="1"/>
      <c r="AF16" s="1"/>
      <c r="AG16" s="1"/>
      <c r="AH16" s="1"/>
      <c r="AI16" s="1"/>
      <c r="AJ16" s="1"/>
    </row>
    <row r="17" spans="1:36" ht="12.75" customHeight="1" x14ac:dyDescent="0.35">
      <c r="A17" s="1"/>
      <c r="B17" s="136" t="s">
        <v>14</v>
      </c>
      <c r="C17" s="135" t="s">
        <v>117</v>
      </c>
      <c r="D17" s="1"/>
      <c r="E17" s="1"/>
      <c r="F17" s="1"/>
      <c r="G17" s="1"/>
      <c r="H17" s="1"/>
      <c r="I17" s="1"/>
      <c r="J17" s="136" t="s">
        <v>13</v>
      </c>
      <c r="K17" s="135" t="s">
        <v>117</v>
      </c>
      <c r="L17" s="1"/>
      <c r="M17" s="1"/>
      <c r="O17" s="49"/>
      <c r="P17" s="49"/>
      <c r="Q17" s="4"/>
      <c r="R17" s="1"/>
      <c r="S17" s="1"/>
      <c r="T17" s="1"/>
      <c r="U17" s="1"/>
      <c r="V17" s="1"/>
      <c r="W17" s="1"/>
      <c r="X17" s="1"/>
      <c r="Y17" s="1"/>
      <c r="Z17" s="1"/>
      <c r="AA17" s="1"/>
      <c r="AB17" s="1"/>
      <c r="AC17" s="1"/>
      <c r="AD17" s="1"/>
      <c r="AE17" s="1"/>
      <c r="AF17" s="1"/>
      <c r="AG17" s="1"/>
      <c r="AH17" s="1"/>
      <c r="AI17" s="1"/>
      <c r="AJ17" s="1"/>
    </row>
    <row r="18" spans="1:36" ht="12.75" customHeight="1" x14ac:dyDescent="0.35">
      <c r="A18" s="1"/>
      <c r="B18" s="1"/>
      <c r="C18" s="1"/>
      <c r="D18" s="1"/>
      <c r="E18" s="1"/>
      <c r="F18" s="1"/>
      <c r="G18" s="1"/>
      <c r="H18" s="1"/>
      <c r="I18" s="1"/>
      <c r="J18" s="1"/>
      <c r="K18" s="1"/>
      <c r="L18" s="1"/>
      <c r="M18" s="1"/>
      <c r="O18" s="49"/>
      <c r="P18" s="49"/>
      <c r="Q18" s="4"/>
      <c r="R18" s="1"/>
      <c r="S18" s="1"/>
      <c r="T18" s="1"/>
      <c r="U18" s="1"/>
      <c r="V18" s="1"/>
      <c r="W18" s="1"/>
      <c r="X18" s="1"/>
      <c r="Y18" s="1"/>
      <c r="Z18" s="1"/>
      <c r="AA18" s="1"/>
      <c r="AB18" s="1"/>
      <c r="AC18" s="1"/>
      <c r="AD18" s="1"/>
      <c r="AE18" s="1"/>
      <c r="AF18" s="1"/>
      <c r="AG18" s="1"/>
      <c r="AH18" s="1"/>
      <c r="AI18" s="1"/>
      <c r="AJ18" s="1"/>
    </row>
    <row r="19" spans="1:36" ht="12.75" customHeight="1" x14ac:dyDescent="0.3">
      <c r="A19" s="1"/>
      <c r="B19" s="112"/>
      <c r="C19" s="113" t="s">
        <v>16</v>
      </c>
      <c r="D19" s="114"/>
      <c r="E19" s="114"/>
      <c r="F19" s="114"/>
      <c r="G19" s="115"/>
      <c r="I19" s="1"/>
      <c r="J19" s="113" t="s">
        <v>16</v>
      </c>
      <c r="K19" s="114"/>
      <c r="L19" s="114"/>
      <c r="M19" s="114"/>
      <c r="N19" s="115"/>
      <c r="Q19" s="4"/>
    </row>
    <row r="20" spans="1:36" ht="12.75" customHeight="1" x14ac:dyDescent="0.3">
      <c r="A20" s="1"/>
      <c r="B20" s="113" t="s">
        <v>13</v>
      </c>
      <c r="C20" s="112" t="s">
        <v>82</v>
      </c>
      <c r="D20" s="116" t="s">
        <v>32</v>
      </c>
      <c r="E20" s="116" t="s">
        <v>63</v>
      </c>
      <c r="F20" s="116" t="s">
        <v>116</v>
      </c>
      <c r="G20" s="117" t="s">
        <v>81</v>
      </c>
      <c r="I20" s="1"/>
      <c r="J20" s="121" t="s">
        <v>82</v>
      </c>
      <c r="K20" s="134" t="s">
        <v>32</v>
      </c>
      <c r="L20" s="134" t="s">
        <v>63</v>
      </c>
      <c r="M20" s="134" t="s">
        <v>116</v>
      </c>
      <c r="N20" s="135" t="s">
        <v>81</v>
      </c>
      <c r="Q20" s="4"/>
    </row>
    <row r="21" spans="1:36" ht="12.75" customHeight="1" x14ac:dyDescent="0.3">
      <c r="A21" s="1"/>
      <c r="B21" s="112" t="s">
        <v>42</v>
      </c>
      <c r="C21" s="112"/>
      <c r="D21" s="114"/>
      <c r="E21" s="114"/>
      <c r="F21" s="114"/>
      <c r="G21" s="115"/>
      <c r="I21" s="1"/>
      <c r="Q21" s="4"/>
    </row>
    <row r="22" spans="1:36" ht="14.25" customHeight="1" x14ac:dyDescent="0.3">
      <c r="A22" s="1"/>
      <c r="B22" s="118" t="s">
        <v>116</v>
      </c>
      <c r="C22" s="119"/>
      <c r="D22" s="110"/>
      <c r="E22" s="110"/>
      <c r="F22" s="110"/>
      <c r="G22" s="120"/>
      <c r="I22" s="1"/>
      <c r="Q22" s="4"/>
    </row>
    <row r="23" spans="1:36" ht="12.75" customHeight="1" x14ac:dyDescent="0.3">
      <c r="A23" s="1"/>
      <c r="B23" s="121" t="s">
        <v>81</v>
      </c>
      <c r="C23" s="122"/>
      <c r="D23" s="123"/>
      <c r="E23" s="123"/>
      <c r="F23" s="123"/>
      <c r="G23" s="124"/>
      <c r="I23" s="1"/>
      <c r="Q23" s="4"/>
    </row>
    <row r="24" spans="1:36" ht="12.75" customHeight="1" x14ac:dyDescent="0.3">
      <c r="A24" s="1"/>
      <c r="I24" s="1"/>
      <c r="Q24" s="4"/>
    </row>
    <row r="25" spans="1:36" ht="12.75" customHeight="1" x14ac:dyDescent="0.3">
      <c r="A25" s="1"/>
      <c r="I25" s="1"/>
      <c r="Q25" s="4"/>
    </row>
    <row r="26" spans="1:36" ht="12.75" customHeight="1" x14ac:dyDescent="0.3">
      <c r="A26" s="1"/>
      <c r="I26" s="1"/>
      <c r="Q26" s="4"/>
    </row>
    <row r="27" spans="1:36" ht="12.75" customHeight="1" x14ac:dyDescent="0.3">
      <c r="A27" s="1"/>
      <c r="I27" s="1"/>
      <c r="Q27" s="4"/>
    </row>
    <row r="28" spans="1:36" ht="12.75" customHeight="1" x14ac:dyDescent="0.3">
      <c r="A28" s="1"/>
      <c r="I28" s="1"/>
      <c r="Q28" s="4"/>
      <c r="R28" s="1"/>
      <c r="S28" s="1"/>
      <c r="T28" s="1"/>
      <c r="U28" s="1"/>
      <c r="V28" s="1"/>
      <c r="W28" s="1"/>
      <c r="X28" s="1"/>
      <c r="Y28" s="1"/>
      <c r="Z28" s="1"/>
      <c r="AA28" s="1"/>
      <c r="AB28" s="1"/>
      <c r="AC28" s="1"/>
      <c r="AD28" s="1"/>
      <c r="AE28" s="1"/>
      <c r="AF28" s="1"/>
      <c r="AG28" s="1"/>
      <c r="AH28" s="1"/>
      <c r="AI28" s="1"/>
      <c r="AJ28" s="1"/>
    </row>
    <row r="29" spans="1:36" ht="12.75" customHeight="1" x14ac:dyDescent="0.3">
      <c r="A29" s="1"/>
      <c r="B29" s="112"/>
      <c r="C29" s="113" t="s">
        <v>16</v>
      </c>
      <c r="D29" s="114"/>
      <c r="E29" s="114"/>
      <c r="F29" s="114"/>
      <c r="G29" s="115"/>
      <c r="I29" s="1"/>
      <c r="Q29" s="4"/>
      <c r="R29" s="1"/>
      <c r="S29" s="1"/>
      <c r="T29" s="1"/>
      <c r="U29" s="1"/>
      <c r="V29" s="1"/>
      <c r="W29" s="1"/>
      <c r="X29" s="1"/>
      <c r="Y29" s="1"/>
      <c r="Z29" s="1"/>
      <c r="AA29" s="1"/>
      <c r="AB29" s="1"/>
      <c r="AC29" s="1"/>
      <c r="AD29" s="1"/>
      <c r="AE29" s="1"/>
      <c r="AF29" s="1"/>
      <c r="AG29" s="1"/>
      <c r="AH29" s="1"/>
      <c r="AI29" s="1"/>
      <c r="AJ29" s="1"/>
    </row>
    <row r="30" spans="1:36" ht="12.75" customHeight="1" x14ac:dyDescent="0.3">
      <c r="A30" s="1"/>
      <c r="B30" s="113" t="s">
        <v>14</v>
      </c>
      <c r="C30" s="112" t="s">
        <v>82</v>
      </c>
      <c r="D30" s="116" t="s">
        <v>32</v>
      </c>
      <c r="E30" s="116" t="s">
        <v>63</v>
      </c>
      <c r="F30" s="116" t="s">
        <v>116</v>
      </c>
      <c r="G30" s="117" t="s">
        <v>81</v>
      </c>
      <c r="I30" s="1"/>
      <c r="Q30" s="4"/>
      <c r="R30" s="1"/>
      <c r="S30" s="1"/>
      <c r="T30" s="1"/>
      <c r="U30" s="1"/>
      <c r="V30" s="1"/>
      <c r="W30" s="1"/>
      <c r="X30" s="1"/>
      <c r="Y30" s="1"/>
      <c r="Z30" s="1"/>
      <c r="AA30" s="1"/>
      <c r="AB30" s="1"/>
      <c r="AC30" s="1"/>
      <c r="AD30" s="1"/>
      <c r="AE30" s="1"/>
      <c r="AF30" s="1"/>
      <c r="AG30" s="1"/>
      <c r="AH30" s="1"/>
      <c r="AI30" s="1"/>
      <c r="AJ30" s="1"/>
    </row>
    <row r="31" spans="1:36" ht="12.75" customHeight="1" x14ac:dyDescent="0.3">
      <c r="A31" s="1"/>
      <c r="B31" s="112" t="s">
        <v>126</v>
      </c>
      <c r="C31" s="112"/>
      <c r="D31" s="114"/>
      <c r="E31" s="114"/>
      <c r="F31" s="114"/>
      <c r="G31" s="115"/>
      <c r="I31" s="1"/>
      <c r="Q31" s="4"/>
      <c r="R31" s="1"/>
      <c r="S31" s="1"/>
      <c r="T31" s="1"/>
      <c r="U31" s="1"/>
      <c r="V31" s="1"/>
      <c r="W31" s="1"/>
      <c r="X31" s="1"/>
      <c r="Y31" s="1"/>
      <c r="Z31" s="1"/>
      <c r="AA31" s="1"/>
      <c r="AB31" s="1"/>
      <c r="AC31" s="1"/>
      <c r="AD31" s="1"/>
      <c r="AE31" s="1"/>
      <c r="AF31" s="1"/>
      <c r="AG31" s="1"/>
      <c r="AH31" s="1"/>
      <c r="AI31" s="1"/>
      <c r="AJ31" s="1"/>
    </row>
    <row r="32" spans="1:36" ht="12.75" customHeight="1" x14ac:dyDescent="0.3">
      <c r="A32" s="1"/>
      <c r="B32" s="118" t="s">
        <v>127</v>
      </c>
      <c r="C32" s="119"/>
      <c r="D32" s="110"/>
      <c r="E32" s="110"/>
      <c r="F32" s="110"/>
      <c r="G32" s="120"/>
      <c r="I32" s="1"/>
      <c r="Q32" s="4"/>
      <c r="R32" s="1"/>
      <c r="S32" s="1"/>
      <c r="T32" s="1"/>
      <c r="U32" s="1"/>
      <c r="V32" s="1"/>
      <c r="W32" s="1"/>
      <c r="X32" s="1"/>
      <c r="Y32" s="1"/>
      <c r="Z32" s="1"/>
      <c r="AA32" s="1"/>
      <c r="AB32" s="1"/>
      <c r="AC32" s="1"/>
      <c r="AD32" s="1"/>
      <c r="AE32" s="1"/>
      <c r="AF32" s="1"/>
      <c r="AG32" s="1"/>
      <c r="AH32" s="1"/>
      <c r="AI32" s="1"/>
      <c r="AJ32" s="1"/>
    </row>
    <row r="33" spans="1:36" ht="15.75" customHeight="1" x14ac:dyDescent="0.3">
      <c r="A33" s="1"/>
      <c r="B33" s="118" t="s">
        <v>128</v>
      </c>
      <c r="C33" s="119"/>
      <c r="D33" s="110"/>
      <c r="E33" s="110"/>
      <c r="F33" s="110"/>
      <c r="G33" s="120"/>
      <c r="H33" s="1"/>
      <c r="I33" s="1"/>
      <c r="P33" s="4"/>
      <c r="Q33" s="4"/>
      <c r="R33" s="1"/>
      <c r="S33" s="1"/>
      <c r="T33" s="1"/>
      <c r="U33" s="1"/>
      <c r="V33" s="1"/>
      <c r="W33" s="1"/>
      <c r="X33" s="1"/>
      <c r="Y33" s="1"/>
      <c r="Z33" s="1"/>
      <c r="AA33" s="1"/>
      <c r="AB33" s="1"/>
      <c r="AC33" s="1"/>
      <c r="AD33" s="1"/>
      <c r="AE33" s="1"/>
      <c r="AF33" s="1"/>
      <c r="AG33" s="1"/>
      <c r="AH33" s="1"/>
      <c r="AI33" s="1"/>
      <c r="AJ33" s="1"/>
    </row>
    <row r="34" spans="1:36" ht="12.75" customHeight="1" x14ac:dyDescent="0.3">
      <c r="A34" s="1"/>
      <c r="B34" s="118" t="s">
        <v>129</v>
      </c>
      <c r="C34" s="119"/>
      <c r="D34" s="110"/>
      <c r="E34" s="110"/>
      <c r="F34" s="110"/>
      <c r="G34" s="120"/>
      <c r="H34" s="1"/>
      <c r="I34" s="1"/>
      <c r="J34" s="1"/>
      <c r="K34" s="1"/>
      <c r="L34" s="1"/>
      <c r="M34" s="1"/>
      <c r="N34" s="1"/>
      <c r="O34" s="1"/>
      <c r="P34" s="1"/>
      <c r="Q34" s="4"/>
      <c r="R34" s="1"/>
      <c r="S34" s="1"/>
      <c r="T34" s="1"/>
      <c r="U34" s="1"/>
      <c r="V34" s="1"/>
      <c r="W34" s="1"/>
      <c r="X34" s="1"/>
      <c r="Y34" s="1"/>
      <c r="Z34" s="1"/>
      <c r="AA34" s="1"/>
      <c r="AB34" s="1"/>
      <c r="AC34" s="1"/>
      <c r="AD34" s="1"/>
      <c r="AE34" s="1"/>
      <c r="AF34" s="1"/>
      <c r="AG34" s="1"/>
      <c r="AH34" s="1"/>
      <c r="AI34" s="1"/>
      <c r="AJ34" s="1"/>
    </row>
    <row r="35" spans="1:36" ht="12.75" customHeight="1" x14ac:dyDescent="0.3">
      <c r="A35" s="1"/>
      <c r="B35" s="118" t="s">
        <v>130</v>
      </c>
      <c r="C35" s="119"/>
      <c r="D35" s="110"/>
      <c r="E35" s="110"/>
      <c r="F35" s="110"/>
      <c r="G35" s="120"/>
      <c r="H35" s="1"/>
      <c r="I35" s="1"/>
      <c r="J35" s="1"/>
      <c r="K35" s="1"/>
      <c r="L35" s="1"/>
      <c r="M35" s="1"/>
      <c r="N35" s="1"/>
      <c r="O35" s="1"/>
      <c r="P35" s="1"/>
      <c r="Q35" s="4"/>
      <c r="R35" s="1"/>
      <c r="S35" s="1"/>
      <c r="T35" s="1"/>
      <c r="U35" s="1"/>
      <c r="V35" s="1"/>
      <c r="W35" s="1"/>
      <c r="X35" s="1"/>
      <c r="Y35" s="1"/>
      <c r="Z35" s="1"/>
      <c r="AA35" s="1"/>
      <c r="AB35" s="1"/>
      <c r="AC35" s="1"/>
      <c r="AD35" s="1"/>
      <c r="AE35" s="1"/>
      <c r="AF35" s="1"/>
      <c r="AG35" s="1"/>
      <c r="AH35" s="1"/>
      <c r="AI35" s="1"/>
      <c r="AJ35" s="1"/>
    </row>
    <row r="36" spans="1:36" ht="12.75" customHeight="1" x14ac:dyDescent="0.3">
      <c r="A36" s="1"/>
      <c r="B36" s="118" t="s">
        <v>131</v>
      </c>
      <c r="C36" s="119"/>
      <c r="D36" s="110"/>
      <c r="E36" s="110"/>
      <c r="F36" s="110"/>
      <c r="G36" s="120"/>
      <c r="H36" s="1"/>
      <c r="I36" s="1"/>
      <c r="J36" s="1"/>
      <c r="K36" s="1"/>
      <c r="L36" s="1"/>
      <c r="M36" s="1"/>
      <c r="N36" s="1"/>
      <c r="O36" s="4"/>
      <c r="P36" s="4"/>
      <c r="Q36" s="4"/>
      <c r="R36" s="1"/>
      <c r="S36" s="1"/>
      <c r="T36" s="1"/>
      <c r="U36" s="1"/>
      <c r="V36" s="1"/>
      <c r="W36" s="1"/>
      <c r="X36" s="1"/>
      <c r="Y36" s="1"/>
      <c r="Z36" s="1"/>
      <c r="AA36" s="1"/>
      <c r="AB36" s="1"/>
      <c r="AC36" s="1"/>
      <c r="AD36" s="1"/>
      <c r="AE36" s="1"/>
      <c r="AF36" s="1"/>
      <c r="AG36" s="1"/>
      <c r="AH36" s="1"/>
      <c r="AI36" s="1"/>
      <c r="AJ36" s="1"/>
    </row>
    <row r="37" spans="1:36" ht="12.75" customHeight="1" x14ac:dyDescent="0.3">
      <c r="A37" s="1"/>
      <c r="B37" s="118" t="s">
        <v>132</v>
      </c>
      <c r="C37" s="119"/>
      <c r="D37" s="110"/>
      <c r="E37" s="110"/>
      <c r="F37" s="110"/>
      <c r="G37" s="120"/>
      <c r="H37" s="1"/>
      <c r="I37" s="1"/>
      <c r="J37" s="1"/>
      <c r="K37" s="1"/>
      <c r="L37" s="1"/>
      <c r="M37" s="1"/>
      <c r="N37" s="1"/>
      <c r="O37" s="4"/>
      <c r="P37" s="4"/>
      <c r="Q37" s="4"/>
      <c r="R37" s="1"/>
      <c r="S37" s="1"/>
      <c r="T37" s="1"/>
      <c r="U37" s="1"/>
      <c r="V37" s="1"/>
      <c r="W37" s="1"/>
      <c r="X37" s="1"/>
      <c r="Y37" s="1"/>
      <c r="Z37" s="1"/>
      <c r="AA37" s="1"/>
      <c r="AB37" s="1"/>
      <c r="AC37" s="1"/>
      <c r="AD37" s="1"/>
      <c r="AE37" s="1"/>
      <c r="AF37" s="1"/>
      <c r="AG37" s="1"/>
      <c r="AH37" s="1"/>
      <c r="AI37" s="1"/>
      <c r="AJ37" s="1"/>
    </row>
    <row r="38" spans="1:36" ht="12.75" customHeight="1" x14ac:dyDescent="0.3">
      <c r="A38" s="1"/>
      <c r="B38" s="118" t="s">
        <v>133</v>
      </c>
      <c r="C38" s="119"/>
      <c r="D38" s="110"/>
      <c r="E38" s="110"/>
      <c r="F38" s="110"/>
      <c r="G38" s="120"/>
      <c r="H38" s="1"/>
      <c r="I38" s="1"/>
      <c r="J38" s="1"/>
      <c r="K38" s="1"/>
      <c r="L38" s="1"/>
      <c r="M38" s="1"/>
      <c r="N38" s="1"/>
      <c r="O38" s="4"/>
      <c r="P38" s="4"/>
      <c r="Q38" s="4"/>
      <c r="R38" s="1"/>
      <c r="S38" s="1"/>
      <c r="T38" s="1"/>
      <c r="U38" s="1"/>
      <c r="V38" s="1"/>
      <c r="W38" s="1"/>
      <c r="X38" s="1"/>
      <c r="Y38" s="1"/>
      <c r="Z38" s="1"/>
      <c r="AA38" s="1"/>
      <c r="AB38" s="1"/>
      <c r="AC38" s="1"/>
      <c r="AD38" s="1"/>
      <c r="AE38" s="1"/>
      <c r="AF38" s="1"/>
      <c r="AG38" s="1"/>
      <c r="AH38" s="1"/>
      <c r="AI38" s="1"/>
      <c r="AJ38" s="1"/>
    </row>
    <row r="39" spans="1:36" ht="12.75" customHeight="1" x14ac:dyDescent="0.3">
      <c r="A39" s="1"/>
      <c r="B39" s="118" t="s">
        <v>134</v>
      </c>
      <c r="C39" s="119"/>
      <c r="D39" s="110"/>
      <c r="E39" s="110"/>
      <c r="F39" s="110"/>
      <c r="G39" s="120"/>
      <c r="H39" s="1"/>
      <c r="I39" s="1"/>
      <c r="J39" s="1"/>
      <c r="K39" s="1"/>
      <c r="L39" s="1"/>
      <c r="M39" s="1"/>
      <c r="N39" s="1"/>
      <c r="O39" s="4"/>
      <c r="P39" s="4"/>
      <c r="Q39" s="4"/>
      <c r="R39" s="1"/>
      <c r="S39" s="1"/>
      <c r="T39" s="1"/>
      <c r="U39" s="1"/>
      <c r="V39" s="1"/>
      <c r="W39" s="1"/>
      <c r="X39" s="1"/>
      <c r="Y39" s="1"/>
      <c r="Z39" s="1"/>
      <c r="AA39" s="1"/>
      <c r="AB39" s="1"/>
      <c r="AC39" s="1"/>
      <c r="AD39" s="1"/>
      <c r="AE39" s="1"/>
      <c r="AF39" s="1"/>
      <c r="AG39" s="1"/>
      <c r="AH39" s="1"/>
      <c r="AI39" s="1"/>
      <c r="AJ39" s="1"/>
    </row>
    <row r="40" spans="1:36" ht="12.75" customHeight="1" x14ac:dyDescent="0.3">
      <c r="A40" s="1"/>
      <c r="B40" s="118" t="s">
        <v>135</v>
      </c>
      <c r="C40" s="119"/>
      <c r="D40" s="110"/>
      <c r="E40" s="110"/>
      <c r="F40" s="110"/>
      <c r="G40" s="120"/>
      <c r="H40" s="1"/>
      <c r="I40" s="1"/>
      <c r="J40" s="1"/>
      <c r="K40" s="1"/>
      <c r="L40" s="1"/>
      <c r="M40" s="1"/>
      <c r="N40" s="1"/>
      <c r="O40" s="4"/>
      <c r="P40" s="4"/>
      <c r="Q40" s="4"/>
      <c r="R40" s="1"/>
      <c r="S40" s="1"/>
      <c r="T40" s="1"/>
      <c r="U40" s="1"/>
      <c r="V40" s="1"/>
      <c r="W40" s="1"/>
      <c r="X40" s="1"/>
      <c r="Y40" s="1"/>
      <c r="Z40" s="1"/>
      <c r="AA40" s="1"/>
      <c r="AB40" s="1"/>
      <c r="AC40" s="1"/>
      <c r="AD40" s="1"/>
      <c r="AE40" s="1"/>
      <c r="AF40" s="1"/>
      <c r="AG40" s="1"/>
      <c r="AH40" s="1"/>
      <c r="AI40" s="1"/>
      <c r="AJ40" s="1"/>
    </row>
    <row r="41" spans="1:36" ht="12.75" customHeight="1" x14ac:dyDescent="0.3">
      <c r="A41" s="1"/>
      <c r="B41" s="118" t="s">
        <v>136</v>
      </c>
      <c r="C41" s="119"/>
      <c r="D41" s="110"/>
      <c r="E41" s="110"/>
      <c r="F41" s="110"/>
      <c r="G41" s="120"/>
      <c r="H41" s="1"/>
      <c r="I41" s="1"/>
      <c r="J41" s="1"/>
      <c r="K41" s="1"/>
      <c r="L41" s="1"/>
      <c r="M41" s="1"/>
      <c r="N41" s="1"/>
      <c r="O41" s="4"/>
      <c r="P41" s="4"/>
      <c r="Q41" s="4"/>
      <c r="R41" s="1"/>
      <c r="S41" s="1"/>
      <c r="T41" s="1"/>
      <c r="U41" s="1"/>
      <c r="V41" s="1"/>
      <c r="W41" s="1"/>
      <c r="X41" s="1"/>
      <c r="Y41" s="1"/>
      <c r="Z41" s="1"/>
      <c r="AA41" s="1"/>
      <c r="AB41" s="1"/>
      <c r="AC41" s="1"/>
      <c r="AD41" s="1"/>
      <c r="AE41" s="1"/>
      <c r="AF41" s="1"/>
      <c r="AG41" s="1"/>
      <c r="AH41" s="1"/>
      <c r="AI41" s="1"/>
      <c r="AJ41" s="1"/>
    </row>
    <row r="42" spans="1:36" ht="12.75" customHeight="1" x14ac:dyDescent="0.3">
      <c r="A42" s="1"/>
      <c r="B42" s="118" t="s">
        <v>137</v>
      </c>
      <c r="C42" s="119"/>
      <c r="D42" s="110"/>
      <c r="E42" s="110"/>
      <c r="F42" s="110"/>
      <c r="G42" s="120"/>
      <c r="H42" s="1"/>
      <c r="I42" s="1"/>
      <c r="J42" s="1"/>
      <c r="K42" s="1"/>
      <c r="L42" s="1"/>
      <c r="M42" s="1"/>
      <c r="N42" s="1"/>
      <c r="O42" s="4"/>
      <c r="P42" s="4"/>
      <c r="Q42" s="4"/>
      <c r="R42" s="1"/>
      <c r="S42" s="1"/>
      <c r="T42" s="1"/>
      <c r="U42" s="1"/>
      <c r="V42" s="1"/>
      <c r="W42" s="1"/>
      <c r="X42" s="1"/>
      <c r="Y42" s="1"/>
      <c r="Z42" s="1"/>
      <c r="AA42" s="1"/>
      <c r="AB42" s="1"/>
      <c r="AC42" s="1"/>
      <c r="AD42" s="1"/>
      <c r="AE42" s="1"/>
      <c r="AF42" s="1"/>
      <c r="AG42" s="1"/>
      <c r="AH42" s="1"/>
      <c r="AI42" s="1"/>
      <c r="AJ42" s="1"/>
    </row>
    <row r="43" spans="1:36" ht="12.75" customHeight="1" x14ac:dyDescent="0.3">
      <c r="A43" s="1"/>
      <c r="B43" s="118" t="s">
        <v>138</v>
      </c>
      <c r="C43" s="119"/>
      <c r="D43" s="110"/>
      <c r="E43" s="110"/>
      <c r="F43" s="110"/>
      <c r="G43" s="120"/>
      <c r="H43" s="1"/>
      <c r="I43" s="1"/>
      <c r="M43" s="1"/>
      <c r="N43" s="1"/>
      <c r="O43" s="4"/>
      <c r="P43" s="4"/>
      <c r="Q43" s="4"/>
      <c r="R43" s="1"/>
      <c r="S43" s="1"/>
      <c r="T43" s="1"/>
      <c r="U43" s="1"/>
      <c r="V43" s="1"/>
      <c r="W43" s="1"/>
      <c r="X43" s="1"/>
      <c r="Y43" s="1"/>
      <c r="Z43" s="1"/>
      <c r="AA43" s="1"/>
      <c r="AB43" s="1"/>
      <c r="AC43" s="1"/>
      <c r="AD43" s="1"/>
      <c r="AE43" s="1"/>
      <c r="AF43" s="1"/>
      <c r="AG43" s="1"/>
      <c r="AH43" s="1"/>
      <c r="AI43" s="1"/>
      <c r="AJ43" s="1"/>
    </row>
    <row r="44" spans="1:36" ht="12.75" customHeight="1" x14ac:dyDescent="0.3">
      <c r="A44" s="1"/>
      <c r="B44" s="118" t="s">
        <v>139</v>
      </c>
      <c r="C44" s="119"/>
      <c r="D44" s="110"/>
      <c r="E44" s="110"/>
      <c r="F44" s="110"/>
      <c r="G44" s="120"/>
      <c r="H44" s="1"/>
      <c r="I44" s="1"/>
      <c r="M44" s="1"/>
      <c r="N44" s="1"/>
      <c r="O44" s="4"/>
      <c r="P44" s="4"/>
      <c r="Q44" s="4"/>
      <c r="R44" s="1"/>
      <c r="S44" s="1"/>
      <c r="T44" s="1"/>
      <c r="U44" s="1"/>
      <c r="V44" s="1"/>
      <c r="W44" s="1"/>
      <c r="X44" s="1"/>
      <c r="Y44" s="1"/>
      <c r="Z44" s="1"/>
      <c r="AA44" s="1"/>
      <c r="AB44" s="1"/>
      <c r="AC44" s="1"/>
      <c r="AD44" s="1"/>
      <c r="AE44" s="1"/>
      <c r="AF44" s="1"/>
      <c r="AG44" s="1"/>
      <c r="AH44" s="1"/>
      <c r="AI44" s="1"/>
      <c r="AJ44" s="1"/>
    </row>
    <row r="45" spans="1:36" ht="12.75" customHeight="1" x14ac:dyDescent="0.3">
      <c r="A45" s="1"/>
      <c r="B45" s="118" t="s">
        <v>91</v>
      </c>
      <c r="C45" s="119"/>
      <c r="D45" s="110"/>
      <c r="E45" s="110"/>
      <c r="F45" s="110"/>
      <c r="G45" s="120"/>
      <c r="H45" s="1"/>
      <c r="I45" s="1"/>
      <c r="M45" s="1"/>
      <c r="N45" s="1"/>
      <c r="O45" s="4"/>
      <c r="P45" s="4"/>
      <c r="Q45" s="4"/>
      <c r="R45" s="1"/>
      <c r="S45" s="1"/>
      <c r="T45" s="1"/>
      <c r="U45" s="1"/>
      <c r="V45" s="1"/>
      <c r="W45" s="1"/>
      <c r="X45" s="1"/>
      <c r="Y45" s="1"/>
      <c r="Z45" s="1"/>
      <c r="AA45" s="1"/>
      <c r="AB45" s="1"/>
      <c r="AC45" s="1"/>
      <c r="AD45" s="1"/>
      <c r="AE45" s="1"/>
      <c r="AF45" s="1"/>
      <c r="AG45" s="1"/>
      <c r="AH45" s="1"/>
      <c r="AI45" s="1"/>
      <c r="AJ45" s="1"/>
    </row>
    <row r="46" spans="1:36" ht="12.75" customHeight="1" x14ac:dyDescent="0.3">
      <c r="A46" s="1"/>
      <c r="B46" s="118" t="s">
        <v>92</v>
      </c>
      <c r="C46" s="119"/>
      <c r="D46" s="110"/>
      <c r="E46" s="110"/>
      <c r="F46" s="110"/>
      <c r="G46" s="120"/>
      <c r="H46" s="1"/>
      <c r="I46" s="1"/>
      <c r="M46" s="1"/>
      <c r="N46" s="1"/>
      <c r="O46" s="4"/>
      <c r="P46" s="4"/>
      <c r="Q46" s="4"/>
      <c r="R46" s="1"/>
      <c r="S46" s="1"/>
      <c r="T46" s="1"/>
      <c r="U46" s="1"/>
      <c r="V46" s="1"/>
      <c r="W46" s="1"/>
      <c r="X46" s="1"/>
      <c r="Y46" s="1"/>
      <c r="Z46" s="1"/>
      <c r="AA46" s="1"/>
      <c r="AB46" s="1"/>
      <c r="AC46" s="1"/>
      <c r="AD46" s="1"/>
      <c r="AE46" s="1"/>
      <c r="AF46" s="1"/>
      <c r="AG46" s="1"/>
      <c r="AH46" s="1"/>
      <c r="AI46" s="1"/>
      <c r="AJ46" s="1"/>
    </row>
    <row r="47" spans="1:36" ht="12.75" customHeight="1" x14ac:dyDescent="0.3">
      <c r="A47" s="1"/>
      <c r="B47" s="118" t="s">
        <v>116</v>
      </c>
      <c r="C47" s="119"/>
      <c r="D47" s="110"/>
      <c r="E47" s="110"/>
      <c r="F47" s="110"/>
      <c r="G47" s="120"/>
      <c r="H47" s="1"/>
      <c r="I47" s="1"/>
      <c r="M47" s="1"/>
      <c r="N47" s="1"/>
      <c r="O47" s="4"/>
      <c r="P47" s="4"/>
      <c r="Q47" s="4"/>
      <c r="R47" s="1"/>
      <c r="S47" s="1"/>
      <c r="T47" s="1"/>
      <c r="U47" s="1"/>
      <c r="V47" s="1"/>
      <c r="W47" s="1"/>
      <c r="X47" s="1"/>
      <c r="Y47" s="1"/>
      <c r="Z47" s="1"/>
      <c r="AA47" s="1"/>
      <c r="AB47" s="1"/>
      <c r="AC47" s="1"/>
      <c r="AD47" s="1"/>
      <c r="AE47" s="1"/>
      <c r="AF47" s="1"/>
      <c r="AG47" s="1"/>
      <c r="AH47" s="1"/>
      <c r="AI47" s="1"/>
      <c r="AJ47" s="1"/>
    </row>
    <row r="48" spans="1:36" ht="12.75" customHeight="1" x14ac:dyDescent="0.3">
      <c r="A48" s="1"/>
      <c r="B48" s="121" t="s">
        <v>81</v>
      </c>
      <c r="C48" s="122"/>
      <c r="D48" s="123"/>
      <c r="E48" s="123"/>
      <c r="F48" s="123"/>
      <c r="G48" s="124"/>
      <c r="H48" s="1"/>
      <c r="I48" s="1"/>
      <c r="M48" s="1"/>
      <c r="N48" s="1"/>
      <c r="O48" s="4"/>
      <c r="P48" s="4"/>
      <c r="Q48" s="4"/>
      <c r="R48" s="1"/>
      <c r="S48" s="1"/>
      <c r="T48" s="1"/>
      <c r="U48" s="1"/>
      <c r="V48" s="1"/>
      <c r="W48" s="1"/>
      <c r="X48" s="1"/>
      <c r="Y48" s="1"/>
      <c r="Z48" s="1"/>
      <c r="AA48" s="1"/>
      <c r="AB48" s="1"/>
      <c r="AC48" s="1"/>
      <c r="AD48" s="1"/>
      <c r="AE48" s="1"/>
      <c r="AF48" s="1"/>
      <c r="AG48" s="1"/>
      <c r="AH48" s="1"/>
      <c r="AI48" s="1"/>
      <c r="AJ48" s="1"/>
    </row>
    <row r="49" spans="1:36" ht="12.75" customHeight="1" x14ac:dyDescent="0.3">
      <c r="A49" s="1"/>
      <c r="H49" s="1"/>
      <c r="I49" s="1"/>
      <c r="M49" s="1"/>
      <c r="N49" s="1"/>
      <c r="O49" s="4"/>
      <c r="P49" s="4"/>
      <c r="Q49" s="4"/>
      <c r="R49" s="1"/>
      <c r="S49" s="1"/>
      <c r="T49" s="1"/>
      <c r="U49" s="1"/>
      <c r="V49" s="1"/>
      <c r="W49" s="1"/>
      <c r="X49" s="1"/>
      <c r="Y49" s="1"/>
      <c r="Z49" s="1"/>
      <c r="AA49" s="1"/>
      <c r="AB49" s="1"/>
      <c r="AC49" s="1"/>
      <c r="AD49" s="1"/>
      <c r="AE49" s="1"/>
      <c r="AF49" s="1"/>
      <c r="AG49" s="1"/>
      <c r="AH49" s="1"/>
      <c r="AI49" s="1"/>
      <c r="AJ49" s="1"/>
    </row>
    <row r="50" spans="1:36" ht="12.75" customHeight="1" x14ac:dyDescent="0.3">
      <c r="A50" s="1"/>
      <c r="H50" s="1"/>
      <c r="I50" s="1"/>
      <c r="M50" s="1"/>
      <c r="N50" s="1"/>
      <c r="O50" s="4"/>
      <c r="P50" s="4"/>
      <c r="Q50" s="4"/>
      <c r="R50" s="1"/>
      <c r="S50" s="1"/>
      <c r="T50" s="1"/>
      <c r="U50" s="1"/>
      <c r="V50" s="1"/>
      <c r="W50" s="1"/>
      <c r="X50" s="1"/>
      <c r="Y50" s="1"/>
      <c r="Z50" s="1"/>
      <c r="AA50" s="1"/>
      <c r="AB50" s="1"/>
      <c r="AC50" s="1"/>
      <c r="AD50" s="1"/>
      <c r="AE50" s="1"/>
      <c r="AF50" s="1"/>
      <c r="AG50" s="1"/>
      <c r="AH50" s="1"/>
      <c r="AI50" s="1"/>
      <c r="AJ50" s="1"/>
    </row>
    <row r="51" spans="1:36" ht="12.75" customHeight="1" x14ac:dyDescent="0.3">
      <c r="A51" s="1"/>
      <c r="H51" s="1"/>
      <c r="I51" s="1"/>
      <c r="M51" s="1"/>
      <c r="N51" s="1"/>
      <c r="O51" s="4"/>
      <c r="P51" s="4"/>
      <c r="Q51" s="4"/>
      <c r="R51" s="1"/>
      <c r="S51" s="1"/>
      <c r="T51" s="1"/>
      <c r="U51" s="1"/>
      <c r="V51" s="1"/>
      <c r="W51" s="1"/>
      <c r="X51" s="1"/>
      <c r="Y51" s="1"/>
      <c r="Z51" s="1"/>
      <c r="AA51" s="1"/>
      <c r="AB51" s="1"/>
      <c r="AC51" s="1"/>
      <c r="AD51" s="1"/>
      <c r="AE51" s="1"/>
      <c r="AF51" s="1"/>
      <c r="AG51" s="1"/>
      <c r="AH51" s="1"/>
      <c r="AI51" s="1"/>
      <c r="AJ51" s="1"/>
    </row>
    <row r="52" spans="1:36" ht="12.75" customHeight="1" x14ac:dyDescent="0.3">
      <c r="A52" s="1"/>
      <c r="H52" s="1"/>
      <c r="I52" s="1"/>
      <c r="J52" s="1"/>
      <c r="K52" s="1"/>
      <c r="L52" s="1"/>
      <c r="M52" s="1"/>
      <c r="N52" s="1"/>
      <c r="O52" s="4"/>
      <c r="P52" s="4"/>
      <c r="Q52" s="4"/>
      <c r="R52" s="1"/>
      <c r="S52" s="1"/>
      <c r="T52" s="1"/>
      <c r="U52" s="1"/>
      <c r="V52" s="1"/>
      <c r="W52" s="1"/>
      <c r="X52" s="1"/>
      <c r="Y52" s="1"/>
      <c r="Z52" s="1"/>
      <c r="AA52" s="1"/>
      <c r="AB52" s="1"/>
      <c r="AC52" s="1"/>
      <c r="AD52" s="1"/>
      <c r="AE52" s="1"/>
      <c r="AF52" s="1"/>
      <c r="AG52" s="1"/>
      <c r="AH52" s="1"/>
      <c r="AI52" s="1"/>
      <c r="AJ52" s="1"/>
    </row>
    <row r="53" spans="1:36" ht="12.75" customHeight="1" x14ac:dyDescent="0.3">
      <c r="A53" s="1"/>
      <c r="H53" s="1"/>
      <c r="I53" s="1"/>
      <c r="J53" s="1"/>
      <c r="K53" s="1"/>
      <c r="L53" s="1"/>
      <c r="M53" s="1"/>
      <c r="N53" s="1"/>
      <c r="O53" s="4"/>
      <c r="P53" s="4"/>
      <c r="Q53" s="4"/>
      <c r="R53" s="1"/>
      <c r="S53" s="1"/>
      <c r="T53" s="1"/>
      <c r="U53" s="1"/>
      <c r="V53" s="1"/>
      <c r="W53" s="1"/>
      <c r="X53" s="1"/>
      <c r="Y53" s="1"/>
      <c r="Z53" s="1"/>
      <c r="AA53" s="1"/>
      <c r="AB53" s="1"/>
      <c r="AC53" s="1"/>
      <c r="AD53" s="1"/>
      <c r="AE53" s="1"/>
      <c r="AF53" s="1"/>
      <c r="AG53" s="1"/>
      <c r="AH53" s="1"/>
      <c r="AI53" s="1"/>
      <c r="AJ53" s="1"/>
    </row>
    <row r="54" spans="1:36" ht="12.75" customHeight="1" x14ac:dyDescent="0.3">
      <c r="A54" s="1"/>
      <c r="H54" s="1"/>
      <c r="I54" s="1"/>
      <c r="J54" s="1"/>
      <c r="K54" s="1"/>
      <c r="L54" s="1"/>
      <c r="M54" s="1"/>
      <c r="N54" s="1"/>
      <c r="O54" s="4"/>
      <c r="P54" s="4"/>
      <c r="Q54" s="4"/>
      <c r="R54" s="1"/>
      <c r="S54" s="1"/>
      <c r="T54" s="1"/>
      <c r="U54" s="1"/>
      <c r="V54" s="1"/>
      <c r="W54" s="1"/>
      <c r="X54" s="1"/>
      <c r="Y54" s="1"/>
      <c r="Z54" s="1"/>
      <c r="AA54" s="1"/>
      <c r="AB54" s="1"/>
      <c r="AC54" s="1"/>
      <c r="AD54" s="1"/>
      <c r="AE54" s="1"/>
      <c r="AF54" s="1"/>
      <c r="AG54" s="1"/>
      <c r="AH54" s="1"/>
      <c r="AI54" s="1"/>
      <c r="AJ54" s="1"/>
    </row>
    <row r="55" spans="1:36" ht="12.75" customHeight="1" x14ac:dyDescent="0.3">
      <c r="A55" s="1"/>
      <c r="H55" s="1"/>
      <c r="I55" s="1"/>
      <c r="J55" s="1"/>
      <c r="K55" s="1"/>
      <c r="L55" s="1"/>
      <c r="M55" s="1"/>
      <c r="N55" s="1"/>
      <c r="O55" s="4"/>
      <c r="P55" s="4"/>
      <c r="Q55" s="4"/>
      <c r="R55" s="1"/>
      <c r="S55" s="1"/>
      <c r="T55" s="1"/>
      <c r="U55" s="1"/>
      <c r="V55" s="1"/>
      <c r="W55" s="1"/>
      <c r="X55" s="1"/>
      <c r="Y55" s="1"/>
      <c r="Z55" s="1"/>
      <c r="AA55" s="1"/>
      <c r="AB55" s="1"/>
      <c r="AC55" s="1"/>
      <c r="AD55" s="1"/>
      <c r="AE55" s="1"/>
      <c r="AF55" s="1"/>
      <c r="AG55" s="1"/>
      <c r="AH55" s="1"/>
      <c r="AI55" s="1"/>
      <c r="AJ55" s="1"/>
    </row>
    <row r="56" spans="1:36" ht="12.75" customHeight="1" x14ac:dyDescent="0.3">
      <c r="A56" s="1"/>
      <c r="H56" s="1"/>
      <c r="I56" s="1"/>
      <c r="J56" s="1"/>
      <c r="K56" s="1"/>
      <c r="L56" s="1"/>
      <c r="M56" s="1"/>
      <c r="N56" s="1"/>
      <c r="O56" s="4"/>
      <c r="P56" s="4"/>
      <c r="Q56" s="4"/>
      <c r="R56" s="1"/>
      <c r="S56" s="1"/>
      <c r="T56" s="1"/>
      <c r="U56" s="1"/>
      <c r="V56" s="1"/>
      <c r="W56" s="1"/>
      <c r="X56" s="1"/>
      <c r="Y56" s="1"/>
      <c r="Z56" s="1"/>
      <c r="AA56" s="1"/>
      <c r="AB56" s="1"/>
      <c r="AC56" s="1"/>
      <c r="AD56" s="1"/>
      <c r="AE56" s="1"/>
      <c r="AF56" s="1"/>
      <c r="AG56" s="1"/>
      <c r="AH56" s="1"/>
      <c r="AI56" s="1"/>
      <c r="AJ56" s="1"/>
    </row>
    <row r="57" spans="1:36" ht="12.75" customHeight="1" x14ac:dyDescent="0.3">
      <c r="A57" s="1"/>
      <c r="H57" s="1"/>
      <c r="I57" s="1"/>
      <c r="J57" s="1"/>
      <c r="K57" s="1"/>
      <c r="L57" s="1"/>
      <c r="M57" s="1"/>
      <c r="N57" s="1"/>
      <c r="O57" s="4"/>
      <c r="P57" s="4"/>
      <c r="Q57" s="4"/>
      <c r="R57" s="1"/>
      <c r="S57" s="1"/>
      <c r="T57" s="1"/>
      <c r="U57" s="1"/>
      <c r="V57" s="1"/>
      <c r="W57" s="1"/>
      <c r="X57" s="1"/>
      <c r="Y57" s="1"/>
      <c r="Z57" s="1"/>
      <c r="AA57" s="1"/>
      <c r="AB57" s="1"/>
      <c r="AC57" s="1"/>
      <c r="AD57" s="1"/>
      <c r="AE57" s="1"/>
      <c r="AF57" s="1"/>
      <c r="AG57" s="1"/>
      <c r="AH57" s="1"/>
      <c r="AI57" s="1"/>
      <c r="AJ57" s="1"/>
    </row>
    <row r="58" spans="1:36" ht="12.75" customHeight="1" x14ac:dyDescent="0.3">
      <c r="A58" s="1"/>
      <c r="H58" s="1"/>
      <c r="I58" s="1"/>
      <c r="J58" s="1"/>
      <c r="K58" s="1"/>
      <c r="L58" s="1"/>
      <c r="M58" s="1"/>
      <c r="N58" s="1"/>
      <c r="O58" s="4"/>
      <c r="P58" s="4"/>
      <c r="Q58" s="4"/>
      <c r="R58" s="1"/>
      <c r="S58" s="1"/>
      <c r="T58" s="1"/>
      <c r="U58" s="1"/>
      <c r="V58" s="1"/>
      <c r="W58" s="1"/>
      <c r="X58" s="1"/>
      <c r="Y58" s="1"/>
      <c r="Z58" s="1"/>
      <c r="AA58" s="1"/>
      <c r="AB58" s="1"/>
      <c r="AC58" s="1"/>
      <c r="AD58" s="1"/>
      <c r="AE58" s="1"/>
      <c r="AF58" s="1"/>
      <c r="AG58" s="1"/>
      <c r="AH58" s="1"/>
      <c r="AI58" s="1"/>
      <c r="AJ58" s="1"/>
    </row>
    <row r="59" spans="1:36" ht="12.75" customHeight="1" x14ac:dyDescent="0.3">
      <c r="A59" s="1"/>
      <c r="H59" s="1"/>
      <c r="I59" s="1"/>
      <c r="J59" s="1"/>
      <c r="K59" s="1"/>
      <c r="L59" s="1"/>
      <c r="M59" s="1"/>
      <c r="N59" s="1"/>
      <c r="O59" s="4"/>
      <c r="P59" s="4"/>
      <c r="Q59" s="4"/>
      <c r="R59" s="1"/>
      <c r="S59" s="1"/>
      <c r="T59" s="1"/>
      <c r="U59" s="1"/>
      <c r="V59" s="1"/>
      <c r="W59" s="1"/>
      <c r="X59" s="1"/>
      <c r="Y59" s="1"/>
      <c r="Z59" s="1"/>
      <c r="AA59" s="1"/>
      <c r="AB59" s="1"/>
      <c r="AC59" s="1"/>
      <c r="AD59" s="1"/>
      <c r="AE59" s="1"/>
      <c r="AF59" s="1"/>
      <c r="AG59" s="1"/>
      <c r="AH59" s="1"/>
      <c r="AI59" s="1"/>
      <c r="AJ59" s="1"/>
    </row>
    <row r="60" spans="1:36" ht="15.75" customHeight="1" x14ac:dyDescent="0.3">
      <c r="A60" s="1"/>
      <c r="H60" s="1"/>
      <c r="I60" s="1"/>
      <c r="J60" s="1"/>
      <c r="K60" s="1"/>
      <c r="L60" s="1"/>
      <c r="M60" s="1"/>
      <c r="N60" s="1"/>
      <c r="O60" s="4"/>
      <c r="P60" s="4"/>
      <c r="Q60" s="4"/>
      <c r="R60" s="1"/>
      <c r="S60" s="1"/>
      <c r="T60" s="1"/>
      <c r="U60" s="1"/>
      <c r="V60" s="1"/>
      <c r="W60" s="1"/>
      <c r="X60" s="1"/>
      <c r="Y60" s="1"/>
      <c r="Z60" s="1"/>
      <c r="AA60" s="1"/>
      <c r="AB60" s="1"/>
      <c r="AC60" s="1"/>
      <c r="AD60" s="1"/>
      <c r="AE60" s="1"/>
      <c r="AF60" s="1"/>
      <c r="AG60" s="1"/>
      <c r="AH60" s="1"/>
      <c r="AI60" s="1"/>
      <c r="AJ60" s="1"/>
    </row>
    <row r="61" spans="1:36" ht="12.75" customHeight="1" x14ac:dyDescent="0.3">
      <c r="A61" s="1"/>
      <c r="H61" s="1"/>
      <c r="I61" s="1"/>
      <c r="J61" s="1"/>
      <c r="K61" s="1"/>
      <c r="L61" s="1"/>
      <c r="M61" s="1"/>
      <c r="N61" s="1"/>
      <c r="O61" s="4"/>
      <c r="P61" s="4"/>
      <c r="Q61" s="4"/>
      <c r="R61" s="1"/>
      <c r="S61" s="1"/>
      <c r="T61" s="1"/>
      <c r="U61" s="1"/>
      <c r="V61" s="1"/>
      <c r="W61" s="1"/>
      <c r="X61" s="1"/>
      <c r="Y61" s="1"/>
      <c r="Z61" s="1"/>
      <c r="AA61" s="1"/>
      <c r="AB61" s="1"/>
      <c r="AC61" s="1"/>
      <c r="AD61" s="1"/>
      <c r="AE61" s="1"/>
      <c r="AF61" s="1"/>
      <c r="AG61" s="1"/>
      <c r="AH61" s="1"/>
      <c r="AI61" s="1"/>
      <c r="AJ61" s="1"/>
    </row>
    <row r="62" spans="1:36" ht="12.75" customHeight="1" x14ac:dyDescent="0.3">
      <c r="A62" s="1"/>
      <c r="H62" s="1"/>
      <c r="I62" s="1"/>
      <c r="J62" s="1"/>
      <c r="K62" s="1"/>
      <c r="L62" s="1"/>
      <c r="M62" s="1"/>
      <c r="N62" s="1"/>
      <c r="O62" s="4"/>
      <c r="P62" s="4"/>
      <c r="Q62" s="4"/>
      <c r="R62" s="1"/>
      <c r="S62" s="1"/>
      <c r="T62" s="1"/>
      <c r="U62" s="1"/>
      <c r="V62" s="1"/>
      <c r="W62" s="1"/>
      <c r="X62" s="1"/>
      <c r="Y62" s="1"/>
      <c r="Z62" s="1"/>
      <c r="AA62" s="1"/>
      <c r="AB62" s="1"/>
      <c r="AC62" s="1"/>
      <c r="AD62" s="1"/>
      <c r="AE62" s="1"/>
      <c r="AF62" s="1"/>
      <c r="AG62" s="1"/>
      <c r="AH62" s="1"/>
      <c r="AI62" s="1"/>
      <c r="AJ62" s="1"/>
    </row>
    <row r="63" spans="1:36" ht="12.75" customHeight="1" x14ac:dyDescent="0.3">
      <c r="A63" s="1"/>
      <c r="H63" s="1"/>
      <c r="I63" s="1"/>
      <c r="J63" s="1"/>
      <c r="K63" s="1"/>
      <c r="L63" s="1"/>
      <c r="M63" s="1"/>
      <c r="N63" s="1"/>
      <c r="O63" s="4"/>
      <c r="P63" s="4"/>
      <c r="Q63" s="4"/>
      <c r="R63" s="1"/>
      <c r="S63" s="1"/>
      <c r="T63" s="1"/>
      <c r="U63" s="1"/>
      <c r="V63" s="1"/>
      <c r="W63" s="1"/>
      <c r="X63" s="1"/>
      <c r="Y63" s="1"/>
      <c r="Z63" s="1"/>
      <c r="AA63" s="1"/>
      <c r="AB63" s="1"/>
      <c r="AC63" s="1"/>
      <c r="AD63" s="1"/>
      <c r="AE63" s="1"/>
      <c r="AF63" s="1"/>
      <c r="AG63" s="1"/>
      <c r="AH63" s="1"/>
      <c r="AI63" s="1"/>
      <c r="AJ63" s="1"/>
    </row>
    <row r="64" spans="1:36" ht="12.75" customHeight="1" x14ac:dyDescent="0.3">
      <c r="A64" s="1"/>
      <c r="B64" s="1"/>
      <c r="C64" s="1"/>
      <c r="D64" s="1"/>
      <c r="E64" s="1"/>
      <c r="F64" s="1"/>
      <c r="G64" s="1"/>
      <c r="H64" s="1"/>
      <c r="I64" s="1"/>
      <c r="J64" s="1"/>
      <c r="K64" s="1"/>
      <c r="L64" s="1"/>
      <c r="M64" s="1"/>
      <c r="N64" s="1"/>
      <c r="O64" s="4"/>
      <c r="P64" s="4"/>
      <c r="Q64" s="4"/>
      <c r="R64" s="1"/>
      <c r="S64" s="1"/>
      <c r="T64" s="1"/>
      <c r="U64" s="1"/>
      <c r="V64" s="1"/>
      <c r="W64" s="1"/>
      <c r="X64" s="1"/>
      <c r="Y64" s="1"/>
      <c r="Z64" s="1"/>
      <c r="AA64" s="1"/>
      <c r="AB64" s="1"/>
      <c r="AC64" s="1"/>
      <c r="AD64" s="1"/>
      <c r="AE64" s="1"/>
      <c r="AF64" s="1"/>
      <c r="AG64" s="1"/>
      <c r="AH64" s="1"/>
      <c r="AI64" s="1"/>
      <c r="AJ64" s="1"/>
    </row>
    <row r="65" spans="1:36" ht="12.75" customHeight="1" x14ac:dyDescent="0.3">
      <c r="A65" s="1"/>
      <c r="B65" s="1"/>
      <c r="C65" s="1"/>
      <c r="D65" s="1"/>
      <c r="E65" s="1"/>
      <c r="F65" s="1"/>
      <c r="G65" s="1"/>
      <c r="H65" s="1"/>
      <c r="I65" s="1"/>
      <c r="J65" s="1"/>
      <c r="K65" s="1"/>
      <c r="L65" s="1"/>
      <c r="M65" s="1"/>
      <c r="N65" s="1"/>
      <c r="O65" s="4"/>
      <c r="P65" s="4"/>
      <c r="Q65" s="4"/>
      <c r="R65" s="1"/>
      <c r="S65" s="1"/>
      <c r="T65" s="1"/>
      <c r="U65" s="1"/>
      <c r="V65" s="1"/>
      <c r="W65" s="1"/>
      <c r="X65" s="1"/>
      <c r="Y65" s="1"/>
      <c r="Z65" s="1"/>
      <c r="AA65" s="1"/>
      <c r="AB65" s="1"/>
      <c r="AC65" s="1"/>
      <c r="AD65" s="1"/>
      <c r="AE65" s="1"/>
      <c r="AF65" s="1"/>
      <c r="AG65" s="1"/>
      <c r="AH65" s="1"/>
      <c r="AI65" s="1"/>
      <c r="AJ65" s="1"/>
    </row>
    <row r="66" spans="1:36" ht="12.75" customHeight="1" x14ac:dyDescent="0.3">
      <c r="A66" s="1"/>
      <c r="B66" s="1"/>
      <c r="C66" s="1"/>
      <c r="D66" s="1"/>
      <c r="E66" s="1"/>
      <c r="F66" s="1"/>
      <c r="G66" s="1"/>
      <c r="H66" s="1"/>
      <c r="I66" s="1"/>
      <c r="J66" s="1"/>
      <c r="K66" s="1"/>
      <c r="L66" s="1"/>
      <c r="M66" s="1"/>
      <c r="N66" s="1"/>
      <c r="O66" s="4"/>
      <c r="P66" s="4"/>
      <c r="Q66" s="4"/>
      <c r="R66" s="1"/>
      <c r="S66" s="1"/>
      <c r="T66" s="1"/>
      <c r="U66" s="1"/>
      <c r="V66" s="1"/>
      <c r="W66" s="1"/>
      <c r="X66" s="1"/>
      <c r="Y66" s="1"/>
      <c r="Z66" s="1"/>
      <c r="AA66" s="1"/>
      <c r="AB66" s="1"/>
      <c r="AC66" s="1"/>
      <c r="AD66" s="1"/>
      <c r="AE66" s="1"/>
      <c r="AF66" s="1"/>
      <c r="AG66" s="1"/>
      <c r="AH66" s="1"/>
      <c r="AI66" s="1"/>
      <c r="AJ66" s="1"/>
    </row>
    <row r="67" spans="1:36" ht="12.75" customHeight="1" x14ac:dyDescent="0.3">
      <c r="A67" s="1"/>
      <c r="B67" s="1"/>
      <c r="C67" s="1"/>
      <c r="D67" s="1"/>
      <c r="E67" s="1"/>
      <c r="F67" s="1"/>
      <c r="G67" s="1"/>
      <c r="H67" s="1"/>
      <c r="I67" s="1"/>
      <c r="J67" s="1"/>
      <c r="K67" s="1"/>
      <c r="L67" s="1"/>
      <c r="M67" s="1"/>
      <c r="N67" s="1"/>
      <c r="O67" s="4"/>
      <c r="P67" s="4"/>
      <c r="Q67" s="4"/>
      <c r="R67" s="1"/>
      <c r="S67" s="1"/>
      <c r="T67" s="1"/>
      <c r="U67" s="1"/>
      <c r="V67" s="1"/>
      <c r="W67" s="1"/>
      <c r="X67" s="1"/>
      <c r="Y67" s="1"/>
      <c r="Z67" s="1"/>
      <c r="AA67" s="1"/>
      <c r="AB67" s="1"/>
      <c r="AC67" s="1"/>
      <c r="AD67" s="1"/>
      <c r="AE67" s="1"/>
      <c r="AF67" s="1"/>
      <c r="AG67" s="1"/>
      <c r="AH67" s="1"/>
      <c r="AI67" s="1"/>
      <c r="AJ67" s="1"/>
    </row>
    <row r="68" spans="1:36" ht="12.75" customHeight="1" x14ac:dyDescent="0.3">
      <c r="A68" s="1"/>
      <c r="B68" s="1"/>
      <c r="C68" s="1"/>
      <c r="D68" s="1"/>
      <c r="E68" s="1"/>
      <c r="F68" s="1"/>
      <c r="G68" s="1"/>
      <c r="H68" s="1"/>
      <c r="I68" s="1"/>
      <c r="J68" s="1"/>
      <c r="K68" s="1"/>
      <c r="L68" s="1"/>
      <c r="M68" s="1"/>
      <c r="N68" s="1"/>
      <c r="O68" s="4"/>
      <c r="P68" s="4"/>
      <c r="Q68" s="4"/>
      <c r="R68" s="1"/>
      <c r="S68" s="1"/>
      <c r="T68" s="1"/>
      <c r="U68" s="1"/>
      <c r="V68" s="1"/>
      <c r="W68" s="1"/>
      <c r="X68" s="1"/>
      <c r="Y68" s="1"/>
      <c r="Z68" s="1"/>
      <c r="AA68" s="1"/>
      <c r="AB68" s="1"/>
      <c r="AC68" s="1"/>
      <c r="AD68" s="1"/>
      <c r="AE68" s="1"/>
      <c r="AF68" s="1"/>
      <c r="AG68" s="1"/>
      <c r="AH68" s="1"/>
      <c r="AI68" s="1"/>
      <c r="AJ68" s="1"/>
    </row>
    <row r="69" spans="1:36" ht="12.75" customHeight="1" x14ac:dyDescent="0.3">
      <c r="A69" s="1"/>
      <c r="B69" s="1"/>
      <c r="C69" s="1"/>
      <c r="D69" s="1"/>
      <c r="E69" s="1"/>
      <c r="F69" s="1"/>
      <c r="G69" s="1"/>
      <c r="H69" s="1"/>
      <c r="I69" s="1"/>
      <c r="J69" s="1"/>
      <c r="K69" s="1"/>
      <c r="L69" s="1"/>
      <c r="M69" s="1"/>
      <c r="N69" s="1"/>
      <c r="O69" s="4"/>
      <c r="P69" s="4"/>
      <c r="Q69" s="4"/>
      <c r="R69" s="1"/>
      <c r="S69" s="1"/>
      <c r="T69" s="1"/>
      <c r="U69" s="1"/>
      <c r="V69" s="1"/>
      <c r="W69" s="1"/>
      <c r="X69" s="1"/>
      <c r="Y69" s="1"/>
      <c r="Z69" s="1"/>
      <c r="AA69" s="1"/>
      <c r="AB69" s="1"/>
      <c r="AC69" s="1"/>
      <c r="AD69" s="1"/>
      <c r="AE69" s="1"/>
      <c r="AF69" s="1"/>
      <c r="AG69" s="1"/>
      <c r="AH69" s="1"/>
      <c r="AI69" s="1"/>
      <c r="AJ69" s="1"/>
    </row>
    <row r="70" spans="1:36" ht="12.75" customHeight="1" x14ac:dyDescent="0.3">
      <c r="A70" s="1"/>
      <c r="B70" s="1"/>
      <c r="C70" s="1"/>
      <c r="D70" s="1"/>
      <c r="E70" s="1"/>
      <c r="F70" s="1"/>
      <c r="G70" s="1"/>
      <c r="H70" s="1"/>
      <c r="I70" s="1"/>
      <c r="J70" s="1"/>
      <c r="K70" s="1"/>
      <c r="L70" s="1"/>
      <c r="M70" s="1"/>
      <c r="N70" s="1"/>
      <c r="O70" s="4"/>
      <c r="P70" s="4"/>
      <c r="Q70" s="4"/>
      <c r="R70" s="1"/>
      <c r="S70" s="1"/>
      <c r="T70" s="1"/>
      <c r="U70" s="1"/>
      <c r="V70" s="1"/>
      <c r="W70" s="1"/>
      <c r="X70" s="1"/>
      <c r="Y70" s="1"/>
      <c r="Z70" s="1"/>
      <c r="AA70" s="1"/>
      <c r="AB70" s="1"/>
      <c r="AC70" s="1"/>
      <c r="AD70" s="1"/>
      <c r="AE70" s="1"/>
      <c r="AF70" s="1"/>
      <c r="AG70" s="1"/>
      <c r="AH70" s="1"/>
      <c r="AI70" s="1"/>
      <c r="AJ70" s="1"/>
    </row>
    <row r="71" spans="1:36" ht="12.75" customHeight="1" x14ac:dyDescent="0.3">
      <c r="A71" s="1"/>
      <c r="B71" s="1"/>
      <c r="C71" s="1"/>
      <c r="D71" s="1"/>
      <c r="E71" s="1"/>
      <c r="F71" s="1"/>
      <c r="G71" s="1"/>
      <c r="H71" s="1"/>
      <c r="I71" s="1"/>
      <c r="J71" s="1"/>
      <c r="K71" s="1"/>
      <c r="L71" s="1"/>
      <c r="M71" s="1"/>
      <c r="N71" s="1"/>
      <c r="O71" s="4"/>
      <c r="P71" s="4"/>
      <c r="Q71" s="4"/>
      <c r="R71" s="1"/>
      <c r="S71" s="1"/>
      <c r="T71" s="1"/>
      <c r="U71" s="1"/>
      <c r="V71" s="1"/>
      <c r="W71" s="1"/>
      <c r="X71" s="1"/>
      <c r="Y71" s="1"/>
      <c r="Z71" s="1"/>
      <c r="AA71" s="1"/>
      <c r="AB71" s="1"/>
      <c r="AC71" s="1"/>
      <c r="AD71" s="1"/>
      <c r="AE71" s="1"/>
      <c r="AF71" s="1"/>
      <c r="AG71" s="1"/>
      <c r="AH71" s="1"/>
      <c r="AI71" s="1"/>
      <c r="AJ71" s="1"/>
    </row>
    <row r="72" spans="1:36" ht="12.75" customHeight="1" x14ac:dyDescent="0.3">
      <c r="A72" s="1"/>
      <c r="B72" s="1"/>
      <c r="C72" s="1"/>
      <c r="D72" s="1"/>
      <c r="E72" s="1"/>
      <c r="F72" s="1"/>
      <c r="G72" s="1"/>
      <c r="H72" s="1"/>
      <c r="I72" s="1"/>
      <c r="J72" s="1"/>
      <c r="K72" s="1"/>
      <c r="L72" s="1"/>
      <c r="M72" s="1"/>
      <c r="N72" s="1"/>
      <c r="O72" s="4"/>
      <c r="P72" s="4"/>
      <c r="Q72" s="4"/>
      <c r="R72" s="1"/>
      <c r="S72" s="1"/>
      <c r="T72" s="1"/>
      <c r="U72" s="1"/>
      <c r="V72" s="1"/>
      <c r="W72" s="1"/>
      <c r="X72" s="1"/>
      <c r="Y72" s="1"/>
      <c r="Z72" s="1"/>
      <c r="AA72" s="1"/>
      <c r="AB72" s="1"/>
      <c r="AC72" s="1"/>
      <c r="AD72" s="1"/>
      <c r="AE72" s="1"/>
      <c r="AF72" s="1"/>
      <c r="AG72" s="1"/>
      <c r="AH72" s="1"/>
      <c r="AI72" s="1"/>
      <c r="AJ72" s="1"/>
    </row>
    <row r="73" spans="1:36" ht="12.75" customHeight="1" x14ac:dyDescent="0.3">
      <c r="A73" s="1"/>
      <c r="B73" s="1"/>
      <c r="C73" s="1"/>
      <c r="D73" s="1"/>
      <c r="E73" s="1"/>
      <c r="F73" s="1"/>
      <c r="G73" s="1"/>
      <c r="H73" s="1"/>
      <c r="I73" s="1"/>
      <c r="J73" s="1"/>
      <c r="K73" s="1"/>
      <c r="L73" s="1"/>
      <c r="M73" s="1"/>
      <c r="N73" s="1"/>
      <c r="O73" s="4"/>
      <c r="P73" s="4"/>
      <c r="Q73" s="4"/>
      <c r="R73" s="1"/>
      <c r="S73" s="1"/>
      <c r="T73" s="1"/>
      <c r="U73" s="1"/>
      <c r="V73" s="1"/>
      <c r="W73" s="1"/>
      <c r="X73" s="1"/>
      <c r="Y73" s="1"/>
      <c r="Z73" s="1"/>
      <c r="AA73" s="1"/>
      <c r="AB73" s="1"/>
      <c r="AC73" s="1"/>
      <c r="AD73" s="1"/>
      <c r="AE73" s="1"/>
      <c r="AF73" s="1"/>
      <c r="AG73" s="1"/>
      <c r="AH73" s="1"/>
      <c r="AI73" s="1"/>
      <c r="AJ73" s="1"/>
    </row>
    <row r="74" spans="1:36" ht="12.75" customHeight="1" x14ac:dyDescent="0.3">
      <c r="A74" s="1"/>
      <c r="B74" s="1"/>
      <c r="C74" s="1"/>
      <c r="D74" s="1"/>
      <c r="E74" s="1"/>
      <c r="F74" s="1"/>
      <c r="G74" s="1"/>
      <c r="H74" s="1"/>
      <c r="I74" s="1"/>
      <c r="J74" s="1"/>
      <c r="K74" s="1"/>
      <c r="L74" s="1"/>
      <c r="M74" s="1"/>
      <c r="N74" s="1"/>
      <c r="O74" s="4"/>
      <c r="P74" s="4"/>
      <c r="Q74" s="4"/>
      <c r="R74" s="1"/>
      <c r="S74" s="1"/>
      <c r="T74" s="1"/>
      <c r="U74" s="1"/>
      <c r="V74" s="1"/>
      <c r="W74" s="1"/>
      <c r="X74" s="1"/>
      <c r="Y74" s="1"/>
      <c r="Z74" s="1"/>
      <c r="AA74" s="1"/>
      <c r="AB74" s="1"/>
      <c r="AC74" s="1"/>
      <c r="AD74" s="1"/>
      <c r="AE74" s="1"/>
      <c r="AF74" s="1"/>
      <c r="AG74" s="1"/>
      <c r="AH74" s="1"/>
      <c r="AI74" s="1"/>
      <c r="AJ74" s="1"/>
    </row>
    <row r="75" spans="1:36" ht="12.75" customHeight="1" x14ac:dyDescent="0.3">
      <c r="A75" s="1"/>
      <c r="B75" s="1"/>
      <c r="C75" s="1"/>
      <c r="D75" s="1"/>
      <c r="E75" s="1"/>
      <c r="F75" s="1"/>
      <c r="G75" s="1"/>
      <c r="H75" s="1"/>
      <c r="I75" s="1"/>
      <c r="J75" s="1"/>
      <c r="K75" s="1"/>
      <c r="L75" s="1"/>
      <c r="M75" s="1"/>
      <c r="N75" s="1"/>
      <c r="O75" s="4"/>
      <c r="P75" s="4"/>
      <c r="Q75" s="4"/>
      <c r="R75" s="1"/>
      <c r="S75" s="1"/>
      <c r="T75" s="1"/>
      <c r="U75" s="1"/>
      <c r="V75" s="1"/>
      <c r="W75" s="1"/>
      <c r="X75" s="1"/>
      <c r="Y75" s="1"/>
      <c r="Z75" s="1"/>
      <c r="AA75" s="1"/>
      <c r="AB75" s="1"/>
      <c r="AC75" s="1"/>
      <c r="AD75" s="1"/>
      <c r="AE75" s="1"/>
      <c r="AF75" s="1"/>
      <c r="AG75" s="1"/>
      <c r="AH75" s="1"/>
      <c r="AI75" s="1"/>
      <c r="AJ75" s="1"/>
    </row>
    <row r="76" spans="1:36" ht="12.75" customHeight="1" x14ac:dyDescent="0.3">
      <c r="A76" s="1"/>
      <c r="B76" s="1"/>
      <c r="C76" s="1"/>
      <c r="D76" s="1"/>
      <c r="E76" s="1"/>
      <c r="F76" s="1"/>
      <c r="G76" s="1"/>
      <c r="H76" s="1"/>
      <c r="I76" s="1"/>
      <c r="J76" s="1"/>
      <c r="K76" s="1"/>
      <c r="L76" s="1"/>
      <c r="M76" s="1"/>
      <c r="N76" s="1"/>
      <c r="O76" s="4"/>
      <c r="P76" s="4"/>
      <c r="Q76" s="4"/>
      <c r="R76" s="1"/>
      <c r="S76" s="1"/>
      <c r="T76" s="1"/>
      <c r="U76" s="1"/>
      <c r="V76" s="1"/>
      <c r="W76" s="1"/>
      <c r="X76" s="1"/>
      <c r="Y76" s="1"/>
      <c r="Z76" s="1"/>
      <c r="AA76" s="1"/>
      <c r="AB76" s="1"/>
      <c r="AC76" s="1"/>
      <c r="AD76" s="1"/>
      <c r="AE76" s="1"/>
      <c r="AF76" s="1"/>
      <c r="AG76" s="1"/>
      <c r="AH76" s="1"/>
      <c r="AI76" s="1"/>
      <c r="AJ76" s="1"/>
    </row>
    <row r="77" spans="1:36" ht="12.75" customHeight="1" x14ac:dyDescent="0.3">
      <c r="A77" s="1"/>
      <c r="B77" s="1"/>
      <c r="C77" s="1"/>
      <c r="D77" s="1"/>
      <c r="E77" s="1"/>
      <c r="F77" s="1"/>
      <c r="G77" s="1"/>
      <c r="H77" s="1"/>
      <c r="I77" s="1"/>
      <c r="J77" s="1"/>
      <c r="K77" s="1"/>
      <c r="L77" s="1"/>
      <c r="M77" s="1"/>
      <c r="N77" s="1"/>
      <c r="O77" s="4"/>
      <c r="P77" s="4"/>
      <c r="Q77" s="4"/>
      <c r="R77" s="1"/>
      <c r="S77" s="1"/>
      <c r="T77" s="1"/>
      <c r="U77" s="1"/>
      <c r="V77" s="1"/>
      <c r="W77" s="1"/>
      <c r="X77" s="1"/>
      <c r="Y77" s="1"/>
      <c r="Z77" s="1"/>
      <c r="AA77" s="1"/>
      <c r="AB77" s="1"/>
      <c r="AC77" s="1"/>
      <c r="AD77" s="1"/>
      <c r="AE77" s="1"/>
      <c r="AF77" s="1"/>
      <c r="AG77" s="1"/>
      <c r="AH77" s="1"/>
      <c r="AI77" s="1"/>
      <c r="AJ77" s="1"/>
    </row>
    <row r="78" spans="1:36" ht="12.75" customHeight="1" x14ac:dyDescent="0.3">
      <c r="A78" s="1"/>
      <c r="B78" s="1"/>
      <c r="C78" s="1"/>
      <c r="D78" s="1"/>
      <c r="E78" s="1"/>
      <c r="F78" s="1"/>
      <c r="G78" s="1"/>
      <c r="H78" s="1"/>
      <c r="I78" s="1"/>
      <c r="J78" s="1"/>
      <c r="K78" s="1"/>
      <c r="L78" s="1"/>
      <c r="M78" s="1"/>
      <c r="N78" s="1"/>
      <c r="O78" s="4"/>
      <c r="P78" s="4"/>
      <c r="Q78" s="4"/>
      <c r="R78" s="1"/>
      <c r="S78" s="1"/>
      <c r="T78" s="1"/>
      <c r="U78" s="1"/>
      <c r="V78" s="1"/>
      <c r="W78" s="1"/>
      <c r="X78" s="1"/>
      <c r="Y78" s="1"/>
      <c r="Z78" s="1"/>
      <c r="AA78" s="1"/>
      <c r="AB78" s="1"/>
      <c r="AC78" s="1"/>
      <c r="AD78" s="1"/>
      <c r="AE78" s="1"/>
      <c r="AF78" s="1"/>
      <c r="AG78" s="1"/>
      <c r="AH78" s="1"/>
      <c r="AI78" s="1"/>
      <c r="AJ78" s="1"/>
    </row>
    <row r="79" spans="1:36" ht="12.75" customHeight="1" x14ac:dyDescent="0.3">
      <c r="A79" s="1"/>
      <c r="B79" s="1"/>
      <c r="C79" s="1"/>
      <c r="D79" s="1"/>
      <c r="E79" s="1"/>
      <c r="F79" s="1"/>
      <c r="G79" s="1"/>
      <c r="H79" s="1"/>
      <c r="I79" s="1"/>
      <c r="J79" s="1"/>
      <c r="K79" s="1"/>
      <c r="L79" s="1"/>
      <c r="M79" s="1"/>
      <c r="N79" s="1"/>
      <c r="O79" s="4"/>
      <c r="P79" s="4"/>
      <c r="Q79" s="4"/>
      <c r="R79" s="1"/>
      <c r="S79" s="1"/>
      <c r="T79" s="1"/>
      <c r="U79" s="1"/>
      <c r="V79" s="1"/>
      <c r="W79" s="1"/>
      <c r="X79" s="1"/>
      <c r="Y79" s="1"/>
      <c r="Z79" s="1"/>
      <c r="AA79" s="1"/>
      <c r="AB79" s="1"/>
      <c r="AC79" s="1"/>
      <c r="AD79" s="1"/>
      <c r="AE79" s="1"/>
      <c r="AF79" s="1"/>
      <c r="AG79" s="1"/>
      <c r="AH79" s="1"/>
      <c r="AI79" s="1"/>
      <c r="AJ79" s="1"/>
    </row>
    <row r="80" spans="1:36" ht="12.75" customHeight="1" x14ac:dyDescent="0.3">
      <c r="A80" s="1"/>
      <c r="B80" s="1"/>
      <c r="C80" s="1"/>
      <c r="D80" s="1"/>
      <c r="E80" s="1"/>
      <c r="F80" s="1"/>
      <c r="G80" s="1"/>
      <c r="H80" s="1"/>
      <c r="I80" s="1"/>
      <c r="J80" s="1"/>
      <c r="K80" s="1"/>
      <c r="L80" s="1"/>
      <c r="M80" s="1"/>
      <c r="N80" s="1"/>
      <c r="O80" s="4"/>
      <c r="P80" s="4"/>
      <c r="Q80" s="4"/>
      <c r="R80" s="1"/>
      <c r="S80" s="1"/>
      <c r="T80" s="1"/>
      <c r="U80" s="1"/>
      <c r="V80" s="1"/>
      <c r="W80" s="1"/>
      <c r="X80" s="1"/>
      <c r="Y80" s="1"/>
      <c r="Z80" s="1"/>
      <c r="AA80" s="1"/>
      <c r="AB80" s="1"/>
      <c r="AC80" s="1"/>
      <c r="AD80" s="1"/>
      <c r="AE80" s="1"/>
      <c r="AF80" s="1"/>
      <c r="AG80" s="1"/>
      <c r="AH80" s="1"/>
      <c r="AI80" s="1"/>
      <c r="AJ80" s="1"/>
    </row>
    <row r="81" spans="1:36" ht="12.75" customHeight="1" x14ac:dyDescent="0.3">
      <c r="A81" s="1"/>
      <c r="B81" s="1"/>
      <c r="C81" s="1"/>
      <c r="D81" s="1"/>
      <c r="E81" s="1"/>
      <c r="F81" s="1"/>
      <c r="G81" s="1"/>
      <c r="H81" s="1"/>
      <c r="I81" s="1"/>
      <c r="J81" s="1"/>
      <c r="K81" s="1"/>
      <c r="L81" s="1"/>
      <c r="M81" s="1"/>
      <c r="N81" s="1"/>
      <c r="O81" s="4"/>
      <c r="P81" s="4"/>
      <c r="Q81" s="4"/>
      <c r="R81" s="1"/>
      <c r="S81" s="1"/>
      <c r="T81" s="1"/>
      <c r="U81" s="1"/>
      <c r="V81" s="1"/>
      <c r="W81" s="1"/>
      <c r="X81" s="1"/>
      <c r="Y81" s="1"/>
      <c r="Z81" s="1"/>
      <c r="AA81" s="1"/>
      <c r="AB81" s="1"/>
      <c r="AC81" s="1"/>
      <c r="AD81" s="1"/>
      <c r="AE81" s="1"/>
      <c r="AF81" s="1"/>
      <c r="AG81" s="1"/>
      <c r="AH81" s="1"/>
      <c r="AI81" s="1"/>
      <c r="AJ81" s="1"/>
    </row>
    <row r="82" spans="1:36" ht="12.75" customHeight="1" x14ac:dyDescent="0.3">
      <c r="A82" s="1"/>
      <c r="B82" s="1"/>
      <c r="C82" s="1"/>
      <c r="D82" s="1"/>
      <c r="E82" s="1"/>
      <c r="F82" s="1"/>
      <c r="G82" s="1"/>
      <c r="H82" s="1"/>
      <c r="I82" s="1"/>
      <c r="J82" s="1"/>
      <c r="K82" s="1"/>
      <c r="L82" s="1"/>
      <c r="M82" s="1"/>
      <c r="N82" s="1"/>
      <c r="O82" s="4"/>
      <c r="P82" s="4"/>
      <c r="Q82" s="4"/>
      <c r="R82" s="1"/>
      <c r="S82" s="1"/>
      <c r="T82" s="1"/>
      <c r="U82" s="1"/>
      <c r="V82" s="1"/>
      <c r="W82" s="1"/>
      <c r="X82" s="1"/>
      <c r="Y82" s="1"/>
      <c r="Z82" s="1"/>
      <c r="AA82" s="1"/>
      <c r="AB82" s="1"/>
      <c r="AC82" s="1"/>
      <c r="AD82" s="1"/>
      <c r="AE82" s="1"/>
      <c r="AF82" s="1"/>
      <c r="AG82" s="1"/>
      <c r="AH82" s="1"/>
      <c r="AI82" s="1"/>
      <c r="AJ82" s="1"/>
    </row>
    <row r="83" spans="1:36" ht="12.75" customHeight="1" x14ac:dyDescent="0.3">
      <c r="A83" s="1"/>
      <c r="B83" s="1"/>
      <c r="C83" s="1"/>
      <c r="D83" s="1"/>
      <c r="E83" s="1"/>
      <c r="F83" s="1"/>
      <c r="G83" s="1"/>
      <c r="H83" s="1"/>
      <c r="I83" s="1"/>
      <c r="J83" s="1"/>
      <c r="K83" s="1"/>
      <c r="L83" s="1"/>
      <c r="M83" s="1"/>
      <c r="N83" s="1"/>
      <c r="O83" s="4"/>
      <c r="P83" s="4"/>
      <c r="Q83" s="4"/>
      <c r="R83" s="1"/>
      <c r="S83" s="1"/>
      <c r="T83" s="1"/>
      <c r="U83" s="1"/>
      <c r="V83" s="1"/>
      <c r="W83" s="1"/>
      <c r="X83" s="1"/>
      <c r="Y83" s="1"/>
      <c r="Z83" s="1"/>
      <c r="AA83" s="1"/>
      <c r="AB83" s="1"/>
      <c r="AC83" s="1"/>
      <c r="AD83" s="1"/>
      <c r="AE83" s="1"/>
      <c r="AF83" s="1"/>
      <c r="AG83" s="1"/>
      <c r="AH83" s="1"/>
      <c r="AI83" s="1"/>
      <c r="AJ83" s="1"/>
    </row>
    <row r="84" spans="1:36" ht="12.75" customHeight="1" x14ac:dyDescent="0.3">
      <c r="A84" s="1"/>
      <c r="B84" s="1"/>
      <c r="C84" s="1"/>
      <c r="D84" s="1"/>
      <c r="E84" s="1"/>
      <c r="F84" s="1"/>
      <c r="G84" s="1"/>
      <c r="H84" s="1"/>
      <c r="I84" s="1"/>
      <c r="J84" s="1"/>
      <c r="K84" s="1"/>
      <c r="L84" s="1"/>
      <c r="M84" s="1"/>
      <c r="N84" s="1"/>
      <c r="O84" s="4"/>
      <c r="P84" s="4"/>
      <c r="Q84" s="4"/>
      <c r="R84" s="1"/>
      <c r="S84" s="1"/>
      <c r="T84" s="1"/>
      <c r="U84" s="1"/>
      <c r="V84" s="1"/>
      <c r="W84" s="1"/>
      <c r="X84" s="1"/>
      <c r="Y84" s="1"/>
      <c r="Z84" s="1"/>
      <c r="AA84" s="1"/>
      <c r="AB84" s="1"/>
      <c r="AC84" s="1"/>
      <c r="AD84" s="1"/>
      <c r="AE84" s="1"/>
      <c r="AF84" s="1"/>
      <c r="AG84" s="1"/>
      <c r="AH84" s="1"/>
      <c r="AI84" s="1"/>
      <c r="AJ84" s="1"/>
    </row>
    <row r="85" spans="1:36" ht="12.75" customHeight="1" x14ac:dyDescent="0.3">
      <c r="A85" s="1"/>
      <c r="B85" s="1"/>
      <c r="C85" s="1"/>
      <c r="D85" s="1"/>
      <c r="E85" s="1"/>
      <c r="F85" s="1"/>
      <c r="G85" s="1"/>
      <c r="H85" s="1"/>
      <c r="I85" s="1"/>
      <c r="J85" s="1"/>
      <c r="K85" s="1"/>
      <c r="L85" s="1"/>
      <c r="M85" s="1"/>
      <c r="N85" s="1"/>
      <c r="O85" s="4"/>
      <c r="P85" s="4"/>
      <c r="Q85" s="4"/>
      <c r="R85" s="1"/>
      <c r="S85" s="1"/>
      <c r="T85" s="1"/>
      <c r="U85" s="1"/>
      <c r="V85" s="1"/>
      <c r="W85" s="1"/>
      <c r="X85" s="1"/>
      <c r="Y85" s="1"/>
      <c r="Z85" s="1"/>
      <c r="AA85" s="1"/>
      <c r="AB85" s="1"/>
      <c r="AC85" s="1"/>
      <c r="AD85" s="1"/>
      <c r="AE85" s="1"/>
      <c r="AF85" s="1"/>
      <c r="AG85" s="1"/>
      <c r="AH85" s="1"/>
      <c r="AI85" s="1"/>
      <c r="AJ85" s="1"/>
    </row>
    <row r="86" spans="1:36" ht="12.75" customHeight="1" x14ac:dyDescent="0.3">
      <c r="A86" s="1"/>
      <c r="B86" s="1"/>
      <c r="C86" s="1"/>
      <c r="D86" s="1"/>
      <c r="E86" s="1"/>
      <c r="F86" s="1"/>
      <c r="G86" s="1"/>
      <c r="H86" s="1"/>
      <c r="I86" s="1"/>
      <c r="J86" s="1"/>
      <c r="K86" s="1"/>
      <c r="L86" s="1"/>
      <c r="M86" s="1"/>
      <c r="N86" s="1"/>
      <c r="O86" s="4"/>
      <c r="P86" s="4"/>
      <c r="Q86" s="4"/>
      <c r="R86" s="1"/>
      <c r="S86" s="1"/>
      <c r="T86" s="1"/>
      <c r="U86" s="1"/>
      <c r="V86" s="1"/>
      <c r="W86" s="1"/>
      <c r="X86" s="1"/>
      <c r="Y86" s="1"/>
      <c r="Z86" s="1"/>
      <c r="AA86" s="1"/>
      <c r="AB86" s="1"/>
      <c r="AC86" s="1"/>
      <c r="AD86" s="1"/>
      <c r="AE86" s="1"/>
      <c r="AF86" s="1"/>
      <c r="AG86" s="1"/>
      <c r="AH86" s="1"/>
      <c r="AI86" s="1"/>
      <c r="AJ86" s="1"/>
    </row>
    <row r="87" spans="1:36" ht="12.75" customHeight="1" x14ac:dyDescent="0.3">
      <c r="A87" s="1"/>
      <c r="B87" s="1"/>
      <c r="C87" s="1"/>
      <c r="D87" s="1"/>
      <c r="E87" s="1"/>
      <c r="F87" s="1"/>
      <c r="G87" s="1"/>
      <c r="H87" s="1"/>
      <c r="I87" s="1"/>
      <c r="J87" s="1"/>
      <c r="K87" s="1"/>
      <c r="L87" s="1"/>
      <c r="M87" s="1"/>
      <c r="N87" s="1"/>
      <c r="O87" s="4"/>
      <c r="P87" s="4"/>
      <c r="Q87" s="4"/>
      <c r="R87" s="1"/>
      <c r="S87" s="1"/>
      <c r="T87" s="1"/>
      <c r="U87" s="1"/>
      <c r="V87" s="1"/>
      <c r="W87" s="1"/>
      <c r="X87" s="1"/>
      <c r="Y87" s="1"/>
      <c r="Z87" s="1"/>
      <c r="AA87" s="1"/>
      <c r="AB87" s="1"/>
      <c r="AC87" s="1"/>
      <c r="AD87" s="1"/>
      <c r="AE87" s="1"/>
      <c r="AF87" s="1"/>
      <c r="AG87" s="1"/>
      <c r="AH87" s="1"/>
      <c r="AI87" s="1"/>
      <c r="AJ87" s="1"/>
    </row>
    <row r="88" spans="1:36" ht="12.75" customHeight="1" x14ac:dyDescent="0.3">
      <c r="A88" s="1"/>
      <c r="B88" s="1"/>
      <c r="C88" s="1"/>
      <c r="D88" s="1"/>
      <c r="E88" s="1"/>
      <c r="F88" s="1"/>
      <c r="G88" s="1"/>
      <c r="H88" s="1"/>
      <c r="I88" s="1"/>
      <c r="J88" s="1"/>
      <c r="K88" s="1"/>
      <c r="L88" s="1"/>
      <c r="M88" s="1"/>
      <c r="N88" s="1"/>
      <c r="O88" s="4"/>
      <c r="P88" s="4"/>
      <c r="Q88" s="4"/>
      <c r="R88" s="1"/>
      <c r="S88" s="1"/>
      <c r="T88" s="1"/>
      <c r="U88" s="1"/>
      <c r="V88" s="1"/>
      <c r="W88" s="1"/>
      <c r="X88" s="1"/>
      <c r="Y88" s="1"/>
      <c r="Z88" s="1"/>
      <c r="AA88" s="1"/>
      <c r="AB88" s="1"/>
      <c r="AC88" s="1"/>
      <c r="AD88" s="1"/>
      <c r="AE88" s="1"/>
      <c r="AF88" s="1"/>
      <c r="AG88" s="1"/>
      <c r="AH88" s="1"/>
      <c r="AI88" s="1"/>
      <c r="AJ88" s="1"/>
    </row>
    <row r="89" spans="1:36" ht="12.75" customHeight="1" x14ac:dyDescent="0.3">
      <c r="A89" s="1"/>
      <c r="B89" s="1"/>
      <c r="C89" s="1"/>
      <c r="D89" s="1"/>
      <c r="E89" s="1"/>
      <c r="F89" s="1"/>
      <c r="G89" s="1"/>
      <c r="H89" s="1"/>
      <c r="I89" s="1"/>
      <c r="J89" s="1"/>
      <c r="K89" s="1"/>
      <c r="L89" s="1"/>
      <c r="M89" s="1"/>
      <c r="N89" s="1"/>
      <c r="O89" s="4"/>
      <c r="P89" s="4"/>
      <c r="Q89" s="4"/>
      <c r="R89" s="1"/>
      <c r="S89" s="1"/>
      <c r="T89" s="1"/>
      <c r="U89" s="1"/>
      <c r="V89" s="1"/>
      <c r="W89" s="1"/>
      <c r="X89" s="1"/>
      <c r="Y89" s="1"/>
      <c r="Z89" s="1"/>
      <c r="AA89" s="1"/>
      <c r="AB89" s="1"/>
      <c r="AC89" s="1"/>
      <c r="AD89" s="1"/>
      <c r="AE89" s="1"/>
      <c r="AF89" s="1"/>
      <c r="AG89" s="1"/>
      <c r="AH89" s="1"/>
      <c r="AI89" s="1"/>
      <c r="AJ89" s="1"/>
    </row>
    <row r="90" spans="1:36" ht="12.75" customHeight="1" x14ac:dyDescent="0.3">
      <c r="A90" s="1"/>
      <c r="B90" s="1"/>
      <c r="C90" s="1"/>
      <c r="D90" s="1"/>
      <c r="E90" s="1"/>
      <c r="F90" s="1"/>
      <c r="G90" s="1"/>
      <c r="H90" s="1"/>
      <c r="I90" s="1"/>
      <c r="J90" s="1"/>
      <c r="K90" s="1"/>
      <c r="L90" s="1"/>
      <c r="M90" s="1"/>
      <c r="N90" s="1"/>
      <c r="O90" s="4"/>
      <c r="P90" s="4"/>
      <c r="Q90" s="4"/>
      <c r="R90" s="1"/>
      <c r="S90" s="1"/>
      <c r="T90" s="1"/>
      <c r="U90" s="1"/>
      <c r="V90" s="1"/>
      <c r="W90" s="1"/>
      <c r="X90" s="1"/>
      <c r="Y90" s="1"/>
      <c r="Z90" s="1"/>
      <c r="AA90" s="1"/>
      <c r="AB90" s="1"/>
      <c r="AC90" s="1"/>
      <c r="AD90" s="1"/>
      <c r="AE90" s="1"/>
      <c r="AF90" s="1"/>
      <c r="AG90" s="1"/>
      <c r="AH90" s="1"/>
      <c r="AI90" s="1"/>
      <c r="AJ90" s="1"/>
    </row>
    <row r="91" spans="1:36" ht="12.75" customHeight="1" x14ac:dyDescent="0.3">
      <c r="A91" s="1"/>
      <c r="B91" s="1"/>
      <c r="C91" s="1"/>
      <c r="D91" s="1"/>
      <c r="E91" s="1"/>
      <c r="F91" s="1"/>
      <c r="G91" s="1"/>
      <c r="H91" s="1"/>
      <c r="I91" s="1"/>
      <c r="J91" s="1"/>
      <c r="K91" s="1"/>
      <c r="L91" s="1"/>
      <c r="M91" s="1"/>
      <c r="N91" s="1"/>
      <c r="O91" s="4"/>
      <c r="P91" s="4"/>
      <c r="Q91" s="4"/>
      <c r="R91" s="1"/>
      <c r="S91" s="1"/>
      <c r="T91" s="1"/>
      <c r="U91" s="1"/>
      <c r="V91" s="1"/>
      <c r="W91" s="1"/>
      <c r="X91" s="1"/>
      <c r="Y91" s="1"/>
      <c r="Z91" s="1"/>
      <c r="AA91" s="1"/>
      <c r="AB91" s="1"/>
      <c r="AC91" s="1"/>
      <c r="AD91" s="1"/>
      <c r="AE91" s="1"/>
      <c r="AF91" s="1"/>
      <c r="AG91" s="1"/>
      <c r="AH91" s="1"/>
      <c r="AI91" s="1"/>
      <c r="AJ91" s="1"/>
    </row>
    <row r="92" spans="1:36" ht="12.75" customHeight="1" x14ac:dyDescent="0.3">
      <c r="A92" s="1"/>
      <c r="B92" s="1"/>
      <c r="C92" s="1"/>
      <c r="D92" s="1"/>
      <c r="E92" s="1"/>
      <c r="F92" s="1"/>
      <c r="G92" s="1"/>
      <c r="H92" s="1"/>
      <c r="I92" s="1"/>
      <c r="J92" s="1"/>
      <c r="K92" s="1"/>
      <c r="L92" s="1"/>
      <c r="M92" s="1"/>
      <c r="N92" s="1"/>
      <c r="O92" s="4"/>
      <c r="P92" s="4"/>
      <c r="Q92" s="4"/>
      <c r="R92" s="1"/>
      <c r="S92" s="1"/>
      <c r="T92" s="1"/>
      <c r="U92" s="1"/>
      <c r="V92" s="1"/>
      <c r="W92" s="1"/>
      <c r="X92" s="1"/>
      <c r="Y92" s="1"/>
      <c r="Z92" s="1"/>
      <c r="AA92" s="1"/>
      <c r="AB92" s="1"/>
      <c r="AC92" s="1"/>
      <c r="AD92" s="1"/>
      <c r="AE92" s="1"/>
      <c r="AF92" s="1"/>
      <c r="AG92" s="1"/>
      <c r="AH92" s="1"/>
      <c r="AI92" s="1"/>
      <c r="AJ92" s="1"/>
    </row>
    <row r="93" spans="1:36" ht="12.75" customHeight="1" x14ac:dyDescent="0.3">
      <c r="A93" s="1"/>
      <c r="B93" s="1"/>
      <c r="C93" s="1"/>
      <c r="D93" s="1"/>
      <c r="E93" s="1"/>
      <c r="F93" s="1"/>
      <c r="G93" s="1"/>
      <c r="H93" s="1"/>
      <c r="I93" s="1"/>
      <c r="J93" s="1"/>
      <c r="K93" s="1"/>
      <c r="L93" s="1"/>
      <c r="M93" s="1"/>
      <c r="N93" s="1"/>
      <c r="O93" s="4"/>
      <c r="P93" s="4"/>
      <c r="Q93" s="4"/>
      <c r="R93" s="1"/>
      <c r="S93" s="1"/>
      <c r="T93" s="1"/>
      <c r="U93" s="1"/>
      <c r="V93" s="1"/>
      <c r="W93" s="1"/>
      <c r="X93" s="1"/>
      <c r="Y93" s="1"/>
      <c r="Z93" s="1"/>
      <c r="AA93" s="1"/>
      <c r="AB93" s="1"/>
      <c r="AC93" s="1"/>
      <c r="AD93" s="1"/>
      <c r="AE93" s="1"/>
      <c r="AF93" s="1"/>
      <c r="AG93" s="1"/>
      <c r="AH93" s="1"/>
      <c r="AI93" s="1"/>
      <c r="AJ93" s="1"/>
    </row>
    <row r="94" spans="1:36" ht="12.75" customHeight="1" x14ac:dyDescent="0.3">
      <c r="A94" s="1"/>
      <c r="B94" s="1"/>
      <c r="C94" s="1"/>
      <c r="D94" s="1"/>
      <c r="E94" s="1"/>
      <c r="F94" s="1"/>
      <c r="G94" s="1"/>
      <c r="H94" s="1"/>
      <c r="I94" s="1"/>
      <c r="J94" s="1"/>
      <c r="K94" s="1"/>
      <c r="L94" s="1"/>
      <c r="M94" s="1"/>
      <c r="N94" s="1"/>
      <c r="O94" s="4"/>
      <c r="P94" s="4"/>
      <c r="Q94" s="4"/>
      <c r="R94" s="1"/>
      <c r="S94" s="1"/>
      <c r="T94" s="1"/>
      <c r="U94" s="1"/>
      <c r="V94" s="1"/>
      <c r="W94" s="1"/>
      <c r="X94" s="1"/>
      <c r="Y94" s="1"/>
      <c r="Z94" s="1"/>
      <c r="AA94" s="1"/>
      <c r="AB94" s="1"/>
      <c r="AC94" s="1"/>
      <c r="AD94" s="1"/>
      <c r="AE94" s="1"/>
      <c r="AF94" s="1"/>
      <c r="AG94" s="1"/>
      <c r="AH94" s="1"/>
      <c r="AI94" s="1"/>
      <c r="AJ94" s="1"/>
    </row>
    <row r="95" spans="1:36" ht="12.75" customHeight="1" x14ac:dyDescent="0.3">
      <c r="A95" s="1"/>
      <c r="B95" s="1"/>
      <c r="C95" s="1"/>
      <c r="D95" s="1"/>
      <c r="E95" s="1"/>
      <c r="F95" s="1"/>
      <c r="G95" s="1"/>
      <c r="H95" s="1"/>
      <c r="I95" s="1"/>
      <c r="J95" s="1"/>
      <c r="K95" s="1"/>
      <c r="L95" s="1"/>
      <c r="M95" s="1"/>
      <c r="N95" s="1"/>
      <c r="O95" s="4"/>
      <c r="P95" s="4"/>
      <c r="Q95" s="4"/>
      <c r="R95" s="1"/>
      <c r="S95" s="1"/>
      <c r="T95" s="1"/>
      <c r="U95" s="1"/>
      <c r="V95" s="1"/>
      <c r="W95" s="1"/>
      <c r="X95" s="1"/>
      <c r="Y95" s="1"/>
      <c r="Z95" s="1"/>
      <c r="AA95" s="1"/>
      <c r="AB95" s="1"/>
      <c r="AC95" s="1"/>
      <c r="AD95" s="1"/>
      <c r="AE95" s="1"/>
      <c r="AF95" s="1"/>
      <c r="AG95" s="1"/>
      <c r="AH95" s="1"/>
      <c r="AI95" s="1"/>
      <c r="AJ95" s="1"/>
    </row>
    <row r="96" spans="1:36" ht="12.75" customHeight="1" x14ac:dyDescent="0.3">
      <c r="A96" s="1"/>
      <c r="B96" s="1"/>
      <c r="C96" s="1"/>
      <c r="D96" s="1"/>
      <c r="E96" s="1"/>
      <c r="F96" s="1"/>
      <c r="G96" s="1"/>
      <c r="H96" s="1"/>
      <c r="I96" s="1"/>
      <c r="J96" s="1"/>
      <c r="K96" s="1"/>
      <c r="L96" s="1"/>
      <c r="M96" s="1"/>
      <c r="N96" s="1"/>
      <c r="O96" s="4"/>
      <c r="P96" s="4"/>
      <c r="Q96" s="4"/>
      <c r="R96" s="1"/>
      <c r="S96" s="1"/>
      <c r="T96" s="1"/>
      <c r="U96" s="1"/>
      <c r="V96" s="1"/>
      <c r="W96" s="1"/>
      <c r="X96" s="1"/>
      <c r="Y96" s="1"/>
      <c r="Z96" s="1"/>
      <c r="AA96" s="1"/>
      <c r="AB96" s="1"/>
      <c r="AC96" s="1"/>
      <c r="AD96" s="1"/>
      <c r="AE96" s="1"/>
      <c r="AF96" s="1"/>
      <c r="AG96" s="1"/>
      <c r="AH96" s="1"/>
      <c r="AI96" s="1"/>
      <c r="AJ96" s="1"/>
    </row>
    <row r="97" spans="1:36" ht="12.75" customHeight="1" x14ac:dyDescent="0.3">
      <c r="A97" s="1"/>
      <c r="B97" s="1"/>
      <c r="C97" s="1"/>
      <c r="D97" s="1"/>
      <c r="E97" s="1"/>
      <c r="F97" s="1"/>
      <c r="G97" s="1"/>
      <c r="H97" s="1"/>
      <c r="I97" s="1"/>
      <c r="J97" s="1"/>
      <c r="K97" s="1"/>
      <c r="L97" s="1"/>
      <c r="M97" s="1"/>
      <c r="N97" s="1"/>
      <c r="O97" s="4"/>
      <c r="P97" s="4"/>
      <c r="Q97" s="4"/>
      <c r="R97" s="1"/>
      <c r="S97" s="1"/>
      <c r="T97" s="1"/>
      <c r="U97" s="1"/>
      <c r="V97" s="1"/>
      <c r="W97" s="1"/>
      <c r="X97" s="1"/>
      <c r="Y97" s="1"/>
      <c r="Z97" s="1"/>
      <c r="AA97" s="1"/>
      <c r="AB97" s="1"/>
      <c r="AC97" s="1"/>
      <c r="AD97" s="1"/>
      <c r="AE97" s="1"/>
      <c r="AF97" s="1"/>
      <c r="AG97" s="1"/>
      <c r="AH97" s="1"/>
      <c r="AI97" s="1"/>
      <c r="AJ97" s="1"/>
    </row>
    <row r="98" spans="1:36" ht="12.75" customHeight="1" x14ac:dyDescent="0.3">
      <c r="A98" s="1"/>
      <c r="B98" s="1"/>
      <c r="C98" s="1"/>
      <c r="D98" s="1"/>
      <c r="E98" s="1"/>
      <c r="F98" s="1"/>
      <c r="G98" s="1"/>
      <c r="H98" s="1"/>
      <c r="I98" s="1"/>
      <c r="J98" s="1"/>
      <c r="K98" s="1"/>
      <c r="L98" s="1"/>
      <c r="M98" s="1"/>
      <c r="N98" s="1"/>
      <c r="O98" s="4"/>
      <c r="P98" s="4"/>
      <c r="Q98" s="4"/>
      <c r="R98" s="1"/>
      <c r="S98" s="1"/>
      <c r="T98" s="1"/>
      <c r="U98" s="1"/>
      <c r="V98" s="1"/>
      <c r="W98" s="1"/>
      <c r="X98" s="1"/>
      <c r="Y98" s="1"/>
      <c r="Z98" s="1"/>
      <c r="AA98" s="1"/>
      <c r="AB98" s="1"/>
      <c r="AC98" s="1"/>
      <c r="AD98" s="1"/>
      <c r="AE98" s="1"/>
      <c r="AF98" s="1"/>
      <c r="AG98" s="1"/>
      <c r="AH98" s="1"/>
      <c r="AI98" s="1"/>
      <c r="AJ98" s="1"/>
    </row>
    <row r="99" spans="1:36" ht="12.75" customHeight="1" x14ac:dyDescent="0.3">
      <c r="A99" s="1"/>
      <c r="B99" s="1"/>
      <c r="C99" s="1"/>
      <c r="D99" s="1"/>
      <c r="E99" s="1"/>
      <c r="F99" s="1"/>
      <c r="G99" s="1"/>
      <c r="H99" s="1"/>
      <c r="I99" s="1"/>
      <c r="J99" s="1"/>
      <c r="K99" s="1"/>
      <c r="L99" s="1"/>
      <c r="M99" s="1"/>
      <c r="N99" s="1"/>
      <c r="O99" s="4"/>
      <c r="P99" s="4"/>
      <c r="Q99" s="4"/>
      <c r="R99" s="1"/>
      <c r="S99" s="1"/>
      <c r="T99" s="1"/>
      <c r="U99" s="1"/>
      <c r="V99" s="1"/>
      <c r="W99" s="1"/>
      <c r="X99" s="1"/>
      <c r="Y99" s="1"/>
      <c r="Z99" s="1"/>
      <c r="AA99" s="1"/>
      <c r="AB99" s="1"/>
      <c r="AC99" s="1"/>
      <c r="AD99" s="1"/>
      <c r="AE99" s="1"/>
      <c r="AF99" s="1"/>
      <c r="AG99" s="1"/>
      <c r="AH99" s="1"/>
      <c r="AI99" s="1"/>
      <c r="AJ99" s="1"/>
    </row>
    <row r="100" spans="1:36" ht="12.75" customHeight="1" x14ac:dyDescent="0.3">
      <c r="A100" s="1"/>
      <c r="B100" s="1"/>
      <c r="C100" s="1"/>
      <c r="D100" s="1"/>
      <c r="E100" s="1"/>
      <c r="F100" s="1"/>
      <c r="G100" s="1"/>
      <c r="H100" s="1"/>
      <c r="I100" s="1"/>
      <c r="J100" s="1"/>
      <c r="K100" s="1"/>
      <c r="L100" s="1"/>
      <c r="M100" s="1"/>
      <c r="N100" s="1"/>
      <c r="O100" s="4"/>
      <c r="P100" s="4"/>
      <c r="Q100" s="4"/>
      <c r="R100" s="1"/>
      <c r="S100" s="1"/>
      <c r="T100" s="1"/>
      <c r="U100" s="1"/>
      <c r="V100" s="1"/>
      <c r="W100" s="1"/>
      <c r="X100" s="1"/>
      <c r="Y100" s="1"/>
      <c r="Z100" s="1"/>
      <c r="AA100" s="1"/>
      <c r="AB100" s="1"/>
      <c r="AC100" s="1"/>
      <c r="AD100" s="1"/>
      <c r="AE100" s="1"/>
      <c r="AF100" s="1"/>
      <c r="AG100" s="1"/>
      <c r="AH100" s="1"/>
      <c r="AI100" s="1"/>
      <c r="AJ100" s="1"/>
    </row>
    <row r="101" spans="1:36" ht="12.75" customHeight="1" x14ac:dyDescent="0.3">
      <c r="A101" s="1"/>
      <c r="B101" s="1"/>
      <c r="C101" s="1"/>
      <c r="D101" s="1"/>
      <c r="E101" s="1"/>
      <c r="F101" s="1"/>
      <c r="G101" s="1"/>
      <c r="H101" s="1"/>
      <c r="I101" s="1"/>
      <c r="J101" s="1"/>
      <c r="K101" s="1"/>
      <c r="L101" s="1"/>
      <c r="M101" s="1"/>
      <c r="N101" s="1"/>
      <c r="O101" s="4"/>
      <c r="P101" s="4"/>
      <c r="Q101" s="4"/>
      <c r="R101" s="1"/>
      <c r="S101" s="1"/>
      <c r="T101" s="1"/>
      <c r="U101" s="1"/>
      <c r="V101" s="1"/>
      <c r="W101" s="1"/>
      <c r="X101" s="1"/>
      <c r="Y101" s="1"/>
      <c r="Z101" s="1"/>
      <c r="AA101" s="1"/>
      <c r="AB101" s="1"/>
      <c r="AC101" s="1"/>
      <c r="AD101" s="1"/>
      <c r="AE101" s="1"/>
      <c r="AF101" s="1"/>
      <c r="AG101" s="1"/>
      <c r="AH101" s="1"/>
      <c r="AI101" s="1"/>
      <c r="AJ101" s="1"/>
    </row>
    <row r="102" spans="1:36" ht="12.75" customHeight="1" x14ac:dyDescent="0.3">
      <c r="A102" s="1"/>
      <c r="B102" s="1"/>
      <c r="C102" s="1"/>
      <c r="D102" s="1"/>
      <c r="E102" s="1"/>
      <c r="F102" s="1"/>
      <c r="G102" s="1"/>
      <c r="H102" s="1"/>
      <c r="I102" s="1"/>
      <c r="J102" s="1"/>
      <c r="K102" s="1"/>
      <c r="L102" s="1"/>
      <c r="M102" s="1"/>
      <c r="N102" s="1"/>
      <c r="O102" s="4"/>
      <c r="P102" s="4"/>
      <c r="Q102" s="4"/>
      <c r="R102" s="1"/>
      <c r="S102" s="1"/>
      <c r="T102" s="1"/>
      <c r="U102" s="1"/>
      <c r="V102" s="1"/>
      <c r="W102" s="1"/>
      <c r="X102" s="1"/>
      <c r="Y102" s="1"/>
      <c r="Z102" s="1"/>
      <c r="AA102" s="1"/>
      <c r="AB102" s="1"/>
      <c r="AC102" s="1"/>
      <c r="AD102" s="1"/>
      <c r="AE102" s="1"/>
      <c r="AF102" s="1"/>
      <c r="AG102" s="1"/>
      <c r="AH102" s="1"/>
      <c r="AI102" s="1"/>
      <c r="AJ102" s="1"/>
    </row>
    <row r="103" spans="1:36" ht="12.75" customHeight="1" x14ac:dyDescent="0.3">
      <c r="A103" s="1"/>
      <c r="B103" s="1"/>
      <c r="C103" s="1"/>
      <c r="D103" s="1"/>
      <c r="E103" s="1"/>
      <c r="F103" s="1"/>
      <c r="G103" s="1"/>
      <c r="H103" s="1"/>
      <c r="I103" s="1"/>
      <c r="J103" s="1"/>
      <c r="K103" s="1"/>
      <c r="L103" s="1"/>
      <c r="M103" s="1"/>
      <c r="N103" s="1"/>
      <c r="O103" s="4"/>
      <c r="P103" s="4"/>
      <c r="Q103" s="4"/>
      <c r="R103" s="1"/>
      <c r="S103" s="1"/>
      <c r="T103" s="1"/>
      <c r="U103" s="1"/>
      <c r="V103" s="1"/>
      <c r="W103" s="1"/>
      <c r="X103" s="1"/>
      <c r="Y103" s="1"/>
      <c r="Z103" s="1"/>
      <c r="AA103" s="1"/>
      <c r="AB103" s="1"/>
      <c r="AC103" s="1"/>
      <c r="AD103" s="1"/>
      <c r="AE103" s="1"/>
      <c r="AF103" s="1"/>
      <c r="AG103" s="1"/>
      <c r="AH103" s="1"/>
      <c r="AI103" s="1"/>
      <c r="AJ103" s="1"/>
    </row>
    <row r="104" spans="1:36" ht="12.75" customHeight="1" x14ac:dyDescent="0.3">
      <c r="A104" s="1"/>
      <c r="B104" s="1"/>
      <c r="C104" s="1"/>
      <c r="D104" s="1"/>
      <c r="E104" s="1"/>
      <c r="F104" s="1"/>
      <c r="G104" s="1"/>
      <c r="H104" s="1"/>
      <c r="I104" s="1"/>
      <c r="J104" s="1"/>
      <c r="K104" s="1"/>
      <c r="L104" s="1"/>
      <c r="M104" s="1"/>
      <c r="N104" s="1"/>
      <c r="O104" s="4"/>
      <c r="P104" s="4"/>
      <c r="Q104" s="4"/>
      <c r="R104" s="1"/>
      <c r="S104" s="1"/>
      <c r="T104" s="1"/>
      <c r="U104" s="1"/>
      <c r="V104" s="1"/>
      <c r="W104" s="1"/>
      <c r="X104" s="1"/>
      <c r="Y104" s="1"/>
      <c r="Z104" s="1"/>
      <c r="AA104" s="1"/>
      <c r="AB104" s="1"/>
      <c r="AC104" s="1"/>
      <c r="AD104" s="1"/>
      <c r="AE104" s="1"/>
      <c r="AF104" s="1"/>
      <c r="AG104" s="1"/>
      <c r="AH104" s="1"/>
      <c r="AI104" s="1"/>
      <c r="AJ104" s="1"/>
    </row>
    <row r="105" spans="1:36" ht="12.75" customHeight="1" x14ac:dyDescent="0.3">
      <c r="A105" s="1"/>
      <c r="B105" s="1"/>
      <c r="C105" s="1"/>
      <c r="D105" s="1"/>
      <c r="E105" s="1"/>
      <c r="F105" s="1"/>
      <c r="G105" s="1"/>
      <c r="H105" s="1"/>
      <c r="I105" s="1"/>
      <c r="J105" s="1"/>
      <c r="K105" s="1"/>
      <c r="L105" s="1"/>
      <c r="M105" s="1"/>
      <c r="N105" s="1"/>
      <c r="O105" s="4"/>
      <c r="P105" s="4"/>
      <c r="Q105" s="4"/>
      <c r="R105" s="1"/>
      <c r="S105" s="1"/>
      <c r="T105" s="1"/>
      <c r="U105" s="1"/>
      <c r="V105" s="1"/>
      <c r="W105" s="1"/>
      <c r="X105" s="1"/>
      <c r="Y105" s="1"/>
      <c r="Z105" s="1"/>
      <c r="AA105" s="1"/>
      <c r="AB105" s="1"/>
      <c r="AC105" s="1"/>
      <c r="AD105" s="1"/>
      <c r="AE105" s="1"/>
      <c r="AF105" s="1"/>
      <c r="AG105" s="1"/>
      <c r="AH105" s="1"/>
      <c r="AI105" s="1"/>
      <c r="AJ105" s="1"/>
    </row>
    <row r="106" spans="1:36" ht="12.75" customHeight="1" x14ac:dyDescent="0.3">
      <c r="A106" s="1"/>
      <c r="B106" s="1"/>
      <c r="C106" s="1"/>
      <c r="D106" s="1"/>
      <c r="E106" s="1"/>
      <c r="F106" s="1"/>
      <c r="G106" s="1"/>
      <c r="H106" s="1"/>
      <c r="I106" s="1"/>
      <c r="J106" s="1"/>
      <c r="K106" s="1"/>
      <c r="L106" s="1"/>
      <c r="M106" s="1"/>
      <c r="N106" s="1"/>
      <c r="O106" s="4"/>
      <c r="P106" s="4"/>
      <c r="Q106" s="4"/>
      <c r="R106" s="1"/>
      <c r="S106" s="1"/>
      <c r="T106" s="1"/>
      <c r="U106" s="1"/>
      <c r="V106" s="1"/>
      <c r="W106" s="1"/>
      <c r="X106" s="1"/>
      <c r="Y106" s="1"/>
      <c r="Z106" s="1"/>
      <c r="AA106" s="1"/>
      <c r="AB106" s="1"/>
      <c r="AC106" s="1"/>
      <c r="AD106" s="1"/>
      <c r="AE106" s="1"/>
      <c r="AF106" s="1"/>
      <c r="AG106" s="1"/>
      <c r="AH106" s="1"/>
      <c r="AI106" s="1"/>
      <c r="AJ106" s="1"/>
    </row>
    <row r="107" spans="1:36" ht="12.75" customHeight="1" x14ac:dyDescent="0.3">
      <c r="A107" s="1"/>
      <c r="B107" s="1"/>
      <c r="C107" s="1"/>
      <c r="D107" s="1"/>
      <c r="E107" s="1"/>
      <c r="F107" s="1"/>
      <c r="G107" s="1"/>
      <c r="H107" s="1"/>
      <c r="I107" s="1"/>
      <c r="J107" s="1"/>
      <c r="K107" s="1"/>
      <c r="L107" s="1"/>
      <c r="M107" s="1"/>
      <c r="N107" s="1"/>
      <c r="O107" s="4"/>
      <c r="P107" s="4"/>
      <c r="Q107" s="4"/>
      <c r="R107" s="1"/>
      <c r="S107" s="1"/>
      <c r="T107" s="1"/>
      <c r="U107" s="1"/>
      <c r="V107" s="1"/>
      <c r="W107" s="1"/>
      <c r="X107" s="1"/>
      <c r="Y107" s="1"/>
      <c r="Z107" s="1"/>
      <c r="AA107" s="1"/>
      <c r="AB107" s="1"/>
      <c r="AC107" s="1"/>
      <c r="AD107" s="1"/>
      <c r="AE107" s="1"/>
      <c r="AF107" s="1"/>
      <c r="AG107" s="1"/>
      <c r="AH107" s="1"/>
      <c r="AI107" s="1"/>
      <c r="AJ107" s="1"/>
    </row>
    <row r="108" spans="1:36" ht="12.75" customHeight="1" x14ac:dyDescent="0.3">
      <c r="A108" s="1"/>
      <c r="B108" s="1"/>
      <c r="C108" s="1"/>
      <c r="D108" s="1"/>
      <c r="E108" s="1"/>
      <c r="F108" s="1"/>
      <c r="G108" s="1"/>
      <c r="H108" s="1"/>
      <c r="I108" s="1"/>
      <c r="J108" s="1"/>
      <c r="K108" s="1"/>
      <c r="L108" s="1"/>
      <c r="M108" s="1"/>
      <c r="N108" s="1"/>
      <c r="O108" s="4"/>
      <c r="P108" s="4"/>
      <c r="Q108" s="4"/>
      <c r="R108" s="1"/>
      <c r="S108" s="1"/>
      <c r="T108" s="1"/>
      <c r="U108" s="1"/>
      <c r="V108" s="1"/>
      <c r="W108" s="1"/>
      <c r="X108" s="1"/>
      <c r="Y108" s="1"/>
      <c r="Z108" s="1"/>
      <c r="AA108" s="1"/>
      <c r="AB108" s="1"/>
      <c r="AC108" s="1"/>
      <c r="AD108" s="1"/>
      <c r="AE108" s="1"/>
      <c r="AF108" s="1"/>
      <c r="AG108" s="1"/>
      <c r="AH108" s="1"/>
      <c r="AI108" s="1"/>
      <c r="AJ108" s="1"/>
    </row>
    <row r="109" spans="1:36" ht="12.75" customHeight="1" x14ac:dyDescent="0.3">
      <c r="A109" s="1"/>
      <c r="B109" s="1"/>
      <c r="C109" s="1"/>
      <c r="D109" s="1"/>
      <c r="E109" s="1"/>
      <c r="F109" s="1"/>
      <c r="G109" s="1"/>
      <c r="H109" s="1"/>
      <c r="I109" s="1"/>
      <c r="J109" s="1"/>
      <c r="K109" s="1"/>
      <c r="L109" s="1"/>
      <c r="M109" s="1"/>
      <c r="N109" s="1"/>
      <c r="O109" s="4"/>
      <c r="P109" s="4"/>
      <c r="Q109" s="4"/>
      <c r="R109" s="1"/>
      <c r="S109" s="1"/>
      <c r="T109" s="1"/>
      <c r="U109" s="1"/>
      <c r="V109" s="1"/>
      <c r="W109" s="1"/>
      <c r="X109" s="1"/>
      <c r="Y109" s="1"/>
      <c r="Z109" s="1"/>
      <c r="AA109" s="1"/>
      <c r="AB109" s="1"/>
      <c r="AC109" s="1"/>
      <c r="AD109" s="1"/>
      <c r="AE109" s="1"/>
      <c r="AF109" s="1"/>
      <c r="AG109" s="1"/>
      <c r="AH109" s="1"/>
      <c r="AI109" s="1"/>
      <c r="AJ109" s="1"/>
    </row>
    <row r="110" spans="1:36" ht="12.75" customHeight="1" x14ac:dyDescent="0.3">
      <c r="A110" s="1"/>
      <c r="B110" s="1"/>
      <c r="C110" s="1"/>
      <c r="D110" s="1"/>
      <c r="E110" s="1"/>
      <c r="F110" s="1"/>
      <c r="G110" s="1"/>
      <c r="H110" s="1"/>
      <c r="I110" s="1"/>
      <c r="J110" s="1"/>
      <c r="K110" s="1"/>
      <c r="L110" s="1"/>
      <c r="M110" s="1"/>
      <c r="N110" s="1"/>
      <c r="O110" s="4"/>
      <c r="P110" s="4"/>
      <c r="Q110" s="4"/>
      <c r="R110" s="1"/>
      <c r="S110" s="1"/>
      <c r="T110" s="1"/>
      <c r="U110" s="1"/>
      <c r="V110" s="1"/>
      <c r="W110" s="1"/>
      <c r="X110" s="1"/>
      <c r="Y110" s="1"/>
      <c r="Z110" s="1"/>
      <c r="AA110" s="1"/>
      <c r="AB110" s="1"/>
      <c r="AC110" s="1"/>
      <c r="AD110" s="1"/>
      <c r="AE110" s="1"/>
      <c r="AF110" s="1"/>
      <c r="AG110" s="1"/>
      <c r="AH110" s="1"/>
      <c r="AI110" s="1"/>
      <c r="AJ110" s="1"/>
    </row>
    <row r="111" spans="1:36" ht="12.75" customHeight="1" x14ac:dyDescent="0.3">
      <c r="A111" s="1"/>
      <c r="B111" s="1"/>
      <c r="C111" s="1"/>
      <c r="D111" s="1"/>
      <c r="E111" s="1"/>
      <c r="F111" s="1"/>
      <c r="G111" s="1"/>
      <c r="H111" s="1"/>
      <c r="I111" s="1"/>
      <c r="J111" s="1"/>
      <c r="K111" s="1"/>
      <c r="L111" s="1"/>
      <c r="M111" s="1"/>
      <c r="N111" s="1"/>
      <c r="O111" s="4"/>
      <c r="P111" s="4"/>
      <c r="Q111" s="4"/>
      <c r="R111" s="1"/>
      <c r="S111" s="1"/>
      <c r="T111" s="1"/>
      <c r="U111" s="1"/>
      <c r="V111" s="1"/>
      <c r="W111" s="1"/>
      <c r="X111" s="1"/>
      <c r="Y111" s="1"/>
      <c r="Z111" s="1"/>
      <c r="AA111" s="1"/>
      <c r="AB111" s="1"/>
      <c r="AC111" s="1"/>
      <c r="AD111" s="1"/>
      <c r="AE111" s="1"/>
      <c r="AF111" s="1"/>
      <c r="AG111" s="1"/>
      <c r="AH111" s="1"/>
      <c r="AI111" s="1"/>
      <c r="AJ111" s="1"/>
    </row>
    <row r="112" spans="1:36" ht="12.75" customHeight="1" x14ac:dyDescent="0.3">
      <c r="A112" s="1"/>
      <c r="B112" s="1"/>
      <c r="C112" s="1"/>
      <c r="D112" s="1"/>
      <c r="E112" s="1"/>
      <c r="F112" s="1"/>
      <c r="G112" s="1"/>
      <c r="H112" s="1"/>
      <c r="I112" s="1"/>
      <c r="J112" s="1"/>
      <c r="K112" s="1"/>
      <c r="L112" s="1"/>
      <c r="M112" s="1"/>
      <c r="N112" s="1"/>
      <c r="O112" s="4"/>
      <c r="P112" s="4"/>
      <c r="Q112" s="4"/>
      <c r="R112" s="1"/>
      <c r="S112" s="1"/>
      <c r="T112" s="1"/>
      <c r="U112" s="1"/>
      <c r="V112" s="1"/>
      <c r="W112" s="1"/>
      <c r="X112" s="1"/>
      <c r="Y112" s="1"/>
      <c r="Z112" s="1"/>
      <c r="AA112" s="1"/>
      <c r="AB112" s="1"/>
      <c r="AC112" s="1"/>
      <c r="AD112" s="1"/>
      <c r="AE112" s="1"/>
      <c r="AF112" s="1"/>
      <c r="AG112" s="1"/>
      <c r="AH112" s="1"/>
      <c r="AI112" s="1"/>
      <c r="AJ112" s="1"/>
    </row>
    <row r="113" spans="1:36" ht="12.75" customHeight="1" x14ac:dyDescent="0.3">
      <c r="A113" s="1"/>
      <c r="B113" s="1"/>
      <c r="C113" s="1"/>
      <c r="D113" s="1"/>
      <c r="E113" s="1"/>
      <c r="F113" s="1"/>
      <c r="G113" s="1"/>
      <c r="H113" s="1"/>
      <c r="I113" s="1"/>
      <c r="J113" s="1"/>
      <c r="K113" s="1"/>
      <c r="L113" s="1"/>
      <c r="M113" s="1"/>
      <c r="N113" s="1"/>
      <c r="O113" s="4"/>
      <c r="P113" s="4"/>
      <c r="Q113" s="4"/>
      <c r="R113" s="1"/>
      <c r="S113" s="1"/>
      <c r="T113" s="1"/>
      <c r="U113" s="1"/>
      <c r="V113" s="1"/>
      <c r="W113" s="1"/>
      <c r="X113" s="1"/>
      <c r="Y113" s="1"/>
      <c r="Z113" s="1"/>
      <c r="AA113" s="1"/>
      <c r="AB113" s="1"/>
      <c r="AC113" s="1"/>
      <c r="AD113" s="1"/>
      <c r="AE113" s="1"/>
      <c r="AF113" s="1"/>
      <c r="AG113" s="1"/>
      <c r="AH113" s="1"/>
      <c r="AI113" s="1"/>
      <c r="AJ113" s="1"/>
    </row>
    <row r="114" spans="1:36" ht="12.75" customHeight="1" x14ac:dyDescent="0.3">
      <c r="A114" s="1"/>
      <c r="B114" s="1"/>
      <c r="C114" s="1"/>
      <c r="D114" s="1"/>
      <c r="E114" s="1"/>
      <c r="F114" s="1"/>
      <c r="G114" s="1"/>
      <c r="H114" s="1"/>
      <c r="I114" s="1"/>
      <c r="J114" s="1"/>
      <c r="K114" s="1"/>
      <c r="L114" s="1"/>
      <c r="M114" s="1"/>
      <c r="N114" s="1"/>
      <c r="O114" s="4"/>
      <c r="P114" s="4"/>
      <c r="Q114" s="4"/>
      <c r="R114" s="1"/>
      <c r="S114" s="1"/>
      <c r="T114" s="1"/>
      <c r="U114" s="1"/>
      <c r="V114" s="1"/>
      <c r="W114" s="1"/>
      <c r="X114" s="1"/>
      <c r="Y114" s="1"/>
      <c r="Z114" s="1"/>
      <c r="AA114" s="1"/>
      <c r="AB114" s="1"/>
      <c r="AC114" s="1"/>
      <c r="AD114" s="1"/>
      <c r="AE114" s="1"/>
      <c r="AF114" s="1"/>
      <c r="AG114" s="1"/>
      <c r="AH114" s="1"/>
      <c r="AI114" s="1"/>
      <c r="AJ114" s="1"/>
    </row>
    <row r="115" spans="1:36" ht="12.75" customHeight="1" x14ac:dyDescent="0.3">
      <c r="A115" s="1"/>
      <c r="B115" s="1"/>
      <c r="C115" s="1"/>
      <c r="D115" s="1"/>
      <c r="E115" s="1"/>
      <c r="F115" s="1"/>
      <c r="G115" s="1"/>
      <c r="H115" s="1"/>
      <c r="I115" s="1"/>
      <c r="J115" s="1"/>
      <c r="K115" s="1"/>
      <c r="L115" s="1"/>
      <c r="M115" s="1"/>
      <c r="N115" s="1"/>
      <c r="O115" s="4"/>
      <c r="P115" s="4"/>
      <c r="Q115" s="4"/>
      <c r="R115" s="1"/>
      <c r="S115" s="1"/>
      <c r="T115" s="1"/>
      <c r="U115" s="1"/>
      <c r="V115" s="1"/>
      <c r="W115" s="1"/>
      <c r="X115" s="1"/>
      <c r="Y115" s="1"/>
      <c r="Z115" s="1"/>
      <c r="AA115" s="1"/>
      <c r="AB115" s="1"/>
      <c r="AC115" s="1"/>
      <c r="AD115" s="1"/>
      <c r="AE115" s="1"/>
      <c r="AF115" s="1"/>
      <c r="AG115" s="1"/>
      <c r="AH115" s="1"/>
      <c r="AI115" s="1"/>
      <c r="AJ115" s="1"/>
    </row>
    <row r="116" spans="1:36" ht="12.75" customHeight="1" x14ac:dyDescent="0.3">
      <c r="A116" s="1"/>
      <c r="B116" s="1"/>
      <c r="C116" s="1"/>
      <c r="D116" s="1"/>
      <c r="E116" s="1"/>
      <c r="F116" s="1"/>
      <c r="G116" s="1"/>
      <c r="H116" s="1"/>
      <c r="I116" s="1"/>
      <c r="J116" s="1"/>
      <c r="K116" s="1"/>
      <c r="L116" s="1"/>
      <c r="M116" s="1"/>
      <c r="N116" s="1"/>
      <c r="O116" s="4"/>
      <c r="P116" s="4"/>
      <c r="Q116" s="4"/>
      <c r="R116" s="1"/>
      <c r="S116" s="1"/>
      <c r="T116" s="1"/>
      <c r="U116" s="1"/>
      <c r="V116" s="1"/>
      <c r="W116" s="1"/>
      <c r="X116" s="1"/>
      <c r="Y116" s="1"/>
      <c r="Z116" s="1"/>
      <c r="AA116" s="1"/>
      <c r="AB116" s="1"/>
      <c r="AC116" s="1"/>
      <c r="AD116" s="1"/>
      <c r="AE116" s="1"/>
      <c r="AF116" s="1"/>
      <c r="AG116" s="1"/>
      <c r="AH116" s="1"/>
      <c r="AI116" s="1"/>
      <c r="AJ116" s="1"/>
    </row>
    <row r="117" spans="1:36" ht="12.75" customHeight="1" x14ac:dyDescent="0.3">
      <c r="A117" s="1"/>
      <c r="B117" s="1"/>
      <c r="C117" s="1"/>
      <c r="D117" s="1"/>
      <c r="E117" s="1"/>
      <c r="F117" s="1"/>
      <c r="G117" s="1"/>
      <c r="H117" s="1"/>
      <c r="I117" s="1"/>
      <c r="J117" s="1"/>
      <c r="K117" s="1"/>
      <c r="L117" s="1"/>
      <c r="M117" s="1"/>
      <c r="N117" s="1"/>
      <c r="O117" s="4"/>
      <c r="P117" s="4"/>
      <c r="Q117" s="4"/>
      <c r="R117" s="1"/>
      <c r="S117" s="1"/>
      <c r="T117" s="1"/>
      <c r="U117" s="1"/>
      <c r="V117" s="1"/>
      <c r="W117" s="1"/>
      <c r="X117" s="1"/>
      <c r="Y117" s="1"/>
      <c r="Z117" s="1"/>
      <c r="AA117" s="1"/>
      <c r="AB117" s="1"/>
      <c r="AC117" s="1"/>
      <c r="AD117" s="1"/>
      <c r="AE117" s="1"/>
      <c r="AF117" s="1"/>
      <c r="AG117" s="1"/>
      <c r="AH117" s="1"/>
      <c r="AI117" s="1"/>
      <c r="AJ117" s="1"/>
    </row>
    <row r="118" spans="1:36" ht="12.75" customHeight="1" x14ac:dyDescent="0.3">
      <c r="A118" s="1"/>
      <c r="B118" s="1"/>
      <c r="C118" s="1"/>
      <c r="D118" s="1"/>
      <c r="E118" s="1"/>
      <c r="F118" s="1"/>
      <c r="G118" s="1"/>
      <c r="H118" s="1"/>
      <c r="I118" s="1"/>
      <c r="J118" s="1"/>
      <c r="K118" s="1"/>
      <c r="L118" s="1"/>
      <c r="M118" s="1"/>
      <c r="N118" s="1"/>
      <c r="O118" s="4"/>
      <c r="P118" s="4"/>
      <c r="Q118" s="4"/>
      <c r="R118" s="1"/>
      <c r="S118" s="1"/>
      <c r="T118" s="1"/>
      <c r="U118" s="1"/>
      <c r="V118" s="1"/>
      <c r="W118" s="1"/>
      <c r="X118" s="1"/>
      <c r="Y118" s="1"/>
      <c r="Z118" s="1"/>
      <c r="AA118" s="1"/>
      <c r="AB118" s="1"/>
      <c r="AC118" s="1"/>
      <c r="AD118" s="1"/>
      <c r="AE118" s="1"/>
      <c r="AF118" s="1"/>
      <c r="AG118" s="1"/>
      <c r="AH118" s="1"/>
      <c r="AI118" s="1"/>
      <c r="AJ118" s="1"/>
    </row>
    <row r="119" spans="1:36" ht="12.75" customHeight="1" x14ac:dyDescent="0.3">
      <c r="A119" s="1"/>
      <c r="B119" s="1"/>
      <c r="C119" s="1"/>
      <c r="D119" s="1"/>
      <c r="E119" s="1"/>
      <c r="F119" s="1"/>
      <c r="G119" s="1"/>
      <c r="H119" s="1"/>
      <c r="I119" s="1"/>
      <c r="J119" s="1"/>
      <c r="K119" s="1"/>
      <c r="L119" s="1"/>
      <c r="M119" s="1"/>
      <c r="N119" s="1"/>
      <c r="O119" s="4"/>
      <c r="P119" s="4"/>
      <c r="Q119" s="4"/>
      <c r="R119" s="1"/>
      <c r="S119" s="1"/>
      <c r="T119" s="1"/>
      <c r="U119" s="1"/>
      <c r="V119" s="1"/>
      <c r="W119" s="1"/>
      <c r="X119" s="1"/>
      <c r="Y119" s="1"/>
      <c r="Z119" s="1"/>
      <c r="AA119" s="1"/>
      <c r="AB119" s="1"/>
      <c r="AC119" s="1"/>
      <c r="AD119" s="1"/>
      <c r="AE119" s="1"/>
      <c r="AF119" s="1"/>
      <c r="AG119" s="1"/>
      <c r="AH119" s="1"/>
      <c r="AI119" s="1"/>
      <c r="AJ119" s="1"/>
    </row>
    <row r="120" spans="1:36" ht="12.75" customHeight="1" x14ac:dyDescent="0.3">
      <c r="A120" s="1"/>
      <c r="B120" s="1"/>
      <c r="C120" s="1"/>
      <c r="D120" s="1"/>
      <c r="E120" s="1"/>
      <c r="F120" s="1"/>
      <c r="G120" s="1"/>
      <c r="H120" s="1"/>
      <c r="I120" s="1"/>
      <c r="J120" s="1"/>
      <c r="K120" s="1"/>
      <c r="L120" s="1"/>
      <c r="M120" s="1"/>
      <c r="N120" s="1"/>
      <c r="O120" s="4"/>
      <c r="P120" s="4"/>
      <c r="Q120" s="4"/>
      <c r="R120" s="1"/>
      <c r="S120" s="1"/>
      <c r="T120" s="1"/>
      <c r="U120" s="1"/>
      <c r="V120" s="1"/>
      <c r="W120" s="1"/>
      <c r="X120" s="1"/>
      <c r="Y120" s="1"/>
      <c r="Z120" s="1"/>
      <c r="AA120" s="1"/>
      <c r="AB120" s="1"/>
      <c r="AC120" s="1"/>
      <c r="AD120" s="1"/>
      <c r="AE120" s="1"/>
      <c r="AF120" s="1"/>
      <c r="AG120" s="1"/>
      <c r="AH120" s="1"/>
      <c r="AI120" s="1"/>
      <c r="AJ120" s="1"/>
    </row>
    <row r="121" spans="1:36" ht="12.75" customHeight="1" x14ac:dyDescent="0.3">
      <c r="A121" s="1"/>
      <c r="B121" s="1"/>
      <c r="C121" s="1"/>
      <c r="D121" s="1"/>
      <c r="E121" s="1"/>
      <c r="F121" s="1"/>
      <c r="G121" s="1"/>
      <c r="H121" s="1"/>
      <c r="I121" s="1"/>
      <c r="J121" s="1"/>
      <c r="K121" s="1"/>
      <c r="L121" s="1"/>
      <c r="M121" s="1"/>
      <c r="N121" s="1"/>
      <c r="O121" s="4"/>
      <c r="P121" s="4"/>
      <c r="Q121" s="4"/>
      <c r="R121" s="1"/>
      <c r="S121" s="1"/>
      <c r="T121" s="1"/>
      <c r="U121" s="1"/>
      <c r="V121" s="1"/>
      <c r="W121" s="1"/>
      <c r="X121" s="1"/>
      <c r="Y121" s="1"/>
      <c r="Z121" s="1"/>
      <c r="AA121" s="1"/>
      <c r="AB121" s="1"/>
      <c r="AC121" s="1"/>
      <c r="AD121" s="1"/>
      <c r="AE121" s="1"/>
      <c r="AF121" s="1"/>
      <c r="AG121" s="1"/>
      <c r="AH121" s="1"/>
      <c r="AI121" s="1"/>
      <c r="AJ121" s="1"/>
    </row>
    <row r="122" spans="1:36" ht="12.75" customHeight="1" x14ac:dyDescent="0.3">
      <c r="A122" s="1"/>
      <c r="B122" s="1"/>
      <c r="C122" s="1"/>
      <c r="D122" s="1"/>
      <c r="E122" s="1"/>
      <c r="F122" s="1"/>
      <c r="G122" s="1"/>
      <c r="H122" s="1"/>
      <c r="I122" s="1"/>
      <c r="J122" s="1"/>
      <c r="K122" s="1"/>
      <c r="L122" s="1"/>
      <c r="M122" s="1"/>
      <c r="N122" s="1"/>
      <c r="O122" s="4"/>
      <c r="P122" s="4"/>
      <c r="Q122" s="4"/>
      <c r="R122" s="1"/>
      <c r="S122" s="1"/>
      <c r="T122" s="1"/>
      <c r="U122" s="1"/>
      <c r="V122" s="1"/>
      <c r="W122" s="1"/>
      <c r="X122" s="1"/>
      <c r="Y122" s="1"/>
      <c r="Z122" s="1"/>
      <c r="AA122" s="1"/>
      <c r="AB122" s="1"/>
      <c r="AC122" s="1"/>
      <c r="AD122" s="1"/>
      <c r="AE122" s="1"/>
      <c r="AF122" s="1"/>
      <c r="AG122" s="1"/>
      <c r="AH122" s="1"/>
      <c r="AI122" s="1"/>
      <c r="AJ122" s="1"/>
    </row>
    <row r="123" spans="1:36" ht="12.75" customHeight="1" x14ac:dyDescent="0.3">
      <c r="A123" s="1"/>
      <c r="B123" s="1"/>
      <c r="C123" s="1"/>
      <c r="D123" s="1"/>
      <c r="E123" s="1"/>
      <c r="F123" s="1"/>
      <c r="G123" s="1"/>
      <c r="H123" s="1"/>
      <c r="I123" s="1"/>
      <c r="J123" s="1"/>
      <c r="K123" s="1"/>
      <c r="L123" s="1"/>
      <c r="M123" s="1"/>
      <c r="N123" s="1"/>
      <c r="O123" s="4"/>
      <c r="P123" s="4"/>
      <c r="Q123" s="4"/>
      <c r="R123" s="1"/>
      <c r="S123" s="1"/>
      <c r="T123" s="1"/>
      <c r="U123" s="1"/>
      <c r="V123" s="1"/>
      <c r="W123" s="1"/>
      <c r="X123" s="1"/>
      <c r="Y123" s="1"/>
      <c r="Z123" s="1"/>
      <c r="AA123" s="1"/>
      <c r="AB123" s="1"/>
      <c r="AC123" s="1"/>
      <c r="AD123" s="1"/>
      <c r="AE123" s="1"/>
      <c r="AF123" s="1"/>
      <c r="AG123" s="1"/>
      <c r="AH123" s="1"/>
      <c r="AI123" s="1"/>
      <c r="AJ123" s="1"/>
    </row>
    <row r="124" spans="1:36" ht="12.75" customHeight="1" x14ac:dyDescent="0.3">
      <c r="A124" s="1"/>
      <c r="B124" s="1"/>
      <c r="C124" s="1"/>
      <c r="D124" s="1"/>
      <c r="E124" s="1"/>
      <c r="F124" s="1"/>
      <c r="G124" s="1"/>
      <c r="H124" s="1"/>
      <c r="I124" s="1"/>
      <c r="J124" s="1"/>
      <c r="K124" s="1"/>
      <c r="L124" s="1"/>
      <c r="M124" s="1"/>
      <c r="N124" s="1"/>
      <c r="O124" s="4"/>
      <c r="P124" s="4"/>
      <c r="Q124" s="4"/>
      <c r="R124" s="1"/>
      <c r="S124" s="1"/>
      <c r="T124" s="1"/>
      <c r="U124" s="1"/>
      <c r="V124" s="1"/>
      <c r="W124" s="1"/>
      <c r="X124" s="1"/>
      <c r="Y124" s="1"/>
      <c r="Z124" s="1"/>
      <c r="AA124" s="1"/>
      <c r="AB124" s="1"/>
      <c r="AC124" s="1"/>
      <c r="AD124" s="1"/>
      <c r="AE124" s="1"/>
      <c r="AF124" s="1"/>
      <c r="AG124" s="1"/>
      <c r="AH124" s="1"/>
      <c r="AI124" s="1"/>
      <c r="AJ124" s="1"/>
    </row>
    <row r="125" spans="1:36" ht="12.75" customHeight="1" x14ac:dyDescent="0.3">
      <c r="A125" s="1"/>
      <c r="B125" s="1"/>
      <c r="C125" s="1"/>
      <c r="D125" s="1"/>
      <c r="E125" s="1"/>
      <c r="F125" s="1"/>
      <c r="G125" s="1"/>
      <c r="H125" s="1"/>
      <c r="I125" s="1"/>
      <c r="J125" s="1"/>
      <c r="K125" s="1"/>
      <c r="L125" s="1"/>
      <c r="M125" s="1"/>
      <c r="N125" s="1"/>
      <c r="O125" s="4"/>
      <c r="P125" s="4"/>
      <c r="Q125" s="4"/>
      <c r="R125" s="1"/>
      <c r="S125" s="1"/>
      <c r="T125" s="1"/>
      <c r="U125" s="1"/>
      <c r="V125" s="1"/>
      <c r="W125" s="1"/>
      <c r="X125" s="1"/>
      <c r="Y125" s="1"/>
      <c r="Z125" s="1"/>
      <c r="AA125" s="1"/>
      <c r="AB125" s="1"/>
      <c r="AC125" s="1"/>
      <c r="AD125" s="1"/>
      <c r="AE125" s="1"/>
      <c r="AF125" s="1"/>
      <c r="AG125" s="1"/>
      <c r="AH125" s="1"/>
      <c r="AI125" s="1"/>
      <c r="AJ125" s="1"/>
    </row>
    <row r="126" spans="1:36" ht="12.75" customHeight="1" x14ac:dyDescent="0.3">
      <c r="A126" s="1"/>
      <c r="B126" s="1"/>
      <c r="C126" s="1"/>
      <c r="D126" s="1"/>
      <c r="E126" s="1"/>
      <c r="F126" s="1"/>
      <c r="G126" s="1"/>
      <c r="H126" s="1"/>
      <c r="I126" s="1"/>
      <c r="J126" s="1"/>
      <c r="K126" s="1"/>
      <c r="L126" s="1"/>
      <c r="M126" s="1"/>
      <c r="N126" s="1"/>
      <c r="O126" s="4"/>
      <c r="P126" s="4"/>
      <c r="Q126" s="4"/>
      <c r="R126" s="1"/>
      <c r="S126" s="1"/>
      <c r="T126" s="1"/>
      <c r="U126" s="1"/>
      <c r="V126" s="1"/>
      <c r="W126" s="1"/>
      <c r="X126" s="1"/>
      <c r="Y126" s="1"/>
      <c r="Z126" s="1"/>
      <c r="AA126" s="1"/>
      <c r="AB126" s="1"/>
      <c r="AC126" s="1"/>
      <c r="AD126" s="1"/>
      <c r="AE126" s="1"/>
      <c r="AF126" s="1"/>
      <c r="AG126" s="1"/>
      <c r="AH126" s="1"/>
      <c r="AI126" s="1"/>
      <c r="AJ126" s="1"/>
    </row>
    <row r="127" spans="1:36" ht="12.75" customHeight="1" x14ac:dyDescent="0.3">
      <c r="A127" s="1"/>
      <c r="B127" s="1"/>
      <c r="C127" s="1"/>
      <c r="D127" s="1"/>
      <c r="E127" s="1"/>
      <c r="F127" s="1"/>
      <c r="G127" s="1"/>
      <c r="H127" s="1"/>
      <c r="I127" s="1"/>
      <c r="J127" s="1"/>
      <c r="K127" s="1"/>
      <c r="L127" s="1"/>
      <c r="M127" s="1"/>
      <c r="N127" s="1"/>
      <c r="O127" s="4"/>
      <c r="P127" s="4"/>
      <c r="Q127" s="4"/>
      <c r="R127" s="1"/>
      <c r="S127" s="1"/>
      <c r="T127" s="1"/>
      <c r="U127" s="1"/>
      <c r="V127" s="1"/>
      <c r="W127" s="1"/>
      <c r="X127" s="1"/>
      <c r="Y127" s="1"/>
      <c r="Z127" s="1"/>
      <c r="AA127" s="1"/>
      <c r="AB127" s="1"/>
      <c r="AC127" s="1"/>
      <c r="AD127" s="1"/>
      <c r="AE127" s="1"/>
      <c r="AF127" s="1"/>
      <c r="AG127" s="1"/>
      <c r="AH127" s="1"/>
      <c r="AI127" s="1"/>
      <c r="AJ127" s="1"/>
    </row>
    <row r="128" spans="1:36" ht="12.75" customHeight="1" x14ac:dyDescent="0.3">
      <c r="A128" s="1"/>
      <c r="B128" s="1"/>
      <c r="C128" s="1"/>
      <c r="D128" s="1"/>
      <c r="E128" s="1"/>
      <c r="F128" s="1"/>
      <c r="G128" s="1"/>
      <c r="H128" s="1"/>
      <c r="I128" s="1"/>
      <c r="J128" s="1"/>
      <c r="K128" s="1"/>
      <c r="L128" s="1"/>
      <c r="M128" s="1"/>
      <c r="N128" s="1"/>
      <c r="O128" s="4"/>
      <c r="P128" s="4"/>
      <c r="Q128" s="4"/>
      <c r="R128" s="1"/>
      <c r="S128" s="1"/>
      <c r="T128" s="1"/>
      <c r="U128" s="1"/>
      <c r="V128" s="1"/>
      <c r="W128" s="1"/>
      <c r="X128" s="1"/>
      <c r="Y128" s="1"/>
      <c r="Z128" s="1"/>
      <c r="AA128" s="1"/>
      <c r="AB128" s="1"/>
      <c r="AC128" s="1"/>
      <c r="AD128" s="1"/>
      <c r="AE128" s="1"/>
      <c r="AF128" s="1"/>
      <c r="AG128" s="1"/>
      <c r="AH128" s="1"/>
      <c r="AI128" s="1"/>
      <c r="AJ128" s="1"/>
    </row>
    <row r="129" spans="1:36" ht="12.75" customHeight="1" x14ac:dyDescent="0.3">
      <c r="A129" s="1"/>
      <c r="B129" s="1"/>
      <c r="C129" s="1"/>
      <c r="D129" s="1"/>
      <c r="E129" s="1"/>
      <c r="F129" s="1"/>
      <c r="G129" s="1"/>
      <c r="H129" s="1"/>
      <c r="I129" s="1"/>
      <c r="J129" s="1"/>
      <c r="K129" s="1"/>
      <c r="L129" s="1"/>
      <c r="M129" s="1"/>
      <c r="N129" s="1"/>
      <c r="O129" s="4"/>
      <c r="P129" s="4"/>
      <c r="Q129" s="4"/>
      <c r="R129" s="1"/>
      <c r="S129" s="1"/>
      <c r="T129" s="1"/>
      <c r="U129" s="1"/>
      <c r="V129" s="1"/>
      <c r="W129" s="1"/>
      <c r="X129" s="1"/>
      <c r="Y129" s="1"/>
      <c r="Z129" s="1"/>
      <c r="AA129" s="1"/>
      <c r="AB129" s="1"/>
      <c r="AC129" s="1"/>
      <c r="AD129" s="1"/>
      <c r="AE129" s="1"/>
      <c r="AF129" s="1"/>
      <c r="AG129" s="1"/>
      <c r="AH129" s="1"/>
      <c r="AI129" s="1"/>
      <c r="AJ129" s="1"/>
    </row>
    <row r="130" spans="1:36" ht="12.75" customHeight="1" x14ac:dyDescent="0.3">
      <c r="A130" s="1"/>
      <c r="B130" s="1"/>
      <c r="C130" s="1"/>
      <c r="D130" s="1"/>
      <c r="E130" s="1"/>
      <c r="F130" s="1"/>
      <c r="G130" s="1"/>
      <c r="H130" s="1"/>
      <c r="I130" s="1"/>
      <c r="J130" s="1"/>
      <c r="K130" s="1"/>
      <c r="L130" s="1"/>
      <c r="M130" s="1"/>
      <c r="N130" s="1"/>
      <c r="O130" s="4"/>
      <c r="P130" s="4"/>
      <c r="Q130" s="4"/>
      <c r="R130" s="1"/>
      <c r="S130" s="1"/>
      <c r="T130" s="1"/>
      <c r="U130" s="1"/>
      <c r="V130" s="1"/>
      <c r="W130" s="1"/>
      <c r="X130" s="1"/>
      <c r="Y130" s="1"/>
      <c r="Z130" s="1"/>
      <c r="AA130" s="1"/>
      <c r="AB130" s="1"/>
      <c r="AC130" s="1"/>
      <c r="AD130" s="1"/>
      <c r="AE130" s="1"/>
      <c r="AF130" s="1"/>
      <c r="AG130" s="1"/>
      <c r="AH130" s="1"/>
      <c r="AI130" s="1"/>
      <c r="AJ130" s="1"/>
    </row>
    <row r="131" spans="1:36" ht="12.75" customHeight="1" x14ac:dyDescent="0.3">
      <c r="A131" s="1"/>
      <c r="B131" s="1"/>
      <c r="C131" s="1"/>
      <c r="D131" s="1"/>
      <c r="E131" s="1"/>
      <c r="F131" s="1"/>
      <c r="G131" s="1"/>
      <c r="H131" s="1"/>
      <c r="I131" s="1"/>
      <c r="J131" s="1"/>
      <c r="K131" s="1"/>
      <c r="L131" s="1"/>
      <c r="M131" s="1"/>
      <c r="N131" s="1"/>
      <c r="O131" s="4"/>
      <c r="P131" s="4"/>
      <c r="Q131" s="4"/>
      <c r="R131" s="1"/>
      <c r="S131" s="1"/>
      <c r="T131" s="1"/>
      <c r="U131" s="1"/>
      <c r="V131" s="1"/>
      <c r="W131" s="1"/>
      <c r="X131" s="1"/>
      <c r="Y131" s="1"/>
      <c r="Z131" s="1"/>
      <c r="AA131" s="1"/>
      <c r="AB131" s="1"/>
      <c r="AC131" s="1"/>
      <c r="AD131" s="1"/>
      <c r="AE131" s="1"/>
      <c r="AF131" s="1"/>
      <c r="AG131" s="1"/>
      <c r="AH131" s="1"/>
      <c r="AI131" s="1"/>
      <c r="AJ131" s="1"/>
    </row>
    <row r="132" spans="1:36" ht="12.75" customHeight="1" x14ac:dyDescent="0.3">
      <c r="A132" s="1"/>
      <c r="B132" s="1"/>
      <c r="C132" s="1"/>
      <c r="D132" s="1"/>
      <c r="E132" s="1"/>
      <c r="F132" s="1"/>
      <c r="G132" s="1"/>
      <c r="H132" s="1"/>
      <c r="I132" s="1"/>
      <c r="J132" s="1"/>
      <c r="K132" s="1"/>
      <c r="L132" s="1"/>
      <c r="M132" s="1"/>
      <c r="N132" s="1"/>
      <c r="O132" s="4"/>
      <c r="P132" s="4"/>
      <c r="Q132" s="4"/>
      <c r="R132" s="1"/>
      <c r="S132" s="1"/>
      <c r="T132" s="1"/>
      <c r="U132" s="1"/>
      <c r="V132" s="1"/>
      <c r="W132" s="1"/>
      <c r="X132" s="1"/>
      <c r="Y132" s="1"/>
      <c r="Z132" s="1"/>
      <c r="AA132" s="1"/>
      <c r="AB132" s="1"/>
      <c r="AC132" s="1"/>
      <c r="AD132" s="1"/>
      <c r="AE132" s="1"/>
      <c r="AF132" s="1"/>
      <c r="AG132" s="1"/>
      <c r="AH132" s="1"/>
      <c r="AI132" s="1"/>
      <c r="AJ132" s="1"/>
    </row>
    <row r="133" spans="1:36" ht="12.75" customHeight="1" x14ac:dyDescent="0.3">
      <c r="A133" s="1"/>
      <c r="B133" s="1"/>
      <c r="C133" s="1"/>
      <c r="D133" s="1"/>
      <c r="E133" s="1"/>
      <c r="F133" s="1"/>
      <c r="G133" s="1"/>
      <c r="H133" s="1"/>
      <c r="I133" s="1"/>
      <c r="J133" s="1"/>
      <c r="K133" s="1"/>
      <c r="L133" s="1"/>
      <c r="M133" s="1"/>
      <c r="N133" s="1"/>
      <c r="O133" s="4"/>
      <c r="P133" s="4"/>
      <c r="Q133" s="4"/>
      <c r="R133" s="1"/>
      <c r="S133" s="1"/>
      <c r="T133" s="1"/>
      <c r="U133" s="1"/>
      <c r="V133" s="1"/>
      <c r="W133" s="1"/>
      <c r="X133" s="1"/>
      <c r="Y133" s="1"/>
      <c r="Z133" s="1"/>
      <c r="AA133" s="1"/>
      <c r="AB133" s="1"/>
      <c r="AC133" s="1"/>
      <c r="AD133" s="1"/>
      <c r="AE133" s="1"/>
      <c r="AF133" s="1"/>
      <c r="AG133" s="1"/>
      <c r="AH133" s="1"/>
      <c r="AI133" s="1"/>
      <c r="AJ133" s="1"/>
    </row>
    <row r="134" spans="1:36" ht="12.75" customHeight="1" x14ac:dyDescent="0.3">
      <c r="A134" s="1"/>
      <c r="B134" s="1"/>
      <c r="C134" s="1"/>
      <c r="D134" s="1"/>
      <c r="E134" s="1"/>
      <c r="F134" s="1"/>
      <c r="G134" s="1"/>
      <c r="H134" s="1"/>
      <c r="I134" s="1"/>
      <c r="J134" s="1"/>
      <c r="K134" s="1"/>
      <c r="L134" s="1"/>
      <c r="M134" s="1"/>
      <c r="N134" s="1"/>
      <c r="O134" s="4"/>
      <c r="P134" s="4"/>
      <c r="Q134" s="4"/>
      <c r="R134" s="1"/>
      <c r="S134" s="1"/>
      <c r="T134" s="1"/>
      <c r="U134" s="1"/>
      <c r="V134" s="1"/>
      <c r="W134" s="1"/>
      <c r="X134" s="1"/>
      <c r="Y134" s="1"/>
      <c r="Z134" s="1"/>
      <c r="AA134" s="1"/>
      <c r="AB134" s="1"/>
      <c r="AC134" s="1"/>
      <c r="AD134" s="1"/>
      <c r="AE134" s="1"/>
      <c r="AF134" s="1"/>
      <c r="AG134" s="1"/>
      <c r="AH134" s="1"/>
      <c r="AI134" s="1"/>
      <c r="AJ134" s="1"/>
    </row>
    <row r="135" spans="1:36" ht="12.75" customHeight="1" x14ac:dyDescent="0.3">
      <c r="A135" s="1"/>
      <c r="B135" s="1"/>
      <c r="C135" s="1"/>
      <c r="D135" s="1"/>
      <c r="E135" s="1"/>
      <c r="F135" s="1"/>
      <c r="G135" s="1"/>
      <c r="H135" s="1"/>
      <c r="I135" s="1"/>
      <c r="J135" s="1"/>
      <c r="K135" s="1"/>
      <c r="L135" s="1"/>
      <c r="M135" s="1"/>
      <c r="N135" s="1"/>
      <c r="O135" s="4"/>
      <c r="P135" s="4"/>
      <c r="Q135" s="4"/>
      <c r="R135" s="1"/>
      <c r="S135" s="1"/>
      <c r="T135" s="1"/>
      <c r="U135" s="1"/>
      <c r="V135" s="1"/>
      <c r="W135" s="1"/>
      <c r="X135" s="1"/>
      <c r="Y135" s="1"/>
      <c r="Z135" s="1"/>
      <c r="AA135" s="1"/>
      <c r="AB135" s="1"/>
      <c r="AC135" s="1"/>
      <c r="AD135" s="1"/>
      <c r="AE135" s="1"/>
      <c r="AF135" s="1"/>
      <c r="AG135" s="1"/>
      <c r="AH135" s="1"/>
      <c r="AI135" s="1"/>
      <c r="AJ135" s="1"/>
    </row>
    <row r="136" spans="1:36" ht="12.75" customHeight="1" x14ac:dyDescent="0.3">
      <c r="A136" s="1"/>
      <c r="B136" s="1"/>
      <c r="C136" s="1"/>
      <c r="D136" s="1"/>
      <c r="E136" s="1"/>
      <c r="F136" s="1"/>
      <c r="G136" s="1"/>
      <c r="H136" s="1"/>
      <c r="I136" s="1"/>
      <c r="J136" s="1"/>
      <c r="K136" s="1"/>
      <c r="L136" s="1"/>
      <c r="M136" s="1"/>
      <c r="N136" s="1"/>
      <c r="O136" s="4"/>
      <c r="P136" s="4"/>
      <c r="Q136" s="4"/>
      <c r="R136" s="1"/>
      <c r="S136" s="1"/>
      <c r="T136" s="1"/>
      <c r="U136" s="1"/>
      <c r="V136" s="1"/>
      <c r="W136" s="1"/>
      <c r="X136" s="1"/>
      <c r="Y136" s="1"/>
      <c r="Z136" s="1"/>
      <c r="AA136" s="1"/>
      <c r="AB136" s="1"/>
      <c r="AC136" s="1"/>
      <c r="AD136" s="1"/>
      <c r="AE136" s="1"/>
      <c r="AF136" s="1"/>
      <c r="AG136" s="1"/>
      <c r="AH136" s="1"/>
      <c r="AI136" s="1"/>
      <c r="AJ136" s="1"/>
    </row>
    <row r="137" spans="1:36" ht="12.75" customHeight="1" x14ac:dyDescent="0.3">
      <c r="A137" s="1"/>
      <c r="B137" s="1"/>
      <c r="C137" s="1"/>
      <c r="D137" s="1"/>
      <c r="E137" s="1"/>
      <c r="F137" s="1"/>
      <c r="G137" s="1"/>
      <c r="H137" s="1"/>
      <c r="I137" s="1"/>
      <c r="J137" s="1"/>
      <c r="K137" s="1"/>
      <c r="L137" s="1"/>
      <c r="M137" s="1"/>
      <c r="N137" s="1"/>
      <c r="O137" s="4"/>
      <c r="P137" s="4"/>
      <c r="Q137" s="4"/>
      <c r="R137" s="1"/>
      <c r="S137" s="1"/>
      <c r="T137" s="1"/>
      <c r="U137" s="1"/>
      <c r="V137" s="1"/>
      <c r="W137" s="1"/>
      <c r="X137" s="1"/>
      <c r="Y137" s="1"/>
      <c r="Z137" s="1"/>
      <c r="AA137" s="1"/>
      <c r="AB137" s="1"/>
      <c r="AC137" s="1"/>
      <c r="AD137" s="1"/>
      <c r="AE137" s="1"/>
      <c r="AF137" s="1"/>
      <c r="AG137" s="1"/>
      <c r="AH137" s="1"/>
      <c r="AI137" s="1"/>
      <c r="AJ137" s="1"/>
    </row>
    <row r="138" spans="1:36" ht="12.75" customHeight="1" x14ac:dyDescent="0.3">
      <c r="A138" s="1"/>
      <c r="B138" s="1"/>
      <c r="C138" s="1"/>
      <c r="D138" s="1"/>
      <c r="E138" s="1"/>
      <c r="F138" s="1"/>
      <c r="G138" s="1"/>
      <c r="H138" s="1"/>
      <c r="I138" s="1"/>
      <c r="J138" s="1"/>
      <c r="K138" s="1"/>
      <c r="L138" s="1"/>
      <c r="M138" s="1"/>
      <c r="N138" s="1"/>
      <c r="O138" s="4"/>
      <c r="P138" s="4"/>
      <c r="Q138" s="4"/>
      <c r="R138" s="1"/>
      <c r="S138" s="1"/>
      <c r="T138" s="1"/>
      <c r="U138" s="1"/>
      <c r="V138" s="1"/>
      <c r="W138" s="1"/>
      <c r="X138" s="1"/>
      <c r="Y138" s="1"/>
      <c r="Z138" s="1"/>
      <c r="AA138" s="1"/>
      <c r="AB138" s="1"/>
      <c r="AC138" s="1"/>
      <c r="AD138" s="1"/>
      <c r="AE138" s="1"/>
      <c r="AF138" s="1"/>
      <c r="AG138" s="1"/>
      <c r="AH138" s="1"/>
      <c r="AI138" s="1"/>
      <c r="AJ138" s="1"/>
    </row>
    <row r="139" spans="1:36" ht="12.75" customHeight="1" x14ac:dyDescent="0.3">
      <c r="A139" s="1"/>
      <c r="B139" s="1"/>
      <c r="C139" s="1"/>
      <c r="D139" s="1"/>
      <c r="E139" s="1"/>
      <c r="F139" s="1"/>
      <c r="G139" s="1"/>
      <c r="H139" s="1"/>
      <c r="I139" s="1"/>
      <c r="J139" s="1"/>
      <c r="K139" s="1"/>
      <c r="L139" s="1"/>
      <c r="M139" s="1"/>
      <c r="N139" s="1"/>
      <c r="O139" s="4"/>
      <c r="P139" s="4"/>
      <c r="Q139" s="4"/>
      <c r="R139" s="1"/>
      <c r="S139" s="1"/>
      <c r="T139" s="1"/>
      <c r="U139" s="1"/>
      <c r="V139" s="1"/>
      <c r="W139" s="1"/>
      <c r="X139" s="1"/>
      <c r="Y139" s="1"/>
      <c r="Z139" s="1"/>
      <c r="AA139" s="1"/>
      <c r="AB139" s="1"/>
      <c r="AC139" s="1"/>
      <c r="AD139" s="1"/>
      <c r="AE139" s="1"/>
      <c r="AF139" s="1"/>
      <c r="AG139" s="1"/>
      <c r="AH139" s="1"/>
      <c r="AI139" s="1"/>
      <c r="AJ139" s="1"/>
    </row>
    <row r="140" spans="1:36" ht="12.75" customHeight="1" x14ac:dyDescent="0.3">
      <c r="A140" s="1"/>
      <c r="B140" s="1"/>
      <c r="C140" s="1"/>
      <c r="D140" s="1"/>
      <c r="E140" s="1"/>
      <c r="F140" s="1"/>
      <c r="G140" s="1"/>
      <c r="H140" s="1"/>
      <c r="I140" s="1"/>
      <c r="J140" s="1"/>
      <c r="K140" s="1"/>
      <c r="L140" s="1"/>
      <c r="M140" s="1"/>
      <c r="N140" s="1"/>
      <c r="O140" s="4"/>
      <c r="P140" s="4"/>
      <c r="Q140" s="4"/>
      <c r="R140" s="1"/>
      <c r="S140" s="1"/>
      <c r="T140" s="1"/>
      <c r="U140" s="1"/>
      <c r="V140" s="1"/>
      <c r="W140" s="1"/>
      <c r="X140" s="1"/>
      <c r="Y140" s="1"/>
      <c r="Z140" s="1"/>
      <c r="AA140" s="1"/>
      <c r="AB140" s="1"/>
      <c r="AC140" s="1"/>
      <c r="AD140" s="1"/>
      <c r="AE140" s="1"/>
      <c r="AF140" s="1"/>
      <c r="AG140" s="1"/>
      <c r="AH140" s="1"/>
      <c r="AI140" s="1"/>
      <c r="AJ140" s="1"/>
    </row>
    <row r="141" spans="1:36" ht="12.75" customHeight="1" x14ac:dyDescent="0.3">
      <c r="A141" s="1"/>
      <c r="B141" s="1"/>
      <c r="C141" s="1"/>
      <c r="D141" s="1"/>
      <c r="E141" s="1"/>
      <c r="F141" s="1"/>
      <c r="G141" s="1"/>
      <c r="H141" s="1"/>
      <c r="I141" s="1"/>
      <c r="J141" s="1"/>
      <c r="K141" s="1"/>
      <c r="L141" s="1"/>
      <c r="M141" s="1"/>
      <c r="N141" s="1"/>
      <c r="O141" s="4"/>
      <c r="P141" s="4"/>
      <c r="Q141" s="4"/>
      <c r="R141" s="1"/>
      <c r="S141" s="1"/>
      <c r="T141" s="1"/>
      <c r="U141" s="1"/>
      <c r="V141" s="1"/>
      <c r="W141" s="1"/>
      <c r="X141" s="1"/>
      <c r="Y141" s="1"/>
      <c r="Z141" s="1"/>
      <c r="AA141" s="1"/>
      <c r="AB141" s="1"/>
      <c r="AC141" s="1"/>
      <c r="AD141" s="1"/>
      <c r="AE141" s="1"/>
      <c r="AF141" s="1"/>
      <c r="AG141" s="1"/>
      <c r="AH141" s="1"/>
      <c r="AI141" s="1"/>
      <c r="AJ141" s="1"/>
    </row>
    <row r="142" spans="1:36" ht="12.75" customHeight="1" x14ac:dyDescent="0.3">
      <c r="A142" s="1"/>
      <c r="B142" s="1"/>
      <c r="C142" s="1"/>
      <c r="D142" s="1"/>
      <c r="E142" s="1"/>
      <c r="F142" s="1"/>
      <c r="G142" s="1"/>
      <c r="H142" s="1"/>
      <c r="I142" s="1"/>
      <c r="J142" s="1"/>
      <c r="K142" s="1"/>
      <c r="L142" s="1"/>
      <c r="M142" s="1"/>
      <c r="N142" s="1"/>
      <c r="O142" s="4"/>
      <c r="P142" s="4"/>
      <c r="Q142" s="4"/>
      <c r="R142" s="1"/>
      <c r="S142" s="1"/>
      <c r="T142" s="1"/>
      <c r="U142" s="1"/>
      <c r="V142" s="1"/>
      <c r="W142" s="1"/>
      <c r="X142" s="1"/>
      <c r="Y142" s="1"/>
      <c r="Z142" s="1"/>
      <c r="AA142" s="1"/>
      <c r="AB142" s="1"/>
      <c r="AC142" s="1"/>
      <c r="AD142" s="1"/>
      <c r="AE142" s="1"/>
      <c r="AF142" s="1"/>
      <c r="AG142" s="1"/>
      <c r="AH142" s="1"/>
      <c r="AI142" s="1"/>
      <c r="AJ142" s="1"/>
    </row>
    <row r="143" spans="1:36" ht="12.75" customHeight="1" x14ac:dyDescent="0.3">
      <c r="A143" s="1"/>
      <c r="B143" s="1"/>
      <c r="C143" s="1"/>
      <c r="D143" s="1"/>
      <c r="E143" s="1"/>
      <c r="F143" s="1"/>
      <c r="G143" s="1"/>
      <c r="H143" s="1"/>
      <c r="I143" s="1"/>
      <c r="J143" s="1"/>
      <c r="K143" s="1"/>
      <c r="L143" s="1"/>
      <c r="M143" s="1"/>
      <c r="N143" s="1"/>
      <c r="O143" s="4"/>
      <c r="P143" s="4"/>
      <c r="Q143" s="4"/>
      <c r="R143" s="1"/>
      <c r="S143" s="1"/>
      <c r="T143" s="1"/>
      <c r="U143" s="1"/>
      <c r="V143" s="1"/>
      <c r="W143" s="1"/>
      <c r="X143" s="1"/>
      <c r="Y143" s="1"/>
      <c r="Z143" s="1"/>
      <c r="AA143" s="1"/>
      <c r="AB143" s="1"/>
      <c r="AC143" s="1"/>
      <c r="AD143" s="1"/>
      <c r="AE143" s="1"/>
      <c r="AF143" s="1"/>
      <c r="AG143" s="1"/>
      <c r="AH143" s="1"/>
      <c r="AI143" s="1"/>
      <c r="AJ143" s="1"/>
    </row>
    <row r="144" spans="1:36" ht="12.75" customHeight="1" x14ac:dyDescent="0.3">
      <c r="A144" s="1"/>
      <c r="B144" s="1"/>
      <c r="C144" s="1"/>
      <c r="D144" s="1"/>
      <c r="E144" s="1"/>
      <c r="F144" s="1"/>
      <c r="G144" s="1"/>
      <c r="H144" s="1"/>
      <c r="I144" s="1"/>
      <c r="J144" s="1"/>
      <c r="K144" s="1"/>
      <c r="L144" s="1"/>
      <c r="M144" s="1"/>
      <c r="N144" s="1"/>
      <c r="O144" s="4"/>
      <c r="P144" s="4"/>
      <c r="Q144" s="4"/>
      <c r="R144" s="1"/>
      <c r="S144" s="1"/>
      <c r="T144" s="1"/>
      <c r="U144" s="1"/>
      <c r="V144" s="1"/>
      <c r="W144" s="1"/>
      <c r="X144" s="1"/>
      <c r="Y144" s="1"/>
      <c r="Z144" s="1"/>
      <c r="AA144" s="1"/>
      <c r="AB144" s="1"/>
      <c r="AC144" s="1"/>
      <c r="AD144" s="1"/>
      <c r="AE144" s="1"/>
      <c r="AF144" s="1"/>
      <c r="AG144" s="1"/>
      <c r="AH144" s="1"/>
      <c r="AI144" s="1"/>
      <c r="AJ144" s="1"/>
    </row>
    <row r="145" spans="1:36" ht="12.75" customHeight="1" x14ac:dyDescent="0.3">
      <c r="A145" s="1"/>
      <c r="B145" s="1"/>
      <c r="C145" s="1"/>
      <c r="D145" s="1"/>
      <c r="E145" s="1"/>
      <c r="F145" s="1"/>
      <c r="G145" s="1"/>
      <c r="H145" s="1"/>
      <c r="I145" s="1"/>
      <c r="J145" s="1"/>
      <c r="K145" s="1"/>
      <c r="L145" s="1"/>
      <c r="M145" s="1"/>
      <c r="N145" s="1"/>
      <c r="O145" s="4"/>
      <c r="P145" s="4"/>
      <c r="Q145" s="4"/>
      <c r="R145" s="1"/>
      <c r="S145" s="1"/>
      <c r="T145" s="1"/>
      <c r="U145" s="1"/>
      <c r="V145" s="1"/>
      <c r="W145" s="1"/>
      <c r="X145" s="1"/>
      <c r="Y145" s="1"/>
      <c r="Z145" s="1"/>
      <c r="AA145" s="1"/>
      <c r="AB145" s="1"/>
      <c r="AC145" s="1"/>
      <c r="AD145" s="1"/>
      <c r="AE145" s="1"/>
      <c r="AF145" s="1"/>
      <c r="AG145" s="1"/>
      <c r="AH145" s="1"/>
      <c r="AI145" s="1"/>
      <c r="AJ145" s="1"/>
    </row>
    <row r="146" spans="1:36" ht="12.75" customHeight="1" x14ac:dyDescent="0.3">
      <c r="A146" s="1"/>
      <c r="B146" s="1"/>
      <c r="C146" s="1"/>
      <c r="D146" s="1"/>
      <c r="E146" s="1"/>
      <c r="F146" s="1"/>
      <c r="G146" s="1"/>
      <c r="H146" s="1"/>
      <c r="I146" s="1"/>
      <c r="J146" s="1"/>
      <c r="K146" s="1"/>
      <c r="L146" s="1"/>
      <c r="M146" s="1"/>
      <c r="N146" s="1"/>
      <c r="O146" s="4"/>
      <c r="P146" s="4"/>
      <c r="Q146" s="4"/>
      <c r="R146" s="1"/>
      <c r="S146" s="1"/>
      <c r="T146" s="1"/>
      <c r="U146" s="1"/>
      <c r="V146" s="1"/>
      <c r="W146" s="1"/>
      <c r="X146" s="1"/>
      <c r="Y146" s="1"/>
      <c r="Z146" s="1"/>
      <c r="AA146" s="1"/>
      <c r="AB146" s="1"/>
      <c r="AC146" s="1"/>
      <c r="AD146" s="1"/>
      <c r="AE146" s="1"/>
      <c r="AF146" s="1"/>
      <c r="AG146" s="1"/>
      <c r="AH146" s="1"/>
      <c r="AI146" s="1"/>
      <c r="AJ146" s="1"/>
    </row>
    <row r="147" spans="1:36" ht="12.75" customHeight="1" x14ac:dyDescent="0.3">
      <c r="A147" s="1"/>
      <c r="B147" s="1"/>
      <c r="C147" s="1"/>
      <c r="D147" s="1"/>
      <c r="E147" s="1"/>
      <c r="F147" s="1"/>
      <c r="G147" s="1"/>
      <c r="H147" s="1"/>
      <c r="I147" s="1"/>
      <c r="J147" s="1"/>
      <c r="K147" s="1"/>
      <c r="L147" s="1"/>
      <c r="M147" s="1"/>
      <c r="N147" s="1"/>
      <c r="O147" s="4"/>
      <c r="P147" s="4"/>
      <c r="Q147" s="4"/>
      <c r="R147" s="1"/>
      <c r="S147" s="1"/>
      <c r="T147" s="1"/>
      <c r="U147" s="1"/>
      <c r="V147" s="1"/>
      <c r="W147" s="1"/>
      <c r="X147" s="1"/>
      <c r="Y147" s="1"/>
      <c r="Z147" s="1"/>
      <c r="AA147" s="1"/>
      <c r="AB147" s="1"/>
      <c r="AC147" s="1"/>
      <c r="AD147" s="1"/>
      <c r="AE147" s="1"/>
      <c r="AF147" s="1"/>
      <c r="AG147" s="1"/>
      <c r="AH147" s="1"/>
      <c r="AI147" s="1"/>
      <c r="AJ147" s="1"/>
    </row>
    <row r="148" spans="1:36" ht="12.75" customHeight="1" x14ac:dyDescent="0.3">
      <c r="A148" s="1"/>
      <c r="B148" s="1"/>
      <c r="C148" s="1"/>
      <c r="D148" s="1"/>
      <c r="E148" s="1"/>
      <c r="F148" s="1"/>
      <c r="G148" s="1"/>
      <c r="H148" s="1"/>
      <c r="I148" s="1"/>
      <c r="J148" s="1"/>
      <c r="K148" s="1"/>
      <c r="L148" s="1"/>
      <c r="M148" s="1"/>
      <c r="N148" s="1"/>
      <c r="O148" s="4"/>
      <c r="P148" s="4"/>
      <c r="Q148" s="4"/>
      <c r="R148" s="1"/>
      <c r="S148" s="1"/>
      <c r="T148" s="1"/>
      <c r="U148" s="1"/>
      <c r="V148" s="1"/>
      <c r="W148" s="1"/>
      <c r="X148" s="1"/>
      <c r="Y148" s="1"/>
      <c r="Z148" s="1"/>
      <c r="AA148" s="1"/>
      <c r="AB148" s="1"/>
      <c r="AC148" s="1"/>
      <c r="AD148" s="1"/>
      <c r="AE148" s="1"/>
      <c r="AF148" s="1"/>
      <c r="AG148" s="1"/>
      <c r="AH148" s="1"/>
      <c r="AI148" s="1"/>
      <c r="AJ148" s="1"/>
    </row>
    <row r="149" spans="1:36" ht="12.75" customHeight="1" x14ac:dyDescent="0.3">
      <c r="A149" s="1"/>
      <c r="B149" s="1"/>
      <c r="C149" s="1"/>
      <c r="D149" s="1"/>
      <c r="E149" s="1"/>
      <c r="F149" s="1"/>
      <c r="G149" s="1"/>
      <c r="H149" s="1"/>
      <c r="I149" s="1"/>
      <c r="J149" s="1"/>
      <c r="K149" s="1"/>
      <c r="L149" s="1"/>
      <c r="M149" s="1"/>
      <c r="N149" s="1"/>
      <c r="O149" s="4"/>
      <c r="P149" s="4"/>
      <c r="Q149" s="4"/>
      <c r="R149" s="1"/>
      <c r="S149" s="1"/>
      <c r="T149" s="1"/>
      <c r="U149" s="1"/>
      <c r="V149" s="1"/>
      <c r="W149" s="1"/>
      <c r="X149" s="1"/>
      <c r="Y149" s="1"/>
      <c r="Z149" s="1"/>
      <c r="AA149" s="1"/>
      <c r="AB149" s="1"/>
      <c r="AC149" s="1"/>
      <c r="AD149" s="1"/>
      <c r="AE149" s="1"/>
      <c r="AF149" s="1"/>
      <c r="AG149" s="1"/>
      <c r="AH149" s="1"/>
      <c r="AI149" s="1"/>
      <c r="AJ149" s="1"/>
    </row>
    <row r="150" spans="1:36" ht="12.75" customHeight="1" x14ac:dyDescent="0.3">
      <c r="A150" s="1"/>
      <c r="B150" s="1"/>
      <c r="C150" s="1"/>
      <c r="D150" s="1"/>
      <c r="E150" s="1"/>
      <c r="F150" s="1"/>
      <c r="G150" s="1"/>
      <c r="H150" s="1"/>
      <c r="I150" s="1"/>
      <c r="J150" s="1"/>
      <c r="K150" s="1"/>
      <c r="L150" s="1"/>
      <c r="M150" s="1"/>
      <c r="N150" s="1"/>
      <c r="O150" s="4"/>
      <c r="P150" s="4"/>
      <c r="Q150" s="4"/>
      <c r="R150" s="1"/>
      <c r="S150" s="1"/>
      <c r="T150" s="1"/>
      <c r="U150" s="1"/>
      <c r="V150" s="1"/>
      <c r="W150" s="1"/>
      <c r="X150" s="1"/>
      <c r="Y150" s="1"/>
      <c r="Z150" s="1"/>
      <c r="AA150" s="1"/>
      <c r="AB150" s="1"/>
      <c r="AC150" s="1"/>
      <c r="AD150" s="1"/>
      <c r="AE150" s="1"/>
      <c r="AF150" s="1"/>
      <c r="AG150" s="1"/>
      <c r="AH150" s="1"/>
      <c r="AI150" s="1"/>
      <c r="AJ150" s="1"/>
    </row>
    <row r="151" spans="1:36" ht="12.75" customHeight="1" x14ac:dyDescent="0.3">
      <c r="A151" s="1"/>
      <c r="B151" s="1"/>
      <c r="C151" s="1"/>
      <c r="D151" s="1"/>
      <c r="E151" s="1"/>
      <c r="F151" s="1"/>
      <c r="G151" s="1"/>
      <c r="H151" s="1"/>
      <c r="I151" s="1"/>
      <c r="J151" s="1"/>
      <c r="K151" s="1"/>
      <c r="L151" s="1"/>
      <c r="M151" s="1"/>
      <c r="N151" s="1"/>
      <c r="O151" s="4"/>
      <c r="P151" s="4"/>
      <c r="Q151" s="4"/>
      <c r="R151" s="1"/>
      <c r="S151" s="1"/>
      <c r="T151" s="1"/>
      <c r="U151" s="1"/>
      <c r="V151" s="1"/>
      <c r="W151" s="1"/>
      <c r="X151" s="1"/>
      <c r="Y151" s="1"/>
      <c r="Z151" s="1"/>
      <c r="AA151" s="1"/>
      <c r="AB151" s="1"/>
      <c r="AC151" s="1"/>
      <c r="AD151" s="1"/>
      <c r="AE151" s="1"/>
      <c r="AF151" s="1"/>
      <c r="AG151" s="1"/>
      <c r="AH151" s="1"/>
      <c r="AI151" s="1"/>
      <c r="AJ151" s="1"/>
    </row>
    <row r="152" spans="1:36" ht="12.75" customHeight="1" x14ac:dyDescent="0.3">
      <c r="A152" s="1"/>
      <c r="B152" s="1"/>
      <c r="C152" s="1"/>
      <c r="D152" s="1"/>
      <c r="E152" s="1"/>
      <c r="F152" s="1"/>
      <c r="G152" s="1"/>
      <c r="H152" s="1"/>
      <c r="I152" s="1"/>
      <c r="J152" s="1"/>
      <c r="K152" s="1"/>
      <c r="L152" s="1"/>
      <c r="M152" s="1"/>
      <c r="N152" s="1"/>
      <c r="O152" s="4"/>
      <c r="P152" s="4"/>
      <c r="Q152" s="4"/>
      <c r="R152" s="1"/>
      <c r="S152" s="1"/>
      <c r="T152" s="1"/>
      <c r="U152" s="1"/>
      <c r="V152" s="1"/>
      <c r="W152" s="1"/>
      <c r="X152" s="1"/>
      <c r="Y152" s="1"/>
      <c r="Z152" s="1"/>
      <c r="AA152" s="1"/>
      <c r="AB152" s="1"/>
      <c r="AC152" s="1"/>
      <c r="AD152" s="1"/>
      <c r="AE152" s="1"/>
      <c r="AF152" s="1"/>
      <c r="AG152" s="1"/>
      <c r="AH152" s="1"/>
      <c r="AI152" s="1"/>
      <c r="AJ152" s="1"/>
    </row>
    <row r="153" spans="1:36" ht="12.75" customHeight="1" x14ac:dyDescent="0.3">
      <c r="A153" s="1"/>
      <c r="B153" s="1"/>
      <c r="C153" s="1"/>
      <c r="D153" s="1"/>
      <c r="E153" s="1"/>
      <c r="F153" s="1"/>
      <c r="G153" s="1"/>
      <c r="H153" s="1"/>
      <c r="I153" s="1"/>
      <c r="J153" s="1"/>
      <c r="K153" s="1"/>
      <c r="L153" s="1"/>
      <c r="M153" s="1"/>
      <c r="N153" s="1"/>
      <c r="O153" s="4"/>
      <c r="P153" s="4"/>
      <c r="Q153" s="4"/>
      <c r="R153" s="1"/>
      <c r="S153" s="1"/>
      <c r="T153" s="1"/>
      <c r="U153" s="1"/>
      <c r="V153" s="1"/>
      <c r="W153" s="1"/>
      <c r="X153" s="1"/>
      <c r="Y153" s="1"/>
      <c r="Z153" s="1"/>
      <c r="AA153" s="1"/>
      <c r="AB153" s="1"/>
      <c r="AC153" s="1"/>
      <c r="AD153" s="1"/>
      <c r="AE153" s="1"/>
      <c r="AF153" s="1"/>
      <c r="AG153" s="1"/>
      <c r="AH153" s="1"/>
      <c r="AI153" s="1"/>
      <c r="AJ153" s="1"/>
    </row>
    <row r="154" spans="1:36" ht="12.75" customHeight="1" x14ac:dyDescent="0.3">
      <c r="A154" s="1"/>
      <c r="B154" s="1"/>
      <c r="C154" s="1"/>
      <c r="D154" s="1"/>
      <c r="E154" s="1"/>
      <c r="F154" s="1"/>
      <c r="G154" s="1"/>
      <c r="H154" s="1"/>
      <c r="I154" s="1"/>
      <c r="J154" s="1"/>
      <c r="K154" s="1"/>
      <c r="L154" s="1"/>
      <c r="M154" s="1"/>
      <c r="N154" s="1"/>
      <c r="O154" s="4"/>
      <c r="P154" s="4"/>
      <c r="Q154" s="4"/>
      <c r="R154" s="1"/>
      <c r="S154" s="1"/>
      <c r="T154" s="1"/>
      <c r="U154" s="1"/>
      <c r="V154" s="1"/>
      <c r="W154" s="1"/>
      <c r="X154" s="1"/>
      <c r="Y154" s="1"/>
      <c r="Z154" s="1"/>
      <c r="AA154" s="1"/>
      <c r="AB154" s="1"/>
      <c r="AC154" s="1"/>
      <c r="AD154" s="1"/>
      <c r="AE154" s="1"/>
      <c r="AF154" s="1"/>
      <c r="AG154" s="1"/>
      <c r="AH154" s="1"/>
      <c r="AI154" s="1"/>
      <c r="AJ154" s="1"/>
    </row>
    <row r="155" spans="1:36" ht="12.75" customHeight="1" x14ac:dyDescent="0.3">
      <c r="A155" s="1"/>
      <c r="B155" s="1"/>
      <c r="C155" s="1"/>
      <c r="D155" s="1"/>
      <c r="E155" s="1"/>
      <c r="F155" s="1"/>
      <c r="G155" s="1"/>
      <c r="H155" s="1"/>
      <c r="I155" s="1"/>
      <c r="J155" s="1"/>
      <c r="K155" s="1"/>
      <c r="L155" s="1"/>
      <c r="M155" s="1"/>
      <c r="N155" s="1"/>
      <c r="O155" s="4"/>
      <c r="P155" s="4"/>
      <c r="Q155" s="4"/>
      <c r="R155" s="1"/>
      <c r="S155" s="1"/>
      <c r="T155" s="1"/>
      <c r="U155" s="1"/>
      <c r="V155" s="1"/>
      <c r="W155" s="1"/>
      <c r="X155" s="1"/>
      <c r="Y155" s="1"/>
      <c r="Z155" s="1"/>
      <c r="AA155" s="1"/>
      <c r="AB155" s="1"/>
      <c r="AC155" s="1"/>
      <c r="AD155" s="1"/>
      <c r="AE155" s="1"/>
      <c r="AF155" s="1"/>
      <c r="AG155" s="1"/>
      <c r="AH155" s="1"/>
      <c r="AI155" s="1"/>
      <c r="AJ155" s="1"/>
    </row>
    <row r="156" spans="1:36" ht="12.75" customHeight="1" x14ac:dyDescent="0.3">
      <c r="A156" s="1"/>
      <c r="B156" s="1"/>
      <c r="C156" s="1"/>
      <c r="D156" s="1"/>
      <c r="E156" s="1"/>
      <c r="F156" s="1"/>
      <c r="G156" s="1"/>
      <c r="H156" s="1"/>
      <c r="I156" s="1"/>
      <c r="J156" s="1"/>
      <c r="K156" s="1"/>
      <c r="L156" s="1"/>
      <c r="M156" s="1"/>
      <c r="N156" s="1"/>
      <c r="O156" s="4"/>
      <c r="P156" s="4"/>
      <c r="Q156" s="4"/>
      <c r="R156" s="1"/>
      <c r="S156" s="1"/>
      <c r="T156" s="1"/>
      <c r="U156" s="1"/>
      <c r="V156" s="1"/>
      <c r="W156" s="1"/>
      <c r="X156" s="1"/>
      <c r="Y156" s="1"/>
      <c r="Z156" s="1"/>
      <c r="AA156" s="1"/>
      <c r="AB156" s="1"/>
      <c r="AC156" s="1"/>
      <c r="AD156" s="1"/>
      <c r="AE156" s="1"/>
      <c r="AF156" s="1"/>
      <c r="AG156" s="1"/>
      <c r="AH156" s="1"/>
      <c r="AI156" s="1"/>
      <c r="AJ156" s="1"/>
    </row>
    <row r="157" spans="1:36" ht="12.75" customHeight="1" x14ac:dyDescent="0.3">
      <c r="A157" s="1"/>
      <c r="B157" s="1"/>
      <c r="C157" s="1"/>
      <c r="D157" s="1"/>
      <c r="E157" s="1"/>
      <c r="F157" s="1"/>
      <c r="G157" s="1"/>
      <c r="H157" s="1"/>
      <c r="I157" s="1"/>
      <c r="J157" s="1"/>
      <c r="K157" s="1"/>
      <c r="L157" s="1"/>
      <c r="M157" s="1"/>
      <c r="N157" s="1"/>
      <c r="O157" s="4"/>
      <c r="P157" s="4"/>
      <c r="Q157" s="4"/>
      <c r="R157" s="1"/>
      <c r="S157" s="1"/>
      <c r="T157" s="1"/>
      <c r="U157" s="1"/>
      <c r="V157" s="1"/>
      <c r="W157" s="1"/>
      <c r="X157" s="1"/>
      <c r="Y157" s="1"/>
      <c r="Z157" s="1"/>
      <c r="AA157" s="1"/>
      <c r="AB157" s="1"/>
      <c r="AC157" s="1"/>
      <c r="AD157" s="1"/>
      <c r="AE157" s="1"/>
      <c r="AF157" s="1"/>
      <c r="AG157" s="1"/>
      <c r="AH157" s="1"/>
      <c r="AI157" s="1"/>
      <c r="AJ157" s="1"/>
    </row>
    <row r="158" spans="1:36" ht="12.75" customHeight="1" x14ac:dyDescent="0.3">
      <c r="A158" s="1"/>
      <c r="B158" s="1"/>
      <c r="C158" s="1"/>
      <c r="D158" s="1"/>
      <c r="E158" s="1"/>
      <c r="F158" s="1"/>
      <c r="G158" s="1"/>
      <c r="H158" s="1"/>
      <c r="I158" s="1"/>
      <c r="J158" s="1"/>
      <c r="K158" s="1"/>
      <c r="L158" s="1"/>
      <c r="M158" s="1"/>
      <c r="N158" s="1"/>
      <c r="O158" s="4"/>
      <c r="P158" s="4"/>
      <c r="Q158" s="4"/>
      <c r="R158" s="1"/>
      <c r="S158" s="1"/>
      <c r="T158" s="1"/>
      <c r="U158" s="1"/>
      <c r="V158" s="1"/>
      <c r="W158" s="1"/>
      <c r="X158" s="1"/>
      <c r="Y158" s="1"/>
      <c r="Z158" s="1"/>
      <c r="AA158" s="1"/>
      <c r="AB158" s="1"/>
      <c r="AC158" s="1"/>
      <c r="AD158" s="1"/>
      <c r="AE158" s="1"/>
      <c r="AF158" s="1"/>
      <c r="AG158" s="1"/>
      <c r="AH158" s="1"/>
      <c r="AI158" s="1"/>
      <c r="AJ158" s="1"/>
    </row>
    <row r="159" spans="1:36" ht="12.75" customHeight="1" x14ac:dyDescent="0.3">
      <c r="A159" s="1"/>
      <c r="B159" s="1"/>
      <c r="C159" s="1"/>
      <c r="D159" s="1"/>
      <c r="E159" s="1"/>
      <c r="F159" s="1"/>
      <c r="G159" s="1"/>
      <c r="H159" s="1"/>
      <c r="I159" s="1"/>
      <c r="J159" s="1"/>
      <c r="K159" s="1"/>
      <c r="L159" s="1"/>
      <c r="M159" s="1"/>
      <c r="N159" s="1"/>
      <c r="O159" s="4"/>
      <c r="P159" s="4"/>
      <c r="Q159" s="4"/>
      <c r="R159" s="1"/>
      <c r="S159" s="1"/>
      <c r="T159" s="1"/>
      <c r="U159" s="1"/>
      <c r="V159" s="1"/>
      <c r="W159" s="1"/>
      <c r="X159" s="1"/>
      <c r="Y159" s="1"/>
      <c r="Z159" s="1"/>
      <c r="AA159" s="1"/>
      <c r="AB159" s="1"/>
      <c r="AC159" s="1"/>
      <c r="AD159" s="1"/>
      <c r="AE159" s="1"/>
      <c r="AF159" s="1"/>
      <c r="AG159" s="1"/>
      <c r="AH159" s="1"/>
      <c r="AI159" s="1"/>
      <c r="AJ159" s="1"/>
    </row>
    <row r="160" spans="1:36" ht="12.75" customHeight="1" x14ac:dyDescent="0.3">
      <c r="A160" s="1"/>
      <c r="B160" s="1"/>
      <c r="C160" s="1"/>
      <c r="D160" s="1"/>
      <c r="E160" s="1"/>
      <c r="F160" s="1"/>
      <c r="G160" s="1"/>
      <c r="H160" s="1"/>
      <c r="I160" s="1"/>
      <c r="J160" s="1"/>
      <c r="K160" s="1"/>
      <c r="L160" s="1"/>
      <c r="M160" s="1"/>
      <c r="N160" s="1"/>
      <c r="O160" s="4"/>
      <c r="P160" s="4"/>
      <c r="Q160" s="4"/>
      <c r="R160" s="1"/>
      <c r="S160" s="1"/>
      <c r="T160" s="1"/>
      <c r="U160" s="1"/>
      <c r="V160" s="1"/>
      <c r="W160" s="1"/>
      <c r="X160" s="1"/>
      <c r="Y160" s="1"/>
      <c r="Z160" s="1"/>
      <c r="AA160" s="1"/>
      <c r="AB160" s="1"/>
      <c r="AC160" s="1"/>
      <c r="AD160" s="1"/>
      <c r="AE160" s="1"/>
      <c r="AF160" s="1"/>
      <c r="AG160" s="1"/>
      <c r="AH160" s="1"/>
      <c r="AI160" s="1"/>
      <c r="AJ160" s="1"/>
    </row>
    <row r="161" spans="1:36" ht="12.75" customHeight="1" x14ac:dyDescent="0.3">
      <c r="A161" s="1"/>
      <c r="B161" s="1"/>
      <c r="C161" s="1"/>
      <c r="D161" s="1"/>
      <c r="E161" s="1"/>
      <c r="F161" s="1"/>
      <c r="G161" s="1"/>
      <c r="H161" s="1"/>
      <c r="I161" s="1"/>
      <c r="J161" s="1"/>
      <c r="K161" s="1"/>
      <c r="L161" s="1"/>
      <c r="M161" s="1"/>
      <c r="N161" s="1"/>
      <c r="O161" s="4"/>
      <c r="P161" s="4"/>
      <c r="Q161" s="4"/>
      <c r="R161" s="1"/>
      <c r="S161" s="1"/>
      <c r="T161" s="1"/>
      <c r="U161" s="1"/>
      <c r="V161" s="1"/>
      <c r="W161" s="1"/>
      <c r="X161" s="1"/>
      <c r="Y161" s="1"/>
      <c r="Z161" s="1"/>
      <c r="AA161" s="1"/>
      <c r="AB161" s="1"/>
      <c r="AC161" s="1"/>
      <c r="AD161" s="1"/>
      <c r="AE161" s="1"/>
      <c r="AF161" s="1"/>
      <c r="AG161" s="1"/>
      <c r="AH161" s="1"/>
      <c r="AI161" s="1"/>
      <c r="AJ161" s="1"/>
    </row>
    <row r="162" spans="1:36" ht="12.75" customHeight="1" x14ac:dyDescent="0.3">
      <c r="A162" s="1"/>
      <c r="B162" s="1"/>
      <c r="C162" s="1"/>
      <c r="D162" s="1"/>
      <c r="E162" s="1"/>
      <c r="F162" s="1"/>
      <c r="G162" s="1"/>
      <c r="H162" s="1"/>
      <c r="I162" s="1"/>
      <c r="J162" s="1"/>
      <c r="K162" s="1"/>
      <c r="L162" s="1"/>
      <c r="M162" s="1"/>
      <c r="N162" s="1"/>
      <c r="O162" s="4"/>
      <c r="P162" s="4"/>
      <c r="Q162" s="4"/>
      <c r="R162" s="1"/>
      <c r="S162" s="1"/>
      <c r="T162" s="1"/>
      <c r="U162" s="1"/>
      <c r="V162" s="1"/>
      <c r="W162" s="1"/>
      <c r="X162" s="1"/>
      <c r="Y162" s="1"/>
      <c r="Z162" s="1"/>
      <c r="AA162" s="1"/>
      <c r="AB162" s="1"/>
      <c r="AC162" s="1"/>
      <c r="AD162" s="1"/>
      <c r="AE162" s="1"/>
      <c r="AF162" s="1"/>
      <c r="AG162" s="1"/>
      <c r="AH162" s="1"/>
      <c r="AI162" s="1"/>
      <c r="AJ162" s="1"/>
    </row>
    <row r="163" spans="1:36" ht="12.75" customHeight="1" x14ac:dyDescent="0.3">
      <c r="A163" s="1"/>
      <c r="B163" s="1"/>
      <c r="C163" s="1"/>
      <c r="D163" s="1"/>
      <c r="E163" s="1"/>
      <c r="F163" s="1"/>
      <c r="G163" s="1"/>
      <c r="H163" s="1"/>
      <c r="I163" s="1"/>
      <c r="J163" s="1"/>
      <c r="K163" s="1"/>
      <c r="L163" s="1"/>
      <c r="M163" s="1"/>
      <c r="N163" s="1"/>
      <c r="O163" s="4"/>
      <c r="P163" s="4"/>
      <c r="Q163" s="4"/>
      <c r="R163" s="1"/>
      <c r="S163" s="1"/>
      <c r="T163" s="1"/>
      <c r="U163" s="1"/>
      <c r="V163" s="1"/>
      <c r="W163" s="1"/>
      <c r="X163" s="1"/>
      <c r="Y163" s="1"/>
      <c r="Z163" s="1"/>
      <c r="AA163" s="1"/>
      <c r="AB163" s="1"/>
      <c r="AC163" s="1"/>
      <c r="AD163" s="1"/>
      <c r="AE163" s="1"/>
      <c r="AF163" s="1"/>
      <c r="AG163" s="1"/>
      <c r="AH163" s="1"/>
      <c r="AI163" s="1"/>
      <c r="AJ163" s="1"/>
    </row>
    <row r="164" spans="1:36" ht="12.75" customHeight="1" x14ac:dyDescent="0.3">
      <c r="A164" s="1"/>
      <c r="B164" s="1"/>
      <c r="C164" s="1"/>
      <c r="D164" s="1"/>
      <c r="E164" s="1"/>
      <c r="F164" s="1"/>
      <c r="G164" s="1"/>
      <c r="H164" s="1"/>
      <c r="I164" s="1"/>
      <c r="J164" s="1"/>
      <c r="K164" s="1"/>
      <c r="L164" s="1"/>
      <c r="M164" s="1"/>
      <c r="N164" s="1"/>
      <c r="O164" s="4"/>
      <c r="P164" s="4"/>
      <c r="Q164" s="4"/>
      <c r="R164" s="1"/>
      <c r="S164" s="1"/>
      <c r="T164" s="1"/>
      <c r="U164" s="1"/>
      <c r="V164" s="1"/>
      <c r="W164" s="1"/>
      <c r="X164" s="1"/>
      <c r="Y164" s="1"/>
      <c r="Z164" s="1"/>
      <c r="AA164" s="1"/>
      <c r="AB164" s="1"/>
      <c r="AC164" s="1"/>
      <c r="AD164" s="1"/>
      <c r="AE164" s="1"/>
      <c r="AF164" s="1"/>
      <c r="AG164" s="1"/>
      <c r="AH164" s="1"/>
      <c r="AI164" s="1"/>
      <c r="AJ164" s="1"/>
    </row>
    <row r="165" spans="1:36" ht="12.75" customHeight="1" x14ac:dyDescent="0.3">
      <c r="A165" s="1"/>
      <c r="B165" s="1"/>
      <c r="C165" s="1"/>
      <c r="D165" s="1"/>
      <c r="E165" s="1"/>
      <c r="F165" s="1"/>
      <c r="G165" s="1"/>
      <c r="H165" s="1"/>
      <c r="I165" s="1"/>
      <c r="J165" s="1"/>
      <c r="K165" s="1"/>
      <c r="L165" s="1"/>
      <c r="M165" s="1"/>
      <c r="N165" s="1"/>
      <c r="O165" s="4"/>
      <c r="P165" s="4"/>
      <c r="Q165" s="4"/>
      <c r="R165" s="1"/>
      <c r="S165" s="1"/>
      <c r="T165" s="1"/>
      <c r="U165" s="1"/>
      <c r="V165" s="1"/>
      <c r="W165" s="1"/>
      <c r="X165" s="1"/>
      <c r="Y165" s="1"/>
      <c r="Z165" s="1"/>
      <c r="AA165" s="1"/>
      <c r="AB165" s="1"/>
      <c r="AC165" s="1"/>
      <c r="AD165" s="1"/>
      <c r="AE165" s="1"/>
      <c r="AF165" s="1"/>
      <c r="AG165" s="1"/>
      <c r="AH165" s="1"/>
      <c r="AI165" s="1"/>
      <c r="AJ165" s="1"/>
    </row>
    <row r="166" spans="1:36" ht="12.75" customHeight="1" x14ac:dyDescent="0.3">
      <c r="A166" s="1"/>
      <c r="B166" s="1"/>
      <c r="C166" s="1"/>
      <c r="D166" s="1"/>
      <c r="E166" s="1"/>
      <c r="F166" s="1"/>
      <c r="G166" s="1"/>
      <c r="H166" s="1"/>
      <c r="I166" s="1"/>
      <c r="J166" s="1"/>
      <c r="K166" s="1"/>
      <c r="L166" s="1"/>
      <c r="M166" s="1"/>
      <c r="N166" s="1"/>
      <c r="O166" s="4"/>
      <c r="P166" s="4"/>
      <c r="Q166" s="4"/>
      <c r="R166" s="1"/>
      <c r="S166" s="1"/>
      <c r="T166" s="1"/>
      <c r="U166" s="1"/>
      <c r="V166" s="1"/>
      <c r="W166" s="1"/>
      <c r="X166" s="1"/>
      <c r="Y166" s="1"/>
      <c r="Z166" s="1"/>
      <c r="AA166" s="1"/>
      <c r="AB166" s="1"/>
      <c r="AC166" s="1"/>
      <c r="AD166" s="1"/>
      <c r="AE166" s="1"/>
      <c r="AF166" s="1"/>
      <c r="AG166" s="1"/>
      <c r="AH166" s="1"/>
      <c r="AI166" s="1"/>
      <c r="AJ166" s="1"/>
    </row>
    <row r="167" spans="1:36" ht="12.75" customHeight="1" x14ac:dyDescent="0.3">
      <c r="A167" s="1"/>
      <c r="B167" s="1"/>
      <c r="C167" s="1"/>
      <c r="D167" s="1"/>
      <c r="E167" s="1"/>
      <c r="F167" s="1"/>
      <c r="G167" s="1"/>
      <c r="H167" s="1"/>
      <c r="I167" s="1"/>
      <c r="J167" s="1"/>
      <c r="K167" s="1"/>
      <c r="L167" s="1"/>
      <c r="M167" s="1"/>
      <c r="N167" s="1"/>
      <c r="O167" s="4"/>
      <c r="P167" s="4"/>
      <c r="Q167" s="4"/>
      <c r="R167" s="1"/>
      <c r="S167" s="1"/>
      <c r="T167" s="1"/>
      <c r="U167" s="1"/>
      <c r="V167" s="1"/>
      <c r="W167" s="1"/>
      <c r="X167" s="1"/>
      <c r="Y167" s="1"/>
      <c r="Z167" s="1"/>
      <c r="AA167" s="1"/>
      <c r="AB167" s="1"/>
      <c r="AC167" s="1"/>
      <c r="AD167" s="1"/>
      <c r="AE167" s="1"/>
      <c r="AF167" s="1"/>
      <c r="AG167" s="1"/>
      <c r="AH167" s="1"/>
      <c r="AI167" s="1"/>
      <c r="AJ167" s="1"/>
    </row>
    <row r="168" spans="1:36" ht="12.75" customHeight="1" x14ac:dyDescent="0.3">
      <c r="A168" s="1"/>
      <c r="B168" s="1"/>
      <c r="C168" s="1"/>
      <c r="D168" s="1"/>
      <c r="E168" s="1"/>
      <c r="F168" s="1"/>
      <c r="G168" s="1"/>
      <c r="H168" s="1"/>
      <c r="I168" s="1"/>
      <c r="J168" s="1"/>
      <c r="K168" s="1"/>
      <c r="L168" s="1"/>
      <c r="M168" s="1"/>
      <c r="N168" s="1"/>
      <c r="O168" s="4"/>
      <c r="P168" s="4"/>
      <c r="Q168" s="4"/>
      <c r="R168" s="1"/>
      <c r="S168" s="1"/>
      <c r="T168" s="1"/>
      <c r="U168" s="1"/>
      <c r="V168" s="1"/>
      <c r="W168" s="1"/>
      <c r="X168" s="1"/>
      <c r="Y168" s="1"/>
      <c r="Z168" s="1"/>
      <c r="AA168" s="1"/>
      <c r="AB168" s="1"/>
      <c r="AC168" s="1"/>
      <c r="AD168" s="1"/>
      <c r="AE168" s="1"/>
      <c r="AF168" s="1"/>
      <c r="AG168" s="1"/>
      <c r="AH168" s="1"/>
      <c r="AI168" s="1"/>
      <c r="AJ168" s="1"/>
    </row>
    <row r="169" spans="1:36" ht="12.75" customHeight="1" x14ac:dyDescent="0.3">
      <c r="A169" s="1"/>
      <c r="B169" s="1"/>
      <c r="C169" s="1"/>
      <c r="D169" s="1"/>
      <c r="E169" s="1"/>
      <c r="F169" s="1"/>
      <c r="G169" s="1"/>
      <c r="H169" s="1"/>
      <c r="I169" s="1"/>
      <c r="J169" s="1"/>
      <c r="K169" s="1"/>
      <c r="L169" s="1"/>
      <c r="M169" s="1"/>
      <c r="N169" s="1"/>
      <c r="O169" s="4"/>
      <c r="P169" s="4"/>
      <c r="Q169" s="4"/>
      <c r="R169" s="1"/>
      <c r="S169" s="1"/>
      <c r="T169" s="1"/>
      <c r="U169" s="1"/>
      <c r="V169" s="1"/>
      <c r="W169" s="1"/>
      <c r="X169" s="1"/>
      <c r="Y169" s="1"/>
      <c r="Z169" s="1"/>
      <c r="AA169" s="1"/>
      <c r="AB169" s="1"/>
      <c r="AC169" s="1"/>
      <c r="AD169" s="1"/>
      <c r="AE169" s="1"/>
      <c r="AF169" s="1"/>
      <c r="AG169" s="1"/>
      <c r="AH169" s="1"/>
      <c r="AI169" s="1"/>
      <c r="AJ169" s="1"/>
    </row>
    <row r="170" spans="1:36" ht="12.75" customHeight="1" x14ac:dyDescent="0.3">
      <c r="A170" s="1"/>
      <c r="B170" s="1"/>
      <c r="C170" s="1"/>
      <c r="D170" s="1"/>
      <c r="E170" s="1"/>
      <c r="F170" s="1"/>
      <c r="G170" s="1"/>
      <c r="H170" s="1"/>
      <c r="I170" s="1"/>
      <c r="J170" s="1"/>
      <c r="K170" s="1"/>
      <c r="L170" s="1"/>
      <c r="M170" s="1"/>
      <c r="N170" s="1"/>
      <c r="O170" s="4"/>
      <c r="P170" s="4"/>
      <c r="Q170" s="4"/>
      <c r="R170" s="1"/>
      <c r="S170" s="1"/>
      <c r="T170" s="1"/>
      <c r="U170" s="1"/>
      <c r="V170" s="1"/>
      <c r="W170" s="1"/>
      <c r="X170" s="1"/>
      <c r="Y170" s="1"/>
      <c r="Z170" s="1"/>
      <c r="AA170" s="1"/>
      <c r="AB170" s="1"/>
      <c r="AC170" s="1"/>
      <c r="AD170" s="1"/>
      <c r="AE170" s="1"/>
      <c r="AF170" s="1"/>
      <c r="AG170" s="1"/>
      <c r="AH170" s="1"/>
      <c r="AI170" s="1"/>
      <c r="AJ170" s="1"/>
    </row>
    <row r="171" spans="1:36" ht="12.75" customHeight="1" x14ac:dyDescent="0.3">
      <c r="A171" s="1"/>
      <c r="B171" s="1"/>
      <c r="C171" s="1"/>
      <c r="D171" s="1"/>
      <c r="E171" s="1"/>
      <c r="F171" s="1"/>
      <c r="G171" s="1"/>
      <c r="H171" s="1"/>
      <c r="I171" s="1"/>
      <c r="J171" s="1"/>
      <c r="K171" s="1"/>
      <c r="L171" s="1"/>
      <c r="M171" s="1"/>
      <c r="N171" s="1"/>
      <c r="O171" s="4"/>
      <c r="P171" s="4"/>
      <c r="Q171" s="4"/>
      <c r="R171" s="1"/>
      <c r="S171" s="1"/>
      <c r="T171" s="1"/>
      <c r="U171" s="1"/>
      <c r="V171" s="1"/>
      <c r="W171" s="1"/>
      <c r="X171" s="1"/>
      <c r="Y171" s="1"/>
      <c r="Z171" s="1"/>
      <c r="AA171" s="1"/>
      <c r="AB171" s="1"/>
      <c r="AC171" s="1"/>
      <c r="AD171" s="1"/>
      <c r="AE171" s="1"/>
      <c r="AF171" s="1"/>
      <c r="AG171" s="1"/>
      <c r="AH171" s="1"/>
      <c r="AI171" s="1"/>
      <c r="AJ171" s="1"/>
    </row>
    <row r="172" spans="1:36" ht="12.75" customHeight="1" x14ac:dyDescent="0.3">
      <c r="A172" s="1"/>
      <c r="B172" s="1"/>
      <c r="C172" s="1"/>
      <c r="D172" s="1"/>
      <c r="E172" s="1"/>
      <c r="F172" s="1"/>
      <c r="G172" s="1"/>
      <c r="H172" s="1"/>
      <c r="I172" s="1"/>
      <c r="J172" s="1"/>
      <c r="K172" s="1"/>
      <c r="L172" s="1"/>
      <c r="M172" s="1"/>
      <c r="N172" s="1"/>
      <c r="O172" s="4"/>
      <c r="P172" s="4"/>
      <c r="Q172" s="4"/>
      <c r="R172" s="1"/>
      <c r="S172" s="1"/>
      <c r="T172" s="1"/>
      <c r="U172" s="1"/>
      <c r="V172" s="1"/>
      <c r="W172" s="1"/>
      <c r="X172" s="1"/>
      <c r="Y172" s="1"/>
      <c r="Z172" s="1"/>
      <c r="AA172" s="1"/>
      <c r="AB172" s="1"/>
      <c r="AC172" s="1"/>
      <c r="AD172" s="1"/>
      <c r="AE172" s="1"/>
      <c r="AF172" s="1"/>
      <c r="AG172" s="1"/>
      <c r="AH172" s="1"/>
      <c r="AI172" s="1"/>
      <c r="AJ172" s="1"/>
    </row>
    <row r="173" spans="1:36" ht="12.75" customHeight="1" x14ac:dyDescent="0.3">
      <c r="A173" s="1"/>
      <c r="B173" s="1"/>
      <c r="C173" s="1"/>
      <c r="D173" s="1"/>
      <c r="E173" s="1"/>
      <c r="F173" s="1"/>
      <c r="G173" s="1"/>
      <c r="H173" s="1"/>
      <c r="I173" s="1"/>
      <c r="J173" s="1"/>
      <c r="K173" s="1"/>
      <c r="L173" s="1"/>
      <c r="M173" s="1"/>
      <c r="N173" s="1"/>
      <c r="O173" s="4"/>
      <c r="P173" s="4"/>
      <c r="Q173" s="4"/>
      <c r="R173" s="1"/>
      <c r="S173" s="1"/>
      <c r="T173" s="1"/>
      <c r="U173" s="1"/>
      <c r="V173" s="1"/>
      <c r="W173" s="1"/>
      <c r="X173" s="1"/>
      <c r="Y173" s="1"/>
      <c r="Z173" s="1"/>
      <c r="AA173" s="1"/>
      <c r="AB173" s="1"/>
      <c r="AC173" s="1"/>
      <c r="AD173" s="1"/>
      <c r="AE173" s="1"/>
      <c r="AF173" s="1"/>
      <c r="AG173" s="1"/>
      <c r="AH173" s="1"/>
      <c r="AI173" s="1"/>
      <c r="AJ173" s="1"/>
    </row>
    <row r="174" spans="1:36" ht="12.75" customHeight="1" x14ac:dyDescent="0.3">
      <c r="A174" s="1"/>
      <c r="B174" s="1"/>
      <c r="C174" s="1"/>
      <c r="D174" s="1"/>
      <c r="E174" s="1"/>
      <c r="F174" s="1"/>
      <c r="G174" s="1"/>
      <c r="H174" s="1"/>
      <c r="I174" s="1"/>
      <c r="J174" s="1"/>
      <c r="K174" s="1"/>
      <c r="L174" s="1"/>
      <c r="M174" s="1"/>
      <c r="N174" s="1"/>
      <c r="O174" s="4"/>
      <c r="P174" s="4"/>
      <c r="Q174" s="4"/>
      <c r="R174" s="1"/>
      <c r="S174" s="1"/>
      <c r="T174" s="1"/>
      <c r="U174" s="1"/>
      <c r="V174" s="1"/>
      <c r="W174" s="1"/>
      <c r="X174" s="1"/>
      <c r="Y174" s="1"/>
      <c r="Z174" s="1"/>
      <c r="AA174" s="1"/>
      <c r="AB174" s="1"/>
      <c r="AC174" s="1"/>
      <c r="AD174" s="1"/>
      <c r="AE174" s="1"/>
      <c r="AF174" s="1"/>
      <c r="AG174" s="1"/>
      <c r="AH174" s="1"/>
      <c r="AI174" s="1"/>
      <c r="AJ174" s="1"/>
    </row>
    <row r="175" spans="1:36" ht="12.75" customHeight="1" x14ac:dyDescent="0.3">
      <c r="A175" s="1"/>
      <c r="B175" s="1"/>
      <c r="C175" s="1"/>
      <c r="D175" s="1"/>
      <c r="E175" s="1"/>
      <c r="F175" s="1"/>
      <c r="G175" s="1"/>
      <c r="H175" s="1"/>
      <c r="I175" s="1"/>
      <c r="J175" s="1"/>
      <c r="K175" s="1"/>
      <c r="L175" s="1"/>
      <c r="M175" s="1"/>
      <c r="N175" s="1"/>
      <c r="O175" s="4"/>
      <c r="P175" s="4"/>
      <c r="Q175" s="4"/>
      <c r="R175" s="1"/>
      <c r="S175" s="1"/>
      <c r="T175" s="1"/>
      <c r="U175" s="1"/>
      <c r="V175" s="1"/>
      <c r="W175" s="1"/>
      <c r="X175" s="1"/>
      <c r="Y175" s="1"/>
      <c r="Z175" s="1"/>
      <c r="AA175" s="1"/>
      <c r="AB175" s="1"/>
      <c r="AC175" s="1"/>
      <c r="AD175" s="1"/>
      <c r="AE175" s="1"/>
      <c r="AF175" s="1"/>
      <c r="AG175" s="1"/>
      <c r="AH175" s="1"/>
      <c r="AI175" s="1"/>
      <c r="AJ175" s="1"/>
    </row>
    <row r="176" spans="1:36" ht="12.75" customHeight="1" x14ac:dyDescent="0.3">
      <c r="A176" s="1"/>
      <c r="B176" s="1"/>
      <c r="C176" s="1"/>
      <c r="D176" s="1"/>
      <c r="E176" s="1"/>
      <c r="F176" s="1"/>
      <c r="G176" s="1"/>
      <c r="H176" s="1"/>
      <c r="I176" s="1"/>
      <c r="J176" s="1"/>
      <c r="K176" s="1"/>
      <c r="L176" s="1"/>
      <c r="M176" s="1"/>
      <c r="N176" s="1"/>
      <c r="O176" s="4"/>
      <c r="P176" s="4"/>
      <c r="Q176" s="4"/>
      <c r="R176" s="1"/>
      <c r="S176" s="1"/>
      <c r="T176" s="1"/>
      <c r="U176" s="1"/>
      <c r="V176" s="1"/>
      <c r="W176" s="1"/>
      <c r="X176" s="1"/>
      <c r="Y176" s="1"/>
      <c r="Z176" s="1"/>
      <c r="AA176" s="1"/>
      <c r="AB176" s="1"/>
      <c r="AC176" s="1"/>
      <c r="AD176" s="1"/>
      <c r="AE176" s="1"/>
      <c r="AF176" s="1"/>
      <c r="AG176" s="1"/>
      <c r="AH176" s="1"/>
      <c r="AI176" s="1"/>
      <c r="AJ176" s="1"/>
    </row>
    <row r="177" spans="1:36" ht="12.75" customHeight="1" x14ac:dyDescent="0.3">
      <c r="A177" s="1"/>
      <c r="B177" s="1"/>
      <c r="C177" s="1"/>
      <c r="D177" s="1"/>
      <c r="E177" s="1"/>
      <c r="F177" s="1"/>
      <c r="G177" s="1"/>
      <c r="H177" s="1"/>
      <c r="I177" s="1"/>
      <c r="J177" s="1"/>
      <c r="K177" s="1"/>
      <c r="L177" s="1"/>
      <c r="M177" s="1"/>
      <c r="N177" s="1"/>
      <c r="O177" s="4"/>
      <c r="P177" s="4"/>
      <c r="Q177" s="4"/>
      <c r="R177" s="1"/>
      <c r="S177" s="1"/>
      <c r="T177" s="1"/>
      <c r="U177" s="1"/>
      <c r="V177" s="1"/>
      <c r="W177" s="1"/>
      <c r="X177" s="1"/>
      <c r="Y177" s="1"/>
      <c r="Z177" s="1"/>
      <c r="AA177" s="1"/>
      <c r="AB177" s="1"/>
      <c r="AC177" s="1"/>
      <c r="AD177" s="1"/>
      <c r="AE177" s="1"/>
      <c r="AF177" s="1"/>
      <c r="AG177" s="1"/>
      <c r="AH177" s="1"/>
      <c r="AI177" s="1"/>
      <c r="AJ177" s="1"/>
    </row>
    <row r="178" spans="1:36" ht="12.75" customHeight="1" x14ac:dyDescent="0.3">
      <c r="A178" s="1"/>
      <c r="B178" s="1"/>
      <c r="C178" s="1"/>
      <c r="D178" s="1"/>
      <c r="E178" s="1"/>
      <c r="F178" s="1"/>
      <c r="G178" s="1"/>
      <c r="H178" s="1"/>
      <c r="I178" s="1"/>
      <c r="J178" s="1"/>
      <c r="K178" s="1"/>
      <c r="L178" s="1"/>
      <c r="M178" s="1"/>
      <c r="N178" s="1"/>
      <c r="O178" s="4"/>
      <c r="P178" s="4"/>
      <c r="Q178" s="4"/>
      <c r="R178" s="1"/>
      <c r="S178" s="1"/>
      <c r="T178" s="1"/>
      <c r="U178" s="1"/>
      <c r="V178" s="1"/>
      <c r="W178" s="1"/>
      <c r="X178" s="1"/>
      <c r="Y178" s="1"/>
      <c r="Z178" s="1"/>
      <c r="AA178" s="1"/>
      <c r="AB178" s="1"/>
      <c r="AC178" s="1"/>
      <c r="AD178" s="1"/>
      <c r="AE178" s="1"/>
      <c r="AF178" s="1"/>
      <c r="AG178" s="1"/>
      <c r="AH178" s="1"/>
      <c r="AI178" s="1"/>
      <c r="AJ178" s="1"/>
    </row>
    <row r="179" spans="1:36" ht="12.75" customHeight="1" x14ac:dyDescent="0.3">
      <c r="A179" s="1"/>
      <c r="B179" s="1"/>
      <c r="C179" s="1"/>
      <c r="D179" s="1"/>
      <c r="E179" s="1"/>
      <c r="F179" s="1"/>
      <c r="G179" s="1"/>
      <c r="H179" s="1"/>
      <c r="I179" s="1"/>
      <c r="J179" s="1"/>
      <c r="K179" s="1"/>
      <c r="L179" s="1"/>
      <c r="M179" s="1"/>
      <c r="N179" s="1"/>
      <c r="O179" s="4"/>
      <c r="P179" s="4"/>
      <c r="Q179" s="4"/>
      <c r="R179" s="1"/>
      <c r="S179" s="1"/>
      <c r="T179" s="1"/>
      <c r="U179" s="1"/>
      <c r="V179" s="1"/>
      <c r="W179" s="1"/>
      <c r="X179" s="1"/>
      <c r="Y179" s="1"/>
      <c r="Z179" s="1"/>
      <c r="AA179" s="1"/>
      <c r="AB179" s="1"/>
      <c r="AC179" s="1"/>
      <c r="AD179" s="1"/>
      <c r="AE179" s="1"/>
      <c r="AF179" s="1"/>
      <c r="AG179" s="1"/>
      <c r="AH179" s="1"/>
      <c r="AI179" s="1"/>
      <c r="AJ179" s="1"/>
    </row>
    <row r="180" spans="1:36" ht="12.75" customHeight="1" x14ac:dyDescent="0.3">
      <c r="A180" s="1"/>
      <c r="B180" s="1"/>
      <c r="C180" s="1"/>
      <c r="D180" s="1"/>
      <c r="E180" s="1"/>
      <c r="F180" s="1"/>
      <c r="G180" s="1"/>
      <c r="H180" s="1"/>
      <c r="I180" s="1"/>
      <c r="J180" s="1"/>
      <c r="K180" s="1"/>
      <c r="L180" s="1"/>
      <c r="M180" s="1"/>
      <c r="N180" s="1"/>
      <c r="O180" s="4"/>
      <c r="P180" s="4"/>
      <c r="Q180" s="4"/>
      <c r="R180" s="1"/>
      <c r="S180" s="1"/>
      <c r="T180" s="1"/>
      <c r="U180" s="1"/>
      <c r="V180" s="1"/>
      <c r="W180" s="1"/>
      <c r="X180" s="1"/>
      <c r="Y180" s="1"/>
      <c r="Z180" s="1"/>
      <c r="AA180" s="1"/>
      <c r="AB180" s="1"/>
      <c r="AC180" s="1"/>
      <c r="AD180" s="1"/>
      <c r="AE180" s="1"/>
      <c r="AF180" s="1"/>
      <c r="AG180" s="1"/>
      <c r="AH180" s="1"/>
      <c r="AI180" s="1"/>
      <c r="AJ180" s="1"/>
    </row>
    <row r="181" spans="1:36" ht="12.75" customHeight="1" x14ac:dyDescent="0.3">
      <c r="A181" s="1"/>
      <c r="B181" s="1"/>
      <c r="C181" s="1"/>
      <c r="D181" s="1"/>
      <c r="E181" s="1"/>
      <c r="F181" s="1"/>
      <c r="G181" s="1"/>
      <c r="H181" s="1"/>
      <c r="I181" s="1"/>
      <c r="J181" s="1"/>
      <c r="K181" s="1"/>
      <c r="L181" s="1"/>
      <c r="M181" s="1"/>
      <c r="N181" s="1"/>
      <c r="O181" s="4"/>
      <c r="P181" s="4"/>
      <c r="Q181" s="4"/>
      <c r="R181" s="1"/>
      <c r="S181" s="1"/>
      <c r="T181" s="1"/>
      <c r="U181" s="1"/>
      <c r="V181" s="1"/>
      <c r="W181" s="1"/>
      <c r="X181" s="1"/>
      <c r="Y181" s="1"/>
      <c r="Z181" s="1"/>
      <c r="AA181" s="1"/>
      <c r="AB181" s="1"/>
      <c r="AC181" s="1"/>
      <c r="AD181" s="1"/>
      <c r="AE181" s="1"/>
      <c r="AF181" s="1"/>
      <c r="AG181" s="1"/>
      <c r="AH181" s="1"/>
      <c r="AI181" s="1"/>
      <c r="AJ181" s="1"/>
    </row>
    <row r="182" spans="1:36" ht="12.75" customHeight="1" x14ac:dyDescent="0.3">
      <c r="A182" s="1"/>
      <c r="B182" s="1"/>
      <c r="C182" s="1"/>
      <c r="D182" s="1"/>
      <c r="E182" s="1"/>
      <c r="F182" s="1"/>
      <c r="G182" s="1"/>
      <c r="H182" s="1"/>
      <c r="I182" s="1"/>
      <c r="J182" s="1"/>
      <c r="K182" s="1"/>
      <c r="L182" s="1"/>
      <c r="M182" s="1"/>
      <c r="N182" s="1"/>
      <c r="O182" s="4"/>
      <c r="P182" s="4"/>
      <c r="Q182" s="4"/>
      <c r="R182" s="1"/>
      <c r="S182" s="1"/>
      <c r="T182" s="1"/>
      <c r="U182" s="1"/>
      <c r="V182" s="1"/>
      <c r="W182" s="1"/>
      <c r="X182" s="1"/>
      <c r="Y182" s="1"/>
      <c r="Z182" s="1"/>
      <c r="AA182" s="1"/>
      <c r="AB182" s="1"/>
      <c r="AC182" s="1"/>
      <c r="AD182" s="1"/>
      <c r="AE182" s="1"/>
      <c r="AF182" s="1"/>
      <c r="AG182" s="1"/>
      <c r="AH182" s="1"/>
      <c r="AI182" s="1"/>
      <c r="AJ182" s="1"/>
    </row>
    <row r="183" spans="1:36" ht="12.75" customHeight="1" x14ac:dyDescent="0.3">
      <c r="A183" s="1"/>
      <c r="B183" s="1"/>
      <c r="C183" s="1"/>
      <c r="D183" s="1"/>
      <c r="E183" s="1"/>
      <c r="F183" s="1"/>
      <c r="G183" s="1"/>
      <c r="H183" s="1"/>
      <c r="I183" s="1"/>
      <c r="J183" s="1"/>
      <c r="K183" s="1"/>
      <c r="L183" s="1"/>
      <c r="M183" s="1"/>
      <c r="N183" s="1"/>
      <c r="O183" s="4"/>
      <c r="P183" s="4"/>
      <c r="Q183" s="4"/>
      <c r="R183" s="1"/>
      <c r="S183" s="1"/>
      <c r="T183" s="1"/>
      <c r="U183" s="1"/>
      <c r="V183" s="1"/>
      <c r="W183" s="1"/>
      <c r="X183" s="1"/>
      <c r="Y183" s="1"/>
      <c r="Z183" s="1"/>
      <c r="AA183" s="1"/>
      <c r="AB183" s="1"/>
      <c r="AC183" s="1"/>
      <c r="AD183" s="1"/>
      <c r="AE183" s="1"/>
      <c r="AF183" s="1"/>
      <c r="AG183" s="1"/>
      <c r="AH183" s="1"/>
      <c r="AI183" s="1"/>
      <c r="AJ183" s="1"/>
    </row>
    <row r="184" spans="1:36" ht="12.75" customHeight="1" x14ac:dyDescent="0.3">
      <c r="A184" s="1"/>
      <c r="B184" s="1"/>
      <c r="C184" s="1"/>
      <c r="D184" s="1"/>
      <c r="E184" s="1"/>
      <c r="F184" s="1"/>
      <c r="G184" s="1"/>
      <c r="H184" s="1"/>
      <c r="I184" s="1"/>
      <c r="J184" s="1"/>
      <c r="K184" s="1"/>
      <c r="L184" s="1"/>
      <c r="M184" s="1"/>
      <c r="N184" s="1"/>
      <c r="O184" s="4"/>
      <c r="P184" s="4"/>
      <c r="Q184" s="4"/>
      <c r="R184" s="1"/>
      <c r="S184" s="1"/>
      <c r="T184" s="1"/>
      <c r="U184" s="1"/>
      <c r="V184" s="1"/>
      <c r="W184" s="1"/>
      <c r="X184" s="1"/>
      <c r="Y184" s="1"/>
      <c r="Z184" s="1"/>
      <c r="AA184" s="1"/>
      <c r="AB184" s="1"/>
      <c r="AC184" s="1"/>
      <c r="AD184" s="1"/>
      <c r="AE184" s="1"/>
      <c r="AF184" s="1"/>
      <c r="AG184" s="1"/>
      <c r="AH184" s="1"/>
      <c r="AI184" s="1"/>
      <c r="AJ184" s="1"/>
    </row>
    <row r="185" spans="1:36" ht="12.75" customHeight="1" x14ac:dyDescent="0.3">
      <c r="A185" s="1"/>
      <c r="B185" s="1"/>
      <c r="C185" s="1"/>
      <c r="D185" s="1"/>
      <c r="E185" s="1"/>
      <c r="F185" s="1"/>
      <c r="G185" s="1"/>
      <c r="H185" s="1"/>
      <c r="I185" s="1"/>
      <c r="J185" s="1"/>
      <c r="K185" s="1"/>
      <c r="L185" s="1"/>
      <c r="M185" s="1"/>
      <c r="N185" s="1"/>
      <c r="O185" s="4"/>
      <c r="P185" s="4"/>
      <c r="Q185" s="4"/>
      <c r="R185" s="1"/>
      <c r="S185" s="1"/>
      <c r="T185" s="1"/>
      <c r="U185" s="1"/>
      <c r="V185" s="1"/>
      <c r="W185" s="1"/>
      <c r="X185" s="1"/>
      <c r="Y185" s="1"/>
      <c r="Z185" s="1"/>
      <c r="AA185" s="1"/>
      <c r="AB185" s="1"/>
      <c r="AC185" s="1"/>
      <c r="AD185" s="1"/>
      <c r="AE185" s="1"/>
      <c r="AF185" s="1"/>
      <c r="AG185" s="1"/>
      <c r="AH185" s="1"/>
      <c r="AI185" s="1"/>
      <c r="AJ185" s="1"/>
    </row>
    <row r="186" spans="1:36" ht="12.75" customHeight="1" x14ac:dyDescent="0.3">
      <c r="A186" s="1"/>
      <c r="B186" s="1"/>
      <c r="C186" s="1"/>
      <c r="D186" s="1"/>
      <c r="E186" s="1"/>
      <c r="F186" s="1"/>
      <c r="G186" s="1"/>
      <c r="H186" s="1"/>
      <c r="I186" s="1"/>
      <c r="J186" s="1"/>
      <c r="K186" s="1"/>
      <c r="L186" s="1"/>
      <c r="M186" s="1"/>
      <c r="N186" s="1"/>
      <c r="O186" s="4"/>
      <c r="P186" s="4"/>
      <c r="Q186" s="4"/>
      <c r="R186" s="1"/>
      <c r="S186" s="1"/>
      <c r="T186" s="1"/>
      <c r="U186" s="1"/>
      <c r="V186" s="1"/>
      <c r="W186" s="1"/>
      <c r="X186" s="1"/>
      <c r="Y186" s="1"/>
      <c r="Z186" s="1"/>
      <c r="AA186" s="1"/>
      <c r="AB186" s="1"/>
      <c r="AC186" s="1"/>
      <c r="AD186" s="1"/>
      <c r="AE186" s="1"/>
      <c r="AF186" s="1"/>
      <c r="AG186" s="1"/>
      <c r="AH186" s="1"/>
      <c r="AI186" s="1"/>
      <c r="AJ186" s="1"/>
    </row>
    <row r="187" spans="1:36" ht="12.75" customHeight="1" x14ac:dyDescent="0.3">
      <c r="A187" s="1"/>
      <c r="B187" s="1"/>
      <c r="C187" s="1"/>
      <c r="D187" s="1"/>
      <c r="E187" s="1"/>
      <c r="F187" s="1"/>
      <c r="G187" s="1"/>
      <c r="H187" s="1"/>
      <c r="I187" s="1"/>
      <c r="J187" s="1"/>
      <c r="K187" s="1"/>
      <c r="L187" s="1"/>
      <c r="M187" s="1"/>
      <c r="N187" s="1"/>
      <c r="O187" s="4"/>
      <c r="P187" s="4"/>
      <c r="Q187" s="4"/>
      <c r="R187" s="1"/>
      <c r="S187" s="1"/>
      <c r="T187" s="1"/>
      <c r="U187" s="1"/>
      <c r="V187" s="1"/>
      <c r="W187" s="1"/>
      <c r="X187" s="1"/>
      <c r="Y187" s="1"/>
      <c r="Z187" s="1"/>
      <c r="AA187" s="1"/>
      <c r="AB187" s="1"/>
      <c r="AC187" s="1"/>
      <c r="AD187" s="1"/>
      <c r="AE187" s="1"/>
      <c r="AF187" s="1"/>
      <c r="AG187" s="1"/>
      <c r="AH187" s="1"/>
      <c r="AI187" s="1"/>
      <c r="AJ187" s="1"/>
    </row>
    <row r="188" spans="1:36" ht="12.75" customHeight="1" x14ac:dyDescent="0.3">
      <c r="A188" s="1"/>
      <c r="B188" s="1"/>
      <c r="C188" s="1"/>
      <c r="D188" s="1"/>
      <c r="E188" s="1"/>
      <c r="F188" s="1"/>
      <c r="G188" s="1"/>
      <c r="H188" s="1"/>
      <c r="I188" s="1"/>
      <c r="J188" s="1"/>
      <c r="K188" s="1"/>
      <c r="L188" s="1"/>
      <c r="M188" s="1"/>
      <c r="N188" s="1"/>
      <c r="O188" s="4"/>
      <c r="P188" s="4"/>
      <c r="Q188" s="4"/>
      <c r="R188" s="1"/>
      <c r="S188" s="1"/>
      <c r="T188" s="1"/>
      <c r="U188" s="1"/>
      <c r="V188" s="1"/>
      <c r="W188" s="1"/>
      <c r="X188" s="1"/>
      <c r="Y188" s="1"/>
      <c r="Z188" s="1"/>
      <c r="AA188" s="1"/>
      <c r="AB188" s="1"/>
      <c r="AC188" s="1"/>
      <c r="AD188" s="1"/>
      <c r="AE188" s="1"/>
      <c r="AF188" s="1"/>
      <c r="AG188" s="1"/>
      <c r="AH188" s="1"/>
      <c r="AI188" s="1"/>
      <c r="AJ188" s="1"/>
    </row>
    <row r="189" spans="1:36" ht="12.75" customHeight="1" x14ac:dyDescent="0.3">
      <c r="A189" s="1"/>
      <c r="B189" s="1"/>
      <c r="C189" s="1"/>
      <c r="D189" s="1"/>
      <c r="E189" s="1"/>
      <c r="F189" s="1"/>
      <c r="G189" s="1"/>
      <c r="H189" s="1"/>
      <c r="I189" s="1"/>
      <c r="J189" s="1"/>
      <c r="K189" s="1"/>
      <c r="L189" s="1"/>
      <c r="M189" s="1"/>
      <c r="N189" s="1"/>
      <c r="O189" s="4"/>
      <c r="P189" s="4"/>
      <c r="Q189" s="4"/>
      <c r="R189" s="1"/>
      <c r="S189" s="1"/>
      <c r="T189" s="1"/>
      <c r="U189" s="1"/>
      <c r="V189" s="1"/>
      <c r="W189" s="1"/>
      <c r="X189" s="1"/>
      <c r="Y189" s="1"/>
      <c r="Z189" s="1"/>
      <c r="AA189" s="1"/>
      <c r="AB189" s="1"/>
      <c r="AC189" s="1"/>
      <c r="AD189" s="1"/>
      <c r="AE189" s="1"/>
      <c r="AF189" s="1"/>
      <c r="AG189" s="1"/>
      <c r="AH189" s="1"/>
      <c r="AI189" s="1"/>
      <c r="AJ189" s="1"/>
    </row>
    <row r="190" spans="1:36" ht="12.75" customHeight="1" x14ac:dyDescent="0.3">
      <c r="A190" s="1"/>
      <c r="B190" s="1"/>
      <c r="C190" s="1"/>
      <c r="D190" s="1"/>
      <c r="E190" s="1"/>
      <c r="F190" s="1"/>
      <c r="G190" s="1"/>
      <c r="H190" s="1"/>
      <c r="I190" s="1"/>
      <c r="J190" s="1"/>
      <c r="K190" s="1"/>
      <c r="L190" s="1"/>
      <c r="M190" s="1"/>
      <c r="N190" s="1"/>
      <c r="O190" s="4"/>
      <c r="P190" s="4"/>
      <c r="Q190" s="4"/>
      <c r="R190" s="1"/>
      <c r="S190" s="1"/>
      <c r="T190" s="1"/>
      <c r="U190" s="1"/>
      <c r="V190" s="1"/>
      <c r="W190" s="1"/>
      <c r="X190" s="1"/>
      <c r="Y190" s="1"/>
      <c r="Z190" s="1"/>
      <c r="AA190" s="1"/>
      <c r="AB190" s="1"/>
      <c r="AC190" s="1"/>
      <c r="AD190" s="1"/>
      <c r="AE190" s="1"/>
      <c r="AF190" s="1"/>
      <c r="AG190" s="1"/>
      <c r="AH190" s="1"/>
      <c r="AI190" s="1"/>
      <c r="AJ190" s="1"/>
    </row>
    <row r="191" spans="1:36" ht="12.75" customHeight="1" x14ac:dyDescent="0.3">
      <c r="A191" s="1"/>
      <c r="B191" s="1"/>
      <c r="C191" s="1"/>
      <c r="D191" s="1"/>
      <c r="E191" s="1"/>
      <c r="F191" s="1"/>
      <c r="G191" s="1"/>
      <c r="H191" s="1"/>
      <c r="I191" s="1"/>
      <c r="J191" s="1"/>
      <c r="K191" s="1"/>
      <c r="L191" s="1"/>
      <c r="M191" s="1"/>
      <c r="N191" s="1"/>
      <c r="O191" s="4"/>
      <c r="P191" s="4"/>
      <c r="Q191" s="4"/>
      <c r="R191" s="1"/>
      <c r="S191" s="1"/>
      <c r="T191" s="1"/>
      <c r="U191" s="1"/>
      <c r="V191" s="1"/>
      <c r="W191" s="1"/>
      <c r="X191" s="1"/>
      <c r="Y191" s="1"/>
      <c r="Z191" s="1"/>
      <c r="AA191" s="1"/>
      <c r="AB191" s="1"/>
      <c r="AC191" s="1"/>
      <c r="AD191" s="1"/>
      <c r="AE191" s="1"/>
      <c r="AF191" s="1"/>
      <c r="AG191" s="1"/>
      <c r="AH191" s="1"/>
      <c r="AI191" s="1"/>
      <c r="AJ191" s="1"/>
    </row>
    <row r="192" spans="1:36" ht="12.75" customHeight="1" x14ac:dyDescent="0.3">
      <c r="A192" s="1"/>
      <c r="B192" s="1"/>
      <c r="C192" s="1"/>
      <c r="D192" s="1"/>
      <c r="E192" s="1"/>
      <c r="F192" s="1"/>
      <c r="G192" s="1"/>
      <c r="H192" s="1"/>
      <c r="I192" s="1"/>
      <c r="J192" s="1"/>
      <c r="K192" s="1"/>
      <c r="L192" s="1"/>
      <c r="M192" s="1"/>
      <c r="N192" s="1"/>
      <c r="O192" s="4"/>
      <c r="P192" s="4"/>
      <c r="Q192" s="4"/>
      <c r="R192" s="1"/>
      <c r="S192" s="1"/>
      <c r="T192" s="1"/>
      <c r="U192" s="1"/>
      <c r="V192" s="1"/>
      <c r="W192" s="1"/>
      <c r="X192" s="1"/>
      <c r="Y192" s="1"/>
      <c r="Z192" s="1"/>
      <c r="AA192" s="1"/>
      <c r="AB192" s="1"/>
      <c r="AC192" s="1"/>
      <c r="AD192" s="1"/>
      <c r="AE192" s="1"/>
      <c r="AF192" s="1"/>
      <c r="AG192" s="1"/>
      <c r="AH192" s="1"/>
      <c r="AI192" s="1"/>
      <c r="AJ192" s="1"/>
    </row>
    <row r="193" spans="1:36" ht="12.75" customHeight="1" x14ac:dyDescent="0.3">
      <c r="A193" s="1"/>
      <c r="B193" s="1"/>
      <c r="C193" s="1"/>
      <c r="D193" s="1"/>
      <c r="E193" s="1"/>
      <c r="F193" s="1"/>
      <c r="G193" s="1"/>
      <c r="H193" s="1"/>
      <c r="I193" s="1"/>
      <c r="J193" s="1"/>
      <c r="K193" s="1"/>
      <c r="L193" s="1"/>
      <c r="M193" s="1"/>
      <c r="N193" s="1"/>
      <c r="O193" s="4"/>
      <c r="P193" s="4"/>
      <c r="Q193" s="4"/>
      <c r="R193" s="1"/>
      <c r="S193" s="1"/>
      <c r="T193" s="1"/>
      <c r="U193" s="1"/>
      <c r="V193" s="1"/>
      <c r="W193" s="1"/>
      <c r="X193" s="1"/>
      <c r="Y193" s="1"/>
      <c r="Z193" s="1"/>
      <c r="AA193" s="1"/>
      <c r="AB193" s="1"/>
      <c r="AC193" s="1"/>
      <c r="AD193" s="1"/>
      <c r="AE193" s="1"/>
      <c r="AF193" s="1"/>
      <c r="AG193" s="1"/>
      <c r="AH193" s="1"/>
      <c r="AI193" s="1"/>
      <c r="AJ193" s="1"/>
    </row>
    <row r="194" spans="1:36" ht="12.75" customHeight="1" x14ac:dyDescent="0.3">
      <c r="A194" s="1"/>
      <c r="B194" s="1"/>
      <c r="C194" s="1"/>
      <c r="D194" s="1"/>
      <c r="E194" s="1"/>
      <c r="F194" s="1"/>
      <c r="G194" s="1"/>
      <c r="H194" s="1"/>
      <c r="I194" s="1"/>
      <c r="J194" s="1"/>
      <c r="K194" s="1"/>
      <c r="L194" s="1"/>
      <c r="M194" s="1"/>
      <c r="N194" s="1"/>
      <c r="O194" s="4"/>
      <c r="P194" s="4"/>
      <c r="Q194" s="4"/>
      <c r="R194" s="1"/>
      <c r="S194" s="1"/>
      <c r="T194" s="1"/>
      <c r="U194" s="1"/>
      <c r="V194" s="1"/>
      <c r="W194" s="1"/>
      <c r="X194" s="1"/>
      <c r="Y194" s="1"/>
      <c r="Z194" s="1"/>
      <c r="AA194" s="1"/>
      <c r="AB194" s="1"/>
      <c r="AC194" s="1"/>
      <c r="AD194" s="1"/>
      <c r="AE194" s="1"/>
      <c r="AF194" s="1"/>
      <c r="AG194" s="1"/>
      <c r="AH194" s="1"/>
      <c r="AI194" s="1"/>
      <c r="AJ194" s="1"/>
    </row>
    <row r="195" spans="1:36" ht="12.75" customHeight="1" x14ac:dyDescent="0.3">
      <c r="A195" s="1"/>
      <c r="B195" s="1"/>
      <c r="C195" s="1"/>
      <c r="D195" s="1"/>
      <c r="E195" s="1"/>
      <c r="F195" s="1"/>
      <c r="G195" s="1"/>
      <c r="H195" s="1"/>
      <c r="I195" s="1"/>
      <c r="J195" s="1"/>
      <c r="K195" s="1"/>
      <c r="L195" s="1"/>
      <c r="M195" s="1"/>
      <c r="N195" s="1"/>
      <c r="O195" s="4"/>
      <c r="P195" s="4"/>
      <c r="Q195" s="4"/>
      <c r="R195" s="1"/>
      <c r="S195" s="1"/>
      <c r="T195" s="1"/>
      <c r="U195" s="1"/>
      <c r="V195" s="1"/>
      <c r="W195" s="1"/>
      <c r="X195" s="1"/>
      <c r="Y195" s="1"/>
      <c r="Z195" s="1"/>
      <c r="AA195" s="1"/>
      <c r="AB195" s="1"/>
      <c r="AC195" s="1"/>
      <c r="AD195" s="1"/>
      <c r="AE195" s="1"/>
      <c r="AF195" s="1"/>
      <c r="AG195" s="1"/>
      <c r="AH195" s="1"/>
      <c r="AI195" s="1"/>
      <c r="AJ195" s="1"/>
    </row>
    <row r="196" spans="1:36" ht="12.75" customHeight="1" x14ac:dyDescent="0.3">
      <c r="A196" s="1"/>
      <c r="B196" s="1"/>
      <c r="C196" s="1"/>
      <c r="D196" s="1"/>
      <c r="E196" s="1"/>
      <c r="F196" s="1"/>
      <c r="G196" s="1"/>
      <c r="H196" s="1"/>
      <c r="I196" s="1"/>
      <c r="J196" s="1"/>
      <c r="K196" s="1"/>
      <c r="L196" s="1"/>
      <c r="M196" s="1"/>
      <c r="N196" s="1"/>
      <c r="O196" s="4"/>
      <c r="P196" s="4"/>
      <c r="Q196" s="4"/>
      <c r="R196" s="1"/>
      <c r="S196" s="1"/>
      <c r="T196" s="1"/>
      <c r="U196" s="1"/>
      <c r="V196" s="1"/>
      <c r="W196" s="1"/>
      <c r="X196" s="1"/>
      <c r="Y196" s="1"/>
      <c r="Z196" s="1"/>
      <c r="AA196" s="1"/>
      <c r="AB196" s="1"/>
      <c r="AC196" s="1"/>
      <c r="AD196" s="1"/>
      <c r="AE196" s="1"/>
      <c r="AF196" s="1"/>
      <c r="AG196" s="1"/>
      <c r="AH196" s="1"/>
      <c r="AI196" s="1"/>
      <c r="AJ196" s="1"/>
    </row>
    <row r="197" spans="1:36" ht="12.75" customHeight="1" x14ac:dyDescent="0.3">
      <c r="A197" s="1"/>
      <c r="B197" s="1"/>
      <c r="C197" s="1"/>
      <c r="D197" s="1"/>
      <c r="E197" s="1"/>
      <c r="F197" s="1"/>
      <c r="G197" s="1"/>
      <c r="H197" s="1"/>
      <c r="I197" s="1"/>
      <c r="J197" s="1"/>
      <c r="K197" s="1"/>
      <c r="L197" s="1"/>
      <c r="M197" s="1"/>
      <c r="N197" s="1"/>
      <c r="O197" s="4"/>
      <c r="P197" s="4"/>
      <c r="Q197" s="4"/>
      <c r="R197" s="1"/>
      <c r="S197" s="1"/>
      <c r="T197" s="1"/>
      <c r="U197" s="1"/>
      <c r="V197" s="1"/>
      <c r="W197" s="1"/>
      <c r="X197" s="1"/>
      <c r="Y197" s="1"/>
      <c r="Z197" s="1"/>
      <c r="AA197" s="1"/>
      <c r="AB197" s="1"/>
      <c r="AC197" s="1"/>
      <c r="AD197" s="1"/>
      <c r="AE197" s="1"/>
      <c r="AF197" s="1"/>
      <c r="AG197" s="1"/>
      <c r="AH197" s="1"/>
      <c r="AI197" s="1"/>
      <c r="AJ197" s="1"/>
    </row>
    <row r="198" spans="1:36" ht="12.75" customHeight="1" x14ac:dyDescent="0.3">
      <c r="A198" s="1"/>
      <c r="B198" s="1"/>
      <c r="C198" s="1"/>
      <c r="D198" s="1"/>
      <c r="E198" s="1"/>
      <c r="F198" s="1"/>
      <c r="G198" s="1"/>
      <c r="H198" s="1"/>
      <c r="I198" s="1"/>
      <c r="J198" s="1"/>
      <c r="K198" s="1"/>
      <c r="L198" s="1"/>
      <c r="M198" s="1"/>
      <c r="N198" s="1"/>
      <c r="O198" s="4"/>
      <c r="P198" s="4"/>
      <c r="Q198" s="4"/>
      <c r="R198" s="1"/>
      <c r="S198" s="1"/>
      <c r="T198" s="1"/>
      <c r="U198" s="1"/>
      <c r="V198" s="1"/>
      <c r="W198" s="1"/>
      <c r="X198" s="1"/>
      <c r="Y198" s="1"/>
      <c r="Z198" s="1"/>
      <c r="AA198" s="1"/>
      <c r="AB198" s="1"/>
      <c r="AC198" s="1"/>
      <c r="AD198" s="1"/>
      <c r="AE198" s="1"/>
      <c r="AF198" s="1"/>
      <c r="AG198" s="1"/>
      <c r="AH198" s="1"/>
      <c r="AI198" s="1"/>
      <c r="AJ198" s="1"/>
    </row>
    <row r="199" spans="1:36" ht="12.75" customHeight="1" x14ac:dyDescent="0.3">
      <c r="A199" s="1"/>
      <c r="B199" s="1"/>
      <c r="C199" s="1"/>
      <c r="D199" s="1"/>
      <c r="E199" s="1"/>
      <c r="F199" s="1"/>
      <c r="G199" s="1"/>
      <c r="H199" s="1"/>
      <c r="I199" s="1"/>
      <c r="J199" s="1"/>
      <c r="K199" s="1"/>
      <c r="L199" s="1"/>
      <c r="M199" s="1"/>
      <c r="N199" s="1"/>
      <c r="O199" s="4"/>
      <c r="P199" s="4"/>
      <c r="Q199" s="4"/>
      <c r="R199" s="1"/>
      <c r="S199" s="1"/>
      <c r="T199" s="1"/>
      <c r="U199" s="1"/>
      <c r="V199" s="1"/>
      <c r="W199" s="1"/>
      <c r="X199" s="1"/>
      <c r="Y199" s="1"/>
      <c r="Z199" s="1"/>
      <c r="AA199" s="1"/>
      <c r="AB199" s="1"/>
      <c r="AC199" s="1"/>
      <c r="AD199" s="1"/>
      <c r="AE199" s="1"/>
      <c r="AF199" s="1"/>
      <c r="AG199" s="1"/>
      <c r="AH199" s="1"/>
      <c r="AI199" s="1"/>
      <c r="AJ199" s="1"/>
    </row>
    <row r="200" spans="1:36" ht="12.75" customHeight="1" x14ac:dyDescent="0.3">
      <c r="A200" s="1"/>
      <c r="B200" s="1"/>
      <c r="C200" s="1"/>
      <c r="D200" s="1"/>
      <c r="E200" s="1"/>
      <c r="F200" s="1"/>
      <c r="G200" s="1"/>
      <c r="H200" s="1"/>
      <c r="I200" s="1"/>
      <c r="J200" s="1"/>
      <c r="K200" s="1"/>
      <c r="L200" s="1"/>
      <c r="M200" s="1"/>
      <c r="N200" s="1"/>
      <c r="O200" s="4"/>
      <c r="P200" s="4"/>
      <c r="Q200" s="4"/>
      <c r="R200" s="1"/>
      <c r="S200" s="1"/>
      <c r="T200" s="1"/>
      <c r="U200" s="1"/>
      <c r="V200" s="1"/>
      <c r="W200" s="1"/>
      <c r="X200" s="1"/>
      <c r="Y200" s="1"/>
      <c r="Z200" s="1"/>
      <c r="AA200" s="1"/>
      <c r="AB200" s="1"/>
      <c r="AC200" s="1"/>
      <c r="AD200" s="1"/>
      <c r="AE200" s="1"/>
      <c r="AF200" s="1"/>
      <c r="AG200" s="1"/>
      <c r="AH200" s="1"/>
      <c r="AI200" s="1"/>
      <c r="AJ200" s="1"/>
    </row>
    <row r="201" spans="1:36" ht="12.75" customHeight="1" x14ac:dyDescent="0.3">
      <c r="A201" s="1"/>
      <c r="B201" s="1"/>
      <c r="C201" s="1"/>
      <c r="D201" s="1"/>
      <c r="E201" s="1"/>
      <c r="F201" s="1"/>
      <c r="G201" s="1"/>
      <c r="H201" s="1"/>
      <c r="I201" s="1"/>
      <c r="J201" s="1"/>
      <c r="K201" s="1"/>
      <c r="L201" s="1"/>
      <c r="M201" s="1"/>
      <c r="N201" s="1"/>
      <c r="O201" s="4"/>
      <c r="P201" s="4"/>
      <c r="Q201" s="4"/>
      <c r="R201" s="1"/>
      <c r="S201" s="1"/>
      <c r="T201" s="1"/>
      <c r="U201" s="1"/>
      <c r="V201" s="1"/>
      <c r="W201" s="1"/>
      <c r="X201" s="1"/>
      <c r="Y201" s="1"/>
      <c r="Z201" s="1"/>
      <c r="AA201" s="1"/>
      <c r="AB201" s="1"/>
      <c r="AC201" s="1"/>
      <c r="AD201" s="1"/>
      <c r="AE201" s="1"/>
      <c r="AF201" s="1"/>
      <c r="AG201" s="1"/>
      <c r="AH201" s="1"/>
      <c r="AI201" s="1"/>
      <c r="AJ201" s="1"/>
    </row>
    <row r="202" spans="1:36" ht="12.75" customHeight="1" x14ac:dyDescent="0.3">
      <c r="A202" s="1"/>
      <c r="B202" s="1"/>
      <c r="C202" s="1"/>
      <c r="D202" s="1"/>
      <c r="E202" s="1"/>
      <c r="F202" s="1"/>
      <c r="G202" s="1"/>
      <c r="H202" s="1"/>
      <c r="I202" s="1"/>
      <c r="J202" s="1"/>
      <c r="K202" s="1"/>
      <c r="L202" s="1"/>
      <c r="M202" s="1"/>
      <c r="N202" s="1"/>
      <c r="O202" s="4"/>
      <c r="P202" s="4"/>
      <c r="Q202" s="4"/>
      <c r="R202" s="1"/>
      <c r="S202" s="1"/>
      <c r="T202" s="1"/>
      <c r="U202" s="1"/>
      <c r="V202" s="1"/>
      <c r="W202" s="1"/>
      <c r="X202" s="1"/>
      <c r="Y202" s="1"/>
      <c r="Z202" s="1"/>
      <c r="AA202" s="1"/>
      <c r="AB202" s="1"/>
      <c r="AC202" s="1"/>
      <c r="AD202" s="1"/>
      <c r="AE202" s="1"/>
      <c r="AF202" s="1"/>
      <c r="AG202" s="1"/>
      <c r="AH202" s="1"/>
      <c r="AI202" s="1"/>
      <c r="AJ202" s="1"/>
    </row>
    <row r="203" spans="1:36" ht="12.75" customHeight="1" x14ac:dyDescent="0.3">
      <c r="A203" s="1"/>
      <c r="B203" s="1"/>
      <c r="C203" s="1"/>
      <c r="D203" s="1"/>
      <c r="E203" s="1"/>
      <c r="F203" s="1"/>
      <c r="G203" s="1"/>
      <c r="H203" s="1"/>
      <c r="I203" s="1"/>
      <c r="J203" s="1"/>
      <c r="K203" s="1"/>
      <c r="L203" s="1"/>
      <c r="M203" s="1"/>
      <c r="N203" s="1"/>
      <c r="O203" s="4"/>
      <c r="P203" s="4"/>
      <c r="Q203" s="4"/>
      <c r="R203" s="1"/>
      <c r="S203" s="1"/>
      <c r="T203" s="1"/>
      <c r="U203" s="1"/>
      <c r="V203" s="1"/>
      <c r="W203" s="1"/>
      <c r="X203" s="1"/>
      <c r="Y203" s="1"/>
      <c r="Z203" s="1"/>
      <c r="AA203" s="1"/>
      <c r="AB203" s="1"/>
      <c r="AC203" s="1"/>
      <c r="AD203" s="1"/>
      <c r="AE203" s="1"/>
      <c r="AF203" s="1"/>
      <c r="AG203" s="1"/>
      <c r="AH203" s="1"/>
      <c r="AI203" s="1"/>
      <c r="AJ203" s="1"/>
    </row>
    <row r="204" spans="1:36" ht="12.75" customHeight="1" x14ac:dyDescent="0.3">
      <c r="A204" s="1"/>
      <c r="B204" s="1"/>
      <c r="C204" s="1"/>
      <c r="D204" s="1"/>
      <c r="E204" s="1"/>
      <c r="F204" s="1"/>
      <c r="G204" s="1"/>
      <c r="H204" s="1"/>
      <c r="I204" s="1"/>
      <c r="J204" s="1"/>
      <c r="K204" s="1"/>
      <c r="L204" s="1"/>
      <c r="M204" s="1"/>
      <c r="N204" s="1"/>
      <c r="O204" s="4"/>
      <c r="P204" s="4"/>
      <c r="Q204" s="4"/>
      <c r="R204" s="1"/>
      <c r="S204" s="1"/>
      <c r="T204" s="1"/>
      <c r="U204" s="1"/>
      <c r="V204" s="1"/>
      <c r="W204" s="1"/>
      <c r="X204" s="1"/>
      <c r="Y204" s="1"/>
      <c r="Z204" s="1"/>
      <c r="AA204" s="1"/>
      <c r="AB204" s="1"/>
      <c r="AC204" s="1"/>
      <c r="AD204" s="1"/>
      <c r="AE204" s="1"/>
      <c r="AF204" s="1"/>
      <c r="AG204" s="1"/>
      <c r="AH204" s="1"/>
      <c r="AI204" s="1"/>
      <c r="AJ204" s="1"/>
    </row>
    <row r="205" spans="1:36" ht="12.75" customHeight="1" x14ac:dyDescent="0.3">
      <c r="A205" s="1"/>
      <c r="B205" s="1"/>
      <c r="C205" s="1"/>
      <c r="D205" s="1"/>
      <c r="E205" s="1"/>
      <c r="F205" s="1"/>
      <c r="G205" s="1"/>
      <c r="H205" s="1"/>
      <c r="I205" s="1"/>
      <c r="J205" s="1"/>
      <c r="K205" s="1"/>
      <c r="L205" s="1"/>
      <c r="M205" s="1"/>
      <c r="N205" s="1"/>
      <c r="O205" s="4"/>
      <c r="P205" s="4"/>
      <c r="Q205" s="4"/>
      <c r="R205" s="1"/>
      <c r="S205" s="1"/>
      <c r="T205" s="1"/>
      <c r="U205" s="1"/>
      <c r="V205" s="1"/>
      <c r="W205" s="1"/>
      <c r="X205" s="1"/>
      <c r="Y205" s="1"/>
      <c r="Z205" s="1"/>
      <c r="AA205" s="1"/>
      <c r="AB205" s="1"/>
      <c r="AC205" s="1"/>
      <c r="AD205" s="1"/>
      <c r="AE205" s="1"/>
      <c r="AF205" s="1"/>
      <c r="AG205" s="1"/>
      <c r="AH205" s="1"/>
      <c r="AI205" s="1"/>
      <c r="AJ205" s="1"/>
    </row>
    <row r="206" spans="1:36" ht="12.75" customHeight="1" x14ac:dyDescent="0.3">
      <c r="A206" s="1"/>
      <c r="B206" s="1"/>
      <c r="C206" s="1"/>
      <c r="D206" s="1"/>
      <c r="E206" s="1"/>
      <c r="F206" s="1"/>
      <c r="G206" s="1"/>
      <c r="H206" s="1"/>
      <c r="I206" s="1"/>
      <c r="J206" s="1"/>
      <c r="K206" s="1"/>
      <c r="L206" s="1"/>
      <c r="M206" s="1"/>
      <c r="N206" s="1"/>
      <c r="O206" s="4"/>
      <c r="P206" s="4"/>
      <c r="Q206" s="4"/>
      <c r="R206" s="1"/>
      <c r="S206" s="1"/>
      <c r="T206" s="1"/>
      <c r="U206" s="1"/>
      <c r="V206" s="1"/>
      <c r="W206" s="1"/>
      <c r="X206" s="1"/>
      <c r="Y206" s="1"/>
      <c r="Z206" s="1"/>
      <c r="AA206" s="1"/>
      <c r="AB206" s="1"/>
      <c r="AC206" s="1"/>
      <c r="AD206" s="1"/>
      <c r="AE206" s="1"/>
      <c r="AF206" s="1"/>
      <c r="AG206" s="1"/>
      <c r="AH206" s="1"/>
      <c r="AI206" s="1"/>
      <c r="AJ206" s="1"/>
    </row>
    <row r="207" spans="1:36" ht="12.75" customHeight="1" x14ac:dyDescent="0.3">
      <c r="A207" s="1"/>
      <c r="B207" s="1"/>
      <c r="C207" s="1"/>
      <c r="D207" s="1"/>
      <c r="E207" s="1"/>
      <c r="F207" s="1"/>
      <c r="G207" s="1"/>
      <c r="H207" s="1"/>
      <c r="I207" s="1"/>
      <c r="J207" s="1"/>
      <c r="K207" s="1"/>
      <c r="L207" s="1"/>
      <c r="M207" s="1"/>
      <c r="N207" s="1"/>
      <c r="O207" s="4"/>
      <c r="P207" s="4"/>
      <c r="Q207" s="4"/>
      <c r="R207" s="1"/>
      <c r="S207" s="1"/>
      <c r="T207" s="1"/>
      <c r="U207" s="1"/>
      <c r="V207" s="1"/>
      <c r="W207" s="1"/>
      <c r="X207" s="1"/>
      <c r="Y207" s="1"/>
      <c r="Z207" s="1"/>
      <c r="AA207" s="1"/>
      <c r="AB207" s="1"/>
      <c r="AC207" s="1"/>
      <c r="AD207" s="1"/>
      <c r="AE207" s="1"/>
      <c r="AF207" s="1"/>
      <c r="AG207" s="1"/>
      <c r="AH207" s="1"/>
      <c r="AI207" s="1"/>
      <c r="AJ207" s="1"/>
    </row>
    <row r="208" spans="1:36" ht="12.75" customHeight="1" x14ac:dyDescent="0.3">
      <c r="A208" s="1"/>
      <c r="B208" s="1"/>
      <c r="C208" s="1"/>
      <c r="D208" s="1"/>
      <c r="E208" s="1"/>
      <c r="F208" s="1"/>
      <c r="G208" s="1"/>
      <c r="H208" s="1"/>
      <c r="I208" s="1"/>
      <c r="J208" s="1"/>
      <c r="K208" s="1"/>
      <c r="L208" s="1"/>
      <c r="M208" s="1"/>
      <c r="N208" s="1"/>
      <c r="O208" s="4"/>
      <c r="P208" s="4"/>
      <c r="Q208" s="4"/>
      <c r="R208" s="1"/>
      <c r="S208" s="1"/>
      <c r="T208" s="1"/>
      <c r="U208" s="1"/>
      <c r="V208" s="1"/>
      <c r="W208" s="1"/>
      <c r="X208" s="1"/>
      <c r="Y208" s="1"/>
      <c r="Z208" s="1"/>
      <c r="AA208" s="1"/>
      <c r="AB208" s="1"/>
      <c r="AC208" s="1"/>
      <c r="AD208" s="1"/>
      <c r="AE208" s="1"/>
      <c r="AF208" s="1"/>
      <c r="AG208" s="1"/>
      <c r="AH208" s="1"/>
      <c r="AI208" s="1"/>
      <c r="AJ208" s="1"/>
    </row>
    <row r="209" spans="1:36" ht="12.75" customHeight="1" x14ac:dyDescent="0.3">
      <c r="A209" s="1"/>
      <c r="B209" s="1"/>
      <c r="C209" s="1"/>
      <c r="D209" s="1"/>
      <c r="E209" s="1"/>
      <c r="F209" s="1"/>
      <c r="G209" s="1"/>
      <c r="H209" s="1"/>
      <c r="I209" s="1"/>
      <c r="J209" s="1"/>
      <c r="K209" s="1"/>
      <c r="L209" s="1"/>
      <c r="M209" s="1"/>
      <c r="N209" s="1"/>
      <c r="O209" s="4"/>
      <c r="P209" s="4"/>
      <c r="Q209" s="4"/>
      <c r="R209" s="1"/>
      <c r="S209" s="1"/>
      <c r="T209" s="1"/>
      <c r="U209" s="1"/>
      <c r="V209" s="1"/>
      <c r="W209" s="1"/>
      <c r="X209" s="1"/>
      <c r="Y209" s="1"/>
      <c r="Z209" s="1"/>
      <c r="AA209" s="1"/>
      <c r="AB209" s="1"/>
      <c r="AC209" s="1"/>
      <c r="AD209" s="1"/>
      <c r="AE209" s="1"/>
      <c r="AF209" s="1"/>
      <c r="AG209" s="1"/>
      <c r="AH209" s="1"/>
      <c r="AI209" s="1"/>
      <c r="AJ209" s="1"/>
    </row>
    <row r="210" spans="1:36" ht="12.75" customHeight="1" x14ac:dyDescent="0.3">
      <c r="A210" s="1"/>
      <c r="B210" s="1"/>
      <c r="C210" s="1"/>
      <c r="D210" s="1"/>
      <c r="E210" s="1"/>
      <c r="F210" s="1"/>
      <c r="G210" s="1"/>
      <c r="H210" s="1"/>
      <c r="I210" s="1"/>
      <c r="J210" s="1"/>
      <c r="K210" s="1"/>
      <c r="L210" s="1"/>
      <c r="M210" s="1"/>
      <c r="N210" s="1"/>
      <c r="O210" s="4"/>
      <c r="P210" s="4"/>
      <c r="Q210" s="4"/>
      <c r="R210" s="1"/>
      <c r="S210" s="1"/>
      <c r="T210" s="1"/>
      <c r="U210" s="1"/>
      <c r="V210" s="1"/>
      <c r="W210" s="1"/>
      <c r="X210" s="1"/>
      <c r="Y210" s="1"/>
      <c r="Z210" s="1"/>
      <c r="AA210" s="1"/>
      <c r="AB210" s="1"/>
      <c r="AC210" s="1"/>
      <c r="AD210" s="1"/>
      <c r="AE210" s="1"/>
      <c r="AF210" s="1"/>
      <c r="AG210" s="1"/>
      <c r="AH210" s="1"/>
      <c r="AI210" s="1"/>
      <c r="AJ210" s="1"/>
    </row>
    <row r="211" spans="1:36" ht="12.75" customHeight="1" x14ac:dyDescent="0.3">
      <c r="A211" s="1"/>
      <c r="B211" s="1"/>
      <c r="C211" s="1"/>
      <c r="D211" s="1"/>
      <c r="E211" s="1"/>
      <c r="F211" s="1"/>
      <c r="G211" s="1"/>
      <c r="H211" s="1"/>
      <c r="I211" s="1"/>
      <c r="J211" s="1"/>
      <c r="K211" s="1"/>
      <c r="L211" s="1"/>
      <c r="M211" s="1"/>
      <c r="N211" s="1"/>
      <c r="O211" s="4"/>
      <c r="P211" s="4"/>
      <c r="Q211" s="4"/>
      <c r="R211" s="1"/>
      <c r="S211" s="1"/>
      <c r="T211" s="1"/>
      <c r="U211" s="1"/>
      <c r="V211" s="1"/>
      <c r="W211" s="1"/>
      <c r="X211" s="1"/>
      <c r="Y211" s="1"/>
      <c r="Z211" s="1"/>
      <c r="AA211" s="1"/>
      <c r="AB211" s="1"/>
      <c r="AC211" s="1"/>
      <c r="AD211" s="1"/>
      <c r="AE211" s="1"/>
      <c r="AF211" s="1"/>
      <c r="AG211" s="1"/>
      <c r="AH211" s="1"/>
      <c r="AI211" s="1"/>
      <c r="AJ211" s="1"/>
    </row>
    <row r="212" spans="1:36" ht="12.75" customHeight="1" x14ac:dyDescent="0.3">
      <c r="A212" s="1"/>
      <c r="B212" s="1"/>
      <c r="C212" s="1"/>
      <c r="D212" s="1"/>
      <c r="E212" s="1"/>
      <c r="F212" s="1"/>
      <c r="G212" s="1"/>
      <c r="H212" s="1"/>
      <c r="I212" s="1"/>
      <c r="J212" s="1"/>
      <c r="K212" s="1"/>
      <c r="L212" s="1"/>
      <c r="M212" s="1"/>
      <c r="N212" s="1"/>
      <c r="O212" s="4"/>
      <c r="P212" s="4"/>
      <c r="Q212" s="4"/>
      <c r="R212" s="1"/>
      <c r="S212" s="1"/>
      <c r="T212" s="1"/>
      <c r="U212" s="1"/>
      <c r="V212" s="1"/>
      <c r="W212" s="1"/>
      <c r="X212" s="1"/>
      <c r="Y212" s="1"/>
      <c r="Z212" s="1"/>
      <c r="AA212" s="1"/>
      <c r="AB212" s="1"/>
      <c r="AC212" s="1"/>
      <c r="AD212" s="1"/>
      <c r="AE212" s="1"/>
      <c r="AF212" s="1"/>
      <c r="AG212" s="1"/>
      <c r="AH212" s="1"/>
      <c r="AI212" s="1"/>
      <c r="AJ212" s="1"/>
    </row>
    <row r="213" spans="1:36" ht="12.75" customHeight="1" x14ac:dyDescent="0.3">
      <c r="A213" s="1"/>
      <c r="B213" s="1"/>
      <c r="C213" s="1"/>
      <c r="D213" s="1"/>
      <c r="E213" s="1"/>
      <c r="F213" s="1"/>
      <c r="G213" s="1"/>
      <c r="H213" s="1"/>
      <c r="I213" s="1"/>
      <c r="J213" s="1"/>
      <c r="K213" s="1"/>
      <c r="L213" s="1"/>
      <c r="M213" s="1"/>
      <c r="N213" s="1"/>
      <c r="O213" s="4"/>
      <c r="P213" s="4"/>
      <c r="Q213" s="4"/>
      <c r="R213" s="1"/>
      <c r="S213" s="1"/>
      <c r="T213" s="1"/>
      <c r="U213" s="1"/>
      <c r="V213" s="1"/>
      <c r="W213" s="1"/>
      <c r="X213" s="1"/>
      <c r="Y213" s="1"/>
      <c r="Z213" s="1"/>
      <c r="AA213" s="1"/>
      <c r="AB213" s="1"/>
      <c r="AC213" s="1"/>
      <c r="AD213" s="1"/>
      <c r="AE213" s="1"/>
      <c r="AF213" s="1"/>
      <c r="AG213" s="1"/>
      <c r="AH213" s="1"/>
      <c r="AI213" s="1"/>
      <c r="AJ213" s="1"/>
    </row>
    <row r="214" spans="1:36" ht="12.75" customHeight="1" x14ac:dyDescent="0.3">
      <c r="A214" s="1"/>
      <c r="B214" s="1"/>
      <c r="C214" s="1"/>
      <c r="D214" s="1"/>
      <c r="E214" s="1"/>
      <c r="F214" s="1"/>
      <c r="G214" s="1"/>
      <c r="H214" s="1"/>
      <c r="I214" s="1"/>
      <c r="J214" s="1"/>
      <c r="K214" s="1"/>
      <c r="L214" s="1"/>
      <c r="M214" s="1"/>
      <c r="N214" s="1"/>
      <c r="O214" s="4"/>
      <c r="P214" s="4"/>
      <c r="Q214" s="4"/>
      <c r="R214" s="1"/>
      <c r="S214" s="1"/>
      <c r="T214" s="1"/>
      <c r="U214" s="1"/>
      <c r="V214" s="1"/>
      <c r="W214" s="1"/>
      <c r="X214" s="1"/>
      <c r="Y214" s="1"/>
      <c r="Z214" s="1"/>
      <c r="AA214" s="1"/>
      <c r="AB214" s="1"/>
      <c r="AC214" s="1"/>
      <c r="AD214" s="1"/>
      <c r="AE214" s="1"/>
      <c r="AF214" s="1"/>
      <c r="AG214" s="1"/>
      <c r="AH214" s="1"/>
      <c r="AI214" s="1"/>
      <c r="AJ214" s="1"/>
    </row>
    <row r="215" spans="1:36" ht="12.75" customHeight="1" x14ac:dyDescent="0.3">
      <c r="A215" s="1"/>
      <c r="B215" s="1"/>
      <c r="C215" s="1"/>
      <c r="D215" s="1"/>
      <c r="E215" s="1"/>
      <c r="F215" s="1"/>
      <c r="G215" s="1"/>
      <c r="H215" s="1"/>
      <c r="I215" s="1"/>
      <c r="J215" s="1"/>
      <c r="K215" s="1"/>
      <c r="L215" s="1"/>
      <c r="M215" s="1"/>
      <c r="N215" s="1"/>
      <c r="O215" s="4"/>
      <c r="P215" s="4"/>
      <c r="Q215" s="4"/>
      <c r="R215" s="1"/>
      <c r="S215" s="1"/>
      <c r="T215" s="1"/>
      <c r="U215" s="1"/>
      <c r="V215" s="1"/>
      <c r="W215" s="1"/>
      <c r="X215" s="1"/>
      <c r="Y215" s="1"/>
      <c r="Z215" s="1"/>
      <c r="AA215" s="1"/>
      <c r="AB215" s="1"/>
      <c r="AC215" s="1"/>
      <c r="AD215" s="1"/>
      <c r="AE215" s="1"/>
      <c r="AF215" s="1"/>
      <c r="AG215" s="1"/>
      <c r="AH215" s="1"/>
      <c r="AI215" s="1"/>
      <c r="AJ215" s="1"/>
    </row>
    <row r="216" spans="1:36" ht="12.75" customHeight="1" x14ac:dyDescent="0.3">
      <c r="A216" s="1"/>
      <c r="B216" s="1"/>
      <c r="C216" s="1"/>
      <c r="D216" s="1"/>
      <c r="E216" s="1"/>
      <c r="F216" s="1"/>
      <c r="G216" s="1"/>
      <c r="H216" s="1"/>
      <c r="I216" s="1"/>
      <c r="J216" s="1"/>
      <c r="K216" s="1"/>
      <c r="L216" s="1"/>
      <c r="M216" s="1"/>
      <c r="N216" s="1"/>
      <c r="O216" s="4"/>
      <c r="P216" s="4"/>
      <c r="Q216" s="4"/>
      <c r="R216" s="1"/>
      <c r="S216" s="1"/>
      <c r="T216" s="1"/>
      <c r="U216" s="1"/>
      <c r="V216" s="1"/>
      <c r="W216" s="1"/>
      <c r="X216" s="1"/>
      <c r="Y216" s="1"/>
      <c r="Z216" s="1"/>
      <c r="AA216" s="1"/>
      <c r="AB216" s="1"/>
      <c r="AC216" s="1"/>
      <c r="AD216" s="1"/>
      <c r="AE216" s="1"/>
      <c r="AF216" s="1"/>
      <c r="AG216" s="1"/>
      <c r="AH216" s="1"/>
      <c r="AI216" s="1"/>
      <c r="AJ216" s="1"/>
    </row>
    <row r="217" spans="1:36" ht="12.75" customHeight="1" x14ac:dyDescent="0.3">
      <c r="A217" s="1"/>
      <c r="B217" s="1"/>
      <c r="C217" s="1"/>
      <c r="D217" s="1"/>
      <c r="E217" s="1"/>
      <c r="F217" s="1"/>
      <c r="G217" s="1"/>
      <c r="H217" s="1"/>
      <c r="I217" s="1"/>
      <c r="J217" s="1"/>
      <c r="K217" s="1"/>
      <c r="L217" s="1"/>
      <c r="M217" s="1"/>
      <c r="N217" s="1"/>
      <c r="O217" s="4"/>
      <c r="P217" s="4"/>
      <c r="Q217" s="4"/>
      <c r="R217" s="1"/>
      <c r="S217" s="1"/>
      <c r="T217" s="1"/>
      <c r="U217" s="1"/>
      <c r="V217" s="1"/>
      <c r="W217" s="1"/>
      <c r="X217" s="1"/>
      <c r="Y217" s="1"/>
      <c r="Z217" s="1"/>
      <c r="AA217" s="1"/>
      <c r="AB217" s="1"/>
      <c r="AC217" s="1"/>
      <c r="AD217" s="1"/>
      <c r="AE217" s="1"/>
      <c r="AF217" s="1"/>
      <c r="AG217" s="1"/>
      <c r="AH217" s="1"/>
      <c r="AI217" s="1"/>
      <c r="AJ217" s="1"/>
    </row>
    <row r="218" spans="1:36" ht="12.75" customHeight="1" x14ac:dyDescent="0.3">
      <c r="A218" s="1"/>
      <c r="B218" s="1"/>
      <c r="C218" s="1"/>
      <c r="D218" s="1"/>
      <c r="E218" s="1"/>
      <c r="F218" s="1"/>
      <c r="G218" s="1"/>
      <c r="H218" s="1"/>
      <c r="I218" s="1"/>
      <c r="J218" s="1"/>
      <c r="K218" s="1"/>
      <c r="L218" s="1"/>
      <c r="M218" s="1"/>
      <c r="N218" s="1"/>
      <c r="O218" s="4"/>
      <c r="P218" s="4"/>
      <c r="Q218" s="4"/>
      <c r="R218" s="1"/>
      <c r="S218" s="1"/>
      <c r="T218" s="1"/>
      <c r="U218" s="1"/>
      <c r="V218" s="1"/>
      <c r="W218" s="1"/>
      <c r="X218" s="1"/>
      <c r="Y218" s="1"/>
      <c r="Z218" s="1"/>
      <c r="AA218" s="1"/>
      <c r="AB218" s="1"/>
      <c r="AC218" s="1"/>
      <c r="AD218" s="1"/>
      <c r="AE218" s="1"/>
      <c r="AF218" s="1"/>
      <c r="AG218" s="1"/>
      <c r="AH218" s="1"/>
      <c r="AI218" s="1"/>
      <c r="AJ218" s="1"/>
    </row>
    <row r="219" spans="1:36" ht="12.75" customHeight="1" x14ac:dyDescent="0.3">
      <c r="A219" s="1"/>
      <c r="B219" s="1"/>
      <c r="C219" s="1"/>
      <c r="D219" s="1"/>
      <c r="E219" s="1"/>
      <c r="F219" s="1"/>
      <c r="G219" s="1"/>
      <c r="H219" s="1"/>
      <c r="I219" s="1"/>
      <c r="J219" s="1"/>
      <c r="K219" s="1"/>
      <c r="L219" s="1"/>
      <c r="M219" s="1"/>
      <c r="N219" s="1"/>
      <c r="O219" s="4"/>
      <c r="P219" s="4"/>
      <c r="Q219" s="4"/>
      <c r="R219" s="1"/>
      <c r="S219" s="1"/>
      <c r="T219" s="1"/>
      <c r="U219" s="1"/>
      <c r="V219" s="1"/>
      <c r="W219" s="1"/>
      <c r="X219" s="1"/>
      <c r="Y219" s="1"/>
      <c r="Z219" s="1"/>
      <c r="AA219" s="1"/>
      <c r="AB219" s="1"/>
      <c r="AC219" s="1"/>
      <c r="AD219" s="1"/>
      <c r="AE219" s="1"/>
      <c r="AF219" s="1"/>
      <c r="AG219" s="1"/>
      <c r="AH219" s="1"/>
      <c r="AI219" s="1"/>
      <c r="AJ219" s="1"/>
    </row>
    <row r="220" spans="1:36" ht="12.75" customHeight="1" x14ac:dyDescent="0.3">
      <c r="A220" s="1"/>
      <c r="B220" s="1"/>
      <c r="C220" s="1"/>
      <c r="D220" s="1"/>
      <c r="E220" s="1"/>
      <c r="F220" s="1"/>
      <c r="G220" s="1"/>
      <c r="H220" s="1"/>
      <c r="I220" s="1"/>
      <c r="J220" s="1"/>
      <c r="K220" s="1"/>
      <c r="L220" s="1"/>
      <c r="M220" s="1"/>
      <c r="N220" s="1"/>
      <c r="O220" s="4"/>
      <c r="P220" s="4"/>
      <c r="Q220" s="4"/>
      <c r="R220" s="1"/>
      <c r="S220" s="1"/>
      <c r="T220" s="1"/>
      <c r="U220" s="1"/>
      <c r="V220" s="1"/>
      <c r="W220" s="1"/>
      <c r="X220" s="1"/>
      <c r="Y220" s="1"/>
      <c r="Z220" s="1"/>
      <c r="AA220" s="1"/>
      <c r="AB220" s="1"/>
      <c r="AC220" s="1"/>
      <c r="AD220" s="1"/>
      <c r="AE220" s="1"/>
      <c r="AF220" s="1"/>
      <c r="AG220" s="1"/>
      <c r="AH220" s="1"/>
      <c r="AI220" s="1"/>
      <c r="AJ220" s="1"/>
    </row>
    <row r="221" spans="1:36" ht="12.75" customHeight="1" x14ac:dyDescent="0.3">
      <c r="A221" s="1"/>
      <c r="B221" s="1"/>
      <c r="C221" s="1"/>
      <c r="D221" s="1"/>
      <c r="E221" s="1"/>
      <c r="F221" s="1"/>
      <c r="G221" s="1"/>
      <c r="H221" s="1"/>
      <c r="I221" s="1"/>
      <c r="J221" s="1"/>
      <c r="K221" s="1"/>
      <c r="L221" s="1"/>
      <c r="M221" s="1"/>
      <c r="N221" s="1"/>
      <c r="O221" s="4"/>
      <c r="P221" s="4"/>
      <c r="Q221" s="4"/>
      <c r="R221" s="1"/>
      <c r="S221" s="1"/>
      <c r="T221" s="1"/>
      <c r="U221" s="1"/>
      <c r="V221" s="1"/>
      <c r="W221" s="1"/>
      <c r="X221" s="1"/>
      <c r="Y221" s="1"/>
      <c r="Z221" s="1"/>
      <c r="AA221" s="1"/>
      <c r="AB221" s="1"/>
      <c r="AC221" s="1"/>
      <c r="AD221" s="1"/>
      <c r="AE221" s="1"/>
      <c r="AF221" s="1"/>
      <c r="AG221" s="1"/>
      <c r="AH221" s="1"/>
      <c r="AI221" s="1"/>
      <c r="AJ221" s="1"/>
    </row>
    <row r="222" spans="1:36" ht="12.75" customHeight="1" x14ac:dyDescent="0.3">
      <c r="A222" s="1"/>
      <c r="B222" s="1"/>
      <c r="C222" s="1"/>
      <c r="D222" s="1"/>
      <c r="E222" s="1"/>
      <c r="F222" s="1"/>
      <c r="G222" s="1"/>
      <c r="H222" s="1"/>
      <c r="I222" s="1"/>
      <c r="J222" s="1"/>
      <c r="K222" s="1"/>
      <c r="L222" s="1"/>
      <c r="M222" s="1"/>
      <c r="N222" s="1"/>
      <c r="O222" s="4"/>
      <c r="P222" s="4"/>
      <c r="Q222" s="4"/>
      <c r="R222" s="1"/>
      <c r="S222" s="1"/>
      <c r="T222" s="1"/>
      <c r="U222" s="1"/>
      <c r="V222" s="1"/>
      <c r="W222" s="1"/>
      <c r="X222" s="1"/>
      <c r="Y222" s="1"/>
      <c r="Z222" s="1"/>
      <c r="AA222" s="1"/>
      <c r="AB222" s="1"/>
      <c r="AC222" s="1"/>
      <c r="AD222" s="1"/>
      <c r="AE222" s="1"/>
      <c r="AF222" s="1"/>
      <c r="AG222" s="1"/>
      <c r="AH222" s="1"/>
      <c r="AI222" s="1"/>
      <c r="AJ222" s="1"/>
    </row>
    <row r="223" spans="1:36" ht="12.75" customHeight="1" x14ac:dyDescent="0.3">
      <c r="A223" s="1"/>
      <c r="B223" s="1"/>
      <c r="C223" s="1"/>
      <c r="D223" s="1"/>
      <c r="E223" s="1"/>
      <c r="F223" s="1"/>
      <c r="G223" s="1"/>
      <c r="H223" s="1"/>
      <c r="I223" s="1"/>
      <c r="J223" s="1"/>
      <c r="K223" s="1"/>
      <c r="L223" s="1"/>
      <c r="M223" s="1"/>
      <c r="N223" s="1"/>
      <c r="O223" s="4"/>
      <c r="P223" s="4"/>
      <c r="Q223" s="4"/>
      <c r="R223" s="1"/>
      <c r="S223" s="1"/>
      <c r="T223" s="1"/>
      <c r="U223" s="1"/>
      <c r="V223" s="1"/>
      <c r="W223" s="1"/>
      <c r="X223" s="1"/>
      <c r="Y223" s="1"/>
      <c r="Z223" s="1"/>
      <c r="AA223" s="1"/>
      <c r="AB223" s="1"/>
      <c r="AC223" s="1"/>
      <c r="AD223" s="1"/>
      <c r="AE223" s="1"/>
      <c r="AF223" s="1"/>
      <c r="AG223" s="1"/>
      <c r="AH223" s="1"/>
      <c r="AI223" s="1"/>
      <c r="AJ223" s="1"/>
    </row>
    <row r="224" spans="1:36" ht="12.75" customHeight="1" x14ac:dyDescent="0.3">
      <c r="A224" s="1"/>
      <c r="B224" s="1"/>
      <c r="C224" s="1"/>
      <c r="D224" s="1"/>
      <c r="E224" s="1"/>
      <c r="F224" s="1"/>
      <c r="G224" s="1"/>
      <c r="H224" s="1"/>
      <c r="I224" s="1"/>
      <c r="J224" s="1"/>
      <c r="K224" s="1"/>
      <c r="L224" s="1"/>
      <c r="M224" s="1"/>
      <c r="N224" s="1"/>
      <c r="O224" s="4"/>
      <c r="P224" s="4"/>
      <c r="Q224" s="4"/>
      <c r="R224" s="1"/>
      <c r="S224" s="1"/>
      <c r="T224" s="1"/>
      <c r="U224" s="1"/>
      <c r="V224" s="1"/>
      <c r="W224" s="1"/>
      <c r="X224" s="1"/>
      <c r="Y224" s="1"/>
      <c r="Z224" s="1"/>
      <c r="AA224" s="1"/>
      <c r="AB224" s="1"/>
      <c r="AC224" s="1"/>
      <c r="AD224" s="1"/>
      <c r="AE224" s="1"/>
      <c r="AF224" s="1"/>
      <c r="AG224" s="1"/>
      <c r="AH224" s="1"/>
      <c r="AI224" s="1"/>
      <c r="AJ224" s="1"/>
    </row>
    <row r="225" spans="1:36" ht="12.75" customHeight="1" x14ac:dyDescent="0.3">
      <c r="A225" s="1"/>
      <c r="B225" s="1"/>
      <c r="C225" s="1"/>
      <c r="D225" s="1"/>
      <c r="E225" s="1"/>
      <c r="F225" s="1"/>
      <c r="G225" s="1"/>
      <c r="H225" s="1"/>
      <c r="I225" s="1"/>
      <c r="J225" s="1"/>
      <c r="K225" s="1"/>
      <c r="L225" s="1"/>
      <c r="M225" s="1"/>
      <c r="N225" s="1"/>
      <c r="O225" s="4"/>
      <c r="P225" s="4"/>
      <c r="Q225" s="4"/>
      <c r="R225" s="1"/>
      <c r="S225" s="1"/>
      <c r="T225" s="1"/>
      <c r="U225" s="1"/>
      <c r="V225" s="1"/>
      <c r="W225" s="1"/>
      <c r="X225" s="1"/>
      <c r="Y225" s="1"/>
      <c r="Z225" s="1"/>
      <c r="AA225" s="1"/>
      <c r="AB225" s="1"/>
      <c r="AC225" s="1"/>
      <c r="AD225" s="1"/>
      <c r="AE225" s="1"/>
      <c r="AF225" s="1"/>
      <c r="AG225" s="1"/>
      <c r="AH225" s="1"/>
      <c r="AI225" s="1"/>
      <c r="AJ225" s="1"/>
    </row>
    <row r="226" spans="1:36" ht="12.75" customHeight="1" x14ac:dyDescent="0.3">
      <c r="A226" s="1"/>
      <c r="B226" s="1"/>
      <c r="C226" s="1"/>
      <c r="D226" s="1"/>
      <c r="E226" s="1"/>
      <c r="F226" s="1"/>
      <c r="G226" s="1"/>
      <c r="H226" s="1"/>
      <c r="I226" s="1"/>
      <c r="J226" s="1"/>
      <c r="K226" s="1"/>
      <c r="L226" s="1"/>
      <c r="M226" s="1"/>
      <c r="N226" s="1"/>
      <c r="O226" s="4"/>
      <c r="P226" s="4"/>
      <c r="Q226" s="4"/>
      <c r="R226" s="1"/>
      <c r="S226" s="1"/>
      <c r="T226" s="1"/>
      <c r="U226" s="1"/>
      <c r="V226" s="1"/>
      <c r="W226" s="1"/>
      <c r="X226" s="1"/>
      <c r="Y226" s="1"/>
      <c r="Z226" s="1"/>
      <c r="AA226" s="1"/>
      <c r="AB226" s="1"/>
      <c r="AC226" s="1"/>
      <c r="AD226" s="1"/>
      <c r="AE226" s="1"/>
      <c r="AF226" s="1"/>
      <c r="AG226" s="1"/>
      <c r="AH226" s="1"/>
      <c r="AI226" s="1"/>
      <c r="AJ226" s="1"/>
    </row>
    <row r="227" spans="1:36" ht="12.75" customHeight="1" x14ac:dyDescent="0.3">
      <c r="A227" s="1"/>
      <c r="B227" s="1"/>
      <c r="C227" s="1"/>
      <c r="D227" s="1"/>
      <c r="E227" s="1"/>
      <c r="F227" s="1"/>
      <c r="G227" s="1"/>
      <c r="H227" s="1"/>
      <c r="I227" s="1"/>
      <c r="J227" s="1"/>
      <c r="K227" s="1"/>
      <c r="L227" s="1"/>
      <c r="M227" s="1"/>
      <c r="N227" s="1"/>
      <c r="O227" s="4"/>
      <c r="P227" s="4"/>
      <c r="Q227" s="4"/>
      <c r="R227" s="1"/>
      <c r="S227" s="1"/>
      <c r="T227" s="1"/>
      <c r="U227" s="1"/>
      <c r="V227" s="1"/>
      <c r="W227" s="1"/>
      <c r="X227" s="1"/>
      <c r="Y227" s="1"/>
      <c r="Z227" s="1"/>
      <c r="AA227" s="1"/>
      <c r="AB227" s="1"/>
      <c r="AC227" s="1"/>
      <c r="AD227" s="1"/>
      <c r="AE227" s="1"/>
      <c r="AF227" s="1"/>
      <c r="AG227" s="1"/>
      <c r="AH227" s="1"/>
      <c r="AI227" s="1"/>
      <c r="AJ227" s="1"/>
    </row>
    <row r="228" spans="1:36" ht="12.75" customHeight="1" x14ac:dyDescent="0.3">
      <c r="A228" s="1"/>
      <c r="B228" s="1"/>
      <c r="C228" s="1"/>
      <c r="D228" s="1"/>
      <c r="E228" s="1"/>
      <c r="F228" s="1"/>
      <c r="G228" s="1"/>
      <c r="H228" s="1"/>
      <c r="I228" s="1"/>
      <c r="J228" s="1"/>
      <c r="K228" s="1"/>
      <c r="L228" s="1"/>
      <c r="M228" s="1"/>
      <c r="N228" s="1"/>
      <c r="O228" s="4"/>
      <c r="P228" s="4"/>
      <c r="Q228" s="4"/>
      <c r="R228" s="1"/>
      <c r="S228" s="1"/>
      <c r="T228" s="1"/>
      <c r="U228" s="1"/>
      <c r="V228" s="1"/>
      <c r="W228" s="1"/>
      <c r="X228" s="1"/>
      <c r="Y228" s="1"/>
      <c r="Z228" s="1"/>
      <c r="AA228" s="1"/>
      <c r="AB228" s="1"/>
      <c r="AC228" s="1"/>
      <c r="AD228" s="1"/>
      <c r="AE228" s="1"/>
      <c r="AF228" s="1"/>
      <c r="AG228" s="1"/>
      <c r="AH228" s="1"/>
      <c r="AI228" s="1"/>
      <c r="AJ228" s="1"/>
    </row>
    <row r="229" spans="1:36" ht="12.75" customHeight="1" x14ac:dyDescent="0.3">
      <c r="A229" s="1"/>
      <c r="B229" s="1"/>
      <c r="C229" s="1"/>
      <c r="D229" s="1"/>
      <c r="E229" s="1"/>
      <c r="F229" s="1"/>
      <c r="G229" s="1"/>
      <c r="H229" s="1"/>
      <c r="I229" s="1"/>
      <c r="J229" s="1"/>
      <c r="K229" s="1"/>
      <c r="L229" s="1"/>
      <c r="M229" s="1"/>
      <c r="N229" s="1"/>
      <c r="O229" s="4"/>
      <c r="P229" s="4"/>
      <c r="Q229" s="4"/>
      <c r="R229" s="1"/>
      <c r="S229" s="1"/>
      <c r="T229" s="1"/>
      <c r="U229" s="1"/>
      <c r="V229" s="1"/>
      <c r="W229" s="1"/>
      <c r="X229" s="1"/>
      <c r="Y229" s="1"/>
      <c r="Z229" s="1"/>
      <c r="AA229" s="1"/>
      <c r="AB229" s="1"/>
      <c r="AC229" s="1"/>
      <c r="AD229" s="1"/>
      <c r="AE229" s="1"/>
      <c r="AF229" s="1"/>
      <c r="AG229" s="1"/>
      <c r="AH229" s="1"/>
      <c r="AI229" s="1"/>
      <c r="AJ229" s="1"/>
    </row>
    <row r="230" spans="1:36" ht="12.75" customHeight="1" x14ac:dyDescent="0.3">
      <c r="A230" s="1"/>
      <c r="B230" s="1"/>
      <c r="C230" s="1"/>
      <c r="D230" s="1"/>
      <c r="E230" s="1"/>
      <c r="F230" s="1"/>
      <c r="G230" s="1"/>
      <c r="H230" s="1"/>
      <c r="I230" s="1"/>
      <c r="J230" s="1"/>
      <c r="K230" s="1"/>
      <c r="L230" s="1"/>
      <c r="M230" s="1"/>
      <c r="N230" s="1"/>
      <c r="O230" s="4"/>
      <c r="P230" s="4"/>
      <c r="Q230" s="4"/>
      <c r="R230" s="1"/>
      <c r="S230" s="1"/>
      <c r="T230" s="1"/>
      <c r="U230" s="1"/>
      <c r="V230" s="1"/>
      <c r="W230" s="1"/>
      <c r="X230" s="1"/>
      <c r="Y230" s="1"/>
      <c r="Z230" s="1"/>
      <c r="AA230" s="1"/>
      <c r="AB230" s="1"/>
      <c r="AC230" s="1"/>
      <c r="AD230" s="1"/>
      <c r="AE230" s="1"/>
      <c r="AF230" s="1"/>
      <c r="AG230" s="1"/>
      <c r="AH230" s="1"/>
      <c r="AI230" s="1"/>
      <c r="AJ230" s="1"/>
    </row>
    <row r="231" spans="1:36" ht="12.75" customHeight="1" x14ac:dyDescent="0.3">
      <c r="A231" s="1"/>
      <c r="B231" s="1"/>
      <c r="C231" s="1"/>
      <c r="D231" s="1"/>
      <c r="E231" s="1"/>
      <c r="F231" s="1"/>
      <c r="G231" s="1"/>
      <c r="H231" s="1"/>
      <c r="I231" s="1"/>
      <c r="J231" s="1"/>
      <c r="K231" s="1"/>
      <c r="L231" s="1"/>
      <c r="M231" s="1"/>
      <c r="N231" s="1"/>
      <c r="O231" s="4"/>
      <c r="P231" s="4"/>
      <c r="Q231" s="4"/>
      <c r="R231" s="1"/>
      <c r="S231" s="1"/>
      <c r="T231" s="1"/>
      <c r="U231" s="1"/>
      <c r="V231" s="1"/>
      <c r="W231" s="1"/>
      <c r="X231" s="1"/>
      <c r="Y231" s="1"/>
      <c r="Z231" s="1"/>
      <c r="AA231" s="1"/>
      <c r="AB231" s="1"/>
      <c r="AC231" s="1"/>
      <c r="AD231" s="1"/>
      <c r="AE231" s="1"/>
      <c r="AF231" s="1"/>
      <c r="AG231" s="1"/>
      <c r="AH231" s="1"/>
      <c r="AI231" s="1"/>
      <c r="AJ231" s="1"/>
    </row>
    <row r="232" spans="1:36" ht="12.75" customHeight="1" x14ac:dyDescent="0.3">
      <c r="A232" s="1"/>
      <c r="B232" s="1"/>
      <c r="C232" s="1"/>
      <c r="D232" s="1"/>
      <c r="E232" s="1"/>
      <c r="F232" s="1"/>
      <c r="G232" s="1"/>
      <c r="H232" s="1"/>
      <c r="I232" s="1"/>
      <c r="J232" s="1"/>
      <c r="K232" s="1"/>
      <c r="L232" s="1"/>
      <c r="M232" s="1"/>
      <c r="N232" s="1"/>
      <c r="O232" s="4"/>
      <c r="P232" s="4"/>
      <c r="Q232" s="4"/>
      <c r="R232" s="1"/>
      <c r="S232" s="1"/>
      <c r="T232" s="1"/>
      <c r="U232" s="1"/>
      <c r="V232" s="1"/>
      <c r="W232" s="1"/>
      <c r="X232" s="1"/>
      <c r="Y232" s="1"/>
      <c r="Z232" s="1"/>
      <c r="AA232" s="1"/>
      <c r="AB232" s="1"/>
      <c r="AC232" s="1"/>
      <c r="AD232" s="1"/>
      <c r="AE232" s="1"/>
      <c r="AF232" s="1"/>
      <c r="AG232" s="1"/>
      <c r="AH232" s="1"/>
      <c r="AI232" s="1"/>
      <c r="AJ232" s="1"/>
    </row>
    <row r="233" spans="1:36" ht="12.75" customHeight="1" x14ac:dyDescent="0.3">
      <c r="A233" s="1"/>
      <c r="B233" s="1"/>
      <c r="C233" s="1"/>
      <c r="D233" s="1"/>
      <c r="E233" s="1"/>
      <c r="F233" s="1"/>
      <c r="G233" s="1"/>
      <c r="H233" s="1"/>
      <c r="I233" s="1"/>
      <c r="J233" s="1"/>
      <c r="K233" s="1"/>
      <c r="L233" s="1"/>
      <c r="M233" s="1"/>
      <c r="N233" s="1"/>
      <c r="O233" s="4"/>
      <c r="P233" s="4"/>
      <c r="Q233" s="4"/>
      <c r="R233" s="1"/>
      <c r="S233" s="1"/>
      <c r="T233" s="1"/>
      <c r="U233" s="1"/>
      <c r="V233" s="1"/>
      <c r="W233" s="1"/>
      <c r="X233" s="1"/>
      <c r="Y233" s="1"/>
      <c r="Z233" s="1"/>
      <c r="AA233" s="1"/>
      <c r="AB233" s="1"/>
      <c r="AC233" s="1"/>
      <c r="AD233" s="1"/>
      <c r="AE233" s="1"/>
      <c r="AF233" s="1"/>
      <c r="AG233" s="1"/>
      <c r="AH233" s="1"/>
      <c r="AI233" s="1"/>
      <c r="AJ233" s="1"/>
    </row>
    <row r="234" spans="1:36" ht="12.75" customHeight="1" x14ac:dyDescent="0.3">
      <c r="A234" s="1"/>
      <c r="B234" s="1"/>
      <c r="C234" s="1"/>
      <c r="D234" s="1"/>
      <c r="E234" s="1"/>
      <c r="F234" s="1"/>
      <c r="G234" s="1"/>
      <c r="H234" s="1"/>
      <c r="I234" s="1"/>
      <c r="J234" s="1"/>
      <c r="K234" s="1"/>
      <c r="L234" s="1"/>
      <c r="M234" s="1"/>
      <c r="N234" s="1"/>
      <c r="O234" s="4"/>
      <c r="P234" s="4"/>
      <c r="Q234" s="4"/>
      <c r="R234" s="1"/>
      <c r="S234" s="1"/>
      <c r="T234" s="1"/>
      <c r="U234" s="1"/>
      <c r="V234" s="1"/>
      <c r="W234" s="1"/>
      <c r="X234" s="1"/>
      <c r="Y234" s="1"/>
      <c r="Z234" s="1"/>
      <c r="AA234" s="1"/>
      <c r="AB234" s="1"/>
      <c r="AC234" s="1"/>
      <c r="AD234" s="1"/>
      <c r="AE234" s="1"/>
      <c r="AF234" s="1"/>
      <c r="AG234" s="1"/>
      <c r="AH234" s="1"/>
      <c r="AI234" s="1"/>
      <c r="AJ234" s="1"/>
    </row>
    <row r="235" spans="1:36" ht="12.75" customHeight="1" x14ac:dyDescent="0.3">
      <c r="A235" s="1"/>
      <c r="B235" s="1"/>
      <c r="C235" s="1"/>
      <c r="D235" s="1"/>
      <c r="E235" s="1"/>
      <c r="F235" s="1"/>
      <c r="G235" s="1"/>
      <c r="H235" s="1"/>
      <c r="I235" s="1"/>
      <c r="J235" s="1"/>
      <c r="K235" s="1"/>
      <c r="L235" s="1"/>
      <c r="M235" s="1"/>
      <c r="N235" s="1"/>
      <c r="O235" s="4"/>
      <c r="P235" s="4"/>
      <c r="Q235" s="4"/>
      <c r="R235" s="1"/>
      <c r="S235" s="1"/>
      <c r="T235" s="1"/>
      <c r="U235" s="1"/>
      <c r="V235" s="1"/>
      <c r="W235" s="1"/>
      <c r="X235" s="1"/>
      <c r="Y235" s="1"/>
      <c r="Z235" s="1"/>
      <c r="AA235" s="1"/>
      <c r="AB235" s="1"/>
      <c r="AC235" s="1"/>
      <c r="AD235" s="1"/>
      <c r="AE235" s="1"/>
      <c r="AF235" s="1"/>
      <c r="AG235" s="1"/>
      <c r="AH235" s="1"/>
      <c r="AI235" s="1"/>
      <c r="AJ235" s="1"/>
    </row>
    <row r="236" spans="1:36" ht="12.75" customHeight="1" x14ac:dyDescent="0.3">
      <c r="A236" s="1"/>
      <c r="B236" s="1"/>
      <c r="C236" s="1"/>
      <c r="D236" s="1"/>
      <c r="E236" s="1"/>
      <c r="F236" s="1"/>
      <c r="G236" s="1"/>
      <c r="H236" s="1"/>
      <c r="I236" s="1"/>
      <c r="J236" s="1"/>
      <c r="K236" s="1"/>
      <c r="L236" s="1"/>
      <c r="M236" s="1"/>
      <c r="N236" s="1"/>
      <c r="O236" s="4"/>
      <c r="P236" s="4"/>
      <c r="Q236" s="4"/>
      <c r="R236" s="1"/>
      <c r="S236" s="1"/>
      <c r="T236" s="1"/>
      <c r="U236" s="1"/>
      <c r="V236" s="1"/>
      <c r="W236" s="1"/>
      <c r="X236" s="1"/>
      <c r="Y236" s="1"/>
      <c r="Z236" s="1"/>
      <c r="AA236" s="1"/>
      <c r="AB236" s="1"/>
      <c r="AC236" s="1"/>
      <c r="AD236" s="1"/>
      <c r="AE236" s="1"/>
      <c r="AF236" s="1"/>
      <c r="AG236" s="1"/>
      <c r="AH236" s="1"/>
      <c r="AI236" s="1"/>
      <c r="AJ236" s="1"/>
    </row>
    <row r="237" spans="1:36" ht="12.75" customHeight="1" x14ac:dyDescent="0.3">
      <c r="A237" s="1"/>
      <c r="B237" s="1"/>
      <c r="C237" s="1"/>
      <c r="D237" s="1"/>
      <c r="E237" s="1"/>
      <c r="F237" s="1"/>
      <c r="G237" s="1"/>
      <c r="H237" s="1"/>
      <c r="I237" s="1"/>
      <c r="J237" s="1"/>
      <c r="K237" s="1"/>
      <c r="L237" s="1"/>
      <c r="M237" s="1"/>
      <c r="N237" s="1"/>
      <c r="O237" s="4"/>
      <c r="P237" s="4"/>
      <c r="Q237" s="4"/>
      <c r="R237" s="1"/>
      <c r="S237" s="1"/>
      <c r="T237" s="1"/>
      <c r="U237" s="1"/>
      <c r="V237" s="1"/>
      <c r="W237" s="1"/>
      <c r="X237" s="1"/>
      <c r="Y237" s="1"/>
      <c r="Z237" s="1"/>
      <c r="AA237" s="1"/>
      <c r="AB237" s="1"/>
      <c r="AC237" s="1"/>
      <c r="AD237" s="1"/>
      <c r="AE237" s="1"/>
      <c r="AF237" s="1"/>
      <c r="AG237" s="1"/>
      <c r="AH237" s="1"/>
      <c r="AI237" s="1"/>
      <c r="AJ237" s="1"/>
    </row>
    <row r="238" spans="1:36" ht="12.75" customHeight="1" x14ac:dyDescent="0.3">
      <c r="A238" s="1"/>
      <c r="B238" s="1"/>
      <c r="C238" s="1"/>
      <c r="D238" s="1"/>
      <c r="E238" s="1"/>
      <c r="F238" s="1"/>
      <c r="G238" s="1"/>
      <c r="H238" s="1"/>
      <c r="I238" s="1"/>
      <c r="J238" s="1"/>
      <c r="K238" s="1"/>
      <c r="L238" s="1"/>
      <c r="M238" s="1"/>
      <c r="N238" s="1"/>
      <c r="O238" s="4"/>
      <c r="P238" s="4"/>
      <c r="Q238" s="4"/>
      <c r="R238" s="1"/>
      <c r="S238" s="1"/>
      <c r="T238" s="1"/>
      <c r="U238" s="1"/>
      <c r="V238" s="1"/>
      <c r="W238" s="1"/>
      <c r="X238" s="1"/>
      <c r="Y238" s="1"/>
      <c r="Z238" s="1"/>
      <c r="AA238" s="1"/>
      <c r="AB238" s="1"/>
      <c r="AC238" s="1"/>
      <c r="AD238" s="1"/>
      <c r="AE238" s="1"/>
      <c r="AF238" s="1"/>
      <c r="AG238" s="1"/>
      <c r="AH238" s="1"/>
      <c r="AI238" s="1"/>
      <c r="AJ238" s="1"/>
    </row>
    <row r="239" spans="1:36" ht="12.75" customHeight="1" x14ac:dyDescent="0.3">
      <c r="A239" s="1"/>
      <c r="B239" s="1"/>
      <c r="C239" s="1"/>
      <c r="D239" s="1"/>
      <c r="E239" s="1"/>
      <c r="F239" s="1"/>
      <c r="G239" s="1"/>
      <c r="H239" s="1"/>
      <c r="I239" s="1"/>
      <c r="J239" s="1"/>
      <c r="K239" s="1"/>
      <c r="L239" s="1"/>
      <c r="M239" s="1"/>
      <c r="N239" s="1"/>
      <c r="O239" s="4"/>
      <c r="P239" s="4"/>
      <c r="Q239" s="4"/>
      <c r="R239" s="1"/>
      <c r="S239" s="1"/>
      <c r="T239" s="1"/>
      <c r="U239" s="1"/>
      <c r="V239" s="1"/>
      <c r="W239" s="1"/>
      <c r="X239" s="1"/>
      <c r="Y239" s="1"/>
      <c r="Z239" s="1"/>
      <c r="AA239" s="1"/>
      <c r="AB239" s="1"/>
      <c r="AC239" s="1"/>
      <c r="AD239" s="1"/>
      <c r="AE239" s="1"/>
      <c r="AF239" s="1"/>
      <c r="AG239" s="1"/>
      <c r="AH239" s="1"/>
      <c r="AI239" s="1"/>
      <c r="AJ239" s="1"/>
    </row>
    <row r="240" spans="1:36" ht="12.75" customHeight="1" x14ac:dyDescent="0.3">
      <c r="A240" s="1"/>
      <c r="B240" s="1"/>
      <c r="C240" s="1"/>
      <c r="D240" s="1"/>
      <c r="E240" s="1"/>
      <c r="F240" s="1"/>
      <c r="G240" s="1"/>
      <c r="H240" s="1"/>
      <c r="I240" s="1"/>
      <c r="J240" s="1"/>
      <c r="K240" s="1"/>
      <c r="L240" s="1"/>
      <c r="M240" s="1"/>
      <c r="N240" s="1"/>
      <c r="O240" s="4"/>
      <c r="P240" s="4"/>
      <c r="Q240" s="4"/>
      <c r="R240" s="1"/>
      <c r="S240" s="1"/>
      <c r="T240" s="1"/>
      <c r="U240" s="1"/>
      <c r="V240" s="1"/>
      <c r="W240" s="1"/>
      <c r="X240" s="1"/>
      <c r="Y240" s="1"/>
      <c r="Z240" s="1"/>
      <c r="AA240" s="1"/>
      <c r="AB240" s="1"/>
      <c r="AC240" s="1"/>
      <c r="AD240" s="1"/>
      <c r="AE240" s="1"/>
      <c r="AF240" s="1"/>
      <c r="AG240" s="1"/>
      <c r="AH240" s="1"/>
      <c r="AI240" s="1"/>
      <c r="AJ240" s="1"/>
    </row>
    <row r="241" spans="1:36" ht="12.75" customHeight="1" x14ac:dyDescent="0.3">
      <c r="A241" s="1"/>
      <c r="B241" s="1"/>
      <c r="C241" s="1"/>
      <c r="D241" s="1"/>
      <c r="E241" s="1"/>
      <c r="F241" s="1"/>
      <c r="G241" s="1"/>
      <c r="H241" s="1"/>
      <c r="I241" s="1"/>
      <c r="J241" s="1"/>
      <c r="K241" s="1"/>
      <c r="L241" s="1"/>
      <c r="M241" s="1"/>
      <c r="N241" s="1"/>
      <c r="O241" s="4"/>
      <c r="P241" s="4"/>
      <c r="Q241" s="4"/>
      <c r="R241" s="1"/>
      <c r="S241" s="1"/>
      <c r="T241" s="1"/>
      <c r="U241" s="1"/>
      <c r="V241" s="1"/>
      <c r="W241" s="1"/>
      <c r="X241" s="1"/>
      <c r="Y241" s="1"/>
      <c r="Z241" s="1"/>
      <c r="AA241" s="1"/>
      <c r="AB241" s="1"/>
      <c r="AC241" s="1"/>
      <c r="AD241" s="1"/>
      <c r="AE241" s="1"/>
      <c r="AF241" s="1"/>
      <c r="AG241" s="1"/>
      <c r="AH241" s="1"/>
      <c r="AI241" s="1"/>
      <c r="AJ241" s="1"/>
    </row>
    <row r="242" spans="1:36" ht="12.75" customHeight="1" x14ac:dyDescent="0.3">
      <c r="A242" s="1"/>
      <c r="B242" s="1"/>
      <c r="C242" s="1"/>
      <c r="D242" s="1"/>
      <c r="E242" s="1"/>
      <c r="F242" s="1"/>
      <c r="G242" s="1"/>
      <c r="H242" s="1"/>
      <c r="I242" s="1"/>
      <c r="J242" s="1"/>
      <c r="K242" s="1"/>
      <c r="L242" s="1"/>
      <c r="M242" s="1"/>
      <c r="N242" s="1"/>
      <c r="O242" s="4"/>
      <c r="P242" s="4"/>
      <c r="Q242" s="4"/>
      <c r="R242" s="1"/>
      <c r="S242" s="1"/>
      <c r="T242" s="1"/>
      <c r="U242" s="1"/>
      <c r="V242" s="1"/>
      <c r="W242" s="1"/>
      <c r="X242" s="1"/>
      <c r="Y242" s="1"/>
      <c r="Z242" s="1"/>
      <c r="AA242" s="1"/>
      <c r="AB242" s="1"/>
      <c r="AC242" s="1"/>
      <c r="AD242" s="1"/>
      <c r="AE242" s="1"/>
      <c r="AF242" s="1"/>
      <c r="AG242" s="1"/>
      <c r="AH242" s="1"/>
      <c r="AI242" s="1"/>
      <c r="AJ242" s="1"/>
    </row>
    <row r="243" spans="1:36" ht="12.75" customHeight="1" x14ac:dyDescent="0.3">
      <c r="A243" s="1"/>
      <c r="B243" s="1"/>
      <c r="C243" s="1"/>
      <c r="D243" s="1"/>
      <c r="E243" s="1"/>
      <c r="F243" s="1"/>
      <c r="G243" s="1"/>
      <c r="H243" s="1"/>
      <c r="I243" s="1"/>
      <c r="J243" s="1"/>
      <c r="K243" s="1"/>
      <c r="L243" s="1"/>
      <c r="M243" s="1"/>
      <c r="N243" s="1"/>
      <c r="O243" s="4"/>
      <c r="P243" s="4"/>
      <c r="Q243" s="4"/>
      <c r="R243" s="1"/>
      <c r="S243" s="1"/>
      <c r="T243" s="1"/>
      <c r="U243" s="1"/>
      <c r="V243" s="1"/>
      <c r="W243" s="1"/>
      <c r="X243" s="1"/>
      <c r="Y243" s="1"/>
      <c r="Z243" s="1"/>
      <c r="AA243" s="1"/>
      <c r="AB243" s="1"/>
      <c r="AC243" s="1"/>
      <c r="AD243" s="1"/>
      <c r="AE243" s="1"/>
      <c r="AF243" s="1"/>
      <c r="AG243" s="1"/>
      <c r="AH243" s="1"/>
      <c r="AI243" s="1"/>
      <c r="AJ243" s="1"/>
    </row>
    <row r="244" spans="1:36" ht="12.75" customHeight="1" x14ac:dyDescent="0.3">
      <c r="A244" s="1"/>
      <c r="B244" s="1"/>
      <c r="C244" s="1"/>
      <c r="D244" s="1"/>
      <c r="E244" s="1"/>
      <c r="F244" s="1"/>
      <c r="G244" s="1"/>
      <c r="H244" s="1"/>
      <c r="I244" s="1"/>
      <c r="J244" s="1"/>
      <c r="K244" s="1"/>
      <c r="L244" s="1"/>
      <c r="M244" s="1"/>
      <c r="N244" s="1"/>
      <c r="O244" s="4"/>
      <c r="P244" s="4"/>
      <c r="Q244" s="4"/>
      <c r="R244" s="1"/>
      <c r="S244" s="1"/>
      <c r="T244" s="1"/>
      <c r="U244" s="1"/>
      <c r="V244" s="1"/>
      <c r="W244" s="1"/>
      <c r="X244" s="1"/>
      <c r="Y244" s="1"/>
      <c r="Z244" s="1"/>
      <c r="AA244" s="1"/>
      <c r="AB244" s="1"/>
      <c r="AC244" s="1"/>
      <c r="AD244" s="1"/>
      <c r="AE244" s="1"/>
      <c r="AF244" s="1"/>
      <c r="AG244" s="1"/>
      <c r="AH244" s="1"/>
      <c r="AI244" s="1"/>
      <c r="AJ244" s="1"/>
    </row>
    <row r="245" spans="1:36" ht="12.75" customHeight="1" x14ac:dyDescent="0.3">
      <c r="A245" s="1"/>
      <c r="B245" s="1"/>
      <c r="C245" s="1"/>
      <c r="D245" s="1"/>
      <c r="E245" s="1"/>
      <c r="F245" s="1"/>
      <c r="G245" s="1"/>
      <c r="H245" s="1"/>
      <c r="I245" s="1"/>
      <c r="J245" s="1"/>
      <c r="K245" s="1"/>
      <c r="L245" s="1"/>
      <c r="M245" s="1"/>
      <c r="N245" s="1"/>
      <c r="O245" s="4"/>
      <c r="P245" s="4"/>
      <c r="Q245" s="4"/>
      <c r="R245" s="1"/>
      <c r="S245" s="1"/>
      <c r="T245" s="1"/>
      <c r="U245" s="1"/>
      <c r="V245" s="1"/>
      <c r="W245" s="1"/>
      <c r="X245" s="1"/>
      <c r="Y245" s="1"/>
      <c r="Z245" s="1"/>
      <c r="AA245" s="1"/>
      <c r="AB245" s="1"/>
      <c r="AC245" s="1"/>
      <c r="AD245" s="1"/>
      <c r="AE245" s="1"/>
      <c r="AF245" s="1"/>
      <c r="AG245" s="1"/>
      <c r="AH245" s="1"/>
      <c r="AI245" s="1"/>
      <c r="AJ245" s="1"/>
    </row>
    <row r="246" spans="1:36" ht="12.75" customHeight="1" x14ac:dyDescent="0.3">
      <c r="A246" s="1"/>
      <c r="B246" s="1"/>
      <c r="C246" s="1"/>
      <c r="D246" s="1"/>
      <c r="E246" s="1"/>
      <c r="F246" s="1"/>
      <c r="G246" s="1"/>
      <c r="H246" s="1"/>
      <c r="I246" s="1"/>
      <c r="J246" s="1"/>
      <c r="K246" s="1"/>
      <c r="L246" s="1"/>
      <c r="M246" s="1"/>
      <c r="N246" s="1"/>
      <c r="O246" s="4"/>
      <c r="P246" s="4"/>
      <c r="Q246" s="4"/>
      <c r="R246" s="1"/>
      <c r="S246" s="1"/>
      <c r="T246" s="1"/>
      <c r="U246" s="1"/>
      <c r="V246" s="1"/>
      <c r="W246" s="1"/>
      <c r="X246" s="1"/>
      <c r="Y246" s="1"/>
      <c r="Z246" s="1"/>
      <c r="AA246" s="1"/>
      <c r="AB246" s="1"/>
      <c r="AC246" s="1"/>
      <c r="AD246" s="1"/>
      <c r="AE246" s="1"/>
      <c r="AF246" s="1"/>
      <c r="AG246" s="1"/>
      <c r="AH246" s="1"/>
      <c r="AI246" s="1"/>
      <c r="AJ246" s="1"/>
    </row>
    <row r="247" spans="1:36" ht="12.75" customHeight="1" x14ac:dyDescent="0.3">
      <c r="A247" s="1"/>
      <c r="B247" s="1"/>
      <c r="C247" s="1"/>
      <c r="D247" s="1"/>
      <c r="E247" s="1"/>
      <c r="F247" s="1"/>
      <c r="G247" s="1"/>
      <c r="H247" s="1"/>
      <c r="I247" s="1"/>
      <c r="J247" s="1"/>
      <c r="K247" s="1"/>
      <c r="L247" s="1"/>
      <c r="M247" s="1"/>
      <c r="N247" s="1"/>
      <c r="O247" s="4"/>
      <c r="P247" s="4"/>
      <c r="Q247" s="4"/>
      <c r="R247" s="1"/>
      <c r="S247" s="1"/>
      <c r="T247" s="1"/>
      <c r="U247" s="1"/>
      <c r="V247" s="1"/>
      <c r="W247" s="1"/>
      <c r="X247" s="1"/>
      <c r="Y247" s="1"/>
      <c r="Z247" s="1"/>
      <c r="AA247" s="1"/>
      <c r="AB247" s="1"/>
      <c r="AC247" s="1"/>
      <c r="AD247" s="1"/>
      <c r="AE247" s="1"/>
      <c r="AF247" s="1"/>
      <c r="AG247" s="1"/>
      <c r="AH247" s="1"/>
      <c r="AI247" s="1"/>
      <c r="AJ247" s="1"/>
    </row>
    <row r="248" spans="1:36" ht="12.75" customHeight="1" x14ac:dyDescent="0.3">
      <c r="A248" s="1"/>
      <c r="B248" s="1"/>
      <c r="C248" s="1"/>
      <c r="D248" s="1"/>
      <c r="E248" s="1"/>
      <c r="F248" s="1"/>
      <c r="G248" s="1"/>
      <c r="H248" s="1"/>
      <c r="I248" s="1"/>
      <c r="J248" s="1"/>
      <c r="K248" s="1"/>
      <c r="L248" s="1"/>
      <c r="M248" s="1"/>
      <c r="N248" s="1"/>
      <c r="O248" s="4"/>
      <c r="P248" s="4"/>
      <c r="Q248" s="4"/>
      <c r="R248" s="1"/>
      <c r="S248" s="1"/>
      <c r="T248" s="1"/>
      <c r="U248" s="1"/>
      <c r="V248" s="1"/>
      <c r="W248" s="1"/>
      <c r="X248" s="1"/>
      <c r="Y248" s="1"/>
      <c r="Z248" s="1"/>
      <c r="AA248" s="1"/>
      <c r="AB248" s="1"/>
      <c r="AC248" s="1"/>
      <c r="AD248" s="1"/>
      <c r="AE248" s="1"/>
      <c r="AF248" s="1"/>
      <c r="AG248" s="1"/>
      <c r="AH248" s="1"/>
      <c r="AI248" s="1"/>
      <c r="AJ248" s="1"/>
    </row>
    <row r="249" spans="1:36" ht="12.75" customHeight="1" x14ac:dyDescent="0.3">
      <c r="A249" s="1"/>
      <c r="B249" s="1"/>
      <c r="C249" s="1"/>
      <c r="D249" s="1"/>
      <c r="E249" s="1"/>
      <c r="F249" s="1"/>
      <c r="G249" s="1"/>
      <c r="H249" s="1"/>
      <c r="I249" s="1"/>
      <c r="J249" s="1"/>
      <c r="K249" s="1"/>
      <c r="L249" s="1"/>
      <c r="M249" s="1"/>
      <c r="N249" s="1"/>
      <c r="O249" s="4"/>
      <c r="P249" s="4"/>
      <c r="Q249" s="4"/>
      <c r="R249" s="1"/>
      <c r="S249" s="1"/>
      <c r="T249" s="1"/>
      <c r="U249" s="1"/>
      <c r="V249" s="1"/>
      <c r="W249" s="1"/>
      <c r="X249" s="1"/>
      <c r="Y249" s="1"/>
      <c r="Z249" s="1"/>
      <c r="AA249" s="1"/>
      <c r="AB249" s="1"/>
      <c r="AC249" s="1"/>
      <c r="AD249" s="1"/>
      <c r="AE249" s="1"/>
      <c r="AF249" s="1"/>
      <c r="AG249" s="1"/>
      <c r="AH249" s="1"/>
      <c r="AI249" s="1"/>
      <c r="AJ249" s="1"/>
    </row>
    <row r="250" spans="1:36" ht="12.75" customHeight="1" x14ac:dyDescent="0.3">
      <c r="A250" s="1"/>
      <c r="B250" s="1"/>
      <c r="C250" s="1"/>
      <c r="D250" s="1"/>
      <c r="E250" s="1"/>
      <c r="F250" s="1"/>
      <c r="G250" s="1"/>
      <c r="H250" s="1"/>
      <c r="I250" s="1"/>
      <c r="J250" s="1"/>
      <c r="K250" s="1"/>
      <c r="L250" s="1"/>
      <c r="M250" s="1"/>
      <c r="N250" s="1"/>
      <c r="O250" s="4"/>
      <c r="P250" s="4"/>
      <c r="Q250" s="4"/>
      <c r="R250" s="1"/>
      <c r="S250" s="1"/>
      <c r="T250" s="1"/>
      <c r="U250" s="1"/>
      <c r="V250" s="1"/>
      <c r="W250" s="1"/>
      <c r="X250" s="1"/>
      <c r="Y250" s="1"/>
      <c r="Z250" s="1"/>
      <c r="AA250" s="1"/>
      <c r="AB250" s="1"/>
      <c r="AC250" s="1"/>
      <c r="AD250" s="1"/>
      <c r="AE250" s="1"/>
      <c r="AF250" s="1"/>
      <c r="AG250" s="1"/>
      <c r="AH250" s="1"/>
      <c r="AI250" s="1"/>
      <c r="AJ250" s="1"/>
    </row>
    <row r="251" spans="1:36" ht="15.75" customHeight="1" x14ac:dyDescent="0.3"/>
    <row r="252" spans="1:36" ht="15.75" customHeight="1" x14ac:dyDescent="0.3"/>
    <row r="253" spans="1:36" ht="15.75" customHeight="1" x14ac:dyDescent="0.3"/>
    <row r="254" spans="1:36" ht="15.75" customHeight="1" x14ac:dyDescent="0.3"/>
    <row r="255" spans="1:36" ht="15.75" customHeight="1" x14ac:dyDescent="0.3"/>
    <row r="256" spans="1:3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
    <mergeCell ref="B4:C4"/>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978"/>
  <sheetViews>
    <sheetView showGridLines="0" view="pageBreakPreview" zoomScale="70" zoomScaleNormal="85" zoomScaleSheetLayoutView="70" workbookViewId="0">
      <pane xSplit="6" ySplit="6" topLeftCell="G17" activePane="bottomRight" state="frozen"/>
      <selection pane="topRight" activeCell="G1" sqref="G1"/>
      <selection pane="bottomLeft" activeCell="A7" sqref="A7"/>
      <selection pane="bottomRight" activeCell="X42" sqref="X42"/>
    </sheetView>
  </sheetViews>
  <sheetFormatPr defaultColWidth="12.5" defaultRowHeight="15" customHeight="1" x14ac:dyDescent="0.3"/>
  <cols>
    <col min="1" max="1" width="1" customWidth="1"/>
    <col min="2" max="2" width="20" style="174" customWidth="1"/>
    <col min="3" max="3" width="16" style="211" customWidth="1"/>
    <col min="4" max="4" width="21.83203125" style="207" customWidth="1"/>
    <col min="5" max="5" width="9" customWidth="1"/>
    <col min="6" max="6" width="21" customWidth="1"/>
    <col min="7" max="8" width="7" customWidth="1"/>
    <col min="9" max="9" width="10.33203125" customWidth="1"/>
    <col min="10" max="11" width="14.5" customWidth="1"/>
    <col min="12" max="12" width="13" customWidth="1"/>
    <col min="13" max="13" width="13.6640625" customWidth="1"/>
    <col min="14" max="14" width="14.33203125" customWidth="1"/>
    <col min="15" max="15" width="14.5" customWidth="1"/>
    <col min="16" max="16" width="17" customWidth="1"/>
    <col min="17" max="17" width="9" customWidth="1"/>
    <col min="18" max="18" width="22.83203125" customWidth="1"/>
    <col min="19" max="20" width="9" customWidth="1"/>
  </cols>
  <sheetData>
    <row r="1" spans="1:46" ht="14.5" x14ac:dyDescent="0.35">
      <c r="A1" s="2"/>
      <c r="B1" s="208" t="s">
        <v>412</v>
      </c>
      <c r="D1" s="204"/>
      <c r="E1" s="152"/>
      <c r="F1" s="2"/>
      <c r="G1" s="2"/>
      <c r="H1" s="2"/>
      <c r="I1" s="2"/>
      <c r="J1" s="2"/>
      <c r="K1" s="2"/>
      <c r="L1" s="2"/>
      <c r="M1" s="2"/>
      <c r="N1" s="2"/>
      <c r="O1" s="2"/>
      <c r="P1" s="2"/>
      <c r="Q1" s="2"/>
      <c r="R1" s="2"/>
      <c r="S1" s="2"/>
      <c r="T1" s="2"/>
    </row>
    <row r="2" spans="1:46" ht="14.5" x14ac:dyDescent="0.35">
      <c r="A2" s="2"/>
      <c r="B2" s="208" t="s">
        <v>0</v>
      </c>
      <c r="D2" s="204"/>
      <c r="E2" s="152"/>
      <c r="F2" s="2"/>
      <c r="G2" s="2"/>
      <c r="H2" s="2"/>
      <c r="I2" s="2"/>
      <c r="J2" s="2"/>
      <c r="K2" s="2"/>
      <c r="L2" s="2"/>
      <c r="M2" s="2"/>
      <c r="N2" s="2"/>
      <c r="O2" s="2"/>
      <c r="P2" s="2"/>
      <c r="Q2" s="2"/>
      <c r="R2" s="2"/>
      <c r="S2" s="2"/>
      <c r="T2" s="2"/>
    </row>
    <row r="3" spans="1:46" thickBot="1" x14ac:dyDescent="0.4">
      <c r="A3" s="2"/>
      <c r="B3" s="208"/>
      <c r="D3" s="204"/>
      <c r="E3" s="152"/>
      <c r="F3" s="2"/>
      <c r="G3" s="2"/>
      <c r="H3" s="2"/>
      <c r="I3" s="2"/>
      <c r="J3" s="2"/>
      <c r="K3" s="2"/>
      <c r="L3" s="2"/>
      <c r="M3" s="2"/>
      <c r="N3" s="2"/>
      <c r="O3" s="2"/>
      <c r="P3" s="2"/>
      <c r="Q3" s="2"/>
      <c r="R3" s="2"/>
      <c r="S3" s="2"/>
      <c r="T3" s="2"/>
    </row>
    <row r="4" spans="1:46" thickBot="1" x14ac:dyDescent="0.4">
      <c r="A4" s="2"/>
      <c r="B4" s="194"/>
      <c r="C4" s="210"/>
      <c r="D4" s="205"/>
      <c r="E4" s="153"/>
      <c r="F4" s="8"/>
      <c r="G4" s="503" t="s">
        <v>5</v>
      </c>
      <c r="H4" s="504"/>
      <c r="I4" s="504"/>
      <c r="J4" s="511"/>
      <c r="K4" s="503" t="s">
        <v>7</v>
      </c>
      <c r="L4" s="504"/>
      <c r="M4" s="504"/>
      <c r="N4" s="504"/>
      <c r="O4" s="504"/>
      <c r="P4" s="505"/>
      <c r="Q4" s="506" t="s">
        <v>8</v>
      </c>
    </row>
    <row r="5" spans="1:46" ht="14.5" x14ac:dyDescent="0.35">
      <c r="A5" s="2"/>
      <c r="B5" s="195"/>
      <c r="C5" s="212"/>
      <c r="D5" s="206"/>
      <c r="E5" s="154"/>
      <c r="F5" s="14"/>
      <c r="G5" s="14"/>
      <c r="H5" s="14"/>
      <c r="I5" s="14"/>
      <c r="J5" s="15"/>
      <c r="K5" s="16"/>
      <c r="L5" s="17"/>
      <c r="M5" s="17"/>
      <c r="N5" s="17"/>
      <c r="O5" s="17"/>
      <c r="P5" s="17"/>
      <c r="Q5" s="507"/>
    </row>
    <row r="6" spans="1:46" ht="24.75" customHeight="1" thickBot="1" x14ac:dyDescent="0.4">
      <c r="A6" s="2"/>
      <c r="B6" s="195" t="s">
        <v>13</v>
      </c>
      <c r="C6" s="212" t="s">
        <v>14</v>
      </c>
      <c r="D6" s="206" t="s">
        <v>15</v>
      </c>
      <c r="E6" s="229" t="s">
        <v>16</v>
      </c>
      <c r="F6" s="18" t="s">
        <v>17</v>
      </c>
      <c r="G6" s="19" t="s">
        <v>18</v>
      </c>
      <c r="H6" s="19" t="s">
        <v>19</v>
      </c>
      <c r="I6" s="19" t="s">
        <v>20</v>
      </c>
      <c r="J6" s="237" t="s">
        <v>21</v>
      </c>
      <c r="K6" s="20" t="s">
        <v>22</v>
      </c>
      <c r="L6" s="14" t="s">
        <v>24</v>
      </c>
      <c r="M6" s="14" t="s">
        <v>25</v>
      </c>
      <c r="N6" s="14" t="s">
        <v>26</v>
      </c>
      <c r="O6" s="14" t="s">
        <v>27</v>
      </c>
      <c r="P6" s="18" t="s">
        <v>28</v>
      </c>
      <c r="Q6" s="507"/>
      <c r="R6" s="349" t="s">
        <v>255</v>
      </c>
    </row>
    <row r="7" spans="1:46" ht="24.75" customHeight="1" x14ac:dyDescent="0.35">
      <c r="A7" s="181"/>
      <c r="B7" s="499" t="s">
        <v>119</v>
      </c>
      <c r="C7" s="498" t="s">
        <v>126</v>
      </c>
      <c r="D7" s="508" t="s">
        <v>140</v>
      </c>
      <c r="E7" s="225" t="s">
        <v>32</v>
      </c>
      <c r="F7" s="168" t="s">
        <v>34</v>
      </c>
      <c r="G7" s="22" t="s">
        <v>35</v>
      </c>
      <c r="H7" s="23">
        <v>45</v>
      </c>
      <c r="I7" s="164">
        <v>600</v>
      </c>
      <c r="J7" s="24">
        <f t="shared" ref="J7:J67" si="0">SUM(H7*I7)</f>
        <v>27000</v>
      </c>
      <c r="K7" s="25">
        <v>27000</v>
      </c>
      <c r="L7" s="26"/>
      <c r="M7" s="24"/>
      <c r="N7" s="24"/>
      <c r="O7" s="24"/>
      <c r="P7" s="350">
        <f t="shared" ref="P7:P68" si="1">SUM(K7:O7)</f>
        <v>27000</v>
      </c>
      <c r="Q7" s="351" t="s">
        <v>65</v>
      </c>
      <c r="R7" s="185"/>
      <c r="S7" s="183"/>
      <c r="T7" s="183"/>
    </row>
    <row r="8" spans="1:46" ht="18.75" customHeight="1" x14ac:dyDescent="0.35">
      <c r="A8" s="181"/>
      <c r="B8" s="500"/>
      <c r="C8" s="469"/>
      <c r="D8" s="509"/>
      <c r="E8" s="225" t="s">
        <v>32</v>
      </c>
      <c r="F8" s="168" t="s">
        <v>41</v>
      </c>
      <c r="G8" s="22" t="s">
        <v>35</v>
      </c>
      <c r="H8" s="23">
        <v>45</v>
      </c>
      <c r="I8" s="164">
        <v>300</v>
      </c>
      <c r="J8" s="24">
        <f t="shared" si="0"/>
        <v>13500</v>
      </c>
      <c r="K8" s="25">
        <v>13500</v>
      </c>
      <c r="L8" s="26"/>
      <c r="M8" s="24"/>
      <c r="N8" s="24"/>
      <c r="O8" s="24"/>
      <c r="P8" s="350">
        <f t="shared" si="1"/>
        <v>13500</v>
      </c>
      <c r="Q8" s="351" t="s">
        <v>39</v>
      </c>
      <c r="R8" s="185"/>
      <c r="S8" s="181"/>
      <c r="T8" s="181"/>
    </row>
    <row r="9" spans="1:46" ht="90" customHeight="1" x14ac:dyDescent="0.35">
      <c r="A9" s="181"/>
      <c r="B9" s="500"/>
      <c r="C9" s="469"/>
      <c r="D9" s="509"/>
      <c r="E9" s="225" t="s">
        <v>32</v>
      </c>
      <c r="F9" s="228" t="s">
        <v>44</v>
      </c>
      <c r="G9" s="171" t="s">
        <v>45</v>
      </c>
      <c r="H9" s="267">
        <v>2</v>
      </c>
      <c r="I9" s="233">
        <f>+'Detailed Budget Notes'!D57*'Detailed Budget Notes'!E57*'Detailed Budget Notes'!F57/2</f>
        <v>12500.207999999999</v>
      </c>
      <c r="J9" s="24">
        <f t="shared" si="0"/>
        <v>25000.415999999997</v>
      </c>
      <c r="K9" s="268">
        <v>25000</v>
      </c>
      <c r="L9" s="172"/>
      <c r="M9" s="182"/>
      <c r="N9" s="182"/>
      <c r="O9" s="182"/>
      <c r="P9" s="350">
        <f t="shared" si="1"/>
        <v>25000</v>
      </c>
      <c r="Q9" s="351" t="s">
        <v>240</v>
      </c>
      <c r="R9" s="185"/>
      <c r="S9" s="181"/>
      <c r="T9" s="181"/>
    </row>
    <row r="10" spans="1:46" ht="87" customHeight="1" x14ac:dyDescent="0.35">
      <c r="A10" s="181"/>
      <c r="B10" s="500"/>
      <c r="C10" s="469"/>
      <c r="D10" s="278" t="s">
        <v>141</v>
      </c>
      <c r="E10" s="234" t="s">
        <v>32</v>
      </c>
      <c r="F10" s="283" t="s">
        <v>34</v>
      </c>
      <c r="G10" s="258" t="s">
        <v>35</v>
      </c>
      <c r="H10" s="245">
        <v>45</v>
      </c>
      <c r="I10" s="244">
        <v>600</v>
      </c>
      <c r="J10" s="24">
        <f t="shared" si="0"/>
        <v>27000</v>
      </c>
      <c r="K10" s="244">
        <v>27000</v>
      </c>
      <c r="L10" s="244"/>
      <c r="M10" s="244"/>
      <c r="N10" s="244"/>
      <c r="O10" s="244"/>
      <c r="P10" s="350">
        <f t="shared" si="1"/>
        <v>27000</v>
      </c>
      <c r="Q10" s="246" t="s">
        <v>65</v>
      </c>
      <c r="R10" s="185"/>
      <c r="S10" s="181"/>
      <c r="T10" s="181"/>
    </row>
    <row r="11" spans="1:46" ht="21" customHeight="1" x14ac:dyDescent="0.35">
      <c r="A11" s="181"/>
      <c r="B11" s="500"/>
      <c r="C11" s="469"/>
      <c r="D11" s="278"/>
      <c r="E11" s="282" t="s">
        <v>32</v>
      </c>
      <c r="F11" s="235" t="s">
        <v>58</v>
      </c>
      <c r="G11" s="163" t="s">
        <v>18</v>
      </c>
      <c r="H11" s="520" t="s">
        <v>542</v>
      </c>
      <c r="I11" s="166">
        <v>200000</v>
      </c>
      <c r="J11" s="24" t="e">
        <f t="shared" si="0"/>
        <v>#VALUE!</v>
      </c>
      <c r="K11" s="164">
        <v>90000</v>
      </c>
      <c r="L11" s="164">
        <v>50000</v>
      </c>
      <c r="M11" s="164">
        <v>20000</v>
      </c>
      <c r="N11" s="164">
        <v>20000</v>
      </c>
      <c r="O11" s="164">
        <v>20000</v>
      </c>
      <c r="P11" s="350">
        <f t="shared" si="1"/>
        <v>200000</v>
      </c>
      <c r="Q11" s="246" t="s">
        <v>230</v>
      </c>
      <c r="R11" s="185"/>
      <c r="S11" s="181"/>
      <c r="T11" s="181"/>
    </row>
    <row r="12" spans="1:46" ht="21" customHeight="1" x14ac:dyDescent="0.35">
      <c r="A12" s="181"/>
      <c r="B12" s="500"/>
      <c r="C12" s="496"/>
      <c r="D12" s="278"/>
      <c r="E12" s="284" t="s">
        <v>32</v>
      </c>
      <c r="F12" s="236" t="s">
        <v>44</v>
      </c>
      <c r="G12" s="231" t="s">
        <v>64</v>
      </c>
      <c r="H12" s="232">
        <v>3</v>
      </c>
      <c r="I12" s="233">
        <v>20000</v>
      </c>
      <c r="J12" s="24">
        <f t="shared" si="0"/>
        <v>60000</v>
      </c>
      <c r="K12" s="233">
        <v>20000</v>
      </c>
      <c r="L12" s="233">
        <v>20000</v>
      </c>
      <c r="M12" s="233">
        <v>20000</v>
      </c>
      <c r="N12" s="233"/>
      <c r="O12" s="233"/>
      <c r="P12" s="350">
        <f t="shared" si="1"/>
        <v>60000</v>
      </c>
      <c r="Q12" s="246" t="s">
        <v>240</v>
      </c>
      <c r="R12" s="185"/>
      <c r="S12" s="181"/>
      <c r="T12" s="181"/>
    </row>
    <row r="13" spans="1:46" s="183" customFormat="1" ht="101.25" customHeight="1" x14ac:dyDescent="0.35">
      <c r="A13" s="181"/>
      <c r="B13" s="500"/>
      <c r="C13" s="468" t="s">
        <v>127</v>
      </c>
      <c r="D13" s="300" t="s">
        <v>142</v>
      </c>
      <c r="E13" s="284" t="s">
        <v>32</v>
      </c>
      <c r="F13" s="301" t="s">
        <v>34</v>
      </c>
      <c r="G13" s="302" t="s">
        <v>35</v>
      </c>
      <c r="H13" s="187">
        <v>45</v>
      </c>
      <c r="I13" s="303">
        <v>600</v>
      </c>
      <c r="J13" s="24">
        <f t="shared" si="0"/>
        <v>27000</v>
      </c>
      <c r="K13" s="188">
        <v>27000</v>
      </c>
      <c r="L13" s="303"/>
      <c r="M13" s="303"/>
      <c r="N13" s="303"/>
      <c r="O13" s="303"/>
      <c r="P13" s="350">
        <f t="shared" si="1"/>
        <v>27000</v>
      </c>
      <c r="Q13" s="246" t="s">
        <v>65</v>
      </c>
      <c r="R13" s="185"/>
      <c r="S13" s="181"/>
      <c r="T13" s="181"/>
    </row>
    <row r="14" spans="1:46" s="183" customFormat="1" ht="101.25" customHeight="1" x14ac:dyDescent="0.35">
      <c r="A14" s="181"/>
      <c r="B14" s="500"/>
      <c r="C14" s="469"/>
      <c r="D14" s="471" t="s">
        <v>143</v>
      </c>
      <c r="E14" s="225" t="s">
        <v>32</v>
      </c>
      <c r="F14" s="256" t="s">
        <v>80</v>
      </c>
      <c r="G14" s="287" t="s">
        <v>18</v>
      </c>
      <c r="H14" s="281">
        <v>15</v>
      </c>
      <c r="I14" s="280">
        <v>6000</v>
      </c>
      <c r="J14" s="24">
        <f t="shared" si="0"/>
        <v>90000</v>
      </c>
      <c r="K14" s="280"/>
      <c r="L14" s="280">
        <v>90000</v>
      </c>
      <c r="M14" s="280"/>
      <c r="N14" s="280"/>
      <c r="O14" s="280"/>
      <c r="P14" s="350">
        <f t="shared" si="1"/>
        <v>90000</v>
      </c>
      <c r="Q14" s="246" t="s">
        <v>60</v>
      </c>
      <c r="R14" s="374"/>
      <c r="S14" s="181"/>
      <c r="T14" s="181"/>
    </row>
    <row r="15" spans="1:46" s="189" customFormat="1" ht="63" customHeight="1" x14ac:dyDescent="0.35">
      <c r="A15" s="190"/>
      <c r="B15" s="500"/>
      <c r="C15" s="469"/>
      <c r="D15" s="471"/>
      <c r="E15" s="169" t="s">
        <v>32</v>
      </c>
      <c r="F15" s="238" t="s">
        <v>80</v>
      </c>
      <c r="G15" s="287" t="s">
        <v>35</v>
      </c>
      <c r="H15" s="281">
        <v>20</v>
      </c>
      <c r="I15" s="280">
        <v>6000</v>
      </c>
      <c r="J15" s="24">
        <f t="shared" si="0"/>
        <v>120000</v>
      </c>
      <c r="K15" s="280"/>
      <c r="L15" s="280">
        <v>90000</v>
      </c>
      <c r="M15" s="280">
        <v>30000</v>
      </c>
      <c r="N15" s="280"/>
      <c r="O15" s="280"/>
      <c r="P15" s="350">
        <f t="shared" si="1"/>
        <v>120000</v>
      </c>
      <c r="Q15" s="351" t="s">
        <v>60</v>
      </c>
      <c r="R15" s="375"/>
      <c r="S15" s="181"/>
      <c r="T15" s="181"/>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row>
    <row r="16" spans="1:46" s="189" customFormat="1" ht="63" customHeight="1" x14ac:dyDescent="0.35">
      <c r="A16" s="190"/>
      <c r="B16" s="499" t="s">
        <v>66</v>
      </c>
      <c r="C16" s="468" t="s">
        <v>128</v>
      </c>
      <c r="D16" s="494" t="s">
        <v>144</v>
      </c>
      <c r="E16" s="294" t="s">
        <v>32</v>
      </c>
      <c r="F16" s="286" t="s">
        <v>34</v>
      </c>
      <c r="G16" s="304" t="s">
        <v>35</v>
      </c>
      <c r="H16" s="285">
        <v>30</v>
      </c>
      <c r="I16" s="404">
        <v>600</v>
      </c>
      <c r="J16" s="24">
        <f t="shared" si="0"/>
        <v>18000</v>
      </c>
      <c r="K16" s="305">
        <v>18000</v>
      </c>
      <c r="L16" s="305"/>
      <c r="M16" s="305"/>
      <c r="N16" s="305"/>
      <c r="O16" s="305"/>
      <c r="P16" s="350">
        <f t="shared" si="1"/>
        <v>18000</v>
      </c>
      <c r="Q16" s="351" t="s">
        <v>65</v>
      </c>
      <c r="R16" s="375"/>
      <c r="S16" s="181"/>
      <c r="T16" s="181"/>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row>
    <row r="17" spans="1:46" s="189" customFormat="1" ht="63" customHeight="1" x14ac:dyDescent="0.35">
      <c r="A17" s="190"/>
      <c r="B17" s="500"/>
      <c r="C17" s="469"/>
      <c r="D17" s="494"/>
      <c r="E17" s="225" t="s">
        <v>32</v>
      </c>
      <c r="F17" s="238" t="s">
        <v>41</v>
      </c>
      <c r="G17" s="173" t="s">
        <v>35</v>
      </c>
      <c r="H17" s="281">
        <v>30</v>
      </c>
      <c r="I17" s="281">
        <v>300</v>
      </c>
      <c r="J17" s="24">
        <f t="shared" si="0"/>
        <v>9000</v>
      </c>
      <c r="K17" s="281">
        <v>9000</v>
      </c>
      <c r="L17" s="281"/>
      <c r="M17" s="281"/>
      <c r="N17" s="281"/>
      <c r="O17" s="281"/>
      <c r="P17" s="350">
        <f t="shared" si="1"/>
        <v>9000</v>
      </c>
      <c r="Q17" s="351" t="s">
        <v>39</v>
      </c>
      <c r="R17" s="375"/>
      <c r="S17" s="181"/>
      <c r="T17" s="181"/>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row>
    <row r="18" spans="1:46" s="189" customFormat="1" ht="63" customHeight="1" x14ac:dyDescent="0.35">
      <c r="A18" s="190"/>
      <c r="B18" s="500"/>
      <c r="C18" s="469"/>
      <c r="D18" s="494"/>
      <c r="E18" s="169" t="s">
        <v>32</v>
      </c>
      <c r="F18" s="238" t="s">
        <v>44</v>
      </c>
      <c r="G18" s="173" t="s">
        <v>64</v>
      </c>
      <c r="H18" s="280">
        <v>1</v>
      </c>
      <c r="I18" s="281">
        <v>9000</v>
      </c>
      <c r="J18" s="24">
        <f t="shared" si="0"/>
        <v>9000</v>
      </c>
      <c r="K18" s="281">
        <v>9000</v>
      </c>
      <c r="L18" s="281"/>
      <c r="M18" s="281"/>
      <c r="N18" s="281"/>
      <c r="O18" s="281"/>
      <c r="P18" s="350">
        <f t="shared" si="1"/>
        <v>9000</v>
      </c>
      <c r="Q18" s="351" t="s">
        <v>240</v>
      </c>
      <c r="R18" s="375"/>
      <c r="S18" s="181"/>
      <c r="T18" s="181"/>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row>
    <row r="19" spans="1:46" s="189" customFormat="1" ht="63" customHeight="1" x14ac:dyDescent="0.35">
      <c r="A19" s="190"/>
      <c r="B19" s="500"/>
      <c r="C19" s="469"/>
      <c r="D19" s="495"/>
      <c r="E19" s="169" t="s">
        <v>32</v>
      </c>
      <c r="F19" s="238" t="s">
        <v>61</v>
      </c>
      <c r="G19" s="173" t="s">
        <v>18</v>
      </c>
      <c r="H19" s="280">
        <v>1</v>
      </c>
      <c r="I19" s="280">
        <v>61000</v>
      </c>
      <c r="J19" s="24">
        <f t="shared" si="0"/>
        <v>61000</v>
      </c>
      <c r="K19" s="281">
        <v>6000</v>
      </c>
      <c r="L19" s="281">
        <v>10000</v>
      </c>
      <c r="M19" s="281">
        <v>10000</v>
      </c>
      <c r="N19" s="281">
        <v>15000</v>
      </c>
      <c r="O19" s="281">
        <v>20000</v>
      </c>
      <c r="P19" s="350">
        <f t="shared" si="1"/>
        <v>61000</v>
      </c>
      <c r="Q19" s="351" t="s">
        <v>230</v>
      </c>
      <c r="R19" s="375"/>
      <c r="S19" s="181"/>
      <c r="T19" s="181"/>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row>
    <row r="20" spans="1:46" s="189" customFormat="1" ht="63" customHeight="1" x14ac:dyDescent="0.35">
      <c r="A20" s="190"/>
      <c r="B20" s="500"/>
      <c r="C20" s="469"/>
      <c r="D20" s="238" t="s">
        <v>145</v>
      </c>
      <c r="E20" s="169" t="s">
        <v>32</v>
      </c>
      <c r="F20" s="238" t="s">
        <v>80</v>
      </c>
      <c r="G20" s="173" t="s">
        <v>18</v>
      </c>
      <c r="H20" s="281">
        <v>1</v>
      </c>
      <c r="I20" s="280">
        <v>1136078</v>
      </c>
      <c r="J20" s="24">
        <f>SUM(H20*I20)</f>
        <v>1136078</v>
      </c>
      <c r="K20" s="281">
        <v>800000</v>
      </c>
      <c r="L20" s="281">
        <v>336078</v>
      </c>
      <c r="M20" s="281"/>
      <c r="N20" s="281"/>
      <c r="O20" s="281"/>
      <c r="P20" s="350">
        <f t="shared" si="1"/>
        <v>1136078</v>
      </c>
      <c r="Q20" s="351" t="s">
        <v>251</v>
      </c>
      <c r="R20" s="376" t="s">
        <v>167</v>
      </c>
      <c r="S20" s="181"/>
      <c r="T20" s="181"/>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row>
    <row r="21" spans="1:46" s="189" customFormat="1" ht="63" customHeight="1" x14ac:dyDescent="0.35">
      <c r="A21" s="190"/>
      <c r="B21" s="500"/>
      <c r="C21" s="469"/>
      <c r="D21" s="137" t="s">
        <v>213</v>
      </c>
      <c r="E21" s="155" t="s">
        <v>32</v>
      </c>
      <c r="F21" s="138" t="s">
        <v>80</v>
      </c>
      <c r="G21" s="45" t="s">
        <v>18</v>
      </c>
      <c r="H21" s="47">
        <v>1</v>
      </c>
      <c r="I21" s="47">
        <v>600000</v>
      </c>
      <c r="J21" s="24">
        <f t="shared" si="0"/>
        <v>600000</v>
      </c>
      <c r="K21" s="48">
        <v>260000</v>
      </c>
      <c r="L21" s="48">
        <v>180000</v>
      </c>
      <c r="M21" s="48">
        <v>140000</v>
      </c>
      <c r="N21" s="48">
        <v>20000</v>
      </c>
      <c r="O21" s="48"/>
      <c r="P21" s="350">
        <f t="shared" si="1"/>
        <v>600000</v>
      </c>
      <c r="Q21" s="351" t="s">
        <v>251</v>
      </c>
      <c r="R21" s="376" t="s">
        <v>168</v>
      </c>
      <c r="S21" s="181"/>
      <c r="T21" s="181"/>
      <c r="U21" s="18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row>
    <row r="22" spans="1:46" s="189" customFormat="1" ht="63" customHeight="1" x14ac:dyDescent="0.35">
      <c r="A22" s="190"/>
      <c r="B22" s="500"/>
      <c r="C22" s="496"/>
      <c r="D22" s="289" t="s">
        <v>146</v>
      </c>
      <c r="E22" s="156" t="s">
        <v>32</v>
      </c>
      <c r="F22" s="139" t="s">
        <v>58</v>
      </c>
      <c r="G22" s="46" t="s">
        <v>18</v>
      </c>
      <c r="H22" s="519" t="s">
        <v>543</v>
      </c>
      <c r="I22" s="47">
        <v>452919</v>
      </c>
      <c r="J22" s="24" t="e">
        <f t="shared" si="0"/>
        <v>#VALUE!</v>
      </c>
      <c r="K22" s="48">
        <v>300000</v>
      </c>
      <c r="L22" s="48">
        <v>152919</v>
      </c>
      <c r="M22" s="48"/>
      <c r="N22" s="48"/>
      <c r="O22" s="48"/>
      <c r="P22" s="350">
        <f t="shared" si="1"/>
        <v>452919</v>
      </c>
      <c r="Q22" s="351" t="s">
        <v>230</v>
      </c>
      <c r="R22" s="375"/>
      <c r="S22" s="181"/>
      <c r="T22" s="181"/>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c r="AS22" s="183"/>
      <c r="AT22" s="183"/>
    </row>
    <row r="23" spans="1:46" s="189" customFormat="1" ht="63" customHeight="1" x14ac:dyDescent="0.35">
      <c r="A23" s="190"/>
      <c r="B23" s="500"/>
      <c r="C23" s="483" t="s">
        <v>129</v>
      </c>
      <c r="D23" s="497" t="s">
        <v>147</v>
      </c>
      <c r="E23" s="226" t="s">
        <v>82</v>
      </c>
      <c r="F23" s="51" t="s">
        <v>80</v>
      </c>
      <c r="G23" s="22" t="s">
        <v>18</v>
      </c>
      <c r="H23" s="24">
        <v>1</v>
      </c>
      <c r="I23" s="50">
        <v>100000</v>
      </c>
      <c r="J23" s="24">
        <f t="shared" si="0"/>
        <v>100000</v>
      </c>
      <c r="K23" s="24">
        <v>100000</v>
      </c>
      <c r="L23" s="24"/>
      <c r="M23" s="24"/>
      <c r="N23" s="24"/>
      <c r="O23" s="24"/>
      <c r="P23" s="350">
        <f t="shared" si="1"/>
        <v>100000</v>
      </c>
      <c r="Q23" s="351" t="s">
        <v>60</v>
      </c>
      <c r="R23" s="375"/>
      <c r="S23" s="181"/>
      <c r="T23" s="181"/>
      <c r="U23" s="183"/>
      <c r="V23" s="183"/>
      <c r="W23" s="183"/>
      <c r="X23" s="183"/>
      <c r="Y23" s="183"/>
      <c r="Z23" s="183"/>
      <c r="AA23" s="183"/>
      <c r="AB23" s="183"/>
      <c r="AC23" s="183"/>
      <c r="AD23" s="183"/>
      <c r="AE23" s="183"/>
      <c r="AF23" s="183"/>
      <c r="AG23" s="183"/>
      <c r="AH23" s="183"/>
      <c r="AI23" s="183"/>
      <c r="AJ23" s="183"/>
      <c r="AK23" s="183"/>
      <c r="AL23" s="183"/>
      <c r="AM23" s="183"/>
      <c r="AN23" s="183"/>
      <c r="AO23" s="183"/>
      <c r="AP23" s="183"/>
      <c r="AQ23" s="183"/>
      <c r="AR23" s="183"/>
      <c r="AS23" s="183"/>
      <c r="AT23" s="183"/>
    </row>
    <row r="24" spans="1:46" s="189" customFormat="1" ht="63" customHeight="1" x14ac:dyDescent="0.35">
      <c r="A24" s="190"/>
      <c r="B24" s="500"/>
      <c r="C24" s="484"/>
      <c r="D24" s="497"/>
      <c r="E24" s="148" t="s">
        <v>82</v>
      </c>
      <c r="F24" s="228" t="s">
        <v>58</v>
      </c>
      <c r="G24" s="22" t="s">
        <v>18</v>
      </c>
      <c r="H24" s="24">
        <v>1</v>
      </c>
      <c r="I24" s="24">
        <v>30000</v>
      </c>
      <c r="J24" s="24">
        <f t="shared" si="0"/>
        <v>30000</v>
      </c>
      <c r="K24" s="24">
        <v>30000</v>
      </c>
      <c r="L24" s="24"/>
      <c r="M24" s="24"/>
      <c r="N24" s="24"/>
      <c r="O24" s="24"/>
      <c r="P24" s="350">
        <f t="shared" si="1"/>
        <v>30000</v>
      </c>
      <c r="Q24" s="351" t="s">
        <v>230</v>
      </c>
      <c r="R24" s="375"/>
      <c r="S24" s="181"/>
      <c r="T24" s="181"/>
      <c r="U24" s="183"/>
      <c r="V24" s="183"/>
      <c r="W24" s="183"/>
      <c r="X24" s="183"/>
      <c r="Y24" s="183"/>
      <c r="Z24" s="183"/>
      <c r="AA24" s="183"/>
      <c r="AB24" s="183"/>
      <c r="AC24" s="183"/>
      <c r="AD24" s="183"/>
      <c r="AE24" s="183"/>
      <c r="AF24" s="183"/>
      <c r="AG24" s="183"/>
      <c r="AH24" s="183"/>
      <c r="AI24" s="183"/>
      <c r="AJ24" s="183"/>
      <c r="AK24" s="183"/>
      <c r="AL24" s="183"/>
      <c r="AM24" s="183"/>
      <c r="AN24" s="183"/>
      <c r="AO24" s="183"/>
      <c r="AP24" s="183"/>
      <c r="AQ24" s="183"/>
      <c r="AR24" s="183"/>
      <c r="AS24" s="183"/>
      <c r="AT24" s="183"/>
    </row>
    <row r="25" spans="1:46" s="186" customFormat="1" ht="59.25" customHeight="1" x14ac:dyDescent="0.35">
      <c r="A25" s="191"/>
      <c r="B25" s="500"/>
      <c r="C25" s="484"/>
      <c r="D25" s="497"/>
      <c r="E25" s="288" t="s">
        <v>32</v>
      </c>
      <c r="F25" s="169" t="s">
        <v>58</v>
      </c>
      <c r="G25" s="230" t="s">
        <v>18</v>
      </c>
      <c r="H25" s="164">
        <v>1</v>
      </c>
      <c r="I25" s="164">
        <v>150000</v>
      </c>
      <c r="J25" s="24">
        <f t="shared" si="0"/>
        <v>150000</v>
      </c>
      <c r="K25" s="164">
        <v>150000</v>
      </c>
      <c r="L25" s="164"/>
      <c r="M25" s="164"/>
      <c r="N25" s="164"/>
      <c r="O25" s="164"/>
      <c r="P25" s="350">
        <f t="shared" si="1"/>
        <v>150000</v>
      </c>
      <c r="Q25" s="246" t="s">
        <v>230</v>
      </c>
      <c r="R25" s="375"/>
      <c r="S25" s="181"/>
      <c r="T25" s="181"/>
      <c r="U25" s="183"/>
      <c r="V25" s="183"/>
      <c r="W25" s="183"/>
      <c r="X25" s="183"/>
      <c r="Y25" s="183"/>
      <c r="Z25" s="183"/>
      <c r="AA25" s="183"/>
      <c r="AB25" s="183"/>
      <c r="AC25" s="183"/>
      <c r="AD25" s="183"/>
      <c r="AE25" s="183"/>
      <c r="AF25" s="183"/>
      <c r="AG25" s="183"/>
      <c r="AH25" s="183"/>
      <c r="AI25" s="183"/>
      <c r="AJ25" s="183"/>
      <c r="AK25" s="183"/>
      <c r="AL25" s="183"/>
      <c r="AM25" s="183"/>
      <c r="AN25" s="183"/>
      <c r="AO25" s="183"/>
      <c r="AP25" s="183"/>
      <c r="AQ25" s="183"/>
      <c r="AR25" s="183"/>
      <c r="AS25" s="183"/>
      <c r="AT25" s="183"/>
    </row>
    <row r="26" spans="1:46" s="183" customFormat="1" ht="59.25" customHeight="1" x14ac:dyDescent="0.35">
      <c r="A26" s="181"/>
      <c r="B26" s="500"/>
      <c r="C26" s="484"/>
      <c r="D26" s="480" t="s">
        <v>148</v>
      </c>
      <c r="E26" s="145" t="s">
        <v>32</v>
      </c>
      <c r="F26" s="31" t="s">
        <v>58</v>
      </c>
      <c r="G26" s="22" t="s">
        <v>18</v>
      </c>
      <c r="H26" s="521" t="s">
        <v>543</v>
      </c>
      <c r="I26" s="50">
        <v>730000</v>
      </c>
      <c r="J26" s="24" t="e">
        <f t="shared" si="0"/>
        <v>#VALUE!</v>
      </c>
      <c r="K26" s="24">
        <v>300000</v>
      </c>
      <c r="L26" s="50">
        <v>430000</v>
      </c>
      <c r="M26" s="24"/>
      <c r="N26" s="24"/>
      <c r="O26" s="24"/>
      <c r="P26" s="350">
        <f t="shared" si="1"/>
        <v>730000</v>
      </c>
      <c r="Q26" s="246" t="s">
        <v>230</v>
      </c>
      <c r="R26" s="374" t="s">
        <v>169</v>
      </c>
      <c r="S26" s="181"/>
      <c r="T26" s="181"/>
    </row>
    <row r="27" spans="1:46" s="183" customFormat="1" ht="59.25" customHeight="1" x14ac:dyDescent="0.35">
      <c r="A27" s="181"/>
      <c r="B27" s="500"/>
      <c r="C27" s="484"/>
      <c r="D27" s="481"/>
      <c r="E27" s="146" t="s">
        <v>82</v>
      </c>
      <c r="F27" s="31" t="s">
        <v>58</v>
      </c>
      <c r="G27" s="22" t="s">
        <v>18</v>
      </c>
      <c r="H27" s="24">
        <v>1</v>
      </c>
      <c r="I27" s="50">
        <v>70000</v>
      </c>
      <c r="J27" s="24">
        <f t="shared" si="0"/>
        <v>70000</v>
      </c>
      <c r="K27" s="24">
        <v>70000</v>
      </c>
      <c r="L27" s="24"/>
      <c r="M27" s="24"/>
      <c r="N27" s="24"/>
      <c r="O27" s="24"/>
      <c r="P27" s="350">
        <f t="shared" si="1"/>
        <v>70000</v>
      </c>
      <c r="Q27" s="246" t="s">
        <v>230</v>
      </c>
      <c r="R27" s="351" t="s">
        <v>169</v>
      </c>
      <c r="S27" s="181"/>
      <c r="T27" s="181"/>
    </row>
    <row r="28" spans="1:46" s="183" customFormat="1" ht="59.25" customHeight="1" x14ac:dyDescent="0.35">
      <c r="A28" s="181"/>
      <c r="B28" s="500"/>
      <c r="C28" s="484"/>
      <c r="D28" s="481"/>
      <c r="E28" s="157" t="s">
        <v>32</v>
      </c>
      <c r="F28" s="21" t="s">
        <v>80</v>
      </c>
      <c r="G28" s="39" t="s">
        <v>18</v>
      </c>
      <c r="H28" s="50">
        <v>1</v>
      </c>
      <c r="I28" s="50">
        <v>100000</v>
      </c>
      <c r="J28" s="24">
        <f t="shared" si="0"/>
        <v>100000</v>
      </c>
      <c r="K28" s="24">
        <v>75000</v>
      </c>
      <c r="L28" s="50">
        <v>25000</v>
      </c>
      <c r="M28" s="50"/>
      <c r="N28" s="50"/>
      <c r="O28" s="24"/>
      <c r="P28" s="350">
        <f t="shared" si="1"/>
        <v>100000</v>
      </c>
      <c r="Q28" s="246" t="s">
        <v>60</v>
      </c>
      <c r="R28" s="185"/>
      <c r="S28" s="181"/>
      <c r="T28" s="181"/>
    </row>
    <row r="29" spans="1:46" s="183" customFormat="1" ht="59.25" customHeight="1" x14ac:dyDescent="0.35">
      <c r="A29" s="181"/>
      <c r="B29" s="500"/>
      <c r="C29" s="484"/>
      <c r="D29" s="481"/>
      <c r="E29" s="149" t="s">
        <v>82</v>
      </c>
      <c r="F29" s="21" t="s">
        <v>80</v>
      </c>
      <c r="G29" s="39" t="s">
        <v>18</v>
      </c>
      <c r="H29" s="50">
        <v>1</v>
      </c>
      <c r="I29" s="50">
        <v>71000</v>
      </c>
      <c r="J29" s="24">
        <f t="shared" si="0"/>
        <v>71000</v>
      </c>
      <c r="K29" s="24">
        <v>71000</v>
      </c>
      <c r="L29" s="50"/>
      <c r="M29" s="50"/>
      <c r="N29" s="50"/>
      <c r="O29" s="24"/>
      <c r="P29" s="350">
        <f t="shared" si="1"/>
        <v>71000</v>
      </c>
      <c r="Q29" s="246" t="s">
        <v>60</v>
      </c>
      <c r="R29" s="351" t="s">
        <v>170</v>
      </c>
      <c r="S29" s="181"/>
      <c r="T29" s="181"/>
    </row>
    <row r="30" spans="1:46" s="183" customFormat="1" ht="59.25" customHeight="1" x14ac:dyDescent="0.35">
      <c r="A30" s="181"/>
      <c r="B30" s="500"/>
      <c r="C30" s="484"/>
      <c r="D30" s="481"/>
      <c r="E30" s="167" t="s">
        <v>32</v>
      </c>
      <c r="F30" s="21" t="s">
        <v>58</v>
      </c>
      <c r="G30" s="39" t="s">
        <v>18</v>
      </c>
      <c r="H30" s="50">
        <v>1</v>
      </c>
      <c r="I30" s="50">
        <v>900000</v>
      </c>
      <c r="J30" s="24">
        <f t="shared" si="0"/>
        <v>900000</v>
      </c>
      <c r="K30" s="24">
        <v>900000</v>
      </c>
      <c r="L30" s="50"/>
      <c r="M30" s="50"/>
      <c r="N30" s="50"/>
      <c r="O30" s="24"/>
      <c r="P30" s="350">
        <f t="shared" si="1"/>
        <v>900000</v>
      </c>
      <c r="Q30" s="246" t="s">
        <v>230</v>
      </c>
      <c r="R30" s="351" t="s">
        <v>212</v>
      </c>
      <c r="S30" s="181"/>
      <c r="T30" s="181"/>
    </row>
    <row r="31" spans="1:46" s="183" customFormat="1" ht="59.25" customHeight="1" x14ac:dyDescent="0.35">
      <c r="A31" s="181"/>
      <c r="B31" s="500"/>
      <c r="C31" s="484"/>
      <c r="D31" s="481"/>
      <c r="E31" s="167" t="s">
        <v>32</v>
      </c>
      <c r="F31" s="21" t="s">
        <v>58</v>
      </c>
      <c r="G31" s="39" t="s">
        <v>18</v>
      </c>
      <c r="H31" s="50">
        <v>15</v>
      </c>
      <c r="I31" s="50">
        <v>6000</v>
      </c>
      <c r="J31" s="24">
        <f t="shared" si="0"/>
        <v>90000</v>
      </c>
      <c r="K31" s="24"/>
      <c r="L31" s="50">
        <v>60000</v>
      </c>
      <c r="M31" s="50">
        <v>30000</v>
      </c>
      <c r="N31" s="50"/>
      <c r="O31" s="24"/>
      <c r="P31" s="350">
        <f t="shared" si="1"/>
        <v>90000</v>
      </c>
      <c r="Q31" s="246" t="s">
        <v>230</v>
      </c>
      <c r="R31" s="351" t="s">
        <v>171</v>
      </c>
      <c r="S31" s="181"/>
      <c r="T31" s="181"/>
    </row>
    <row r="32" spans="1:46" s="183" customFormat="1" ht="59.25" customHeight="1" x14ac:dyDescent="0.35">
      <c r="A32" s="181"/>
      <c r="B32" s="500"/>
      <c r="C32" s="484"/>
      <c r="D32" s="481"/>
      <c r="E32" s="167" t="s">
        <v>32</v>
      </c>
      <c r="F32" s="21" t="s">
        <v>44</v>
      </c>
      <c r="G32" s="22" t="s">
        <v>45</v>
      </c>
      <c r="H32" s="50">
        <v>1</v>
      </c>
      <c r="I32" s="182">
        <v>12500</v>
      </c>
      <c r="J32" s="24">
        <f t="shared" si="0"/>
        <v>12500</v>
      </c>
      <c r="K32" s="182"/>
      <c r="L32" s="182">
        <v>12500</v>
      </c>
      <c r="M32" s="182"/>
      <c r="N32" s="182"/>
      <c r="O32" s="182"/>
      <c r="P32" s="350">
        <f t="shared" si="1"/>
        <v>12500</v>
      </c>
      <c r="Q32" s="246" t="s">
        <v>240</v>
      </c>
      <c r="R32" s="185"/>
      <c r="S32" s="181"/>
      <c r="T32" s="181"/>
    </row>
    <row r="33" spans="1:20" s="183" customFormat="1" ht="59.25" customHeight="1" x14ac:dyDescent="0.35">
      <c r="A33" s="181"/>
      <c r="B33" s="500"/>
      <c r="C33" s="484"/>
      <c r="D33" s="481"/>
      <c r="E33" s="167" t="s">
        <v>32</v>
      </c>
      <c r="F33" s="290" t="s">
        <v>61</v>
      </c>
      <c r="G33" s="291" t="s">
        <v>18</v>
      </c>
      <c r="H33" s="361">
        <v>2</v>
      </c>
      <c r="I33" s="280">
        <v>65000</v>
      </c>
      <c r="J33" s="360">
        <f t="shared" si="0"/>
        <v>130000</v>
      </c>
      <c r="K33" s="280">
        <v>100000</v>
      </c>
      <c r="L33" s="280">
        <v>7500</v>
      </c>
      <c r="M33" s="280">
        <v>7500</v>
      </c>
      <c r="N33" s="280">
        <v>7500</v>
      </c>
      <c r="O33" s="280">
        <v>7500</v>
      </c>
      <c r="P33" s="360">
        <f t="shared" si="1"/>
        <v>130000</v>
      </c>
      <c r="Q33" s="246" t="s">
        <v>230</v>
      </c>
      <c r="R33" s="351" t="s">
        <v>353</v>
      </c>
      <c r="S33" s="181"/>
      <c r="T33" s="181"/>
    </row>
    <row r="34" spans="1:20" s="183" customFormat="1" ht="59.25" customHeight="1" x14ac:dyDescent="0.35">
      <c r="A34" s="181"/>
      <c r="B34" s="500"/>
      <c r="C34" s="483" t="s">
        <v>130</v>
      </c>
      <c r="D34" s="471" t="s">
        <v>149</v>
      </c>
      <c r="E34" s="169" t="s">
        <v>32</v>
      </c>
      <c r="F34" s="238" t="s">
        <v>44</v>
      </c>
      <c r="G34" s="173" t="s">
        <v>64</v>
      </c>
      <c r="H34" s="362">
        <v>1</v>
      </c>
      <c r="I34" s="281">
        <v>18000</v>
      </c>
      <c r="J34" s="279">
        <f t="shared" si="0"/>
        <v>18000</v>
      </c>
      <c r="K34" s="24"/>
      <c r="L34" s="24"/>
      <c r="M34" s="24">
        <v>18000</v>
      </c>
      <c r="N34" s="24"/>
      <c r="O34" s="24"/>
      <c r="P34" s="350">
        <f t="shared" si="1"/>
        <v>18000</v>
      </c>
      <c r="Q34" s="246" t="s">
        <v>240</v>
      </c>
      <c r="R34" s="185"/>
      <c r="S34" s="181"/>
      <c r="T34" s="181"/>
    </row>
    <row r="35" spans="1:20" s="183" customFormat="1" ht="59.25" customHeight="1" x14ac:dyDescent="0.35">
      <c r="A35" s="181"/>
      <c r="B35" s="500"/>
      <c r="C35" s="484"/>
      <c r="D35" s="471"/>
      <c r="E35" s="169" t="s">
        <v>32</v>
      </c>
      <c r="F35" s="238" t="s">
        <v>34</v>
      </c>
      <c r="G35" s="173" t="s">
        <v>35</v>
      </c>
      <c r="H35" s="281">
        <v>40</v>
      </c>
      <c r="I35" s="405">
        <v>600</v>
      </c>
      <c r="J35" s="24">
        <f t="shared" si="0"/>
        <v>24000</v>
      </c>
      <c r="K35" s="24"/>
      <c r="L35" s="24"/>
      <c r="M35" s="24">
        <v>24000</v>
      </c>
      <c r="N35" s="24"/>
      <c r="O35" s="24"/>
      <c r="P35" s="350">
        <f t="shared" si="1"/>
        <v>24000</v>
      </c>
      <c r="Q35" s="246" t="s">
        <v>65</v>
      </c>
      <c r="R35" s="185"/>
      <c r="S35" s="181"/>
      <c r="T35" s="181"/>
    </row>
    <row r="36" spans="1:20" s="183" customFormat="1" ht="59.25" customHeight="1" x14ac:dyDescent="0.35">
      <c r="A36" s="181"/>
      <c r="B36" s="500"/>
      <c r="C36" s="484"/>
      <c r="D36" s="510" t="s">
        <v>150</v>
      </c>
      <c r="E36" s="169" t="s">
        <v>32</v>
      </c>
      <c r="F36" s="170" t="s">
        <v>34</v>
      </c>
      <c r="G36" s="173" t="s">
        <v>35</v>
      </c>
      <c r="H36" s="293">
        <v>40</v>
      </c>
      <c r="I36" s="406">
        <v>600</v>
      </c>
      <c r="J36" s="24">
        <f t="shared" si="0"/>
        <v>24000</v>
      </c>
      <c r="K36" s="24"/>
      <c r="L36" s="24"/>
      <c r="M36" s="24">
        <v>24000</v>
      </c>
      <c r="N36" s="24"/>
      <c r="O36" s="24"/>
      <c r="P36" s="350">
        <f t="shared" si="1"/>
        <v>24000</v>
      </c>
      <c r="Q36" s="246" t="s">
        <v>65</v>
      </c>
      <c r="R36" s="185"/>
      <c r="S36" s="181"/>
      <c r="T36" s="181"/>
    </row>
    <row r="37" spans="1:20" s="183" customFormat="1" ht="59.25" customHeight="1" x14ac:dyDescent="0.35">
      <c r="A37" s="181"/>
      <c r="B37" s="500"/>
      <c r="C37" s="484"/>
      <c r="D37" s="510"/>
      <c r="E37" s="169" t="s">
        <v>32</v>
      </c>
      <c r="F37" s="170" t="s">
        <v>44</v>
      </c>
      <c r="G37" s="173" t="s">
        <v>18</v>
      </c>
      <c r="H37" s="293">
        <v>1</v>
      </c>
      <c r="I37" s="406">
        <v>18000</v>
      </c>
      <c r="J37" s="24">
        <f t="shared" si="0"/>
        <v>18000</v>
      </c>
      <c r="K37" s="24"/>
      <c r="L37" s="24"/>
      <c r="M37" s="24"/>
      <c r="N37" s="24">
        <v>18000</v>
      </c>
      <c r="O37" s="24"/>
      <c r="P37" s="350">
        <f t="shared" si="1"/>
        <v>18000</v>
      </c>
      <c r="Q37" s="246" t="s">
        <v>240</v>
      </c>
      <c r="R37" s="185"/>
      <c r="S37" s="181"/>
      <c r="T37" s="181"/>
    </row>
    <row r="38" spans="1:20" s="183" customFormat="1" ht="59.25" customHeight="1" x14ac:dyDescent="0.35">
      <c r="A38" s="181"/>
      <c r="B38" s="500"/>
      <c r="C38" s="484"/>
      <c r="D38" s="510" t="s">
        <v>151</v>
      </c>
      <c r="E38" s="169" t="s">
        <v>82</v>
      </c>
      <c r="F38" s="170" t="s">
        <v>34</v>
      </c>
      <c r="G38" s="173" t="s">
        <v>18</v>
      </c>
      <c r="H38" s="281">
        <v>35</v>
      </c>
      <c r="I38" s="406">
        <v>600</v>
      </c>
      <c r="J38" s="24">
        <f t="shared" si="0"/>
        <v>21000</v>
      </c>
      <c r="K38" s="24"/>
      <c r="L38" s="24"/>
      <c r="M38" s="24"/>
      <c r="N38" s="24">
        <v>21000</v>
      </c>
      <c r="O38" s="24"/>
      <c r="P38" s="350">
        <f t="shared" si="1"/>
        <v>21000</v>
      </c>
      <c r="Q38" s="246" t="s">
        <v>65</v>
      </c>
      <c r="R38" s="185"/>
      <c r="S38" s="181"/>
      <c r="T38" s="181"/>
    </row>
    <row r="39" spans="1:20" s="183" customFormat="1" ht="59.25" customHeight="1" x14ac:dyDescent="0.35">
      <c r="A39" s="181"/>
      <c r="B39" s="500"/>
      <c r="C39" s="485"/>
      <c r="D39" s="510"/>
      <c r="E39" s="169" t="s">
        <v>32</v>
      </c>
      <c r="F39" s="170" t="s">
        <v>80</v>
      </c>
      <c r="G39" s="173" t="s">
        <v>18</v>
      </c>
      <c r="H39" s="280">
        <v>1</v>
      </c>
      <c r="I39" s="292">
        <v>200000</v>
      </c>
      <c r="J39" s="24">
        <f t="shared" si="0"/>
        <v>200000</v>
      </c>
      <c r="K39" s="24"/>
      <c r="L39" s="24"/>
      <c r="M39" s="24"/>
      <c r="N39" s="24"/>
      <c r="O39" s="24">
        <v>200000</v>
      </c>
      <c r="P39" s="350">
        <f t="shared" si="1"/>
        <v>200000</v>
      </c>
      <c r="Q39" s="246" t="s">
        <v>60</v>
      </c>
      <c r="R39" s="185"/>
      <c r="S39" s="181"/>
      <c r="T39" s="181"/>
    </row>
    <row r="40" spans="1:20" s="183" customFormat="1" ht="59.25" customHeight="1" x14ac:dyDescent="0.35">
      <c r="A40" s="181"/>
      <c r="B40" s="500"/>
      <c r="C40" s="483" t="s">
        <v>131</v>
      </c>
      <c r="D40" s="477" t="s">
        <v>152</v>
      </c>
      <c r="E40" s="167" t="s">
        <v>32</v>
      </c>
      <c r="F40" s="21" t="s">
        <v>58</v>
      </c>
      <c r="G40" s="22" t="s">
        <v>18</v>
      </c>
      <c r="H40" s="521" t="s">
        <v>543</v>
      </c>
      <c r="I40" s="50">
        <v>160500</v>
      </c>
      <c r="J40" s="24" t="e">
        <f t="shared" si="0"/>
        <v>#VALUE!</v>
      </c>
      <c r="K40" s="24">
        <v>100000</v>
      </c>
      <c r="L40" s="24">
        <v>60500</v>
      </c>
      <c r="M40" s="24"/>
      <c r="N40" s="24"/>
      <c r="O40" s="24"/>
      <c r="P40" s="350">
        <f t="shared" si="1"/>
        <v>160500</v>
      </c>
      <c r="Q40" s="351" t="s">
        <v>230</v>
      </c>
      <c r="R40" s="185"/>
      <c r="S40" s="181"/>
      <c r="T40" s="181"/>
    </row>
    <row r="41" spans="1:20" s="183" customFormat="1" ht="59.25" customHeight="1" x14ac:dyDescent="0.35">
      <c r="A41" s="181"/>
      <c r="B41" s="500"/>
      <c r="C41" s="484"/>
      <c r="D41" s="479"/>
      <c r="E41" s="145" t="s">
        <v>32</v>
      </c>
      <c r="F41" s="31" t="s">
        <v>80</v>
      </c>
      <c r="G41" s="22" t="s">
        <v>18</v>
      </c>
      <c r="H41" s="24">
        <v>1</v>
      </c>
      <c r="I41" s="50">
        <v>35000</v>
      </c>
      <c r="J41" s="24">
        <f t="shared" si="0"/>
        <v>35000</v>
      </c>
      <c r="K41" s="24"/>
      <c r="L41" s="24">
        <v>10000</v>
      </c>
      <c r="M41" s="24">
        <v>10000</v>
      </c>
      <c r="N41" s="24">
        <v>7500</v>
      </c>
      <c r="O41" s="24">
        <v>7500</v>
      </c>
      <c r="P41" s="350">
        <f t="shared" si="1"/>
        <v>35000</v>
      </c>
      <c r="Q41" s="351" t="s">
        <v>60</v>
      </c>
      <c r="R41" s="185"/>
      <c r="S41" s="181"/>
      <c r="T41" s="181"/>
    </row>
    <row r="42" spans="1:20" s="183" customFormat="1" ht="59.25" customHeight="1" x14ac:dyDescent="0.35">
      <c r="A42" s="181"/>
      <c r="B42" s="500"/>
      <c r="C42" s="484"/>
      <c r="D42" s="477" t="s">
        <v>153</v>
      </c>
      <c r="E42" s="145" t="s">
        <v>32</v>
      </c>
      <c r="F42" s="52" t="s">
        <v>80</v>
      </c>
      <c r="G42" s="39" t="s">
        <v>18</v>
      </c>
      <c r="H42" s="50">
        <v>1</v>
      </c>
      <c r="I42" s="50">
        <v>185000</v>
      </c>
      <c r="J42" s="24">
        <f t="shared" si="0"/>
        <v>185000</v>
      </c>
      <c r="K42" s="50">
        <v>40000</v>
      </c>
      <c r="L42" s="50">
        <v>40000</v>
      </c>
      <c r="M42" s="50">
        <v>40000</v>
      </c>
      <c r="N42" s="50">
        <v>40000</v>
      </c>
      <c r="O42" s="50">
        <v>25000</v>
      </c>
      <c r="P42" s="350">
        <f t="shared" si="1"/>
        <v>185000</v>
      </c>
      <c r="Q42" s="351" t="s">
        <v>60</v>
      </c>
      <c r="R42" s="185"/>
      <c r="S42" s="181"/>
      <c r="T42" s="181"/>
    </row>
    <row r="43" spans="1:20" s="183" customFormat="1" ht="59.25" customHeight="1" x14ac:dyDescent="0.35">
      <c r="A43" s="181"/>
      <c r="B43" s="500"/>
      <c r="C43" s="484"/>
      <c r="D43" s="479"/>
      <c r="E43" s="145" t="s">
        <v>32</v>
      </c>
      <c r="F43" s="21" t="s">
        <v>44</v>
      </c>
      <c r="G43" s="22" t="s">
        <v>45</v>
      </c>
      <c r="H43" s="24">
        <v>4</v>
      </c>
      <c r="I43" s="24">
        <v>9000</v>
      </c>
      <c r="J43" s="24">
        <f t="shared" si="0"/>
        <v>36000</v>
      </c>
      <c r="K43" s="24"/>
      <c r="L43" s="24">
        <v>9000</v>
      </c>
      <c r="M43" s="24">
        <v>9000</v>
      </c>
      <c r="N43" s="24">
        <v>9000</v>
      </c>
      <c r="O43" s="24">
        <v>9000</v>
      </c>
      <c r="P43" s="350">
        <f t="shared" si="1"/>
        <v>36000</v>
      </c>
      <c r="Q43" s="351" t="s">
        <v>240</v>
      </c>
      <c r="R43" s="185"/>
      <c r="S43" s="181"/>
      <c r="T43" s="181"/>
    </row>
    <row r="44" spans="1:20" s="183" customFormat="1" ht="59.25" customHeight="1" x14ac:dyDescent="0.35">
      <c r="A44" s="181"/>
      <c r="B44" s="500"/>
      <c r="C44" s="484"/>
      <c r="D44" s="501" t="s">
        <v>154</v>
      </c>
      <c r="E44" s="167" t="s">
        <v>32</v>
      </c>
      <c r="F44" s="21" t="s">
        <v>61</v>
      </c>
      <c r="G44" s="22" t="s">
        <v>18</v>
      </c>
      <c r="H44" s="24">
        <v>1</v>
      </c>
      <c r="I44" s="50">
        <v>40000</v>
      </c>
      <c r="J44" s="24">
        <f t="shared" si="0"/>
        <v>40000</v>
      </c>
      <c r="K44" s="24"/>
      <c r="L44" s="24">
        <v>10000</v>
      </c>
      <c r="M44" s="24">
        <v>10000</v>
      </c>
      <c r="N44" s="24">
        <v>10000</v>
      </c>
      <c r="O44" s="24">
        <v>10000</v>
      </c>
      <c r="P44" s="350">
        <f t="shared" si="1"/>
        <v>40000</v>
      </c>
      <c r="Q44" s="351" t="s">
        <v>230</v>
      </c>
      <c r="R44" s="185"/>
      <c r="S44" s="181"/>
      <c r="T44" s="181"/>
    </row>
    <row r="45" spans="1:20" s="183" customFormat="1" ht="59.25" customHeight="1" x14ac:dyDescent="0.35">
      <c r="A45" s="181"/>
      <c r="B45" s="500"/>
      <c r="C45" s="484"/>
      <c r="D45" s="502"/>
      <c r="E45" s="225" t="s">
        <v>32</v>
      </c>
      <c r="F45" s="242" t="s">
        <v>44</v>
      </c>
      <c r="G45" s="163" t="s">
        <v>45</v>
      </c>
      <c r="H45" s="164">
        <v>6</v>
      </c>
      <c r="I45" s="164">
        <v>10000</v>
      </c>
      <c r="J45" s="24">
        <f t="shared" si="0"/>
        <v>60000</v>
      </c>
      <c r="K45" s="164">
        <v>20000</v>
      </c>
      <c r="L45" s="164">
        <v>20000</v>
      </c>
      <c r="M45" s="164">
        <v>20000</v>
      </c>
      <c r="N45" s="164"/>
      <c r="O45" s="164"/>
      <c r="P45" s="350">
        <f t="shared" si="1"/>
        <v>60000</v>
      </c>
      <c r="Q45" s="246" t="s">
        <v>240</v>
      </c>
      <c r="R45" s="185"/>
      <c r="S45" s="181"/>
      <c r="T45" s="181"/>
    </row>
    <row r="46" spans="1:20" s="183" customFormat="1" ht="59.25" customHeight="1" x14ac:dyDescent="0.35">
      <c r="A46" s="181"/>
      <c r="B46" s="463" t="s">
        <v>79</v>
      </c>
      <c r="C46" s="493" t="s">
        <v>132</v>
      </c>
      <c r="D46" s="471" t="s">
        <v>155</v>
      </c>
      <c r="E46" s="176" t="s">
        <v>82</v>
      </c>
      <c r="F46" s="21" t="s">
        <v>44</v>
      </c>
      <c r="G46" s="22" t="s">
        <v>64</v>
      </c>
      <c r="H46" s="24">
        <v>8</v>
      </c>
      <c r="I46" s="24">
        <v>8000</v>
      </c>
      <c r="J46" s="24">
        <f t="shared" si="0"/>
        <v>64000</v>
      </c>
      <c r="K46" s="24"/>
      <c r="L46" s="24">
        <v>64000</v>
      </c>
      <c r="M46" s="24"/>
      <c r="N46" s="24"/>
      <c r="O46" s="24"/>
      <c r="P46" s="350">
        <f t="shared" si="1"/>
        <v>64000</v>
      </c>
      <c r="Q46" s="246" t="s">
        <v>240</v>
      </c>
      <c r="R46" s="351" t="s">
        <v>172</v>
      </c>
      <c r="S46" s="181"/>
      <c r="T46" s="181"/>
    </row>
    <row r="47" spans="1:20" s="183" customFormat="1" ht="59.25" customHeight="1" x14ac:dyDescent="0.35">
      <c r="A47" s="181"/>
      <c r="B47" s="464"/>
      <c r="C47" s="493"/>
      <c r="D47" s="471"/>
      <c r="E47" s="226" t="s">
        <v>32</v>
      </c>
      <c r="F47" s="21" t="s">
        <v>44</v>
      </c>
      <c r="G47" s="22" t="s">
        <v>64</v>
      </c>
      <c r="H47" s="50">
        <v>3</v>
      </c>
      <c r="I47" s="24">
        <v>30000</v>
      </c>
      <c r="J47" s="24">
        <f t="shared" si="0"/>
        <v>90000</v>
      </c>
      <c r="K47" s="24">
        <v>30000</v>
      </c>
      <c r="L47" s="24">
        <v>60000</v>
      </c>
      <c r="M47" s="24"/>
      <c r="N47" s="24"/>
      <c r="O47" s="24"/>
      <c r="P47" s="350">
        <f t="shared" si="1"/>
        <v>90000</v>
      </c>
      <c r="Q47" s="246" t="s">
        <v>240</v>
      </c>
      <c r="R47" s="351" t="s">
        <v>173</v>
      </c>
      <c r="S47" s="181"/>
      <c r="T47" s="181"/>
    </row>
    <row r="48" spans="1:20" s="183" customFormat="1" ht="59.25" customHeight="1" x14ac:dyDescent="0.35">
      <c r="A48" s="181"/>
      <c r="B48" s="464"/>
      <c r="C48" s="493"/>
      <c r="D48" s="471"/>
      <c r="E48" s="148" t="s">
        <v>32</v>
      </c>
      <c r="F48" s="21" t="s">
        <v>41</v>
      </c>
      <c r="G48" s="22" t="s">
        <v>35</v>
      </c>
      <c r="H48" s="24">
        <v>235</v>
      </c>
      <c r="I48" s="24">
        <v>300</v>
      </c>
      <c r="J48" s="24">
        <f t="shared" si="0"/>
        <v>70500</v>
      </c>
      <c r="K48" s="24">
        <v>14100</v>
      </c>
      <c r="L48" s="24">
        <v>14100</v>
      </c>
      <c r="M48" s="24">
        <v>14100</v>
      </c>
      <c r="N48" s="24">
        <v>14100</v>
      </c>
      <c r="O48" s="24">
        <v>14100</v>
      </c>
      <c r="P48" s="350">
        <f t="shared" si="1"/>
        <v>70500</v>
      </c>
      <c r="Q48" s="246" t="s">
        <v>39</v>
      </c>
      <c r="R48" s="351" t="s">
        <v>174</v>
      </c>
      <c r="S48" s="181"/>
      <c r="T48" s="181"/>
    </row>
    <row r="49" spans="1:20" s="183" customFormat="1" ht="59.25" customHeight="1" x14ac:dyDescent="0.35">
      <c r="A49" s="181"/>
      <c r="B49" s="464"/>
      <c r="C49" s="493"/>
      <c r="D49" s="471"/>
      <c r="E49" s="226" t="s">
        <v>32</v>
      </c>
      <c r="F49" s="21" t="s">
        <v>44</v>
      </c>
      <c r="G49" s="22" t="s">
        <v>18</v>
      </c>
      <c r="H49" s="24">
        <v>2</v>
      </c>
      <c r="I49" s="24">
        <v>30000</v>
      </c>
      <c r="J49" s="24">
        <f t="shared" si="0"/>
        <v>60000</v>
      </c>
      <c r="K49" s="24"/>
      <c r="L49" s="24">
        <v>30000</v>
      </c>
      <c r="M49" s="24">
        <v>30000</v>
      </c>
      <c r="N49" s="24"/>
      <c r="O49" s="24"/>
      <c r="P49" s="350">
        <f t="shared" si="1"/>
        <v>60000</v>
      </c>
      <c r="Q49" s="246" t="s">
        <v>240</v>
      </c>
      <c r="R49" s="351" t="s">
        <v>175</v>
      </c>
      <c r="S49" s="181"/>
      <c r="T49" s="181"/>
    </row>
    <row r="50" spans="1:20" s="183" customFormat="1" ht="59.25" customHeight="1" x14ac:dyDescent="0.35">
      <c r="A50" s="181"/>
      <c r="B50" s="464"/>
      <c r="C50" s="493"/>
      <c r="D50" s="471"/>
      <c r="E50" s="226" t="s">
        <v>32</v>
      </c>
      <c r="F50" s="21" t="s">
        <v>41</v>
      </c>
      <c r="G50" s="22" t="s">
        <v>35</v>
      </c>
      <c r="H50" s="24">
        <v>45</v>
      </c>
      <c r="I50" s="24">
        <v>300</v>
      </c>
      <c r="J50" s="24">
        <f t="shared" si="0"/>
        <v>13500</v>
      </c>
      <c r="K50" s="24"/>
      <c r="L50" s="24">
        <v>13500</v>
      </c>
      <c r="M50" s="24"/>
      <c r="N50" s="24"/>
      <c r="O50" s="24"/>
      <c r="P50" s="350">
        <f t="shared" si="1"/>
        <v>13500</v>
      </c>
      <c r="Q50" s="246" t="s">
        <v>39</v>
      </c>
      <c r="R50" s="351" t="s">
        <v>178</v>
      </c>
      <c r="S50" s="181"/>
      <c r="T50" s="181"/>
    </row>
    <row r="51" spans="1:20" ht="59.25" customHeight="1" x14ac:dyDescent="0.35">
      <c r="A51" s="181"/>
      <c r="B51" s="464"/>
      <c r="C51" s="493"/>
      <c r="D51" s="471"/>
      <c r="E51" s="295" t="s">
        <v>32</v>
      </c>
      <c r="F51" s="168" t="s">
        <v>41</v>
      </c>
      <c r="G51" s="22" t="s">
        <v>35</v>
      </c>
      <c r="H51" s="50">
        <v>70</v>
      </c>
      <c r="I51" s="24">
        <v>300</v>
      </c>
      <c r="J51" s="24">
        <f t="shared" si="0"/>
        <v>21000</v>
      </c>
      <c r="K51" s="24"/>
      <c r="L51" s="24">
        <v>21000</v>
      </c>
      <c r="M51" s="24"/>
      <c r="N51" s="24"/>
      <c r="O51" s="24"/>
      <c r="P51" s="350">
        <f t="shared" si="1"/>
        <v>21000</v>
      </c>
      <c r="Q51" s="246" t="s">
        <v>39</v>
      </c>
      <c r="R51" s="351" t="s">
        <v>256</v>
      </c>
      <c r="S51" s="181"/>
      <c r="T51" s="181"/>
    </row>
    <row r="52" spans="1:20" ht="87" customHeight="1" x14ac:dyDescent="0.35">
      <c r="A52" s="181"/>
      <c r="B52" s="464"/>
      <c r="C52" s="493"/>
      <c r="D52" s="471"/>
      <c r="E52" s="295" t="s">
        <v>32</v>
      </c>
      <c r="F52" s="168" t="s">
        <v>61</v>
      </c>
      <c r="G52" s="22" t="s">
        <v>18</v>
      </c>
      <c r="H52" s="50">
        <v>5</v>
      </c>
      <c r="I52" s="50">
        <v>5000</v>
      </c>
      <c r="J52" s="24">
        <f t="shared" si="0"/>
        <v>25000</v>
      </c>
      <c r="K52" s="24"/>
      <c r="L52" s="24">
        <v>25000</v>
      </c>
      <c r="M52" s="24"/>
      <c r="N52" s="24"/>
      <c r="O52" s="24"/>
      <c r="P52" s="350">
        <f t="shared" si="1"/>
        <v>25000</v>
      </c>
      <c r="Q52" s="246" t="s">
        <v>230</v>
      </c>
      <c r="R52" s="355"/>
      <c r="S52" s="181"/>
      <c r="T52" s="181"/>
    </row>
    <row r="53" spans="1:20" ht="25.5" customHeight="1" x14ac:dyDescent="0.35">
      <c r="A53" s="2"/>
      <c r="B53" s="464"/>
      <c r="C53" s="493"/>
      <c r="D53" s="471"/>
      <c r="E53" s="176" t="s">
        <v>32</v>
      </c>
      <c r="F53" s="21" t="s">
        <v>80</v>
      </c>
      <c r="G53" s="22" t="s">
        <v>18</v>
      </c>
      <c r="H53" s="50">
        <v>2</v>
      </c>
      <c r="I53" s="50">
        <v>25000</v>
      </c>
      <c r="J53" s="24">
        <f t="shared" si="0"/>
        <v>50000</v>
      </c>
      <c r="K53" s="24"/>
      <c r="L53" s="24"/>
      <c r="M53" s="24">
        <v>50000</v>
      </c>
      <c r="N53" s="24"/>
      <c r="O53" s="24"/>
      <c r="P53" s="350">
        <f t="shared" si="1"/>
        <v>50000</v>
      </c>
      <c r="Q53" s="246" t="s">
        <v>60</v>
      </c>
      <c r="R53" s="351" t="s">
        <v>177</v>
      </c>
      <c r="S53" s="181"/>
      <c r="T53" s="181"/>
    </row>
    <row r="54" spans="1:20" ht="65.25" customHeight="1" x14ac:dyDescent="0.35">
      <c r="A54" s="2"/>
      <c r="B54" s="464"/>
      <c r="C54" s="493"/>
      <c r="D54" s="471"/>
      <c r="E54" s="176" t="s">
        <v>32</v>
      </c>
      <c r="F54" s="21" t="s">
        <v>44</v>
      </c>
      <c r="G54" s="22" t="s">
        <v>18</v>
      </c>
      <c r="H54" s="50">
        <v>3</v>
      </c>
      <c r="I54" s="50">
        <v>37000</v>
      </c>
      <c r="J54" s="24">
        <f t="shared" si="0"/>
        <v>111000</v>
      </c>
      <c r="K54" s="24">
        <v>37000</v>
      </c>
      <c r="L54" s="24"/>
      <c r="M54" s="24">
        <v>37000</v>
      </c>
      <c r="N54" s="24"/>
      <c r="O54" s="24">
        <v>37000</v>
      </c>
      <c r="P54" s="350">
        <f t="shared" si="1"/>
        <v>111000</v>
      </c>
      <c r="Q54" s="246" t="s">
        <v>240</v>
      </c>
      <c r="R54" s="351" t="s">
        <v>177</v>
      </c>
      <c r="S54" s="181"/>
      <c r="T54" s="181"/>
    </row>
    <row r="55" spans="1:20" ht="65.25" customHeight="1" x14ac:dyDescent="0.35">
      <c r="A55" s="2"/>
      <c r="B55" s="464"/>
      <c r="C55" s="493"/>
      <c r="D55" s="471"/>
      <c r="E55" s="295" t="s">
        <v>32</v>
      </c>
      <c r="F55" s="256" t="s">
        <v>80</v>
      </c>
      <c r="G55" s="243" t="s">
        <v>18</v>
      </c>
      <c r="H55" s="244">
        <v>15</v>
      </c>
      <c r="I55" s="245">
        <v>15000</v>
      </c>
      <c r="J55" s="24">
        <f t="shared" si="0"/>
        <v>225000</v>
      </c>
      <c r="K55" s="245"/>
      <c r="L55" s="245">
        <v>225000</v>
      </c>
      <c r="M55" s="245"/>
      <c r="N55" s="245"/>
      <c r="O55" s="245"/>
      <c r="P55" s="350">
        <f t="shared" si="1"/>
        <v>225000</v>
      </c>
      <c r="Q55" s="246" t="s">
        <v>60</v>
      </c>
      <c r="R55" s="246" t="s">
        <v>176</v>
      </c>
      <c r="S55" s="181"/>
      <c r="T55" s="181"/>
    </row>
    <row r="56" spans="1:20" ht="27" customHeight="1" x14ac:dyDescent="0.35">
      <c r="A56" s="2"/>
      <c r="B56" s="464"/>
      <c r="C56" s="493"/>
      <c r="D56" s="471" t="s">
        <v>156</v>
      </c>
      <c r="E56" s="226" t="s">
        <v>32</v>
      </c>
      <c r="F56" s="21" t="s">
        <v>61</v>
      </c>
      <c r="G56" s="22" t="s">
        <v>18</v>
      </c>
      <c r="H56" s="24">
        <v>1</v>
      </c>
      <c r="I56" s="24">
        <v>142196</v>
      </c>
      <c r="J56" s="24">
        <f t="shared" si="0"/>
        <v>142196</v>
      </c>
      <c r="K56" s="24">
        <v>102196</v>
      </c>
      <c r="L56" s="24">
        <v>20000</v>
      </c>
      <c r="M56" s="24">
        <v>20000</v>
      </c>
      <c r="N56" s="24"/>
      <c r="O56" s="24"/>
      <c r="P56" s="350">
        <f t="shared" si="1"/>
        <v>142196</v>
      </c>
      <c r="Q56" s="246" t="s">
        <v>230</v>
      </c>
      <c r="R56" s="351" t="s">
        <v>211</v>
      </c>
      <c r="S56" s="181"/>
      <c r="T56" s="181"/>
    </row>
    <row r="57" spans="1:20" ht="30" customHeight="1" x14ac:dyDescent="0.35">
      <c r="A57" s="2"/>
      <c r="B57" s="464"/>
      <c r="C57" s="493"/>
      <c r="D57" s="471"/>
      <c r="E57" s="226" t="s">
        <v>82</v>
      </c>
      <c r="F57" s="21" t="s">
        <v>58</v>
      </c>
      <c r="G57" s="22" t="s">
        <v>18</v>
      </c>
      <c r="H57" s="24">
        <v>1</v>
      </c>
      <c r="I57" s="24">
        <v>15469</v>
      </c>
      <c r="J57" s="24">
        <f t="shared" si="0"/>
        <v>15469</v>
      </c>
      <c r="K57" s="24">
        <v>15469</v>
      </c>
      <c r="L57" s="24"/>
      <c r="M57" s="24"/>
      <c r="N57" s="24"/>
      <c r="O57" s="24"/>
      <c r="P57" s="350">
        <f t="shared" si="1"/>
        <v>15469</v>
      </c>
      <c r="Q57" s="246" t="s">
        <v>230</v>
      </c>
      <c r="R57" s="351" t="s">
        <v>179</v>
      </c>
      <c r="S57" s="181"/>
      <c r="T57" s="181"/>
    </row>
    <row r="58" spans="1:20" ht="36.75" customHeight="1" x14ac:dyDescent="0.35">
      <c r="A58" s="2"/>
      <c r="B58" s="464"/>
      <c r="C58" s="483" t="s">
        <v>133</v>
      </c>
      <c r="D58" s="471" t="s">
        <v>157</v>
      </c>
      <c r="E58" s="226" t="s">
        <v>32</v>
      </c>
      <c r="F58" s="21" t="s">
        <v>34</v>
      </c>
      <c r="G58" s="22" t="s">
        <v>35</v>
      </c>
      <c r="H58" s="24">
        <v>60</v>
      </c>
      <c r="I58" s="164">
        <v>600</v>
      </c>
      <c r="J58" s="24">
        <f t="shared" si="0"/>
        <v>36000</v>
      </c>
      <c r="K58" s="24">
        <v>36000</v>
      </c>
      <c r="L58" s="24"/>
      <c r="M58" s="24"/>
      <c r="N58" s="24"/>
      <c r="O58" s="24"/>
      <c r="P58" s="350">
        <f t="shared" si="1"/>
        <v>36000</v>
      </c>
      <c r="Q58" s="246" t="s">
        <v>65</v>
      </c>
      <c r="R58" s="351" t="s">
        <v>180</v>
      </c>
      <c r="S58" s="181"/>
      <c r="T58" s="181"/>
    </row>
    <row r="59" spans="1:20" ht="36.75" customHeight="1" x14ac:dyDescent="0.35">
      <c r="A59" s="2"/>
      <c r="B59" s="464"/>
      <c r="C59" s="484"/>
      <c r="D59" s="471"/>
      <c r="E59" s="226" t="s">
        <v>32</v>
      </c>
      <c r="F59" s="21" t="s">
        <v>61</v>
      </c>
      <c r="G59" s="22" t="s">
        <v>18</v>
      </c>
      <c r="H59" s="24">
        <v>1</v>
      </c>
      <c r="I59" s="50">
        <v>30000</v>
      </c>
      <c r="J59" s="24">
        <f t="shared" si="0"/>
        <v>30000</v>
      </c>
      <c r="K59" s="24">
        <v>10000</v>
      </c>
      <c r="L59" s="24">
        <v>5000</v>
      </c>
      <c r="M59" s="24">
        <v>5000</v>
      </c>
      <c r="N59" s="24">
        <v>5000</v>
      </c>
      <c r="O59" s="24">
        <v>5000</v>
      </c>
      <c r="P59" s="350">
        <f t="shared" si="1"/>
        <v>30000</v>
      </c>
      <c r="Q59" s="246" t="s">
        <v>230</v>
      </c>
      <c r="R59" s="351" t="s">
        <v>180</v>
      </c>
      <c r="S59" s="181"/>
      <c r="T59" s="181"/>
    </row>
    <row r="60" spans="1:20" ht="36.75" customHeight="1" x14ac:dyDescent="0.35">
      <c r="A60" s="2"/>
      <c r="B60" s="464"/>
      <c r="C60" s="484"/>
      <c r="D60" s="471"/>
      <c r="E60" s="226" t="s">
        <v>32</v>
      </c>
      <c r="F60" s="21" t="s">
        <v>34</v>
      </c>
      <c r="G60" s="22" t="s">
        <v>18</v>
      </c>
      <c r="H60" s="24">
        <v>1</v>
      </c>
      <c r="I60" s="24">
        <v>25000</v>
      </c>
      <c r="J60" s="24">
        <f t="shared" si="0"/>
        <v>25000</v>
      </c>
      <c r="K60" s="24">
        <v>5000</v>
      </c>
      <c r="L60" s="24">
        <v>5000</v>
      </c>
      <c r="M60" s="24">
        <v>5000</v>
      </c>
      <c r="N60" s="24">
        <v>5000</v>
      </c>
      <c r="O60" s="24">
        <v>5000</v>
      </c>
      <c r="P60" s="350">
        <f t="shared" si="1"/>
        <v>25000</v>
      </c>
      <c r="Q60" s="246" t="s">
        <v>65</v>
      </c>
      <c r="R60" s="351" t="s">
        <v>181</v>
      </c>
      <c r="S60" s="181"/>
      <c r="T60" s="181"/>
    </row>
    <row r="61" spans="1:20" ht="36.75" customHeight="1" x14ac:dyDescent="0.35">
      <c r="A61" s="2"/>
      <c r="B61" s="464"/>
      <c r="C61" s="484"/>
      <c r="D61" s="471"/>
      <c r="E61" s="295" t="s">
        <v>32</v>
      </c>
      <c r="F61" s="31" t="s">
        <v>44</v>
      </c>
      <c r="G61" s="22" t="s">
        <v>45</v>
      </c>
      <c r="H61" s="50">
        <v>7</v>
      </c>
      <c r="I61" s="24">
        <v>12500</v>
      </c>
      <c r="J61" s="24">
        <f t="shared" si="0"/>
        <v>87500</v>
      </c>
      <c r="K61" s="24">
        <v>25000</v>
      </c>
      <c r="L61" s="24">
        <v>12500</v>
      </c>
      <c r="M61" s="24">
        <v>25000</v>
      </c>
      <c r="N61" s="24">
        <v>12500</v>
      </c>
      <c r="O61" s="24">
        <v>12500</v>
      </c>
      <c r="P61" s="350">
        <f t="shared" si="1"/>
        <v>87500</v>
      </c>
      <c r="Q61" s="246" t="s">
        <v>240</v>
      </c>
      <c r="R61" s="351" t="s">
        <v>181</v>
      </c>
      <c r="S61" s="181"/>
      <c r="T61" s="181"/>
    </row>
    <row r="62" spans="1:20" ht="36.75" customHeight="1" x14ac:dyDescent="0.35">
      <c r="A62" s="2"/>
      <c r="B62" s="464"/>
      <c r="C62" s="484"/>
      <c r="D62" s="471"/>
      <c r="E62" s="295" t="s">
        <v>32</v>
      </c>
      <c r="F62" s="31" t="s">
        <v>61</v>
      </c>
      <c r="G62" s="22" t="s">
        <v>18</v>
      </c>
      <c r="H62" s="24">
        <v>1</v>
      </c>
      <c r="I62" s="50">
        <v>45000</v>
      </c>
      <c r="J62" s="24">
        <f t="shared" si="0"/>
        <v>45000</v>
      </c>
      <c r="K62" s="24">
        <v>15000</v>
      </c>
      <c r="L62" s="24">
        <v>10000</v>
      </c>
      <c r="M62" s="24">
        <v>10000</v>
      </c>
      <c r="N62" s="24">
        <v>5000</v>
      </c>
      <c r="O62" s="24">
        <v>5000</v>
      </c>
      <c r="P62" s="350">
        <f t="shared" si="1"/>
        <v>45000</v>
      </c>
      <c r="Q62" s="246" t="s">
        <v>230</v>
      </c>
      <c r="R62" s="351" t="s">
        <v>183</v>
      </c>
      <c r="S62" s="181"/>
      <c r="T62" s="181"/>
    </row>
    <row r="63" spans="1:20" ht="36.75" customHeight="1" x14ac:dyDescent="0.35">
      <c r="A63" s="2"/>
      <c r="B63" s="464"/>
      <c r="C63" s="484"/>
      <c r="D63" s="471"/>
      <c r="E63" s="226" t="s">
        <v>32</v>
      </c>
      <c r="F63" s="21" t="s">
        <v>44</v>
      </c>
      <c r="G63" s="22" t="s">
        <v>45</v>
      </c>
      <c r="H63" s="24">
        <v>6</v>
      </c>
      <c r="I63" s="24">
        <v>9000</v>
      </c>
      <c r="J63" s="24">
        <f t="shared" si="0"/>
        <v>54000</v>
      </c>
      <c r="K63" s="24">
        <v>9000</v>
      </c>
      <c r="L63" s="24">
        <v>18000</v>
      </c>
      <c r="M63" s="24">
        <v>9000</v>
      </c>
      <c r="N63" s="24">
        <v>9000</v>
      </c>
      <c r="O63" s="24">
        <v>9000</v>
      </c>
      <c r="P63" s="350">
        <f t="shared" si="1"/>
        <v>54000</v>
      </c>
      <c r="Q63" s="246" t="s">
        <v>240</v>
      </c>
      <c r="R63" s="351" t="s">
        <v>182</v>
      </c>
      <c r="S63" s="181"/>
      <c r="T63" s="181"/>
    </row>
    <row r="64" spans="1:20" ht="36.75" customHeight="1" x14ac:dyDescent="0.35">
      <c r="A64" s="2"/>
      <c r="B64" s="464"/>
      <c r="C64" s="484"/>
      <c r="D64" s="471" t="s">
        <v>158</v>
      </c>
      <c r="E64" s="255" t="s">
        <v>32</v>
      </c>
      <c r="F64" s="248" t="s">
        <v>44</v>
      </c>
      <c r="G64" s="163" t="s">
        <v>18</v>
      </c>
      <c r="H64" s="166">
        <v>1</v>
      </c>
      <c r="I64" s="164">
        <v>100500</v>
      </c>
      <c r="J64" s="24">
        <f t="shared" si="0"/>
        <v>100500</v>
      </c>
      <c r="K64" s="164"/>
      <c r="L64" s="166">
        <v>50000</v>
      </c>
      <c r="M64" s="166">
        <v>50500</v>
      </c>
      <c r="N64" s="166"/>
      <c r="O64" s="164"/>
      <c r="P64" s="350">
        <f t="shared" si="1"/>
        <v>100500</v>
      </c>
      <c r="Q64" s="246" t="s">
        <v>240</v>
      </c>
      <c r="R64" s="246" t="s">
        <v>184</v>
      </c>
      <c r="S64" s="181"/>
      <c r="T64" s="181"/>
    </row>
    <row r="65" spans="1:20" ht="36.75" customHeight="1" x14ac:dyDescent="0.35">
      <c r="A65" s="2"/>
      <c r="B65" s="464"/>
      <c r="C65" s="484"/>
      <c r="D65" s="471"/>
      <c r="E65" s="255" t="s">
        <v>32</v>
      </c>
      <c r="F65" s="249" t="s">
        <v>34</v>
      </c>
      <c r="G65" s="163" t="s">
        <v>18</v>
      </c>
      <c r="H65" s="166">
        <v>1</v>
      </c>
      <c r="I65" s="164">
        <v>38500</v>
      </c>
      <c r="J65" s="24">
        <f t="shared" si="0"/>
        <v>38500</v>
      </c>
      <c r="K65" s="164">
        <v>38500</v>
      </c>
      <c r="L65" s="166"/>
      <c r="M65" s="166"/>
      <c r="N65" s="166"/>
      <c r="O65" s="164"/>
      <c r="P65" s="350">
        <f t="shared" si="1"/>
        <v>38500</v>
      </c>
      <c r="Q65" s="246" t="s">
        <v>65</v>
      </c>
      <c r="R65" s="246" t="s">
        <v>185</v>
      </c>
      <c r="S65" s="181"/>
      <c r="T65" s="181"/>
    </row>
    <row r="66" spans="1:20" ht="36.75" customHeight="1" x14ac:dyDescent="0.35">
      <c r="A66" s="2"/>
      <c r="B66" s="464"/>
      <c r="C66" s="484"/>
      <c r="D66" s="471"/>
      <c r="E66" s="255" t="s">
        <v>32</v>
      </c>
      <c r="F66" s="249" t="s">
        <v>44</v>
      </c>
      <c r="G66" s="163" t="s">
        <v>18</v>
      </c>
      <c r="H66" s="166">
        <v>1</v>
      </c>
      <c r="I66" s="164">
        <v>68500</v>
      </c>
      <c r="J66" s="24">
        <f t="shared" si="0"/>
        <v>68500</v>
      </c>
      <c r="K66" s="164"/>
      <c r="L66" s="166">
        <v>68500</v>
      </c>
      <c r="M66" s="166"/>
      <c r="N66" s="166"/>
      <c r="O66" s="164"/>
      <c r="P66" s="350">
        <f t="shared" si="1"/>
        <v>68500</v>
      </c>
      <c r="Q66" s="246" t="s">
        <v>240</v>
      </c>
      <c r="R66" s="246" t="s">
        <v>186</v>
      </c>
      <c r="S66" s="181"/>
      <c r="T66" s="181"/>
    </row>
    <row r="67" spans="1:20" ht="36.75" customHeight="1" x14ac:dyDescent="0.35">
      <c r="A67" s="2"/>
      <c r="B67" s="464"/>
      <c r="C67" s="484"/>
      <c r="D67" s="471"/>
      <c r="E67" s="255" t="s">
        <v>32</v>
      </c>
      <c r="F67" s="249" t="s">
        <v>44</v>
      </c>
      <c r="G67" s="163" t="s">
        <v>18</v>
      </c>
      <c r="H67" s="166">
        <v>1</v>
      </c>
      <c r="I67" s="164">
        <v>232639</v>
      </c>
      <c r="J67" s="24">
        <f t="shared" si="0"/>
        <v>232639</v>
      </c>
      <c r="K67" s="164">
        <v>88500</v>
      </c>
      <c r="L67" s="166">
        <v>75000</v>
      </c>
      <c r="M67" s="166">
        <v>69139</v>
      </c>
      <c r="N67" s="166"/>
      <c r="O67" s="164"/>
      <c r="P67" s="350">
        <f t="shared" si="1"/>
        <v>232639</v>
      </c>
      <c r="Q67" s="246" t="s">
        <v>240</v>
      </c>
      <c r="R67" s="246" t="s">
        <v>187</v>
      </c>
      <c r="S67" s="181"/>
      <c r="T67" s="181"/>
    </row>
    <row r="68" spans="1:20" ht="36.75" customHeight="1" x14ac:dyDescent="0.35">
      <c r="A68" s="2"/>
      <c r="B68" s="465"/>
      <c r="C68" s="485"/>
      <c r="D68" s="471"/>
      <c r="E68" s="255" t="s">
        <v>32</v>
      </c>
      <c r="F68" s="249" t="s">
        <v>44</v>
      </c>
      <c r="G68" s="163" t="s">
        <v>18</v>
      </c>
      <c r="H68" s="166">
        <v>1</v>
      </c>
      <c r="I68" s="164">
        <v>92000</v>
      </c>
      <c r="J68" s="24">
        <f t="shared" ref="J68:J111" si="2">SUM(H68*I68)</f>
        <v>92000</v>
      </c>
      <c r="K68" s="164"/>
      <c r="L68" s="166"/>
      <c r="M68" s="166">
        <v>92000</v>
      </c>
      <c r="N68" s="166"/>
      <c r="O68" s="164"/>
      <c r="P68" s="350">
        <f t="shared" si="1"/>
        <v>92000</v>
      </c>
      <c r="Q68" s="246" t="s">
        <v>240</v>
      </c>
      <c r="R68" s="246" t="s">
        <v>188</v>
      </c>
      <c r="S68" s="181"/>
      <c r="T68" s="181"/>
    </row>
    <row r="69" spans="1:20" ht="36.75" customHeight="1" x14ac:dyDescent="0.35">
      <c r="A69" s="2"/>
      <c r="B69" s="463" t="s">
        <v>124</v>
      </c>
      <c r="C69" s="483" t="s">
        <v>134</v>
      </c>
      <c r="D69" s="472" t="s">
        <v>159</v>
      </c>
      <c r="E69" s="225" t="s">
        <v>32</v>
      </c>
      <c r="F69" s="168" t="s">
        <v>34</v>
      </c>
      <c r="G69" s="22" t="s">
        <v>35</v>
      </c>
      <c r="H69" s="24">
        <v>45</v>
      </c>
      <c r="I69" s="164">
        <v>600</v>
      </c>
      <c r="J69" s="24">
        <f t="shared" si="2"/>
        <v>27000</v>
      </c>
      <c r="K69" s="24"/>
      <c r="L69" s="24"/>
      <c r="M69" s="24">
        <v>27000</v>
      </c>
      <c r="N69" s="24"/>
      <c r="O69" s="24"/>
      <c r="P69" s="350">
        <f t="shared" ref="P69:P111" si="3">SUM(K69:O69)</f>
        <v>27000</v>
      </c>
      <c r="Q69" s="246" t="s">
        <v>65</v>
      </c>
      <c r="R69" s="184"/>
      <c r="S69" s="181"/>
      <c r="T69" s="181"/>
    </row>
    <row r="70" spans="1:20" ht="36.75" customHeight="1" x14ac:dyDescent="0.35">
      <c r="A70" s="2"/>
      <c r="B70" s="464"/>
      <c r="C70" s="484"/>
      <c r="D70" s="473"/>
      <c r="E70" s="225" t="s">
        <v>32</v>
      </c>
      <c r="F70" s="168" t="s">
        <v>41</v>
      </c>
      <c r="G70" s="22" t="s">
        <v>35</v>
      </c>
      <c r="H70" s="24">
        <v>90</v>
      </c>
      <c r="I70" s="164">
        <v>300</v>
      </c>
      <c r="J70" s="24">
        <f t="shared" si="2"/>
        <v>27000</v>
      </c>
      <c r="K70" s="24"/>
      <c r="L70" s="24"/>
      <c r="M70" s="24">
        <v>27000</v>
      </c>
      <c r="N70" s="24"/>
      <c r="O70" s="24"/>
      <c r="P70" s="350">
        <f t="shared" si="3"/>
        <v>27000</v>
      </c>
      <c r="Q70" s="246" t="s">
        <v>39</v>
      </c>
      <c r="R70" s="184"/>
      <c r="S70" s="181"/>
      <c r="T70" s="181"/>
    </row>
    <row r="71" spans="1:20" ht="36.75" customHeight="1" x14ac:dyDescent="0.35">
      <c r="A71" s="2"/>
      <c r="B71" s="464"/>
      <c r="C71" s="484"/>
      <c r="D71" s="473"/>
      <c r="E71" s="225" t="s">
        <v>32</v>
      </c>
      <c r="F71" s="168" t="s">
        <v>44</v>
      </c>
      <c r="G71" s="22" t="s">
        <v>45</v>
      </c>
      <c r="H71" s="24">
        <v>2</v>
      </c>
      <c r="I71" s="164">
        <v>25000</v>
      </c>
      <c r="J71" s="24">
        <f t="shared" si="2"/>
        <v>50000</v>
      </c>
      <c r="K71" s="24"/>
      <c r="L71" s="24">
        <v>25000</v>
      </c>
      <c r="M71" s="24">
        <v>25000</v>
      </c>
      <c r="N71" s="24"/>
      <c r="O71" s="24"/>
      <c r="P71" s="350">
        <f t="shared" si="3"/>
        <v>50000</v>
      </c>
      <c r="Q71" s="246" t="s">
        <v>240</v>
      </c>
      <c r="R71" s="351" t="s">
        <v>190</v>
      </c>
      <c r="S71" s="181"/>
      <c r="T71" s="181"/>
    </row>
    <row r="72" spans="1:20" ht="36.75" customHeight="1" x14ac:dyDescent="0.35">
      <c r="A72" s="2"/>
      <c r="B72" s="464"/>
      <c r="C72" s="484"/>
      <c r="D72" s="473"/>
      <c r="E72" s="296" t="s">
        <v>32</v>
      </c>
      <c r="F72" s="228" t="s">
        <v>44</v>
      </c>
      <c r="G72" s="291" t="s">
        <v>106</v>
      </c>
      <c r="H72" s="182">
        <v>50</v>
      </c>
      <c r="I72" s="232">
        <v>1500</v>
      </c>
      <c r="J72" s="24">
        <f t="shared" si="2"/>
        <v>75000</v>
      </c>
      <c r="K72" s="182">
        <v>15000</v>
      </c>
      <c r="L72" s="182">
        <v>15000</v>
      </c>
      <c r="M72" s="182">
        <v>15000</v>
      </c>
      <c r="N72" s="182">
        <v>15000</v>
      </c>
      <c r="O72" s="182">
        <v>15000</v>
      </c>
      <c r="P72" s="350">
        <f t="shared" si="3"/>
        <v>75000</v>
      </c>
      <c r="Q72" s="246" t="s">
        <v>240</v>
      </c>
      <c r="R72" s="351" t="s">
        <v>189</v>
      </c>
      <c r="S72" s="181"/>
      <c r="T72" s="181"/>
    </row>
    <row r="73" spans="1:20" ht="36.75" customHeight="1" x14ac:dyDescent="0.35">
      <c r="A73" s="2"/>
      <c r="B73" s="464"/>
      <c r="C73" s="484"/>
      <c r="D73" s="474" t="s">
        <v>160</v>
      </c>
      <c r="E73" s="225" t="s">
        <v>32</v>
      </c>
      <c r="F73" s="256" t="s">
        <v>34</v>
      </c>
      <c r="G73" s="258" t="s">
        <v>35</v>
      </c>
      <c r="H73" s="244">
        <v>25</v>
      </c>
      <c r="I73" s="244">
        <v>600</v>
      </c>
      <c r="J73" s="24">
        <f t="shared" si="2"/>
        <v>15000</v>
      </c>
      <c r="K73" s="244"/>
      <c r="L73" s="244">
        <v>15000</v>
      </c>
      <c r="M73" s="244"/>
      <c r="N73" s="244"/>
      <c r="O73" s="244"/>
      <c r="P73" s="350">
        <f t="shared" si="3"/>
        <v>15000</v>
      </c>
      <c r="Q73" s="246" t="s">
        <v>65</v>
      </c>
      <c r="R73" s="184"/>
      <c r="S73" s="181"/>
      <c r="T73" s="181"/>
    </row>
    <row r="74" spans="1:20" ht="36.75" customHeight="1" x14ac:dyDescent="0.35">
      <c r="A74" s="2"/>
      <c r="B74" s="464"/>
      <c r="C74" s="484"/>
      <c r="D74" s="475"/>
      <c r="E74" s="225" t="s">
        <v>32</v>
      </c>
      <c r="F74" s="256" t="s">
        <v>44</v>
      </c>
      <c r="G74" s="258" t="s">
        <v>45</v>
      </c>
      <c r="H74" s="244">
        <v>2</v>
      </c>
      <c r="I74" s="244">
        <v>28750</v>
      </c>
      <c r="J74" s="24">
        <f t="shared" si="2"/>
        <v>57500</v>
      </c>
      <c r="K74" s="244"/>
      <c r="L74" s="244">
        <v>14500</v>
      </c>
      <c r="M74" s="244"/>
      <c r="N74" s="244">
        <v>43000</v>
      </c>
      <c r="O74" s="244"/>
      <c r="P74" s="350">
        <f t="shared" si="3"/>
        <v>57500</v>
      </c>
      <c r="Q74" s="246" t="s">
        <v>240</v>
      </c>
      <c r="R74" s="184"/>
      <c r="S74" s="181"/>
      <c r="T74" s="181"/>
    </row>
    <row r="75" spans="1:20" ht="74.25" customHeight="1" x14ac:dyDescent="0.35">
      <c r="A75" s="2"/>
      <c r="B75" s="464"/>
      <c r="C75" s="485"/>
      <c r="D75" s="476"/>
      <c r="E75" s="225" t="s">
        <v>32</v>
      </c>
      <c r="F75" s="256" t="s">
        <v>80</v>
      </c>
      <c r="G75" s="258" t="s">
        <v>18</v>
      </c>
      <c r="H75" s="244">
        <v>1</v>
      </c>
      <c r="I75" s="244" t="s">
        <v>121</v>
      </c>
      <c r="J75" s="24"/>
      <c r="K75" s="244" t="s">
        <v>121</v>
      </c>
      <c r="L75" s="244" t="s">
        <v>121</v>
      </c>
      <c r="M75" s="244" t="s">
        <v>121</v>
      </c>
      <c r="N75" s="244" t="s">
        <v>121</v>
      </c>
      <c r="O75" s="244" t="s">
        <v>121</v>
      </c>
      <c r="P75" s="350">
        <f t="shared" si="3"/>
        <v>0</v>
      </c>
      <c r="Q75" s="246"/>
      <c r="R75" s="184"/>
      <c r="S75" s="181"/>
      <c r="T75" s="181"/>
    </row>
    <row r="76" spans="1:20" ht="74.25" customHeight="1" x14ac:dyDescent="0.35">
      <c r="A76" s="2"/>
      <c r="B76" s="464"/>
      <c r="C76" s="483" t="s">
        <v>135</v>
      </c>
      <c r="D76" s="477" t="s">
        <v>161</v>
      </c>
      <c r="E76" s="247" t="s">
        <v>32</v>
      </c>
      <c r="F76" s="248" t="s">
        <v>34</v>
      </c>
      <c r="G76" s="163" t="s">
        <v>35</v>
      </c>
      <c r="H76" s="166">
        <v>45</v>
      </c>
      <c r="I76" s="164">
        <v>600</v>
      </c>
      <c r="J76" s="24">
        <f t="shared" si="2"/>
        <v>27000</v>
      </c>
      <c r="K76" s="164"/>
      <c r="L76" s="166">
        <v>27000</v>
      </c>
      <c r="M76" s="166"/>
      <c r="N76" s="166"/>
      <c r="O76" s="164"/>
      <c r="P76" s="350">
        <f t="shared" si="3"/>
        <v>27000</v>
      </c>
      <c r="Q76" s="246" t="s">
        <v>65</v>
      </c>
      <c r="R76" s="246" t="s">
        <v>191</v>
      </c>
      <c r="S76" s="181"/>
      <c r="T76" s="181"/>
    </row>
    <row r="77" spans="1:20" ht="74.25" customHeight="1" x14ac:dyDescent="0.35">
      <c r="A77" s="2"/>
      <c r="B77" s="464"/>
      <c r="C77" s="484"/>
      <c r="D77" s="478"/>
      <c r="E77" s="247" t="s">
        <v>32</v>
      </c>
      <c r="F77" s="249" t="s">
        <v>41</v>
      </c>
      <c r="G77" s="163" t="s">
        <v>35</v>
      </c>
      <c r="H77" s="166">
        <v>45</v>
      </c>
      <c r="I77" s="164">
        <v>300</v>
      </c>
      <c r="J77" s="24">
        <f t="shared" si="2"/>
        <v>13500</v>
      </c>
      <c r="K77" s="164">
        <v>13500</v>
      </c>
      <c r="L77" s="166"/>
      <c r="M77" s="166"/>
      <c r="N77" s="166"/>
      <c r="O77" s="164"/>
      <c r="P77" s="350">
        <f t="shared" si="3"/>
        <v>13500</v>
      </c>
      <c r="Q77" s="246" t="s">
        <v>39</v>
      </c>
      <c r="R77" s="246" t="s">
        <v>191</v>
      </c>
      <c r="S77" s="181"/>
      <c r="T77" s="181"/>
    </row>
    <row r="78" spans="1:20" ht="74.25" customHeight="1" x14ac:dyDescent="0.35">
      <c r="A78" s="2"/>
      <c r="B78" s="464"/>
      <c r="C78" s="484"/>
      <c r="D78" s="478"/>
      <c r="E78" s="247" t="s">
        <v>32</v>
      </c>
      <c r="F78" s="248" t="s">
        <v>44</v>
      </c>
      <c r="G78" s="163" t="s">
        <v>45</v>
      </c>
      <c r="H78" s="166">
        <v>3</v>
      </c>
      <c r="I78" s="164">
        <v>45000</v>
      </c>
      <c r="J78" s="24">
        <f t="shared" si="2"/>
        <v>135000</v>
      </c>
      <c r="K78" s="164">
        <v>45000</v>
      </c>
      <c r="L78" s="50"/>
      <c r="M78" s="50">
        <v>45000</v>
      </c>
      <c r="N78" s="50"/>
      <c r="O78" s="50">
        <v>45000</v>
      </c>
      <c r="P78" s="350">
        <f t="shared" si="3"/>
        <v>135000</v>
      </c>
      <c r="Q78" s="246" t="s">
        <v>240</v>
      </c>
      <c r="R78" s="246" t="s">
        <v>191</v>
      </c>
      <c r="S78" s="181"/>
      <c r="T78" s="181"/>
    </row>
    <row r="79" spans="1:20" ht="74.25" customHeight="1" x14ac:dyDescent="0.35">
      <c r="A79" s="2"/>
      <c r="B79" s="464"/>
      <c r="C79" s="484"/>
      <c r="D79" s="478"/>
      <c r="E79" s="247" t="s">
        <v>32</v>
      </c>
      <c r="F79" s="248" t="s">
        <v>80</v>
      </c>
      <c r="G79" s="163" t="s">
        <v>18</v>
      </c>
      <c r="H79" s="166">
        <v>1</v>
      </c>
      <c r="I79" s="166">
        <v>50000</v>
      </c>
      <c r="J79" s="24">
        <f t="shared" si="2"/>
        <v>50000</v>
      </c>
      <c r="K79" s="164">
        <v>50000</v>
      </c>
      <c r="L79" s="164"/>
      <c r="M79" s="164"/>
      <c r="N79" s="164"/>
      <c r="O79" s="164"/>
      <c r="P79" s="350">
        <f t="shared" si="3"/>
        <v>50000</v>
      </c>
      <c r="Q79" s="246" t="s">
        <v>60</v>
      </c>
      <c r="R79" s="246" t="s">
        <v>192</v>
      </c>
      <c r="S79" s="181"/>
      <c r="T79" s="181"/>
    </row>
    <row r="80" spans="1:20" ht="74.25" customHeight="1" x14ac:dyDescent="0.35">
      <c r="A80" s="2"/>
      <c r="B80" s="464"/>
      <c r="C80" s="484"/>
      <c r="D80" s="478"/>
      <c r="E80" s="247" t="s">
        <v>32</v>
      </c>
      <c r="F80" s="250" t="s">
        <v>44</v>
      </c>
      <c r="G80" s="163" t="s">
        <v>45</v>
      </c>
      <c r="H80" s="166">
        <v>2</v>
      </c>
      <c r="I80" s="166">
        <v>40000</v>
      </c>
      <c r="J80" s="24">
        <f t="shared" si="2"/>
        <v>80000</v>
      </c>
      <c r="K80" s="164"/>
      <c r="L80" s="164">
        <v>40000</v>
      </c>
      <c r="M80" s="164">
        <v>40000</v>
      </c>
      <c r="N80" s="164"/>
      <c r="O80" s="164"/>
      <c r="P80" s="350">
        <f t="shared" si="3"/>
        <v>80000</v>
      </c>
      <c r="Q80" s="246" t="s">
        <v>240</v>
      </c>
      <c r="R80" s="246" t="s">
        <v>193</v>
      </c>
      <c r="S80" s="181"/>
      <c r="T80" s="181"/>
    </row>
    <row r="81" spans="1:20" ht="74.25" customHeight="1" x14ac:dyDescent="0.35">
      <c r="A81" s="2"/>
      <c r="B81" s="464"/>
      <c r="C81" s="484"/>
      <c r="D81" s="478"/>
      <c r="E81" s="251" t="s">
        <v>32</v>
      </c>
      <c r="F81" s="248" t="s">
        <v>80</v>
      </c>
      <c r="G81" s="163" t="s">
        <v>18</v>
      </c>
      <c r="H81" s="164">
        <v>4</v>
      </c>
      <c r="I81" s="164">
        <v>13250</v>
      </c>
      <c r="J81" s="24">
        <f t="shared" si="2"/>
        <v>53000</v>
      </c>
      <c r="K81" s="164">
        <v>13250</v>
      </c>
      <c r="L81" s="164">
        <v>13250</v>
      </c>
      <c r="M81" s="164">
        <v>13250</v>
      </c>
      <c r="N81" s="164">
        <v>13250</v>
      </c>
      <c r="O81" s="164"/>
      <c r="P81" s="350">
        <f t="shared" si="3"/>
        <v>53000</v>
      </c>
      <c r="Q81" s="246" t="s">
        <v>60</v>
      </c>
      <c r="R81" s="246" t="s">
        <v>194</v>
      </c>
      <c r="S81" s="181"/>
      <c r="T81" s="181"/>
    </row>
    <row r="82" spans="1:20" ht="74.25" customHeight="1" x14ac:dyDescent="0.35">
      <c r="A82" s="2"/>
      <c r="B82" s="464"/>
      <c r="C82" s="484"/>
      <c r="D82" s="478"/>
      <c r="E82" s="252" t="s">
        <v>32</v>
      </c>
      <c r="F82" s="248" t="s">
        <v>80</v>
      </c>
      <c r="G82" s="163" t="s">
        <v>18</v>
      </c>
      <c r="H82" s="164">
        <v>1</v>
      </c>
      <c r="I82" s="166">
        <v>60756</v>
      </c>
      <c r="J82" s="24">
        <f t="shared" si="2"/>
        <v>60756</v>
      </c>
      <c r="K82" s="166"/>
      <c r="L82" s="166">
        <v>15756</v>
      </c>
      <c r="M82" s="166">
        <v>15000</v>
      </c>
      <c r="N82" s="166">
        <v>15000</v>
      </c>
      <c r="O82" s="166">
        <v>15000</v>
      </c>
      <c r="P82" s="350">
        <f t="shared" si="3"/>
        <v>60756</v>
      </c>
      <c r="Q82" s="246" t="s">
        <v>60</v>
      </c>
      <c r="R82" s="246" t="s">
        <v>195</v>
      </c>
      <c r="S82" s="181"/>
      <c r="T82" s="181"/>
    </row>
    <row r="83" spans="1:20" ht="74.25" customHeight="1" x14ac:dyDescent="0.35">
      <c r="A83" s="2"/>
      <c r="B83" s="464"/>
      <c r="C83" s="484"/>
      <c r="D83" s="478"/>
      <c r="E83" s="253" t="s">
        <v>32</v>
      </c>
      <c r="F83" s="242" t="s">
        <v>44</v>
      </c>
      <c r="G83" s="163" t="s">
        <v>45</v>
      </c>
      <c r="H83" s="164">
        <v>1</v>
      </c>
      <c r="I83" s="164">
        <v>30000</v>
      </c>
      <c r="J83" s="24">
        <f t="shared" si="2"/>
        <v>30000</v>
      </c>
      <c r="K83" s="164"/>
      <c r="L83" s="164">
        <v>30000</v>
      </c>
      <c r="M83" s="164"/>
      <c r="N83" s="164"/>
      <c r="O83" s="164"/>
      <c r="P83" s="350">
        <f t="shared" si="3"/>
        <v>30000</v>
      </c>
      <c r="Q83" s="246" t="s">
        <v>240</v>
      </c>
      <c r="R83" s="246" t="s">
        <v>196</v>
      </c>
      <c r="S83" s="181"/>
      <c r="T83" s="181"/>
    </row>
    <row r="84" spans="1:20" ht="60" customHeight="1" x14ac:dyDescent="0.35">
      <c r="A84" s="2"/>
      <c r="B84" s="464"/>
      <c r="C84" s="484"/>
      <c r="D84" s="479"/>
      <c r="E84" s="254" t="s">
        <v>32</v>
      </c>
      <c r="F84" s="242" t="s">
        <v>80</v>
      </c>
      <c r="G84" s="163" t="s">
        <v>18</v>
      </c>
      <c r="H84" s="164">
        <v>3</v>
      </c>
      <c r="I84" s="164">
        <v>10000</v>
      </c>
      <c r="J84" s="24">
        <f t="shared" si="2"/>
        <v>30000</v>
      </c>
      <c r="K84" s="164"/>
      <c r="L84" s="164">
        <v>10000</v>
      </c>
      <c r="M84" s="164">
        <v>10000</v>
      </c>
      <c r="N84" s="164">
        <v>10000</v>
      </c>
      <c r="O84" s="164"/>
      <c r="P84" s="350">
        <f t="shared" si="3"/>
        <v>30000</v>
      </c>
      <c r="Q84" s="246" t="s">
        <v>60</v>
      </c>
      <c r="R84" s="246" t="s">
        <v>197</v>
      </c>
      <c r="S84" s="181"/>
      <c r="T84" s="181"/>
    </row>
    <row r="85" spans="1:20" s="144" customFormat="1" ht="37" customHeight="1" x14ac:dyDescent="0.35">
      <c r="A85" s="140"/>
      <c r="B85" s="464"/>
      <c r="C85" s="484"/>
      <c r="D85" s="480" t="s">
        <v>162</v>
      </c>
      <c r="E85" s="252" t="s">
        <v>32</v>
      </c>
      <c r="F85" s="248" t="s">
        <v>80</v>
      </c>
      <c r="G85" s="163" t="s">
        <v>18</v>
      </c>
      <c r="H85" s="164">
        <v>2</v>
      </c>
      <c r="I85" s="166">
        <v>60756</v>
      </c>
      <c r="J85" s="24">
        <f t="shared" si="2"/>
        <v>121512</v>
      </c>
      <c r="K85" s="166">
        <v>60756</v>
      </c>
      <c r="L85" s="166"/>
      <c r="M85" s="166">
        <v>60756</v>
      </c>
      <c r="N85" s="166"/>
      <c r="O85" s="166"/>
      <c r="P85" s="350">
        <f t="shared" si="3"/>
        <v>121512</v>
      </c>
      <c r="Q85" s="246" t="s">
        <v>60</v>
      </c>
      <c r="R85" s="246" t="s">
        <v>351</v>
      </c>
      <c r="S85" s="353"/>
      <c r="T85" s="353"/>
    </row>
    <row r="86" spans="1:20" s="144" customFormat="1" ht="36.75" customHeight="1" x14ac:dyDescent="0.35">
      <c r="A86" s="140"/>
      <c r="B86" s="464"/>
      <c r="C86" s="484"/>
      <c r="D86" s="481"/>
      <c r="E86" s="298" t="s">
        <v>32</v>
      </c>
      <c r="F86" s="297" t="s">
        <v>80</v>
      </c>
      <c r="G86" s="257" t="s">
        <v>18</v>
      </c>
      <c r="H86" s="232">
        <v>3</v>
      </c>
      <c r="I86" s="232">
        <v>20000</v>
      </c>
      <c r="J86" s="24">
        <f t="shared" si="2"/>
        <v>60000</v>
      </c>
      <c r="K86" s="232"/>
      <c r="L86" s="232"/>
      <c r="M86" s="232">
        <v>20000</v>
      </c>
      <c r="N86" s="232">
        <v>20000</v>
      </c>
      <c r="O86" s="232">
        <v>20000</v>
      </c>
      <c r="P86" s="350">
        <f t="shared" si="3"/>
        <v>60000</v>
      </c>
      <c r="Q86" s="246" t="s">
        <v>60</v>
      </c>
      <c r="R86" s="246" t="s">
        <v>198</v>
      </c>
      <c r="S86" s="353"/>
      <c r="T86" s="353"/>
    </row>
    <row r="87" spans="1:20" ht="89.25" customHeight="1" x14ac:dyDescent="0.35">
      <c r="A87" s="2"/>
      <c r="B87" s="464"/>
      <c r="C87" s="485"/>
      <c r="D87" s="482"/>
      <c r="E87" s="225" t="s">
        <v>32</v>
      </c>
      <c r="F87" s="256" t="s">
        <v>41</v>
      </c>
      <c r="G87" s="258" t="s">
        <v>18</v>
      </c>
      <c r="H87" s="244">
        <v>10</v>
      </c>
      <c r="I87" s="244">
        <v>900</v>
      </c>
      <c r="J87" s="24">
        <f t="shared" si="2"/>
        <v>9000</v>
      </c>
      <c r="K87" s="244"/>
      <c r="L87" s="244">
        <v>9000</v>
      </c>
      <c r="M87" s="244"/>
      <c r="N87" s="244"/>
      <c r="O87" s="244"/>
      <c r="P87" s="350">
        <f t="shared" si="3"/>
        <v>9000</v>
      </c>
      <c r="Q87" s="246" t="s">
        <v>39</v>
      </c>
      <c r="R87" s="246" t="s">
        <v>199</v>
      </c>
      <c r="S87" s="181"/>
      <c r="T87" s="181"/>
    </row>
    <row r="88" spans="1:20" ht="52.5" customHeight="1" x14ac:dyDescent="0.35">
      <c r="A88" s="2"/>
      <c r="B88" s="465"/>
      <c r="C88" s="259" t="s">
        <v>136</v>
      </c>
      <c r="D88" s="227" t="s">
        <v>163</v>
      </c>
      <c r="E88" s="225" t="s">
        <v>32</v>
      </c>
      <c r="F88" s="170" t="s">
        <v>88</v>
      </c>
      <c r="G88" s="258" t="s">
        <v>18</v>
      </c>
      <c r="H88" s="244">
        <v>1</v>
      </c>
      <c r="I88" s="245">
        <v>1000000</v>
      </c>
      <c r="J88" s="24">
        <f t="shared" si="2"/>
        <v>1000000</v>
      </c>
      <c r="K88" s="245">
        <v>200000</v>
      </c>
      <c r="L88" s="245">
        <v>200000</v>
      </c>
      <c r="M88" s="245">
        <v>200000</v>
      </c>
      <c r="N88" s="245">
        <v>200000</v>
      </c>
      <c r="O88" s="245">
        <v>200000</v>
      </c>
      <c r="P88" s="350">
        <f t="shared" si="3"/>
        <v>1000000</v>
      </c>
      <c r="Q88" s="246" t="s">
        <v>251</v>
      </c>
      <c r="R88" s="246"/>
      <c r="S88" s="181"/>
      <c r="T88" s="181"/>
    </row>
    <row r="89" spans="1:20" ht="103" customHeight="1" x14ac:dyDescent="0.35">
      <c r="A89" s="2"/>
      <c r="B89" s="463" t="s">
        <v>125</v>
      </c>
      <c r="C89" s="488" t="s">
        <v>137</v>
      </c>
      <c r="D89" s="486" t="s">
        <v>214</v>
      </c>
      <c r="E89" s="169" t="s">
        <v>32</v>
      </c>
      <c r="F89" s="168" t="s">
        <v>74</v>
      </c>
      <c r="G89" s="22" t="s">
        <v>74</v>
      </c>
      <c r="H89" s="24">
        <v>10</v>
      </c>
      <c r="I89" s="24">
        <v>5000</v>
      </c>
      <c r="J89" s="24">
        <f t="shared" si="2"/>
        <v>50000</v>
      </c>
      <c r="K89" s="24">
        <v>10000</v>
      </c>
      <c r="L89" s="24">
        <v>10000</v>
      </c>
      <c r="M89" s="24">
        <v>10000</v>
      </c>
      <c r="N89" s="24">
        <v>10000</v>
      </c>
      <c r="O89" s="24">
        <v>10000</v>
      </c>
      <c r="P89" s="350">
        <f t="shared" si="3"/>
        <v>50000</v>
      </c>
      <c r="Q89" s="246" t="s">
        <v>243</v>
      </c>
      <c r="R89" s="351" t="s">
        <v>201</v>
      </c>
      <c r="S89" s="181"/>
      <c r="T89" s="181"/>
    </row>
    <row r="90" spans="1:20" s="165" customFormat="1" ht="21.75" customHeight="1" x14ac:dyDescent="0.35">
      <c r="A90" s="162"/>
      <c r="B90" s="464"/>
      <c r="C90" s="489"/>
      <c r="D90" s="487"/>
      <c r="E90" s="169" t="s">
        <v>32</v>
      </c>
      <c r="F90" s="228" t="s">
        <v>74</v>
      </c>
      <c r="G90" s="171" t="s">
        <v>74</v>
      </c>
      <c r="H90" s="182">
        <v>3</v>
      </c>
      <c r="I90" s="182">
        <v>30000</v>
      </c>
      <c r="J90" s="24">
        <f t="shared" si="2"/>
        <v>90000</v>
      </c>
      <c r="K90" s="182">
        <v>30000</v>
      </c>
      <c r="L90" s="182"/>
      <c r="M90" s="182">
        <v>30000</v>
      </c>
      <c r="N90" s="182">
        <v>30000</v>
      </c>
      <c r="O90" s="182"/>
      <c r="P90" s="350">
        <f t="shared" si="3"/>
        <v>90000</v>
      </c>
      <c r="Q90" s="246" t="s">
        <v>243</v>
      </c>
      <c r="R90" s="351" t="s">
        <v>200</v>
      </c>
      <c r="S90" s="354"/>
      <c r="T90" s="354"/>
    </row>
    <row r="91" spans="1:20" ht="79.5" customHeight="1" x14ac:dyDescent="0.35">
      <c r="A91" s="2"/>
      <c r="B91" s="464"/>
      <c r="C91" s="259" t="s">
        <v>138</v>
      </c>
      <c r="D91" s="170" t="s">
        <v>164</v>
      </c>
      <c r="E91" s="225" t="s">
        <v>32</v>
      </c>
      <c r="F91" s="256" t="s">
        <v>41</v>
      </c>
      <c r="G91" s="258" t="s">
        <v>35</v>
      </c>
      <c r="H91" s="244">
        <v>30</v>
      </c>
      <c r="I91" s="244">
        <v>300</v>
      </c>
      <c r="J91" s="24">
        <f t="shared" si="2"/>
        <v>9000</v>
      </c>
      <c r="K91" s="244">
        <v>9000</v>
      </c>
      <c r="L91" s="244"/>
      <c r="M91" s="244"/>
      <c r="N91" s="244"/>
      <c r="O91" s="244"/>
      <c r="P91" s="350">
        <f t="shared" si="3"/>
        <v>9000</v>
      </c>
      <c r="Q91" s="246" t="s">
        <v>39</v>
      </c>
      <c r="R91" s="246" t="s">
        <v>202</v>
      </c>
      <c r="S91" s="181"/>
      <c r="T91" s="181"/>
    </row>
    <row r="92" spans="1:20" ht="21.75" customHeight="1" x14ac:dyDescent="0.35">
      <c r="A92" s="2"/>
      <c r="B92" s="464"/>
      <c r="C92" s="468" t="s">
        <v>139</v>
      </c>
      <c r="D92" s="490" t="s">
        <v>165</v>
      </c>
      <c r="E92" s="147" t="s">
        <v>63</v>
      </c>
      <c r="F92" s="21" t="s">
        <v>74</v>
      </c>
      <c r="G92" s="22" t="s">
        <v>74</v>
      </c>
      <c r="H92" s="24">
        <v>5</v>
      </c>
      <c r="I92" s="24">
        <v>2000</v>
      </c>
      <c r="J92" s="24">
        <f t="shared" si="2"/>
        <v>10000</v>
      </c>
      <c r="K92" s="24">
        <v>2000</v>
      </c>
      <c r="L92" s="24">
        <v>2000</v>
      </c>
      <c r="M92" s="24">
        <v>2000</v>
      </c>
      <c r="N92" s="24">
        <v>2000</v>
      </c>
      <c r="O92" s="24">
        <v>2000</v>
      </c>
      <c r="P92" s="350">
        <f t="shared" si="3"/>
        <v>10000</v>
      </c>
      <c r="Q92" s="246" t="s">
        <v>243</v>
      </c>
      <c r="R92" s="466" t="s">
        <v>354</v>
      </c>
      <c r="S92" s="181"/>
      <c r="T92" s="181"/>
    </row>
    <row r="93" spans="1:20" ht="21.75" customHeight="1" x14ac:dyDescent="0.35">
      <c r="A93" s="2"/>
      <c r="B93" s="464"/>
      <c r="C93" s="469"/>
      <c r="D93" s="491"/>
      <c r="E93" s="254" t="s">
        <v>32</v>
      </c>
      <c r="F93" s="249" t="s">
        <v>74</v>
      </c>
      <c r="G93" s="163" t="s">
        <v>74</v>
      </c>
      <c r="H93" s="164">
        <v>8</v>
      </c>
      <c r="I93" s="164">
        <v>3000</v>
      </c>
      <c r="J93" s="24">
        <f t="shared" si="2"/>
        <v>24000</v>
      </c>
      <c r="K93" s="164">
        <v>24000</v>
      </c>
      <c r="L93" s="164"/>
      <c r="M93" s="164"/>
      <c r="N93" s="164"/>
      <c r="O93" s="164"/>
      <c r="P93" s="350">
        <f t="shared" si="3"/>
        <v>24000</v>
      </c>
      <c r="Q93" s="246" t="s">
        <v>243</v>
      </c>
      <c r="R93" s="466"/>
      <c r="S93" s="181"/>
      <c r="T93" s="181"/>
    </row>
    <row r="94" spans="1:20" ht="21.75" customHeight="1" x14ac:dyDescent="0.35">
      <c r="A94" s="2"/>
      <c r="B94" s="464"/>
      <c r="C94" s="469"/>
      <c r="D94" s="491"/>
      <c r="E94" s="150" t="s">
        <v>82</v>
      </c>
      <c r="F94" s="141" t="s">
        <v>74</v>
      </c>
      <c r="G94" s="142" t="s">
        <v>74</v>
      </c>
      <c r="H94" s="143">
        <v>3</v>
      </c>
      <c r="I94" s="143">
        <v>3500</v>
      </c>
      <c r="J94" s="24">
        <f t="shared" si="2"/>
        <v>10500</v>
      </c>
      <c r="K94" s="143">
        <v>3500</v>
      </c>
      <c r="L94" s="143"/>
      <c r="M94" s="143">
        <v>3500</v>
      </c>
      <c r="N94" s="143"/>
      <c r="O94" s="143">
        <v>3500</v>
      </c>
      <c r="P94" s="350">
        <f t="shared" si="3"/>
        <v>10500</v>
      </c>
      <c r="Q94" s="246" t="s">
        <v>243</v>
      </c>
      <c r="R94" s="466"/>
      <c r="S94" s="181"/>
      <c r="T94" s="181"/>
    </row>
    <row r="95" spans="1:20" ht="21.75" customHeight="1" x14ac:dyDescent="0.35">
      <c r="A95" s="2"/>
      <c r="B95" s="464"/>
      <c r="C95" s="469"/>
      <c r="D95" s="491"/>
      <c r="E95" s="147" t="s">
        <v>32</v>
      </c>
      <c r="F95" s="21" t="s">
        <v>34</v>
      </c>
      <c r="G95" s="22" t="s">
        <v>35</v>
      </c>
      <c r="H95" s="24">
        <v>30</v>
      </c>
      <c r="I95" s="164">
        <v>600</v>
      </c>
      <c r="J95" s="24">
        <f t="shared" si="2"/>
        <v>18000</v>
      </c>
      <c r="K95" s="24"/>
      <c r="L95" s="24"/>
      <c r="M95" s="24">
        <v>18000</v>
      </c>
      <c r="N95" s="24"/>
      <c r="O95" s="24"/>
      <c r="P95" s="350">
        <f t="shared" si="3"/>
        <v>18000</v>
      </c>
      <c r="Q95" s="246" t="s">
        <v>109</v>
      </c>
      <c r="R95" s="466" t="s">
        <v>203</v>
      </c>
      <c r="S95" s="181"/>
      <c r="T95" s="181"/>
    </row>
    <row r="96" spans="1:20" ht="21.75" customHeight="1" x14ac:dyDescent="0.35">
      <c r="A96" s="2"/>
      <c r="B96" s="464"/>
      <c r="C96" s="469"/>
      <c r="D96" s="491"/>
      <c r="E96" s="147" t="s">
        <v>32</v>
      </c>
      <c r="F96" s="21" t="s">
        <v>41</v>
      </c>
      <c r="G96" s="22" t="s">
        <v>35</v>
      </c>
      <c r="H96" s="24">
        <v>30</v>
      </c>
      <c r="I96" s="164">
        <v>300</v>
      </c>
      <c r="J96" s="24">
        <f t="shared" si="2"/>
        <v>9000</v>
      </c>
      <c r="K96" s="24"/>
      <c r="L96" s="24"/>
      <c r="M96" s="24">
        <v>9000</v>
      </c>
      <c r="N96" s="24"/>
      <c r="O96" s="24"/>
      <c r="P96" s="350">
        <f t="shared" si="3"/>
        <v>9000</v>
      </c>
      <c r="Q96" s="246" t="s">
        <v>109</v>
      </c>
      <c r="R96" s="466"/>
      <c r="S96" s="181"/>
      <c r="T96" s="181"/>
    </row>
    <row r="97" spans="1:20" ht="21.75" customHeight="1" x14ac:dyDescent="0.35">
      <c r="A97" s="2"/>
      <c r="B97" s="464"/>
      <c r="C97" s="469"/>
      <c r="D97" s="491"/>
      <c r="E97" s="147" t="s">
        <v>32</v>
      </c>
      <c r="F97" s="21" t="s">
        <v>41</v>
      </c>
      <c r="G97" s="22" t="s">
        <v>257</v>
      </c>
      <c r="H97" s="24">
        <v>25</v>
      </c>
      <c r="I97" s="164">
        <v>500</v>
      </c>
      <c r="J97" s="24">
        <f t="shared" si="2"/>
        <v>12500</v>
      </c>
      <c r="K97" s="24"/>
      <c r="L97" s="24"/>
      <c r="M97" s="24"/>
      <c r="N97" s="24"/>
      <c r="O97" s="24">
        <v>12500</v>
      </c>
      <c r="P97" s="350">
        <f t="shared" si="3"/>
        <v>12500</v>
      </c>
      <c r="Q97" s="246" t="s">
        <v>109</v>
      </c>
      <c r="R97" s="351" t="s">
        <v>355</v>
      </c>
      <c r="S97" s="181"/>
      <c r="T97" s="181"/>
    </row>
    <row r="98" spans="1:20" ht="21.75" customHeight="1" x14ac:dyDescent="0.35">
      <c r="A98" s="2"/>
      <c r="B98" s="464"/>
      <c r="C98" s="469"/>
      <c r="D98" s="491"/>
      <c r="E98" s="147" t="s">
        <v>32</v>
      </c>
      <c r="F98" s="21" t="s">
        <v>41</v>
      </c>
      <c r="G98" s="22" t="s">
        <v>18</v>
      </c>
      <c r="H98" s="24">
        <v>160</v>
      </c>
      <c r="I98" s="166">
        <v>125</v>
      </c>
      <c r="J98" s="24">
        <f t="shared" si="2"/>
        <v>20000</v>
      </c>
      <c r="K98" s="24"/>
      <c r="L98" s="24">
        <v>5000</v>
      </c>
      <c r="M98" s="24">
        <v>5000</v>
      </c>
      <c r="N98" s="24">
        <v>5000</v>
      </c>
      <c r="O98" s="24">
        <v>5000</v>
      </c>
      <c r="P98" s="350">
        <f t="shared" si="3"/>
        <v>20000</v>
      </c>
      <c r="Q98" s="246" t="s">
        <v>109</v>
      </c>
      <c r="R98" s="356"/>
      <c r="S98" s="181"/>
      <c r="T98" s="181"/>
    </row>
    <row r="99" spans="1:20" ht="21.75" customHeight="1" x14ac:dyDescent="0.35">
      <c r="A99" s="2"/>
      <c r="B99" s="464"/>
      <c r="C99" s="469"/>
      <c r="D99" s="491"/>
      <c r="E99" s="147" t="s">
        <v>32</v>
      </c>
      <c r="F99" s="52" t="s">
        <v>34</v>
      </c>
      <c r="G99" s="22" t="s">
        <v>35</v>
      </c>
      <c r="H99" s="50">
        <v>21</v>
      </c>
      <c r="I99" s="166">
        <v>600</v>
      </c>
      <c r="J99" s="24">
        <f t="shared" si="2"/>
        <v>12600</v>
      </c>
      <c r="K99" s="50">
        <v>12600</v>
      </c>
      <c r="L99" s="24"/>
      <c r="M99" s="24"/>
      <c r="N99" s="24"/>
      <c r="O99" s="24"/>
      <c r="P99" s="350">
        <f t="shared" si="3"/>
        <v>12600</v>
      </c>
      <c r="Q99" s="246" t="s">
        <v>109</v>
      </c>
      <c r="R99" s="357" t="s">
        <v>356</v>
      </c>
      <c r="S99" s="181"/>
      <c r="T99" s="181"/>
    </row>
    <row r="100" spans="1:20" ht="21.75" customHeight="1" x14ac:dyDescent="0.35">
      <c r="A100" s="2"/>
      <c r="B100" s="464"/>
      <c r="C100" s="469"/>
      <c r="D100" s="491"/>
      <c r="E100" s="147" t="s">
        <v>32</v>
      </c>
      <c r="F100" s="21" t="s">
        <v>41</v>
      </c>
      <c r="G100" s="22" t="s">
        <v>35</v>
      </c>
      <c r="H100" s="50">
        <v>21</v>
      </c>
      <c r="I100" s="24">
        <v>300</v>
      </c>
      <c r="J100" s="24">
        <f t="shared" si="2"/>
        <v>6300</v>
      </c>
      <c r="K100" s="50">
        <v>6300</v>
      </c>
      <c r="L100" s="24"/>
      <c r="M100" s="24"/>
      <c r="N100" s="24"/>
      <c r="O100" s="24"/>
      <c r="P100" s="350">
        <f t="shared" si="3"/>
        <v>6300</v>
      </c>
      <c r="Q100" s="246" t="s">
        <v>109</v>
      </c>
      <c r="R100" s="351" t="s">
        <v>204</v>
      </c>
      <c r="S100" s="181"/>
      <c r="T100" s="181"/>
    </row>
    <row r="101" spans="1:20" ht="21.75" customHeight="1" x14ac:dyDescent="0.35">
      <c r="A101" s="2"/>
      <c r="B101" s="464"/>
      <c r="C101" s="469"/>
      <c r="D101" s="491"/>
      <c r="E101" s="160" t="s">
        <v>63</v>
      </c>
      <c r="F101" s="99" t="s">
        <v>89</v>
      </c>
      <c r="G101" s="100" t="s">
        <v>108</v>
      </c>
      <c r="H101" s="102">
        <v>60</v>
      </c>
      <c r="I101" s="102">
        <v>2000</v>
      </c>
      <c r="J101" s="24">
        <f t="shared" si="2"/>
        <v>120000</v>
      </c>
      <c r="K101" s="102">
        <v>24000</v>
      </c>
      <c r="L101" s="102">
        <v>24000</v>
      </c>
      <c r="M101" s="102">
        <v>24000</v>
      </c>
      <c r="N101" s="102">
        <v>24000</v>
      </c>
      <c r="O101" s="102">
        <v>24000</v>
      </c>
      <c r="P101" s="350">
        <f t="shared" si="3"/>
        <v>120000</v>
      </c>
      <c r="Q101" s="246" t="s">
        <v>109</v>
      </c>
      <c r="R101" s="358" t="s">
        <v>208</v>
      </c>
      <c r="S101" s="181"/>
      <c r="T101" s="181"/>
    </row>
    <row r="102" spans="1:20" ht="21.75" customHeight="1" x14ac:dyDescent="0.35">
      <c r="A102" s="2"/>
      <c r="B102" s="464"/>
      <c r="C102" s="469"/>
      <c r="D102" s="491"/>
      <c r="E102" s="160" t="s">
        <v>63</v>
      </c>
      <c r="F102" s="99" t="s">
        <v>89</v>
      </c>
      <c r="G102" s="100" t="s">
        <v>108</v>
      </c>
      <c r="H102" s="102">
        <v>60</v>
      </c>
      <c r="I102" s="102">
        <v>1500</v>
      </c>
      <c r="J102" s="24">
        <f t="shared" si="2"/>
        <v>90000</v>
      </c>
      <c r="K102" s="102">
        <v>18000</v>
      </c>
      <c r="L102" s="102">
        <v>18000</v>
      </c>
      <c r="M102" s="102">
        <v>18000</v>
      </c>
      <c r="N102" s="102">
        <v>18000</v>
      </c>
      <c r="O102" s="102">
        <v>18000</v>
      </c>
      <c r="P102" s="350">
        <f t="shared" si="3"/>
        <v>90000</v>
      </c>
      <c r="Q102" s="246" t="s">
        <v>109</v>
      </c>
      <c r="R102" s="358" t="s">
        <v>209</v>
      </c>
      <c r="S102" s="181"/>
      <c r="T102" s="181"/>
    </row>
    <row r="103" spans="1:20" ht="21.75" customHeight="1" x14ac:dyDescent="0.35">
      <c r="A103" s="2"/>
      <c r="B103" s="464"/>
      <c r="C103" s="469"/>
      <c r="D103" s="491"/>
      <c r="E103" s="160" t="s">
        <v>63</v>
      </c>
      <c r="F103" s="99" t="s">
        <v>89</v>
      </c>
      <c r="G103" s="100" t="s">
        <v>108</v>
      </c>
      <c r="H103" s="102">
        <v>60</v>
      </c>
      <c r="I103" s="102">
        <v>4000</v>
      </c>
      <c r="J103" s="24">
        <f t="shared" si="2"/>
        <v>240000</v>
      </c>
      <c r="K103" s="102">
        <v>48000</v>
      </c>
      <c r="L103" s="102">
        <v>48000</v>
      </c>
      <c r="M103" s="102">
        <v>48000</v>
      </c>
      <c r="N103" s="102">
        <v>48000</v>
      </c>
      <c r="O103" s="102">
        <v>48000</v>
      </c>
      <c r="P103" s="350">
        <f t="shared" si="3"/>
        <v>240000</v>
      </c>
      <c r="Q103" s="246" t="s">
        <v>109</v>
      </c>
      <c r="R103" s="358" t="s">
        <v>210</v>
      </c>
      <c r="S103" s="181"/>
      <c r="T103" s="181"/>
    </row>
    <row r="104" spans="1:20" ht="21.75" customHeight="1" x14ac:dyDescent="0.35">
      <c r="A104" s="2"/>
      <c r="B104" s="464"/>
      <c r="C104" s="469"/>
      <c r="D104" s="491"/>
      <c r="E104" s="160" t="s">
        <v>63</v>
      </c>
      <c r="F104" s="99" t="s">
        <v>89</v>
      </c>
      <c r="G104" s="100" t="s">
        <v>108</v>
      </c>
      <c r="H104" s="102">
        <v>60</v>
      </c>
      <c r="I104" s="102">
        <v>4000</v>
      </c>
      <c r="J104" s="24">
        <f t="shared" si="2"/>
        <v>240000</v>
      </c>
      <c r="K104" s="102">
        <v>48000</v>
      </c>
      <c r="L104" s="102">
        <v>48000</v>
      </c>
      <c r="M104" s="102">
        <v>48000</v>
      </c>
      <c r="N104" s="102">
        <v>48000</v>
      </c>
      <c r="O104" s="102">
        <v>48000</v>
      </c>
      <c r="P104" s="350">
        <f t="shared" si="3"/>
        <v>240000</v>
      </c>
      <c r="Q104" s="246" t="s">
        <v>109</v>
      </c>
      <c r="R104" s="358" t="s">
        <v>357</v>
      </c>
      <c r="S104" s="181"/>
      <c r="T104" s="181"/>
    </row>
    <row r="105" spans="1:20" ht="21.75" customHeight="1" x14ac:dyDescent="0.35">
      <c r="A105" s="2"/>
      <c r="B105" s="464"/>
      <c r="C105" s="469"/>
      <c r="D105" s="491"/>
      <c r="E105" s="147" t="s">
        <v>32</v>
      </c>
      <c r="F105" s="21" t="s">
        <v>41</v>
      </c>
      <c r="G105" s="22" t="s">
        <v>35</v>
      </c>
      <c r="H105" s="24">
        <v>30</v>
      </c>
      <c r="I105" s="24">
        <v>300</v>
      </c>
      <c r="J105" s="24">
        <f t="shared" si="2"/>
        <v>9000</v>
      </c>
      <c r="K105" s="24">
        <v>9000</v>
      </c>
      <c r="L105" s="24"/>
      <c r="M105" s="24"/>
      <c r="N105" s="24"/>
      <c r="O105" s="24"/>
      <c r="P105" s="350">
        <f t="shared" si="3"/>
        <v>9000</v>
      </c>
      <c r="Q105" s="246" t="s">
        <v>109</v>
      </c>
      <c r="R105" s="246" t="s">
        <v>206</v>
      </c>
      <c r="S105" s="181"/>
      <c r="T105" s="181"/>
    </row>
    <row r="106" spans="1:20" ht="21.75" customHeight="1" x14ac:dyDescent="0.35">
      <c r="A106" s="2"/>
      <c r="B106" s="464"/>
      <c r="C106" s="469"/>
      <c r="D106" s="491"/>
      <c r="E106" s="147" t="s">
        <v>32</v>
      </c>
      <c r="F106" s="21" t="s">
        <v>61</v>
      </c>
      <c r="G106" s="22" t="s">
        <v>18</v>
      </c>
      <c r="H106" s="24">
        <v>1</v>
      </c>
      <c r="I106" s="24">
        <v>60000</v>
      </c>
      <c r="J106" s="24">
        <f t="shared" si="2"/>
        <v>60000</v>
      </c>
      <c r="K106" s="24">
        <v>60000</v>
      </c>
      <c r="L106" s="24"/>
      <c r="M106" s="24"/>
      <c r="N106" s="24"/>
      <c r="O106" s="24"/>
      <c r="P106" s="350">
        <f t="shared" si="3"/>
        <v>60000</v>
      </c>
      <c r="Q106" s="246" t="s">
        <v>230</v>
      </c>
      <c r="R106" s="351" t="s">
        <v>205</v>
      </c>
      <c r="S106" s="181"/>
      <c r="T106" s="181"/>
    </row>
    <row r="107" spans="1:20" ht="21.75" customHeight="1" x14ac:dyDescent="0.35">
      <c r="A107" s="2"/>
      <c r="B107" s="464"/>
      <c r="C107" s="469"/>
      <c r="D107" s="492"/>
      <c r="E107" s="176" t="s">
        <v>32</v>
      </c>
      <c r="F107" s="21" t="s">
        <v>44</v>
      </c>
      <c r="G107" s="22" t="s">
        <v>64</v>
      </c>
      <c r="H107" s="24">
        <v>1</v>
      </c>
      <c r="I107" s="24">
        <v>12500</v>
      </c>
      <c r="J107" s="24">
        <f t="shared" si="2"/>
        <v>12500</v>
      </c>
      <c r="K107" s="24">
        <v>12500</v>
      </c>
      <c r="L107" s="24"/>
      <c r="M107" s="24"/>
      <c r="N107" s="24"/>
      <c r="O107" s="24"/>
      <c r="P107" s="350">
        <f t="shared" si="3"/>
        <v>12500</v>
      </c>
      <c r="Q107" s="246" t="s">
        <v>240</v>
      </c>
      <c r="R107" s="351" t="s">
        <v>207</v>
      </c>
      <c r="S107" s="181"/>
      <c r="T107" s="181"/>
    </row>
    <row r="108" spans="1:20" ht="23.25" customHeight="1" x14ac:dyDescent="0.35">
      <c r="A108" s="2"/>
      <c r="B108" s="464"/>
      <c r="C108" s="469"/>
      <c r="D108" s="471" t="s">
        <v>166</v>
      </c>
      <c r="E108" s="169" t="s">
        <v>32</v>
      </c>
      <c r="F108" s="168" t="s">
        <v>34</v>
      </c>
      <c r="G108" s="22" t="s">
        <v>35</v>
      </c>
      <c r="H108" s="50">
        <v>30</v>
      </c>
      <c r="I108" s="164">
        <v>600</v>
      </c>
      <c r="J108" s="24">
        <f t="shared" si="2"/>
        <v>18000</v>
      </c>
      <c r="K108" s="24"/>
      <c r="L108" s="24"/>
      <c r="M108" s="24"/>
      <c r="N108" s="24"/>
      <c r="O108" s="24">
        <v>18000</v>
      </c>
      <c r="P108" s="350">
        <f t="shared" si="3"/>
        <v>18000</v>
      </c>
      <c r="Q108" s="246" t="s">
        <v>109</v>
      </c>
      <c r="R108" s="351"/>
      <c r="S108" s="181"/>
      <c r="T108" s="181"/>
    </row>
    <row r="109" spans="1:20" ht="20.25" customHeight="1" x14ac:dyDescent="0.35">
      <c r="A109" s="2"/>
      <c r="B109" s="464"/>
      <c r="C109" s="469"/>
      <c r="D109" s="471"/>
      <c r="E109" s="147" t="s">
        <v>32</v>
      </c>
      <c r="F109" s="168" t="s">
        <v>41</v>
      </c>
      <c r="G109" s="22" t="s">
        <v>35</v>
      </c>
      <c r="H109" s="50">
        <v>30</v>
      </c>
      <c r="I109" s="24">
        <v>300</v>
      </c>
      <c r="J109" s="24">
        <f t="shared" si="2"/>
        <v>9000</v>
      </c>
      <c r="K109" s="24"/>
      <c r="L109" s="24"/>
      <c r="M109" s="24"/>
      <c r="N109" s="24"/>
      <c r="O109" s="24">
        <v>9000</v>
      </c>
      <c r="P109" s="350">
        <f t="shared" si="3"/>
        <v>9000</v>
      </c>
      <c r="Q109" s="246" t="s">
        <v>109</v>
      </c>
      <c r="R109" s="351"/>
      <c r="S109" s="181"/>
      <c r="T109" s="181"/>
    </row>
    <row r="110" spans="1:20" ht="31.5" customHeight="1" x14ac:dyDescent="0.35">
      <c r="A110" s="2"/>
      <c r="B110" s="464"/>
      <c r="C110" s="469"/>
      <c r="D110" s="471"/>
      <c r="E110" s="147" t="s">
        <v>32</v>
      </c>
      <c r="F110" s="168" t="s">
        <v>44</v>
      </c>
      <c r="G110" s="22" t="s">
        <v>45</v>
      </c>
      <c r="H110" s="24">
        <v>1</v>
      </c>
      <c r="I110" s="24">
        <v>12500</v>
      </c>
      <c r="J110" s="24">
        <f t="shared" si="2"/>
        <v>12500</v>
      </c>
      <c r="K110" s="24"/>
      <c r="L110" s="24"/>
      <c r="M110" s="24"/>
      <c r="N110" s="24"/>
      <c r="O110" s="24">
        <v>12500</v>
      </c>
      <c r="P110" s="350">
        <f t="shared" si="3"/>
        <v>12500</v>
      </c>
      <c r="Q110" s="246" t="s">
        <v>240</v>
      </c>
      <c r="R110" s="351" t="s">
        <v>258</v>
      </c>
      <c r="S110" s="181"/>
      <c r="T110" s="181"/>
    </row>
    <row r="111" spans="1:20" ht="19.5" customHeight="1" thickBot="1" x14ac:dyDescent="0.4">
      <c r="A111" s="2"/>
      <c r="B111" s="467"/>
      <c r="C111" s="470"/>
      <c r="D111" s="471"/>
      <c r="E111" s="147" t="s">
        <v>32</v>
      </c>
      <c r="F111" s="21" t="s">
        <v>41</v>
      </c>
      <c r="G111" s="22" t="s">
        <v>35</v>
      </c>
      <c r="H111" s="50">
        <v>0</v>
      </c>
      <c r="I111" s="50">
        <v>0</v>
      </c>
      <c r="J111" s="24">
        <f t="shared" si="2"/>
        <v>0</v>
      </c>
      <c r="K111" s="50">
        <v>0</v>
      </c>
      <c r="L111" s="50">
        <v>0</v>
      </c>
      <c r="M111" s="50">
        <v>0</v>
      </c>
      <c r="N111" s="50">
        <v>0</v>
      </c>
      <c r="O111" s="50">
        <v>0</v>
      </c>
      <c r="P111" s="350">
        <f t="shared" si="3"/>
        <v>0</v>
      </c>
      <c r="Q111" s="186"/>
      <c r="R111" s="359" t="s">
        <v>358</v>
      </c>
      <c r="S111" s="181"/>
      <c r="T111" s="181"/>
    </row>
    <row r="112" spans="1:20" ht="15.75" customHeight="1" thickTop="1" thickBot="1" x14ac:dyDescent="0.4">
      <c r="A112" s="2"/>
      <c r="B112" s="196"/>
      <c r="C112" s="213" t="s">
        <v>92</v>
      </c>
      <c r="D112" s="306"/>
      <c r="E112" s="158"/>
      <c r="F112" s="94"/>
      <c r="G112" s="95"/>
      <c r="H112" s="96"/>
      <c r="I112" s="96"/>
      <c r="J112" s="97">
        <f>SUM(K7:K111)</f>
        <v>4727671</v>
      </c>
      <c r="K112" s="97">
        <f t="shared" ref="K112:P112" si="4">SUM(K7:K111)</f>
        <v>4727671</v>
      </c>
      <c r="L112" s="97">
        <f t="shared" si="4"/>
        <v>2899603</v>
      </c>
      <c r="M112" s="97">
        <f t="shared" si="4"/>
        <v>1542745</v>
      </c>
      <c r="N112" s="97">
        <f t="shared" si="4"/>
        <v>719850</v>
      </c>
      <c r="O112" s="97">
        <f t="shared" si="4"/>
        <v>892100</v>
      </c>
      <c r="P112" s="97">
        <f t="shared" si="4"/>
        <v>10781969</v>
      </c>
      <c r="Q112" s="352"/>
      <c r="R112" s="2"/>
      <c r="S112" s="2"/>
      <c r="T112" s="2"/>
    </row>
    <row r="113" spans="1:20" ht="15.75" customHeight="1" thickTop="1" x14ac:dyDescent="0.35">
      <c r="A113" s="2"/>
      <c r="B113" s="197"/>
      <c r="C113" s="201"/>
      <c r="D113" s="202"/>
      <c r="E113" s="151"/>
      <c r="F113" s="90"/>
      <c r="G113" s="91"/>
      <c r="H113" s="92"/>
      <c r="I113" s="92"/>
      <c r="J113" s="92"/>
      <c r="K113" s="92"/>
      <c r="L113" s="92"/>
      <c r="M113" s="92"/>
      <c r="N113" s="102"/>
      <c r="O113" s="92"/>
      <c r="P113" s="92"/>
      <c r="Q113" s="98"/>
      <c r="R113" s="2"/>
      <c r="S113" s="2"/>
      <c r="T113" s="2"/>
    </row>
    <row r="114" spans="1:20" ht="15.75" customHeight="1" x14ac:dyDescent="0.35">
      <c r="A114" s="2"/>
      <c r="B114" s="198"/>
      <c r="C114" s="214"/>
      <c r="D114" s="85"/>
      <c r="E114" s="159"/>
      <c r="F114" s="99"/>
      <c r="G114" s="100"/>
      <c r="H114" s="101"/>
      <c r="I114" s="101"/>
      <c r="J114" s="92"/>
      <c r="K114" s="101"/>
      <c r="L114" s="101"/>
      <c r="M114" s="101"/>
      <c r="N114" s="102"/>
      <c r="O114" s="101"/>
      <c r="P114" s="92"/>
      <c r="Q114" s="98"/>
      <c r="R114" s="2"/>
      <c r="S114" s="2"/>
      <c r="T114" s="2"/>
    </row>
    <row r="115" spans="1:20" ht="15.75" customHeight="1" x14ac:dyDescent="0.35">
      <c r="A115" s="2"/>
      <c r="B115" s="299" t="s">
        <v>42</v>
      </c>
      <c r="C115" s="214" t="s">
        <v>91</v>
      </c>
      <c r="D115" s="203" t="s">
        <v>360</v>
      </c>
      <c r="E115" s="159" t="s">
        <v>63</v>
      </c>
      <c r="F115" s="99" t="s">
        <v>89</v>
      </c>
      <c r="G115" s="100" t="s">
        <v>108</v>
      </c>
      <c r="H115" s="102">
        <v>60</v>
      </c>
      <c r="I115" s="102">
        <v>5000</v>
      </c>
      <c r="J115" s="92">
        <f>H115*I115</f>
        <v>300000</v>
      </c>
      <c r="K115" s="102">
        <v>60000</v>
      </c>
      <c r="L115" s="102">
        <v>60000</v>
      </c>
      <c r="M115" s="102">
        <v>60000</v>
      </c>
      <c r="N115" s="102">
        <v>60000</v>
      </c>
      <c r="O115" s="102">
        <v>60000</v>
      </c>
      <c r="P115" s="92">
        <f>SUM(K115:O115)</f>
        <v>300000</v>
      </c>
      <c r="Q115" s="93" t="s">
        <v>372</v>
      </c>
      <c r="S115" s="27"/>
      <c r="T115" s="27"/>
    </row>
    <row r="116" spans="1:20" ht="15.75" customHeight="1" x14ac:dyDescent="0.35">
      <c r="A116" s="2"/>
      <c r="B116" s="198"/>
      <c r="C116" s="214" t="s">
        <v>91</v>
      </c>
      <c r="D116" s="34" t="s">
        <v>110</v>
      </c>
      <c r="E116" s="160" t="s">
        <v>82</v>
      </c>
      <c r="F116" s="99" t="s">
        <v>87</v>
      </c>
      <c r="G116" s="103" t="s">
        <v>111</v>
      </c>
      <c r="H116" s="102">
        <v>5</v>
      </c>
      <c r="I116" s="102">
        <v>10000</v>
      </c>
      <c r="J116" s="92">
        <f>H116*I116</f>
        <v>50000</v>
      </c>
      <c r="K116" s="102">
        <v>10000</v>
      </c>
      <c r="L116" s="102">
        <v>10000</v>
      </c>
      <c r="M116" s="102">
        <v>10000</v>
      </c>
      <c r="N116" s="102">
        <v>10000</v>
      </c>
      <c r="O116" s="102">
        <v>10000</v>
      </c>
      <c r="P116" s="92">
        <f>SUM(K116:O116)</f>
        <v>50000</v>
      </c>
      <c r="Q116" s="93" t="s">
        <v>373</v>
      </c>
      <c r="S116" s="27"/>
      <c r="T116" s="27"/>
    </row>
    <row r="117" spans="1:20" ht="24" customHeight="1" x14ac:dyDescent="0.35">
      <c r="A117" s="2"/>
      <c r="B117" s="198"/>
      <c r="C117" s="392" t="s">
        <v>91</v>
      </c>
      <c r="D117" s="393" t="s">
        <v>359</v>
      </c>
      <c r="E117" s="394" t="s">
        <v>32</v>
      </c>
      <c r="F117" s="395" t="s">
        <v>89</v>
      </c>
      <c r="G117" s="388" t="s">
        <v>108</v>
      </c>
      <c r="H117" s="389">
        <v>60</v>
      </c>
      <c r="I117" s="389">
        <v>2200</v>
      </c>
      <c r="J117" s="378">
        <f>H117*I117</f>
        <v>132000</v>
      </c>
      <c r="K117" s="379">
        <v>26400</v>
      </c>
      <c r="L117" s="379">
        <v>26400</v>
      </c>
      <c r="M117" s="379">
        <v>26400</v>
      </c>
      <c r="N117" s="379">
        <v>26400</v>
      </c>
      <c r="O117" s="379">
        <v>26400</v>
      </c>
      <c r="P117" s="378">
        <f>SUM(K117:O117)</f>
        <v>132000</v>
      </c>
      <c r="Q117" s="380" t="s">
        <v>374</v>
      </c>
      <c r="R117" s="2"/>
      <c r="S117" s="2"/>
      <c r="T117" s="2"/>
    </row>
    <row r="118" spans="1:20" ht="18" customHeight="1" x14ac:dyDescent="0.35">
      <c r="A118" s="2"/>
      <c r="B118" s="198"/>
      <c r="C118" s="392" t="s">
        <v>91</v>
      </c>
      <c r="D118" s="396" t="s">
        <v>120</v>
      </c>
      <c r="E118" s="397" t="s">
        <v>32</v>
      </c>
      <c r="F118" s="398" t="s">
        <v>89</v>
      </c>
      <c r="G118" s="390" t="s">
        <v>108</v>
      </c>
      <c r="H118" s="391">
        <v>60</v>
      </c>
      <c r="I118" s="391">
        <v>2000</v>
      </c>
      <c r="J118" s="378">
        <f>H118*I118</f>
        <v>120000</v>
      </c>
      <c r="K118" s="378">
        <v>24000</v>
      </c>
      <c r="L118" s="378">
        <v>24000</v>
      </c>
      <c r="M118" s="378">
        <v>24000</v>
      </c>
      <c r="N118" s="378">
        <v>24000</v>
      </c>
      <c r="O118" s="378">
        <v>24000</v>
      </c>
      <c r="P118" s="378">
        <f>SUM(K118:O118)</f>
        <v>120000</v>
      </c>
      <c r="Q118" s="380" t="s">
        <v>375</v>
      </c>
      <c r="R118" s="2"/>
      <c r="S118" s="2"/>
      <c r="T118" s="2"/>
    </row>
    <row r="119" spans="1:20" ht="15.75" customHeight="1" x14ac:dyDescent="0.35">
      <c r="A119" s="2"/>
      <c r="B119" s="198"/>
      <c r="C119" s="392" t="s">
        <v>91</v>
      </c>
      <c r="D119" s="396" t="s">
        <v>371</v>
      </c>
      <c r="E119" s="399" t="s">
        <v>32</v>
      </c>
      <c r="F119" s="398" t="s">
        <v>89</v>
      </c>
      <c r="G119" s="390" t="s">
        <v>108</v>
      </c>
      <c r="H119" s="391">
        <v>24</v>
      </c>
      <c r="I119" s="391">
        <v>2000</v>
      </c>
      <c r="J119" s="378">
        <f>H119*I119</f>
        <v>48000</v>
      </c>
      <c r="K119" s="378">
        <v>24000</v>
      </c>
      <c r="L119" s="378"/>
      <c r="M119" s="378">
        <v>24000</v>
      </c>
      <c r="N119" s="378"/>
      <c r="O119" s="378"/>
      <c r="P119" s="378">
        <f>SUM(K119:O119)</f>
        <v>48000</v>
      </c>
      <c r="Q119" s="380" t="s">
        <v>376</v>
      </c>
      <c r="R119" s="239"/>
    </row>
    <row r="120" spans="1:20" ht="15.75" customHeight="1" x14ac:dyDescent="0.35">
      <c r="A120" s="2"/>
      <c r="B120" s="198"/>
      <c r="C120" s="392"/>
      <c r="D120" s="400"/>
      <c r="E120" s="394"/>
      <c r="F120" s="401"/>
      <c r="G120" s="382"/>
      <c r="H120" s="381"/>
      <c r="I120" s="381"/>
      <c r="J120" s="378"/>
      <c r="K120" s="379"/>
      <c r="L120" s="379"/>
      <c r="M120" s="379"/>
      <c r="N120" s="379"/>
      <c r="O120" s="379"/>
      <c r="P120" s="378"/>
      <c r="Q120" s="383"/>
      <c r="R120" s="165"/>
    </row>
    <row r="121" spans="1:20" ht="15.75" customHeight="1" thickBot="1" x14ac:dyDescent="0.4">
      <c r="A121" s="2"/>
      <c r="B121" s="198"/>
      <c r="C121" s="392"/>
      <c r="D121" s="402"/>
      <c r="E121" s="394"/>
      <c r="F121" s="403"/>
      <c r="G121" s="384"/>
      <c r="H121" s="385"/>
      <c r="I121" s="386"/>
      <c r="J121" s="378"/>
      <c r="K121" s="387"/>
      <c r="L121" s="379"/>
      <c r="M121" s="379"/>
      <c r="N121" s="379"/>
      <c r="O121" s="379"/>
      <c r="P121" s="378">
        <v>0</v>
      </c>
      <c r="Q121" s="383"/>
      <c r="R121" s="165"/>
    </row>
    <row r="122" spans="1:20" ht="15.75" customHeight="1" thickTop="1" thickBot="1" x14ac:dyDescent="0.4">
      <c r="A122" s="2"/>
      <c r="B122" s="216"/>
      <c r="C122" s="217"/>
      <c r="D122" s="218"/>
      <c r="E122" s="219"/>
      <c r="F122" s="220"/>
      <c r="G122" s="222"/>
      <c r="H122" s="223"/>
      <c r="I122" s="223"/>
      <c r="J122" s="224">
        <f>SUM(K115:K121)</f>
        <v>144400</v>
      </c>
      <c r="K122" s="224">
        <f t="shared" ref="K122:P122" si="5">SUM(K115:K121)</f>
        <v>144400</v>
      </c>
      <c r="L122" s="224">
        <f t="shared" si="5"/>
        <v>120400</v>
      </c>
      <c r="M122" s="224">
        <f t="shared" si="5"/>
        <v>144400</v>
      </c>
      <c r="N122" s="224">
        <f t="shared" si="5"/>
        <v>120400</v>
      </c>
      <c r="O122" s="224">
        <f t="shared" si="5"/>
        <v>120400</v>
      </c>
      <c r="P122" s="224">
        <f t="shared" si="5"/>
        <v>650000</v>
      </c>
      <c r="Q122" s="221"/>
      <c r="R122" s="240" t="s">
        <v>122</v>
      </c>
    </row>
    <row r="123" spans="1:20" ht="15.75" customHeight="1" thickTop="1" x14ac:dyDescent="0.3">
      <c r="A123" s="104"/>
      <c r="B123" s="199" t="s">
        <v>112</v>
      </c>
      <c r="C123" s="215"/>
      <c r="D123" s="192"/>
      <c r="E123" s="161"/>
      <c r="F123" s="105"/>
      <c r="G123" s="106"/>
      <c r="H123" s="106"/>
      <c r="I123" s="106"/>
      <c r="J123" s="106"/>
      <c r="K123" s="107">
        <f t="shared" ref="K123:P123" si="6">K112+K122</f>
        <v>4872071</v>
      </c>
      <c r="L123" s="107">
        <f t="shared" si="6"/>
        <v>3020003</v>
      </c>
      <c r="M123" s="107">
        <f t="shared" si="6"/>
        <v>1687145</v>
      </c>
      <c r="N123" s="107">
        <f t="shared" si="6"/>
        <v>840250</v>
      </c>
      <c r="O123" s="107">
        <f t="shared" si="6"/>
        <v>1012500</v>
      </c>
      <c r="P123" s="107">
        <f t="shared" si="6"/>
        <v>11431969</v>
      </c>
      <c r="Q123" s="108"/>
      <c r="R123" s="241">
        <f>P123-11431969</f>
        <v>0</v>
      </c>
      <c r="S123" s="104"/>
      <c r="T123" s="104"/>
    </row>
    <row r="124" spans="1:20" ht="15.75" customHeight="1" x14ac:dyDescent="0.3">
      <c r="A124" s="104"/>
      <c r="B124" s="200" t="s">
        <v>113</v>
      </c>
      <c r="C124" s="215" t="s">
        <v>32</v>
      </c>
      <c r="D124" s="193"/>
      <c r="E124" s="161"/>
      <c r="F124" s="106"/>
      <c r="G124" s="106"/>
      <c r="H124" s="106"/>
      <c r="I124" s="106"/>
      <c r="J124" s="106"/>
      <c r="K124" s="107">
        <f>SUMIF($E$7:$E$121,$C$124,'Detailed Budget Plan'!K7:K121)</f>
        <v>4372102</v>
      </c>
      <c r="L124" s="107">
        <f>SUMIF($E$7:$E$121,$C$124,'Detailed Budget Plan'!L7:L121)</f>
        <v>2746003</v>
      </c>
      <c r="M124" s="107">
        <f>SUMIF($E$7:$E$121,$C$124,'Detailed Budget Plan'!M7:M121)</f>
        <v>1473645</v>
      </c>
      <c r="N124" s="107">
        <f>SUMIF($E$7:$E$121,$C$124,'Detailed Budget Plan'!N7:N121)</f>
        <v>609250</v>
      </c>
      <c r="O124" s="107">
        <f>SUMIF($E$7:$E$121,$C$124,'Detailed Budget Plan'!O7:O121)</f>
        <v>799000</v>
      </c>
      <c r="P124" s="107">
        <f>SUMIF($E$7:$E$121,$C$124,'Detailed Budget Plan'!P7:P121)</f>
        <v>10000000</v>
      </c>
      <c r="Q124" s="108"/>
      <c r="R124" s="109">
        <f>SUM(R117:R121)</f>
        <v>0</v>
      </c>
      <c r="S124" s="109"/>
      <c r="T124" s="109"/>
    </row>
    <row r="125" spans="1:20" ht="15.75" customHeight="1" x14ac:dyDescent="0.3">
      <c r="A125" s="104"/>
      <c r="B125" s="200" t="s">
        <v>114</v>
      </c>
      <c r="C125" s="215" t="s">
        <v>63</v>
      </c>
      <c r="D125" s="193"/>
      <c r="E125" s="161"/>
      <c r="F125" s="106"/>
      <c r="G125" s="106"/>
      <c r="H125" s="106"/>
      <c r="I125" s="106"/>
      <c r="J125" s="106"/>
      <c r="K125" s="107">
        <f>SUMIF($E$7:$E$121,$C$125,'Detailed Budget Plan'!K7:K121)</f>
        <v>200000</v>
      </c>
      <c r="L125" s="107">
        <f>SUMIF($E$7:$E$121,$C$125,'Detailed Budget Plan'!L7:L121)</f>
        <v>200000</v>
      </c>
      <c r="M125" s="107">
        <f>SUMIF($E$7:$E$121,$C$125,'Detailed Budget Plan'!M7:M121)</f>
        <v>200000</v>
      </c>
      <c r="N125" s="107">
        <f>SUMIF($E$7:$E$121,$C$125,'Detailed Budget Plan'!N7:N121)</f>
        <v>200000</v>
      </c>
      <c r="O125" s="107">
        <f>SUMIF($E$7:$E$121,$C$125,'Detailed Budget Plan'!O7:O121)</f>
        <v>200000</v>
      </c>
      <c r="P125" s="107">
        <f>SUMIF($E$7:$E$121,$C$125,'Detailed Budget Plan'!P7:P121)</f>
        <v>1000000</v>
      </c>
      <c r="Q125" s="108"/>
      <c r="R125" s="109"/>
      <c r="S125" s="109"/>
      <c r="T125" s="109"/>
    </row>
    <row r="126" spans="1:20" ht="15.75" customHeight="1" x14ac:dyDescent="0.3">
      <c r="A126" s="104"/>
      <c r="B126" s="200" t="s">
        <v>114</v>
      </c>
      <c r="C126" s="215" t="s">
        <v>82</v>
      </c>
      <c r="D126" s="193"/>
      <c r="E126" s="161"/>
      <c r="F126" s="106"/>
      <c r="G126" s="106"/>
      <c r="H126" s="106"/>
      <c r="I126" s="106"/>
      <c r="J126" s="106"/>
      <c r="K126" s="107">
        <f>SUMIF($E$7:$E$121,$C$126,'Detailed Budget Plan'!K7:K121)</f>
        <v>299969</v>
      </c>
      <c r="L126" s="107">
        <f>SUMIF($E$7:$E$121,$C$126,'Detailed Budget Plan'!L7:L121)</f>
        <v>74000</v>
      </c>
      <c r="M126" s="107">
        <f>SUMIF($E$7:$E$121,$C$126,'Detailed Budget Plan'!M7:M121)</f>
        <v>13500</v>
      </c>
      <c r="N126" s="107">
        <f>SUMIF($E$7:$E$121,$C$126,'Detailed Budget Plan'!N7:N121)</f>
        <v>31000</v>
      </c>
      <c r="O126" s="107">
        <f>SUMIF($E$7:$E$121,$C$126,'Detailed Budget Plan'!O7:O121)</f>
        <v>13500</v>
      </c>
      <c r="P126" s="107">
        <f>SUMIF($E$7:$E$121,$C$126,'Detailed Budget Plan'!P7:P121)</f>
        <v>431969</v>
      </c>
      <c r="Q126" s="108"/>
      <c r="R126" s="104"/>
      <c r="S126" s="104"/>
      <c r="T126" s="104"/>
    </row>
    <row r="127" spans="1:20" ht="15.75" customHeight="1" x14ac:dyDescent="0.3">
      <c r="A127" s="104"/>
      <c r="B127" s="200" t="s">
        <v>114</v>
      </c>
      <c r="C127" s="215"/>
      <c r="D127" s="193"/>
      <c r="E127" s="161"/>
      <c r="F127" s="106"/>
      <c r="G127" s="106"/>
      <c r="H127" s="106"/>
      <c r="I127" s="106"/>
      <c r="J127" s="106"/>
      <c r="K127" s="107">
        <f ca="1">SUMIF($E$7:$E121,$C$127,K10:K121)</f>
        <v>0</v>
      </c>
      <c r="L127" s="107">
        <f>SUMIF($E$7:$E121,$C$127,L7:L121)</f>
        <v>0</v>
      </c>
      <c r="M127" s="107">
        <f>SUMIF($E$7:$E121,$C$127,M7:M121)</f>
        <v>0</v>
      </c>
      <c r="N127" s="107">
        <f>SUMIF($E$7:$E121,$C$127,N7:N121)</f>
        <v>0</v>
      </c>
      <c r="O127" s="107">
        <f>SUMIF($E$7:$E121,$C$127,O7:O121)</f>
        <v>0</v>
      </c>
      <c r="P127" s="107">
        <f>SUMIF($E$7:$E121,$C$127,P7:P121)</f>
        <v>0</v>
      </c>
      <c r="Q127" s="108"/>
      <c r="R127" s="104"/>
      <c r="S127" s="104"/>
      <c r="T127" s="104"/>
    </row>
    <row r="128" spans="1:20" ht="15.75" customHeight="1" x14ac:dyDescent="0.3">
      <c r="A128" s="104"/>
      <c r="B128" s="200" t="s">
        <v>114</v>
      </c>
      <c r="C128" s="215"/>
      <c r="D128" s="193"/>
      <c r="E128" s="161"/>
      <c r="F128" s="106"/>
      <c r="G128" s="106"/>
      <c r="H128" s="106"/>
      <c r="I128" s="106"/>
      <c r="J128" s="106"/>
      <c r="K128" s="107">
        <f ca="1">SUMIF($E$7:$E$121,$C$128,K10:K121)</f>
        <v>0</v>
      </c>
      <c r="L128" s="107">
        <f>SUMIF($E$7:$E$121,$C$128,L7:L121)</f>
        <v>0</v>
      </c>
      <c r="M128" s="107">
        <f>SUMIF($E$7:$E$121,$C$128,M7:M121)</f>
        <v>0</v>
      </c>
      <c r="N128" s="107">
        <f>SUMIF($E$7:$E$121,$C$128,N7:N121)</f>
        <v>0</v>
      </c>
      <c r="O128" s="107">
        <f>SUMIF($E$7:$E$121,$C$128,O7:O121)</f>
        <v>0</v>
      </c>
      <c r="P128" s="107">
        <f>SUMIF($E$7:$E$121,$C$128,P7:P121)</f>
        <v>0</v>
      </c>
      <c r="Q128" s="108"/>
      <c r="R128" s="104"/>
      <c r="S128" s="104"/>
      <c r="T128" s="104"/>
    </row>
    <row r="129" spans="1:16" ht="15.75" customHeight="1" x14ac:dyDescent="0.35">
      <c r="A129" s="2"/>
      <c r="E129" s="152"/>
    </row>
    <row r="130" spans="1:16" ht="15.75" customHeight="1" x14ac:dyDescent="0.35">
      <c r="A130" s="2"/>
      <c r="E130" s="152"/>
    </row>
    <row r="131" spans="1:16" ht="15.75" customHeight="1" x14ac:dyDescent="0.35">
      <c r="A131" s="2"/>
      <c r="B131" s="209" t="s">
        <v>115</v>
      </c>
      <c r="E131" s="152"/>
    </row>
    <row r="132" spans="1:16" ht="15.75" customHeight="1" x14ac:dyDescent="0.35">
      <c r="A132" s="2"/>
      <c r="B132" s="208"/>
      <c r="E132" s="152"/>
    </row>
    <row r="133" spans="1:16" ht="15.75" customHeight="1" x14ac:dyDescent="0.35">
      <c r="A133" s="2"/>
      <c r="E133" s="152"/>
      <c r="G133" s="199" t="s">
        <v>112</v>
      </c>
      <c r="H133" s="215"/>
      <c r="K133" s="373">
        <f>K123-K122-K112</f>
        <v>0</v>
      </c>
      <c r="L133" s="373"/>
      <c r="M133" s="373"/>
      <c r="N133" s="373"/>
      <c r="O133" s="373"/>
      <c r="P133" s="373"/>
    </row>
    <row r="134" spans="1:16" ht="15.75" customHeight="1" x14ac:dyDescent="0.35">
      <c r="A134" s="2"/>
      <c r="E134" s="152"/>
      <c r="G134" s="200" t="s">
        <v>113</v>
      </c>
      <c r="H134" s="215" t="s">
        <v>32</v>
      </c>
      <c r="K134" s="373">
        <f>K124-SUM(K7:K22,K25:K26,K28,K30:K37,K39:K45,K47:K56,K58:K91,K93,K95:K100,K105:K111,K117:K119)</f>
        <v>0</v>
      </c>
      <c r="L134" s="373"/>
      <c r="M134" s="373"/>
      <c r="N134" s="373"/>
      <c r="O134" s="373"/>
      <c r="P134" s="373"/>
    </row>
    <row r="135" spans="1:16" ht="15.75" customHeight="1" x14ac:dyDescent="0.35">
      <c r="A135" s="2"/>
      <c r="E135" s="152"/>
      <c r="G135" s="200" t="s">
        <v>114</v>
      </c>
      <c r="H135" s="215" t="s">
        <v>63</v>
      </c>
      <c r="K135" s="373">
        <f>K125-K115-K104-K103-K102-K101-K92</f>
        <v>0</v>
      </c>
      <c r="L135" s="373"/>
      <c r="M135" s="373"/>
      <c r="N135" s="373"/>
      <c r="O135" s="373"/>
      <c r="P135" s="373"/>
    </row>
    <row r="136" spans="1:16" ht="15.75" customHeight="1" x14ac:dyDescent="0.35">
      <c r="A136" s="2"/>
      <c r="E136" s="152"/>
      <c r="G136" s="200" t="s">
        <v>114</v>
      </c>
      <c r="H136" s="215" t="s">
        <v>82</v>
      </c>
      <c r="K136" s="373">
        <f>K126-K116-K57-K46-K38-K94-K29-K27-K24-K23</f>
        <v>0</v>
      </c>
      <c r="L136" s="373"/>
      <c r="M136" s="373"/>
      <c r="N136" s="373"/>
      <c r="O136" s="373"/>
      <c r="P136" s="373"/>
    </row>
    <row r="137" spans="1:16" ht="15.75" customHeight="1" x14ac:dyDescent="0.35">
      <c r="A137" s="2"/>
      <c r="E137" s="152"/>
      <c r="G137" s="200" t="s">
        <v>114</v>
      </c>
      <c r="H137" s="215"/>
    </row>
    <row r="138" spans="1:16" ht="15.75" customHeight="1" x14ac:dyDescent="0.35">
      <c r="A138" s="2"/>
      <c r="E138" s="152"/>
      <c r="G138" s="200" t="s">
        <v>114</v>
      </c>
      <c r="H138" s="215"/>
    </row>
    <row r="139" spans="1:16" ht="15.75" customHeight="1" x14ac:dyDescent="0.35">
      <c r="A139" s="2"/>
      <c r="E139" s="152"/>
    </row>
    <row r="140" spans="1:16" ht="15.75" customHeight="1" x14ac:dyDescent="0.35">
      <c r="A140" s="2"/>
      <c r="E140" s="152"/>
    </row>
    <row r="141" spans="1:16" ht="15.75" customHeight="1" x14ac:dyDescent="0.35">
      <c r="A141" s="2"/>
      <c r="E141" s="152"/>
    </row>
    <row r="142" spans="1:16" ht="15.75" customHeight="1" x14ac:dyDescent="0.35">
      <c r="A142" s="2"/>
      <c r="E142" s="152"/>
    </row>
    <row r="143" spans="1:16" ht="15.75" customHeight="1" x14ac:dyDescent="0.35">
      <c r="A143" s="2"/>
      <c r="E143" s="152"/>
    </row>
    <row r="144" spans="1:16" ht="15.75" customHeight="1" x14ac:dyDescent="0.35">
      <c r="A144" s="2"/>
      <c r="E144" s="152"/>
    </row>
    <row r="145" spans="1:5" ht="15.75" customHeight="1" x14ac:dyDescent="0.35">
      <c r="A145" s="2"/>
      <c r="E145" s="152"/>
    </row>
    <row r="146" spans="1:5" ht="15.75" customHeight="1" x14ac:dyDescent="0.35">
      <c r="A146" s="2"/>
      <c r="E146" s="152"/>
    </row>
    <row r="147" spans="1:5" ht="15.75" customHeight="1" x14ac:dyDescent="0.35">
      <c r="A147" s="2"/>
      <c r="E147" s="152"/>
    </row>
    <row r="148" spans="1:5" ht="15.75" customHeight="1" x14ac:dyDescent="0.35">
      <c r="A148" s="2"/>
      <c r="E148" s="152"/>
    </row>
    <row r="149" spans="1:5" ht="15.75" customHeight="1" x14ac:dyDescent="0.35">
      <c r="A149" s="2"/>
      <c r="E149" s="152"/>
    </row>
    <row r="150" spans="1:5" ht="15.75" customHeight="1" x14ac:dyDescent="0.35">
      <c r="A150" s="2"/>
      <c r="E150" s="152"/>
    </row>
    <row r="151" spans="1:5" ht="15.75" customHeight="1" x14ac:dyDescent="0.35">
      <c r="A151" s="2"/>
      <c r="E151" s="152"/>
    </row>
    <row r="152" spans="1:5" ht="15.75" customHeight="1" x14ac:dyDescent="0.35">
      <c r="A152" s="2"/>
      <c r="E152" s="152"/>
    </row>
    <row r="153" spans="1:5" ht="15.75" customHeight="1" x14ac:dyDescent="0.35">
      <c r="A153" s="2"/>
      <c r="E153" s="152"/>
    </row>
    <row r="154" spans="1:5" ht="15.75" customHeight="1" x14ac:dyDescent="0.35">
      <c r="A154" s="2"/>
      <c r="E154" s="152"/>
    </row>
    <row r="155" spans="1:5" ht="15.75" customHeight="1" x14ac:dyDescent="0.35">
      <c r="A155" s="2"/>
      <c r="E155" s="152"/>
    </row>
    <row r="156" spans="1:5" ht="15.75" customHeight="1" x14ac:dyDescent="0.35">
      <c r="A156" s="2"/>
      <c r="E156" s="152"/>
    </row>
    <row r="157" spans="1:5" ht="15.75" customHeight="1" x14ac:dyDescent="0.35">
      <c r="A157" s="2"/>
      <c r="E157" s="152"/>
    </row>
    <row r="158" spans="1:5" ht="15.75" customHeight="1" x14ac:dyDescent="0.35">
      <c r="A158" s="2"/>
      <c r="E158" s="152"/>
    </row>
    <row r="159" spans="1:5" ht="15.75" customHeight="1" x14ac:dyDescent="0.35">
      <c r="A159" s="2"/>
      <c r="E159" s="152"/>
    </row>
    <row r="160" spans="1:5" ht="15.75" customHeight="1" x14ac:dyDescent="0.35">
      <c r="A160" s="2"/>
      <c r="E160" s="152"/>
    </row>
    <row r="161" spans="1:5" ht="15.75" customHeight="1" x14ac:dyDescent="0.35">
      <c r="A161" s="2"/>
      <c r="E161" s="152"/>
    </row>
    <row r="162" spans="1:5" ht="15.75" customHeight="1" x14ac:dyDescent="0.35">
      <c r="A162" s="2"/>
      <c r="E162" s="152"/>
    </row>
    <row r="163" spans="1:5" ht="15.75" customHeight="1" x14ac:dyDescent="0.35">
      <c r="A163" s="2"/>
      <c r="E163" s="152"/>
    </row>
    <row r="164" spans="1:5" ht="15.75" customHeight="1" x14ac:dyDescent="0.35">
      <c r="A164" s="2"/>
      <c r="E164" s="152"/>
    </row>
    <row r="165" spans="1:5" ht="15.75" customHeight="1" x14ac:dyDescent="0.35">
      <c r="A165" s="2"/>
      <c r="E165" s="152"/>
    </row>
    <row r="166" spans="1:5" ht="15.75" customHeight="1" x14ac:dyDescent="0.35">
      <c r="A166" s="2"/>
      <c r="E166" s="152"/>
    </row>
    <row r="167" spans="1:5" ht="15.75" customHeight="1" x14ac:dyDescent="0.35">
      <c r="A167" s="2"/>
      <c r="E167" s="152"/>
    </row>
    <row r="168" spans="1:5" ht="15.75" customHeight="1" x14ac:dyDescent="0.35">
      <c r="A168" s="2"/>
      <c r="E168" s="152"/>
    </row>
    <row r="169" spans="1:5" ht="15.75" customHeight="1" x14ac:dyDescent="0.35">
      <c r="A169" s="2"/>
      <c r="E169" s="152"/>
    </row>
    <row r="170" spans="1:5" ht="15.75" customHeight="1" x14ac:dyDescent="0.35">
      <c r="A170" s="2"/>
      <c r="E170" s="152"/>
    </row>
    <row r="171" spans="1:5" ht="15.75" customHeight="1" x14ac:dyDescent="0.35">
      <c r="A171" s="2"/>
      <c r="E171" s="152"/>
    </row>
    <row r="172" spans="1:5" ht="15.75" customHeight="1" x14ac:dyDescent="0.35">
      <c r="A172" s="2"/>
      <c r="E172" s="152"/>
    </row>
    <row r="173" spans="1:5" ht="15.75" customHeight="1" x14ac:dyDescent="0.35">
      <c r="A173" s="2"/>
      <c r="E173" s="152"/>
    </row>
    <row r="174" spans="1:5" ht="15.75" customHeight="1" x14ac:dyDescent="0.35">
      <c r="A174" s="2"/>
      <c r="E174" s="152"/>
    </row>
    <row r="175" spans="1:5" ht="15.75" customHeight="1" x14ac:dyDescent="0.35">
      <c r="A175" s="2"/>
      <c r="E175" s="152"/>
    </row>
    <row r="176" spans="1:5" ht="15.75" customHeight="1" x14ac:dyDescent="0.35">
      <c r="A176" s="2"/>
      <c r="E176" s="152"/>
    </row>
    <row r="177" spans="1:5" ht="15.75" customHeight="1" x14ac:dyDescent="0.35">
      <c r="A177" s="2"/>
      <c r="E177" s="152"/>
    </row>
    <row r="178" spans="1:5" ht="15.75" customHeight="1" x14ac:dyDescent="0.35">
      <c r="A178" s="2"/>
      <c r="E178" s="152"/>
    </row>
    <row r="179" spans="1:5" ht="15.75" customHeight="1" x14ac:dyDescent="0.35">
      <c r="A179" s="2"/>
      <c r="E179" s="152"/>
    </row>
    <row r="180" spans="1:5" ht="15.75" customHeight="1" x14ac:dyDescent="0.35">
      <c r="A180" s="2"/>
      <c r="E180" s="152"/>
    </row>
    <row r="181" spans="1:5" ht="15.75" customHeight="1" x14ac:dyDescent="0.35">
      <c r="A181" s="2"/>
      <c r="E181" s="152"/>
    </row>
    <row r="182" spans="1:5" ht="15.75" customHeight="1" x14ac:dyDescent="0.35">
      <c r="A182" s="2"/>
      <c r="E182" s="152"/>
    </row>
    <row r="183" spans="1:5" ht="15.75" customHeight="1" x14ac:dyDescent="0.35">
      <c r="A183" s="2"/>
      <c r="E183" s="152"/>
    </row>
    <row r="184" spans="1:5" ht="15.75" customHeight="1" x14ac:dyDescent="0.35">
      <c r="A184" s="2"/>
      <c r="E184" s="152"/>
    </row>
    <row r="185" spans="1:5" ht="15.75" customHeight="1" x14ac:dyDescent="0.35">
      <c r="A185" s="2"/>
      <c r="E185" s="152"/>
    </row>
    <row r="186" spans="1:5" ht="15.75" customHeight="1" x14ac:dyDescent="0.35">
      <c r="A186" s="2"/>
      <c r="E186" s="152"/>
    </row>
    <row r="187" spans="1:5" ht="15.75" customHeight="1" x14ac:dyDescent="0.35">
      <c r="A187" s="2"/>
      <c r="E187" s="152"/>
    </row>
    <row r="188" spans="1:5" ht="15.75" customHeight="1" x14ac:dyDescent="0.35">
      <c r="A188" s="2"/>
      <c r="E188" s="152"/>
    </row>
    <row r="189" spans="1:5" ht="15.75" customHeight="1" x14ac:dyDescent="0.35">
      <c r="A189" s="2"/>
      <c r="E189" s="152"/>
    </row>
    <row r="190" spans="1:5" ht="15.75" customHeight="1" x14ac:dyDescent="0.35">
      <c r="A190" s="2"/>
      <c r="E190" s="152"/>
    </row>
    <row r="191" spans="1:5" ht="15.75" customHeight="1" x14ac:dyDescent="0.35">
      <c r="A191" s="2"/>
      <c r="E191" s="152"/>
    </row>
    <row r="192" spans="1:5" ht="15.75" customHeight="1" x14ac:dyDescent="0.35">
      <c r="A192" s="2"/>
      <c r="E192" s="152"/>
    </row>
    <row r="193" spans="1:5" ht="15.75" customHeight="1" x14ac:dyDescent="0.35">
      <c r="A193" s="2"/>
      <c r="E193" s="152"/>
    </row>
    <row r="194" spans="1:5" ht="15.75" customHeight="1" x14ac:dyDescent="0.35">
      <c r="A194" s="2"/>
      <c r="E194" s="152"/>
    </row>
    <row r="195" spans="1:5" ht="15.75" customHeight="1" x14ac:dyDescent="0.35">
      <c r="A195" s="2"/>
      <c r="E195" s="152"/>
    </row>
    <row r="196" spans="1:5" ht="15.75" customHeight="1" x14ac:dyDescent="0.35">
      <c r="A196" s="2"/>
      <c r="E196" s="152"/>
    </row>
    <row r="197" spans="1:5" ht="15.75" customHeight="1" x14ac:dyDescent="0.35">
      <c r="A197" s="2"/>
      <c r="E197" s="152"/>
    </row>
    <row r="198" spans="1:5" ht="15.75" customHeight="1" x14ac:dyDescent="0.35">
      <c r="A198" s="2"/>
      <c r="E198" s="152"/>
    </row>
    <row r="199" spans="1:5" ht="15.75" customHeight="1" x14ac:dyDescent="0.35">
      <c r="A199" s="2"/>
      <c r="E199" s="152"/>
    </row>
    <row r="200" spans="1:5" ht="15.75" customHeight="1" x14ac:dyDescent="0.35">
      <c r="A200" s="2"/>
      <c r="E200" s="152"/>
    </row>
    <row r="201" spans="1:5" ht="15.75" customHeight="1" x14ac:dyDescent="0.35">
      <c r="A201" s="2"/>
      <c r="E201" s="152"/>
    </row>
    <row r="202" spans="1:5" ht="15.75" customHeight="1" x14ac:dyDescent="0.35">
      <c r="A202" s="2"/>
      <c r="E202" s="152"/>
    </row>
    <row r="203" spans="1:5" ht="15.75" customHeight="1" x14ac:dyDescent="0.35">
      <c r="A203" s="2"/>
      <c r="E203" s="152"/>
    </row>
    <row r="204" spans="1:5" ht="15.75" customHeight="1" x14ac:dyDescent="0.35">
      <c r="A204" s="2"/>
      <c r="E204" s="152"/>
    </row>
    <row r="205" spans="1:5" ht="15.75" customHeight="1" x14ac:dyDescent="0.35">
      <c r="A205" s="2"/>
      <c r="E205" s="152"/>
    </row>
    <row r="206" spans="1:5" ht="15.75" customHeight="1" x14ac:dyDescent="0.35">
      <c r="A206" s="2"/>
      <c r="E206" s="152"/>
    </row>
    <row r="207" spans="1:5" ht="15.75" customHeight="1" x14ac:dyDescent="0.35">
      <c r="A207" s="2"/>
      <c r="E207" s="152"/>
    </row>
    <row r="208" spans="1:5" ht="15.75" customHeight="1" x14ac:dyDescent="0.35">
      <c r="A208" s="2"/>
      <c r="E208" s="152"/>
    </row>
    <row r="209" spans="1:5" ht="15.75" customHeight="1" x14ac:dyDescent="0.35">
      <c r="A209" s="2"/>
      <c r="E209" s="152"/>
    </row>
    <row r="210" spans="1:5" ht="15.75" customHeight="1" x14ac:dyDescent="0.35">
      <c r="A210" s="2"/>
      <c r="E210" s="152"/>
    </row>
    <row r="211" spans="1:5" ht="15.75" customHeight="1" x14ac:dyDescent="0.35">
      <c r="A211" s="2"/>
      <c r="E211" s="152"/>
    </row>
    <row r="212" spans="1:5" ht="15.75" customHeight="1" x14ac:dyDescent="0.35">
      <c r="A212" s="2"/>
      <c r="E212" s="152"/>
    </row>
    <row r="213" spans="1:5" ht="15.75" customHeight="1" x14ac:dyDescent="0.35">
      <c r="A213" s="2"/>
      <c r="E213" s="152"/>
    </row>
    <row r="214" spans="1:5" ht="15.75" customHeight="1" x14ac:dyDescent="0.35">
      <c r="A214" s="2"/>
      <c r="E214" s="152"/>
    </row>
    <row r="215" spans="1:5" ht="15.75" customHeight="1" x14ac:dyDescent="0.35">
      <c r="A215" s="2"/>
      <c r="E215" s="152"/>
    </row>
    <row r="216" spans="1:5" ht="15.75" customHeight="1" x14ac:dyDescent="0.35">
      <c r="A216" s="2"/>
      <c r="E216" s="152"/>
    </row>
    <row r="217" spans="1:5" ht="15.75" customHeight="1" x14ac:dyDescent="0.35">
      <c r="A217" s="2"/>
      <c r="E217" s="152"/>
    </row>
    <row r="218" spans="1:5" ht="15.75" customHeight="1" x14ac:dyDescent="0.35">
      <c r="A218" s="2"/>
      <c r="E218" s="152"/>
    </row>
    <row r="219" spans="1:5" ht="15.75" customHeight="1" x14ac:dyDescent="0.35">
      <c r="A219" s="2"/>
      <c r="E219" s="152"/>
    </row>
    <row r="220" spans="1:5" ht="15.75" customHeight="1" x14ac:dyDescent="0.35">
      <c r="A220" s="2"/>
      <c r="E220" s="152"/>
    </row>
    <row r="221" spans="1:5" ht="15.75" customHeight="1" x14ac:dyDescent="0.35">
      <c r="A221" s="2"/>
      <c r="E221" s="152"/>
    </row>
    <row r="222" spans="1:5" ht="15.75" customHeight="1" x14ac:dyDescent="0.35">
      <c r="A222" s="2"/>
      <c r="E222" s="152"/>
    </row>
    <row r="223" spans="1:5" ht="15.75" customHeight="1" x14ac:dyDescent="0.35">
      <c r="A223" s="2"/>
      <c r="E223" s="152"/>
    </row>
    <row r="224" spans="1:5" ht="15.75" customHeight="1" x14ac:dyDescent="0.35">
      <c r="A224" s="2"/>
      <c r="E224" s="152"/>
    </row>
    <row r="225" spans="1:5" ht="15.75" customHeight="1" x14ac:dyDescent="0.35">
      <c r="A225" s="2"/>
      <c r="E225" s="152"/>
    </row>
    <row r="226" spans="1:5" ht="15.75" customHeight="1" x14ac:dyDescent="0.35">
      <c r="A226" s="2"/>
      <c r="E226" s="152"/>
    </row>
    <row r="227" spans="1:5" ht="15.75" customHeight="1" x14ac:dyDescent="0.35">
      <c r="A227" s="2"/>
      <c r="E227" s="152"/>
    </row>
    <row r="228" spans="1:5" ht="15.75" customHeight="1" x14ac:dyDescent="0.35">
      <c r="A228" s="2"/>
      <c r="E228" s="152"/>
    </row>
    <row r="229" spans="1:5" ht="15.75" customHeight="1" x14ac:dyDescent="0.35">
      <c r="A229" s="2"/>
      <c r="E229" s="152"/>
    </row>
    <row r="230" spans="1:5" ht="15.75" customHeight="1" x14ac:dyDescent="0.35">
      <c r="A230" s="2"/>
      <c r="E230" s="152"/>
    </row>
    <row r="231" spans="1:5" ht="15.75" customHeight="1" x14ac:dyDescent="0.35">
      <c r="A231" s="2"/>
      <c r="E231" s="152"/>
    </row>
    <row r="232" spans="1:5" ht="15.75" customHeight="1" x14ac:dyDescent="0.35">
      <c r="A232" s="2"/>
      <c r="E232" s="152"/>
    </row>
    <row r="233" spans="1:5" ht="15.75" customHeight="1" x14ac:dyDescent="0.35">
      <c r="A233" s="2"/>
      <c r="E233" s="152"/>
    </row>
    <row r="234" spans="1:5" ht="15.75" customHeight="1" x14ac:dyDescent="0.35">
      <c r="A234" s="2"/>
      <c r="E234" s="152"/>
    </row>
    <row r="235" spans="1:5" ht="15.75" customHeight="1" x14ac:dyDescent="0.35">
      <c r="A235" s="2"/>
      <c r="E235" s="152"/>
    </row>
    <row r="236" spans="1:5" ht="15.75" customHeight="1" x14ac:dyDescent="0.35">
      <c r="A236" s="2"/>
      <c r="E236" s="152"/>
    </row>
    <row r="237" spans="1:5" ht="15.75" customHeight="1" x14ac:dyDescent="0.35">
      <c r="A237" s="2"/>
      <c r="E237" s="152"/>
    </row>
    <row r="238" spans="1:5" ht="15.75" customHeight="1" x14ac:dyDescent="0.35">
      <c r="A238" s="2"/>
      <c r="E238" s="152"/>
    </row>
    <row r="239" spans="1:5" ht="15.75" customHeight="1" x14ac:dyDescent="0.35">
      <c r="A239" s="2"/>
      <c r="E239" s="152"/>
    </row>
    <row r="240" spans="1:5" ht="15.75" customHeight="1" x14ac:dyDescent="0.35">
      <c r="A240" s="2"/>
      <c r="E240" s="152"/>
    </row>
    <row r="241" spans="1:5" ht="15.75" customHeight="1" x14ac:dyDescent="0.35">
      <c r="A241" s="2"/>
      <c r="E241" s="152"/>
    </row>
    <row r="242" spans="1:5" ht="15.75" customHeight="1" x14ac:dyDescent="0.35">
      <c r="A242" s="2"/>
      <c r="E242" s="152"/>
    </row>
    <row r="243" spans="1:5" ht="15.75" customHeight="1" x14ac:dyDescent="0.35">
      <c r="A243" s="2"/>
      <c r="E243" s="152"/>
    </row>
    <row r="244" spans="1:5" ht="15.75" customHeight="1" x14ac:dyDescent="0.35">
      <c r="A244" s="2"/>
      <c r="E244" s="152"/>
    </row>
    <row r="245" spans="1:5" ht="15.75" customHeight="1" x14ac:dyDescent="0.35">
      <c r="A245" s="2"/>
      <c r="E245" s="152"/>
    </row>
    <row r="246" spans="1:5" ht="15.75" customHeight="1" x14ac:dyDescent="0.35">
      <c r="A246" s="2"/>
      <c r="E246" s="152"/>
    </row>
    <row r="247" spans="1:5" ht="15.75" customHeight="1" x14ac:dyDescent="0.35">
      <c r="A247" s="2"/>
      <c r="E247" s="152"/>
    </row>
    <row r="248" spans="1:5" ht="15.75" customHeight="1" x14ac:dyDescent="0.35">
      <c r="A248" s="2"/>
      <c r="E248" s="152"/>
    </row>
    <row r="249" spans="1:5" ht="15.75" customHeight="1" x14ac:dyDescent="0.35">
      <c r="A249" s="2"/>
      <c r="E249" s="152"/>
    </row>
    <row r="250" spans="1:5" ht="15.75" customHeight="1" x14ac:dyDescent="0.35">
      <c r="A250" s="2"/>
      <c r="E250" s="152"/>
    </row>
    <row r="251" spans="1:5" ht="15.75" customHeight="1" x14ac:dyDescent="0.35">
      <c r="A251" s="2"/>
      <c r="E251" s="152"/>
    </row>
    <row r="252" spans="1:5" ht="15.75" customHeight="1" x14ac:dyDescent="0.35">
      <c r="A252" s="2"/>
      <c r="E252" s="152"/>
    </row>
    <row r="253" spans="1:5" ht="15.75" customHeight="1" x14ac:dyDescent="0.35">
      <c r="A253" s="2"/>
      <c r="E253" s="152"/>
    </row>
    <row r="254" spans="1:5" ht="15.75" customHeight="1" x14ac:dyDescent="0.35">
      <c r="A254" s="2"/>
      <c r="E254" s="152"/>
    </row>
    <row r="255" spans="1:5" ht="15.75" customHeight="1" x14ac:dyDescent="0.35">
      <c r="A255" s="2"/>
      <c r="E255" s="152"/>
    </row>
    <row r="256" spans="1:5" ht="15.75" customHeight="1" x14ac:dyDescent="0.35">
      <c r="A256" s="2"/>
      <c r="E256" s="152"/>
    </row>
    <row r="257" spans="1:5" ht="15.75" customHeight="1" x14ac:dyDescent="0.35">
      <c r="A257" s="2"/>
      <c r="E257" s="152"/>
    </row>
    <row r="258" spans="1:5" ht="15.75" customHeight="1" x14ac:dyDescent="0.35">
      <c r="A258" s="2"/>
      <c r="E258" s="152"/>
    </row>
    <row r="259" spans="1:5" ht="15.75" customHeight="1" x14ac:dyDescent="0.35">
      <c r="A259" s="2"/>
      <c r="E259" s="152"/>
    </row>
    <row r="260" spans="1:5" ht="15.75" customHeight="1" x14ac:dyDescent="0.35">
      <c r="A260" s="2"/>
      <c r="E260" s="152"/>
    </row>
    <row r="261" spans="1:5" ht="15.75" customHeight="1" x14ac:dyDescent="0.35">
      <c r="A261" s="2"/>
      <c r="E261" s="152"/>
    </row>
    <row r="262" spans="1:5" ht="15.75" customHeight="1" x14ac:dyDescent="0.35">
      <c r="A262" s="2"/>
      <c r="E262" s="152"/>
    </row>
    <row r="263" spans="1:5" ht="15.75" customHeight="1" x14ac:dyDescent="0.35">
      <c r="A263" s="2"/>
      <c r="E263" s="152"/>
    </row>
    <row r="264" spans="1:5" ht="15.75" customHeight="1" x14ac:dyDescent="0.35">
      <c r="A264" s="2"/>
      <c r="E264" s="152"/>
    </row>
    <row r="265" spans="1:5" ht="15.75" customHeight="1" x14ac:dyDescent="0.35">
      <c r="A265" s="2"/>
      <c r="E265" s="152"/>
    </row>
    <row r="266" spans="1:5" ht="15.75" customHeight="1" x14ac:dyDescent="0.35">
      <c r="A266" s="2"/>
      <c r="E266" s="152"/>
    </row>
    <row r="267" spans="1:5" ht="15.75" customHeight="1" x14ac:dyDescent="0.35">
      <c r="A267" s="2"/>
      <c r="E267" s="152"/>
    </row>
    <row r="268" spans="1:5" ht="15.75" customHeight="1" x14ac:dyDescent="0.35">
      <c r="A268" s="2"/>
      <c r="E268" s="152"/>
    </row>
    <row r="269" spans="1:5" ht="15.75" customHeight="1" x14ac:dyDescent="0.35">
      <c r="A269" s="2"/>
      <c r="E269" s="152"/>
    </row>
    <row r="270" spans="1:5" ht="15.75" customHeight="1" x14ac:dyDescent="0.35">
      <c r="A270" s="2"/>
      <c r="E270" s="152"/>
    </row>
    <row r="271" spans="1:5" ht="15.75" customHeight="1" x14ac:dyDescent="0.35">
      <c r="A271" s="2"/>
      <c r="E271" s="152"/>
    </row>
    <row r="272" spans="1:5" ht="15.75" customHeight="1" x14ac:dyDescent="0.35">
      <c r="A272" s="2"/>
      <c r="E272" s="152"/>
    </row>
    <row r="273" spans="1:5" ht="15.75" customHeight="1" x14ac:dyDescent="0.35">
      <c r="A273" s="2"/>
      <c r="E273" s="152"/>
    </row>
    <row r="274" spans="1:5" ht="15.75" customHeight="1" x14ac:dyDescent="0.35">
      <c r="A274" s="2"/>
      <c r="E274" s="152"/>
    </row>
    <row r="275" spans="1:5" ht="15.75" customHeight="1" x14ac:dyDescent="0.35">
      <c r="A275" s="2"/>
      <c r="E275" s="152"/>
    </row>
    <row r="276" spans="1:5" ht="15.75" customHeight="1" x14ac:dyDescent="0.35">
      <c r="A276" s="2"/>
      <c r="E276" s="152"/>
    </row>
    <row r="277" spans="1:5" ht="15.75" customHeight="1" x14ac:dyDescent="0.35">
      <c r="A277" s="2"/>
      <c r="E277" s="152"/>
    </row>
    <row r="278" spans="1:5" ht="15.75" customHeight="1" x14ac:dyDescent="0.35">
      <c r="A278" s="2"/>
      <c r="E278" s="152"/>
    </row>
    <row r="279" spans="1:5" ht="15.75" customHeight="1" x14ac:dyDescent="0.35">
      <c r="A279" s="2"/>
      <c r="E279" s="152"/>
    </row>
    <row r="280" spans="1:5" ht="15.75" customHeight="1" x14ac:dyDescent="0.35">
      <c r="A280" s="2"/>
      <c r="E280" s="152"/>
    </row>
    <row r="281" spans="1:5" ht="15.75" customHeight="1" x14ac:dyDescent="0.35">
      <c r="A281" s="2"/>
      <c r="E281" s="152"/>
    </row>
    <row r="282" spans="1:5" ht="15.75" customHeight="1" x14ac:dyDescent="0.35">
      <c r="A282" s="2"/>
      <c r="E282" s="152"/>
    </row>
    <row r="283" spans="1:5" ht="15.75" customHeight="1" x14ac:dyDescent="0.35">
      <c r="A283" s="2"/>
      <c r="E283" s="152"/>
    </row>
    <row r="284" spans="1:5" ht="15.75" customHeight="1" x14ac:dyDescent="0.35">
      <c r="A284" s="2"/>
      <c r="E284" s="152"/>
    </row>
    <row r="285" spans="1:5" ht="15.75" customHeight="1" x14ac:dyDescent="0.35">
      <c r="A285" s="2"/>
      <c r="E285" s="152"/>
    </row>
    <row r="286" spans="1:5" ht="15.75" customHeight="1" x14ac:dyDescent="0.35">
      <c r="A286" s="2"/>
      <c r="E286" s="152"/>
    </row>
    <row r="287" spans="1:5" ht="15.75" customHeight="1" x14ac:dyDescent="0.35">
      <c r="A287" s="2"/>
      <c r="E287" s="152"/>
    </row>
    <row r="288" spans="1:5" ht="15.75" customHeight="1" x14ac:dyDescent="0.35">
      <c r="A288" s="2"/>
      <c r="E288" s="152"/>
    </row>
    <row r="289" spans="1:5" ht="15.75" customHeight="1" x14ac:dyDescent="0.35">
      <c r="A289" s="2"/>
      <c r="E289" s="152"/>
    </row>
    <row r="290" spans="1:5" ht="15.75" customHeight="1" x14ac:dyDescent="0.35">
      <c r="A290" s="2"/>
      <c r="E290" s="152"/>
    </row>
    <row r="291" spans="1:5" ht="15.75" customHeight="1" x14ac:dyDescent="0.35">
      <c r="A291" s="2"/>
      <c r="E291" s="152"/>
    </row>
    <row r="292" spans="1:5" ht="15.75" customHeight="1" x14ac:dyDescent="0.35">
      <c r="A292" s="2"/>
      <c r="E292" s="152"/>
    </row>
    <row r="293" spans="1:5" ht="15.75" customHeight="1" x14ac:dyDescent="0.35">
      <c r="A293" s="2"/>
      <c r="E293" s="152"/>
    </row>
    <row r="294" spans="1:5" ht="15.75" customHeight="1" x14ac:dyDescent="0.35">
      <c r="A294" s="2"/>
      <c r="E294" s="152"/>
    </row>
    <row r="295" spans="1:5" ht="15.75" customHeight="1" x14ac:dyDescent="0.35">
      <c r="A295" s="2"/>
      <c r="E295" s="152"/>
    </row>
    <row r="296" spans="1:5" ht="15.75" customHeight="1" x14ac:dyDescent="0.35">
      <c r="A296" s="2"/>
      <c r="E296" s="152"/>
    </row>
    <row r="297" spans="1:5" ht="15.75" customHeight="1" x14ac:dyDescent="0.35">
      <c r="A297" s="2"/>
      <c r="E297" s="152"/>
    </row>
    <row r="298" spans="1:5" ht="15.75" customHeight="1" x14ac:dyDescent="0.35">
      <c r="A298" s="2"/>
      <c r="E298" s="152"/>
    </row>
    <row r="299" spans="1:5" ht="15.75" customHeight="1" x14ac:dyDescent="0.35">
      <c r="A299" s="2"/>
      <c r="E299" s="152"/>
    </row>
    <row r="300" spans="1:5" ht="15.75" customHeight="1" x14ac:dyDescent="0.35">
      <c r="A300" s="2"/>
      <c r="E300" s="152"/>
    </row>
    <row r="301" spans="1:5" ht="15.75" customHeight="1" x14ac:dyDescent="0.35">
      <c r="A301" s="2"/>
      <c r="E301" s="152"/>
    </row>
    <row r="302" spans="1:5" ht="15.75" customHeight="1" x14ac:dyDescent="0.35">
      <c r="A302" s="2"/>
      <c r="E302" s="152"/>
    </row>
    <row r="303" spans="1:5" ht="15.75" customHeight="1" x14ac:dyDescent="0.35">
      <c r="A303" s="2"/>
      <c r="E303" s="152"/>
    </row>
    <row r="304" spans="1:5" ht="15.75" customHeight="1" x14ac:dyDescent="0.35">
      <c r="A304" s="2"/>
      <c r="E304" s="152"/>
    </row>
    <row r="305" spans="1:5" ht="15.75" customHeight="1" x14ac:dyDescent="0.35">
      <c r="A305" s="2"/>
      <c r="E305" s="152"/>
    </row>
    <row r="306" spans="1:5" ht="15.75" customHeight="1" x14ac:dyDescent="0.35">
      <c r="A306" s="2"/>
      <c r="E306" s="152"/>
    </row>
    <row r="307" spans="1:5" ht="15.75" customHeight="1" x14ac:dyDescent="0.35">
      <c r="A307" s="2"/>
      <c r="E307" s="152"/>
    </row>
    <row r="308" spans="1:5" ht="15.75" customHeight="1" x14ac:dyDescent="0.35">
      <c r="A308" s="2"/>
      <c r="E308" s="152"/>
    </row>
    <row r="309" spans="1:5" ht="15.75" customHeight="1" x14ac:dyDescent="0.35">
      <c r="A309" s="2"/>
      <c r="E309" s="152"/>
    </row>
    <row r="310" spans="1:5" ht="15.75" customHeight="1" x14ac:dyDescent="0.35">
      <c r="A310" s="2"/>
      <c r="E310" s="152"/>
    </row>
    <row r="311" spans="1:5" ht="15.75" customHeight="1" x14ac:dyDescent="0.35">
      <c r="A311" s="2"/>
      <c r="E311" s="152"/>
    </row>
    <row r="312" spans="1:5" ht="15.75" customHeight="1" x14ac:dyDescent="0.35">
      <c r="A312" s="2"/>
      <c r="E312" s="152"/>
    </row>
    <row r="313" spans="1:5" ht="15.75" customHeight="1" x14ac:dyDescent="0.35">
      <c r="A313" s="2"/>
      <c r="E313" s="152"/>
    </row>
    <row r="314" spans="1:5" ht="15.75" customHeight="1" x14ac:dyDescent="0.35">
      <c r="A314" s="2"/>
      <c r="E314" s="152"/>
    </row>
    <row r="315" spans="1:5" ht="15.75" customHeight="1" x14ac:dyDescent="0.35">
      <c r="A315" s="2"/>
      <c r="E315" s="152"/>
    </row>
    <row r="316" spans="1:5" ht="15.75" customHeight="1" x14ac:dyDescent="0.35">
      <c r="A316" s="2"/>
      <c r="E316" s="152"/>
    </row>
    <row r="317" spans="1:5" ht="15.75" customHeight="1" x14ac:dyDescent="0.35">
      <c r="A317" s="2"/>
      <c r="E317" s="152"/>
    </row>
    <row r="318" spans="1:5" ht="15.75" customHeight="1" x14ac:dyDescent="0.35">
      <c r="A318" s="2"/>
      <c r="E318" s="152"/>
    </row>
    <row r="319" spans="1:5" ht="15.75" customHeight="1" x14ac:dyDescent="0.35">
      <c r="A319" s="2"/>
      <c r="E319" s="152"/>
    </row>
    <row r="320" spans="1:5" ht="15.75" customHeight="1" x14ac:dyDescent="0.35">
      <c r="A320" s="2"/>
      <c r="E320" s="152"/>
    </row>
    <row r="321" spans="1:5" ht="15.75" customHeight="1" x14ac:dyDescent="0.35">
      <c r="A321" s="2"/>
      <c r="E321" s="152"/>
    </row>
    <row r="322" spans="1:5" ht="15.75" customHeight="1" x14ac:dyDescent="0.35">
      <c r="A322" s="2"/>
      <c r="E322" s="152"/>
    </row>
    <row r="323" spans="1:5" ht="15.75" customHeight="1" x14ac:dyDescent="0.35">
      <c r="A323" s="2"/>
      <c r="E323" s="152"/>
    </row>
    <row r="324" spans="1:5" ht="15.75" customHeight="1" x14ac:dyDescent="0.35">
      <c r="A324" s="2"/>
      <c r="E324" s="152"/>
    </row>
    <row r="325" spans="1:5" ht="15.75" customHeight="1" x14ac:dyDescent="0.35">
      <c r="A325" s="2"/>
      <c r="E325" s="152"/>
    </row>
    <row r="326" spans="1:5" ht="15.75" customHeight="1" x14ac:dyDescent="0.35">
      <c r="A326" s="2"/>
      <c r="E326" s="152"/>
    </row>
    <row r="327" spans="1:5" ht="15.75" customHeight="1" x14ac:dyDescent="0.35">
      <c r="A327" s="2"/>
      <c r="E327" s="152"/>
    </row>
    <row r="328" spans="1:5" ht="15.75" customHeight="1" x14ac:dyDescent="0.35">
      <c r="A328" s="2"/>
      <c r="E328" s="152"/>
    </row>
    <row r="329" spans="1:5" ht="15.75" customHeight="1" x14ac:dyDescent="0.35">
      <c r="A329" s="2"/>
      <c r="E329" s="152"/>
    </row>
    <row r="330" spans="1:5" ht="15.75" customHeight="1" x14ac:dyDescent="0.35">
      <c r="A330" s="2"/>
      <c r="E330" s="152"/>
    </row>
    <row r="331" spans="1:5" ht="15.75" customHeight="1" x14ac:dyDescent="0.35">
      <c r="A331" s="2"/>
      <c r="E331" s="152"/>
    </row>
    <row r="332" spans="1:5" ht="15.75" customHeight="1" x14ac:dyDescent="0.3"/>
    <row r="333" spans="1:5" ht="15.75" customHeight="1" x14ac:dyDescent="0.3"/>
    <row r="334" spans="1:5" ht="15.75" customHeight="1" x14ac:dyDescent="0.3"/>
    <row r="335" spans="1:5" ht="15.75" customHeight="1" x14ac:dyDescent="0.3"/>
    <row r="336" spans="1:5"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sheetData>
  <autoFilter ref="E1:E979" xr:uid="{E70BBF63-76DF-A64E-B1EF-C9D3F40DBA48}"/>
  <mergeCells count="44">
    <mergeCell ref="K4:P4"/>
    <mergeCell ref="Q4:Q6"/>
    <mergeCell ref="D7:D9"/>
    <mergeCell ref="D36:D37"/>
    <mergeCell ref="D38:D39"/>
    <mergeCell ref="G4:J4"/>
    <mergeCell ref="C7:C12"/>
    <mergeCell ref="C13:C15"/>
    <mergeCell ref="D34:D35"/>
    <mergeCell ref="B7:B15"/>
    <mergeCell ref="B16:B45"/>
    <mergeCell ref="D44:D45"/>
    <mergeCell ref="C40:C45"/>
    <mergeCell ref="C34:C39"/>
    <mergeCell ref="D40:D41"/>
    <mergeCell ref="D42:D43"/>
    <mergeCell ref="C58:C68"/>
    <mergeCell ref="B46:B68"/>
    <mergeCell ref="D14:D15"/>
    <mergeCell ref="D46:D55"/>
    <mergeCell ref="C46:C57"/>
    <mergeCell ref="D16:D19"/>
    <mergeCell ref="C16:C22"/>
    <mergeCell ref="D23:D25"/>
    <mergeCell ref="D26:D33"/>
    <mergeCell ref="C23:C33"/>
    <mergeCell ref="D56:D57"/>
    <mergeCell ref="D64:D68"/>
    <mergeCell ref="D58:D63"/>
    <mergeCell ref="B69:B88"/>
    <mergeCell ref="R92:R94"/>
    <mergeCell ref="R95:R96"/>
    <mergeCell ref="B89:B111"/>
    <mergeCell ref="C92:C111"/>
    <mergeCell ref="D108:D111"/>
    <mergeCell ref="D69:D72"/>
    <mergeCell ref="D73:D75"/>
    <mergeCell ref="D76:D84"/>
    <mergeCell ref="D85:D87"/>
    <mergeCell ref="C76:C87"/>
    <mergeCell ref="C69:C75"/>
    <mergeCell ref="D89:D90"/>
    <mergeCell ref="C89:C90"/>
    <mergeCell ref="D92:D107"/>
  </mergeCells>
  <dataValidations xWindow="377" yWindow="664" count="3">
    <dataValidation type="list" allowBlank="1" showInputMessage="1" showErrorMessage="1" prompt=" - " sqref="B112:B122" xr:uid="{00000000-0002-0000-0200-000001000000}">
      <formula1>Components</formula1>
    </dataValidation>
    <dataValidation type="list" allowBlank="1" showInputMessage="1" showErrorMessage="1" prompt=" - " sqref="C122 C112:C114" xr:uid="{00000000-0002-0000-0200-000003000000}">
      <formula1>Outputs</formula1>
    </dataValidation>
    <dataValidation allowBlank="1" showErrorMessage="1" sqref="C91" xr:uid="{CCBD934C-4966-4D70-A5B1-1EE362B7657E}"/>
  </dataValidations>
  <pageMargins left="0.2" right="0.2" top="0.25" bottom="0.25" header="0" footer="0"/>
  <pageSetup paperSize="9" scale="36" orientation="portrait" r:id="rId1"/>
  <rowBreaks count="1" manualBreakCount="1">
    <brk id="68" max="17" man="1"/>
  </rowBreaks>
  <colBreaks count="1" manualBreakCount="1">
    <brk id="18" max="1048575" man="1"/>
  </colBreaks>
  <legacyDrawing r:id="rId2"/>
  <extLst>
    <ext xmlns:x14="http://schemas.microsoft.com/office/spreadsheetml/2009/9/main" uri="{CCE6A557-97BC-4b89-ADB6-D9C93CAAB3DF}">
      <x14:dataValidations xmlns:xm="http://schemas.microsoft.com/office/excel/2006/main" xWindow="377" yWindow="664" count="7">
        <x14:dataValidation type="list" allowBlank="1" showInputMessage="1" showErrorMessage="1" prompt=" - Please select Funding Source" xr:uid="{00000000-0002-0000-0200-000005000000}">
          <x14:formula1>
            <xm:f>'Title Lists'!$J$2:$J$4</xm:f>
          </x14:formula1>
          <xm:sqref>C124:C128 H134:H138</xm:sqref>
        </x14:dataValidation>
        <x14:dataValidation type="list" allowBlank="1" showErrorMessage="1" xr:uid="{00000000-0002-0000-0200-000009000000}">
          <x14:formula1>
            <xm:f>'Title Lists'!$D$2:$D$35</xm:f>
          </x14:formula1>
          <xm:sqref>C7 C40 C34 C13:C14 C16 C23 C46 C58 C69 C76 C88:C89 C92</xm:sqref>
        </x14:dataValidation>
        <x14:dataValidation type="list" allowBlank="1" showInputMessage="1" showErrorMessage="1" xr:uid="{30CBA464-39B0-3F47-AF95-41194EFD66C1}">
          <x14:formula1>
            <xm:f>'Title Lists'!$F$2:$F$89</xm:f>
          </x14:formula1>
          <xm:sqref>D20:D23 D26 D34 D36 D38 D40 D42 D44 D46 D56 D64 D58 D69 D73 D76 D85 D1:D14 D91:D92 D16 D108 D88:D89 D112:D118 D120:D1048576</xm:sqref>
        </x14:dataValidation>
        <x14:dataValidation type="list" allowBlank="1" showInputMessage="1" showErrorMessage="1" xr:uid="{B97230C5-D06F-D645-A725-144A4F753039}">
          <x14:formula1>
            <xm:f>'Title Lists'!$B$2:$B$6</xm:f>
          </x14:formula1>
          <xm:sqref>B7 B46 B69 B89</xm:sqref>
        </x14:dataValidation>
        <x14:dataValidation type="list" allowBlank="1" showInputMessage="1" showErrorMessage="1" prompt=" - " xr:uid="{00000000-0002-0000-0200-000006000000}">
          <x14:formula1>
            <xm:f>'Title Lists'!$D$2:$D$49</xm:f>
          </x14:formula1>
          <xm:sqref>C115:C121</xm:sqref>
        </x14:dataValidation>
        <x14:dataValidation type="list" allowBlank="1" showInputMessage="1" showErrorMessage="1" xr:uid="{3D64FBA5-21A5-1E45-B7C1-7728777C536B}">
          <x14:formula1>
            <xm:f>'Title Lists'!$H$2:$H$13</xm:f>
          </x14:formula1>
          <xm:sqref>F1:F13 F15:F1048576</xm:sqref>
        </x14:dataValidation>
        <x14:dataValidation type="list" allowBlank="1" showInputMessage="1" showErrorMessage="1" xr:uid="{FB2F8ADE-0274-EF43-968B-03A2CF5848AC}">
          <x14:formula1>
            <xm:f>'Title Lists'!$J$2:$J$4</xm:f>
          </x14:formula1>
          <xm:sqref>E1:E1048576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8764F7-BEA0-472D-8155-8553C1EFE7AB}">
  <dimension ref="B1:N169"/>
  <sheetViews>
    <sheetView showGridLines="0" tabSelected="1" view="pageBreakPreview" zoomScale="85" zoomScaleNormal="110" zoomScaleSheetLayoutView="85" workbookViewId="0">
      <selection activeCell="C56" sqref="C56"/>
    </sheetView>
  </sheetViews>
  <sheetFormatPr defaultColWidth="7.6640625" defaultRowHeight="11.5" x14ac:dyDescent="0.25"/>
  <cols>
    <col min="1" max="1" width="1.1640625" style="307" customWidth="1"/>
    <col min="2" max="2" width="15" style="307" bestFit="1" customWidth="1"/>
    <col min="3" max="3" width="70.33203125" style="307" customWidth="1"/>
    <col min="4" max="4" width="10.75" style="307" bestFit="1" customWidth="1"/>
    <col min="5" max="5" width="12.83203125" style="307" bestFit="1" customWidth="1"/>
    <col min="6" max="6" width="14.1640625" style="307" customWidth="1"/>
    <col min="7" max="7" width="10.6640625" style="307" customWidth="1"/>
    <col min="8" max="8" width="10.9140625" style="307" customWidth="1"/>
    <col min="9" max="9" width="9.75" style="307" customWidth="1"/>
    <col min="10" max="11" width="11.6640625" style="307" customWidth="1"/>
    <col min="12" max="13" width="7.6640625" style="307"/>
    <col min="14" max="14" width="12.5" style="307" customWidth="1"/>
    <col min="15" max="16384" width="7.6640625" style="307"/>
  </cols>
  <sheetData>
    <row r="1" spans="2:5" ht="9.75" customHeight="1" x14ac:dyDescent="0.25"/>
    <row r="2" spans="2:5" ht="9.75" customHeight="1" x14ac:dyDescent="0.25">
      <c r="B2" s="308" t="s">
        <v>215</v>
      </c>
    </row>
    <row r="3" spans="2:5" ht="9.75" customHeight="1" x14ac:dyDescent="0.25"/>
    <row r="4" spans="2:5" ht="9.75" customHeight="1" x14ac:dyDescent="0.25">
      <c r="B4" s="307" t="s">
        <v>216</v>
      </c>
      <c r="C4" s="307" t="s">
        <v>217</v>
      </c>
    </row>
    <row r="5" spans="2:5" ht="9.75" customHeight="1" x14ac:dyDescent="0.25">
      <c r="B5" s="307" t="s">
        <v>58</v>
      </c>
      <c r="C5" s="307" t="s">
        <v>218</v>
      </c>
    </row>
    <row r="6" spans="2:5" ht="9.75" customHeight="1" x14ac:dyDescent="0.25">
      <c r="B6" s="307" t="s">
        <v>45</v>
      </c>
      <c r="C6" s="307" t="s">
        <v>219</v>
      </c>
    </row>
    <row r="7" spans="2:5" ht="9.75" customHeight="1" x14ac:dyDescent="0.25">
      <c r="B7" s="307" t="s">
        <v>74</v>
      </c>
      <c r="C7" s="307" t="s">
        <v>220</v>
      </c>
    </row>
    <row r="8" spans="2:5" ht="9.75" customHeight="1" x14ac:dyDescent="0.25">
      <c r="B8" s="307" t="s">
        <v>221</v>
      </c>
      <c r="C8" s="307" t="s">
        <v>222</v>
      </c>
    </row>
    <row r="9" spans="2:5" ht="9.75" customHeight="1" x14ac:dyDescent="0.25">
      <c r="B9" s="307" t="s">
        <v>61</v>
      </c>
      <c r="C9" s="307" t="s">
        <v>223</v>
      </c>
    </row>
    <row r="10" spans="2:5" ht="9.75" customHeight="1" x14ac:dyDescent="0.25">
      <c r="B10" s="307" t="s">
        <v>87</v>
      </c>
      <c r="C10" s="307" t="s">
        <v>224</v>
      </c>
    </row>
    <row r="11" spans="2:5" ht="9.75" customHeight="1" x14ac:dyDescent="0.25">
      <c r="B11" s="307" t="s">
        <v>225</v>
      </c>
      <c r="C11" s="307" t="s">
        <v>226</v>
      </c>
    </row>
    <row r="12" spans="2:5" ht="9.75" customHeight="1" x14ac:dyDescent="0.25"/>
    <row r="13" spans="2:5" ht="9.75" customHeight="1" x14ac:dyDescent="0.25"/>
    <row r="14" spans="2:5" x14ac:dyDescent="0.25">
      <c r="B14" s="309" t="s">
        <v>38</v>
      </c>
      <c r="C14" s="310" t="s">
        <v>227</v>
      </c>
    </row>
    <row r="15" spans="2:5" x14ac:dyDescent="0.25">
      <c r="D15" s="311"/>
      <c r="E15" s="311"/>
    </row>
    <row r="16" spans="2:5" x14ac:dyDescent="0.25">
      <c r="B16" s="312" t="s">
        <v>39</v>
      </c>
      <c r="C16" s="307" t="s">
        <v>228</v>
      </c>
    </row>
    <row r="17" spans="2:14" x14ac:dyDescent="0.25">
      <c r="B17" s="312"/>
    </row>
    <row r="18" spans="2:14" x14ac:dyDescent="0.25">
      <c r="B18" s="312"/>
    </row>
    <row r="19" spans="2:14" ht="34.5" x14ac:dyDescent="0.25">
      <c r="B19" s="312"/>
      <c r="D19" s="313" t="s">
        <v>259</v>
      </c>
      <c r="E19" s="314" t="s">
        <v>229</v>
      </c>
      <c r="F19" s="315" t="s">
        <v>113</v>
      </c>
    </row>
    <row r="20" spans="2:14" x14ac:dyDescent="0.25">
      <c r="B20" s="312" t="s">
        <v>377</v>
      </c>
      <c r="C20" s="316" t="s">
        <v>260</v>
      </c>
      <c r="D20" s="317">
        <v>45</v>
      </c>
      <c r="E20" s="318">
        <v>300</v>
      </c>
      <c r="F20" s="319">
        <f t="shared" ref="F20:F28" si="0">+D20*E20</f>
        <v>13500</v>
      </c>
      <c r="H20" s="332"/>
    </row>
    <row r="21" spans="2:14" x14ac:dyDescent="0.25">
      <c r="B21" s="312" t="s">
        <v>378</v>
      </c>
      <c r="C21" s="335" t="s">
        <v>261</v>
      </c>
      <c r="D21" s="335">
        <v>30</v>
      </c>
      <c r="E21" s="318">
        <v>300</v>
      </c>
      <c r="F21" s="319">
        <f t="shared" si="0"/>
        <v>9000</v>
      </c>
      <c r="H21" s="332"/>
    </row>
    <row r="22" spans="2:14" x14ac:dyDescent="0.25">
      <c r="B22" s="312" t="s">
        <v>379</v>
      </c>
      <c r="C22" s="335" t="s">
        <v>262</v>
      </c>
      <c r="D22" s="335">
        <v>235</v>
      </c>
      <c r="E22" s="318">
        <v>300</v>
      </c>
      <c r="F22" s="319">
        <f t="shared" si="0"/>
        <v>70500</v>
      </c>
      <c r="H22" s="332"/>
    </row>
    <row r="23" spans="2:14" x14ac:dyDescent="0.25">
      <c r="B23" s="312" t="s">
        <v>379</v>
      </c>
      <c r="C23" s="335" t="s">
        <v>263</v>
      </c>
      <c r="D23" s="335">
        <v>45</v>
      </c>
      <c r="E23" s="318">
        <v>300</v>
      </c>
      <c r="F23" s="319">
        <f t="shared" si="0"/>
        <v>13500</v>
      </c>
      <c r="H23" s="332"/>
    </row>
    <row r="24" spans="2:14" x14ac:dyDescent="0.25">
      <c r="B24" s="312" t="s">
        <v>379</v>
      </c>
      <c r="C24" s="335" t="s">
        <v>264</v>
      </c>
      <c r="D24" s="335">
        <v>70</v>
      </c>
      <c r="E24" s="318">
        <v>300</v>
      </c>
      <c r="F24" s="319">
        <f t="shared" si="0"/>
        <v>21000</v>
      </c>
      <c r="H24" s="332"/>
    </row>
    <row r="25" spans="2:14" x14ac:dyDescent="0.25">
      <c r="B25" s="312" t="s">
        <v>380</v>
      </c>
      <c r="C25" s="335" t="s">
        <v>265</v>
      </c>
      <c r="D25" s="335">
        <v>90</v>
      </c>
      <c r="E25" s="318">
        <v>300</v>
      </c>
      <c r="F25" s="319">
        <f t="shared" si="0"/>
        <v>27000</v>
      </c>
      <c r="H25" s="332"/>
    </row>
    <row r="26" spans="2:14" x14ac:dyDescent="0.25">
      <c r="B26" s="312" t="s">
        <v>381</v>
      </c>
      <c r="C26" s="335" t="s">
        <v>266</v>
      </c>
      <c r="D26" s="335">
        <v>45</v>
      </c>
      <c r="E26" s="318">
        <v>300</v>
      </c>
      <c r="F26" s="319">
        <f t="shared" si="0"/>
        <v>13500</v>
      </c>
      <c r="H26" s="332"/>
    </row>
    <row r="27" spans="2:14" x14ac:dyDescent="0.25">
      <c r="B27" s="312" t="s">
        <v>382</v>
      </c>
      <c r="C27" s="335" t="s">
        <v>267</v>
      </c>
      <c r="D27" s="335">
        <v>10</v>
      </c>
      <c r="E27" s="318">
        <v>900</v>
      </c>
      <c r="F27" s="319">
        <f t="shared" si="0"/>
        <v>9000</v>
      </c>
      <c r="H27" s="332"/>
    </row>
    <row r="28" spans="2:14" x14ac:dyDescent="0.25">
      <c r="B28" s="312" t="s">
        <v>383</v>
      </c>
      <c r="C28" s="335" t="s">
        <v>268</v>
      </c>
      <c r="D28" s="335">
        <v>30</v>
      </c>
      <c r="E28" s="318">
        <v>300</v>
      </c>
      <c r="F28" s="319">
        <f t="shared" si="0"/>
        <v>9000</v>
      </c>
      <c r="H28" s="332"/>
    </row>
    <row r="29" spans="2:14" x14ac:dyDescent="0.25">
      <c r="B29" s="312"/>
      <c r="C29" s="324" t="s">
        <v>238</v>
      </c>
      <c r="D29" s="335"/>
      <c r="E29" s="335"/>
      <c r="F29" s="328">
        <f>SUM(F20:F28)</f>
        <v>186000</v>
      </c>
      <c r="H29" s="332"/>
      <c r="K29" s="332"/>
      <c r="M29" s="332"/>
      <c r="N29" s="332">
        <f>+F29</f>
        <v>186000</v>
      </c>
    </row>
    <row r="30" spans="2:14" x14ac:dyDescent="0.25">
      <c r="B30" s="312"/>
    </row>
    <row r="31" spans="2:14" x14ac:dyDescent="0.25">
      <c r="B31" s="312" t="s">
        <v>230</v>
      </c>
      <c r="C31" s="307" t="s">
        <v>269</v>
      </c>
    </row>
    <row r="32" spans="2:14" ht="23" x14ac:dyDescent="0.25">
      <c r="B32" s="312"/>
      <c r="D32" s="313" t="s">
        <v>231</v>
      </c>
      <c r="E32" s="314" t="s">
        <v>232</v>
      </c>
      <c r="F32" s="314" t="s">
        <v>233</v>
      </c>
      <c r="G32" s="313" t="s">
        <v>234</v>
      </c>
      <c r="H32" s="313" t="s">
        <v>235</v>
      </c>
      <c r="I32" s="314" t="s">
        <v>525</v>
      </c>
    </row>
    <row r="33" spans="2:14" ht="14" x14ac:dyDescent="0.3">
      <c r="B33" s="312" t="s">
        <v>384</v>
      </c>
      <c r="C33" s="320" t="s">
        <v>413</v>
      </c>
      <c r="D33" s="364">
        <v>90000</v>
      </c>
      <c r="E33" s="364">
        <v>50000</v>
      </c>
      <c r="F33" s="364">
        <v>20000</v>
      </c>
      <c r="G33" s="364">
        <v>20000</v>
      </c>
      <c r="H33" s="364">
        <v>20000</v>
      </c>
      <c r="I33" s="514">
        <f t="shared" ref="I33:I50" si="1">SUM(D33:H33)</f>
        <v>200000</v>
      </c>
      <c r="M33" s="373"/>
      <c r="N33" s="407"/>
    </row>
    <row r="34" spans="2:14" ht="14" x14ac:dyDescent="0.3">
      <c r="B34" s="312" t="s">
        <v>378</v>
      </c>
      <c r="C34" s="320" t="s">
        <v>414</v>
      </c>
      <c r="D34" s="365">
        <v>6000</v>
      </c>
      <c r="E34" s="365">
        <v>10000</v>
      </c>
      <c r="F34" s="365">
        <v>10000</v>
      </c>
      <c r="G34" s="365">
        <v>15000</v>
      </c>
      <c r="H34" s="365">
        <v>20000</v>
      </c>
      <c r="I34" s="514">
        <f t="shared" si="1"/>
        <v>61000</v>
      </c>
      <c r="M34" s="373"/>
      <c r="N34" s="407"/>
    </row>
    <row r="35" spans="2:14" ht="14" x14ac:dyDescent="0.3">
      <c r="B35" s="312" t="s">
        <v>385</v>
      </c>
      <c r="C35" s="366" t="s">
        <v>270</v>
      </c>
      <c r="D35" s="367">
        <v>300000</v>
      </c>
      <c r="E35" s="367">
        <v>152919</v>
      </c>
      <c r="F35" s="367"/>
      <c r="G35" s="367"/>
      <c r="H35" s="367"/>
      <c r="I35" s="515">
        <f t="shared" si="1"/>
        <v>452919</v>
      </c>
      <c r="M35" s="373"/>
      <c r="N35" s="407"/>
    </row>
    <row r="36" spans="2:14" ht="14" x14ac:dyDescent="0.3">
      <c r="B36" s="312" t="s">
        <v>386</v>
      </c>
      <c r="C36" s="320" t="s">
        <v>415</v>
      </c>
      <c r="D36" s="369">
        <v>30000</v>
      </c>
      <c r="E36" s="369"/>
      <c r="F36" s="369"/>
      <c r="G36" s="369"/>
      <c r="H36" s="369"/>
      <c r="I36" s="515">
        <f t="shared" si="1"/>
        <v>30000</v>
      </c>
      <c r="M36" s="373"/>
      <c r="N36" s="407"/>
    </row>
    <row r="37" spans="2:14" ht="161" x14ac:dyDescent="0.3">
      <c r="B37" s="518" t="s">
        <v>387</v>
      </c>
      <c r="C37" s="320" t="s">
        <v>535</v>
      </c>
      <c r="D37" s="369">
        <v>150000</v>
      </c>
      <c r="E37" s="369"/>
      <c r="F37" s="369"/>
      <c r="G37" s="369"/>
      <c r="H37" s="369"/>
      <c r="I37" s="515">
        <f t="shared" si="1"/>
        <v>150000</v>
      </c>
      <c r="M37" s="373"/>
      <c r="N37" s="407"/>
    </row>
    <row r="38" spans="2:14" ht="14" x14ac:dyDescent="0.3">
      <c r="B38" s="312" t="s">
        <v>388</v>
      </c>
      <c r="C38" s="320" t="s">
        <v>416</v>
      </c>
      <c r="D38" s="365">
        <v>300000</v>
      </c>
      <c r="E38" s="370">
        <v>430000</v>
      </c>
      <c r="F38" s="369"/>
      <c r="G38" s="369"/>
      <c r="H38" s="369"/>
      <c r="I38" s="515">
        <f t="shared" si="1"/>
        <v>730000</v>
      </c>
      <c r="M38" s="373"/>
      <c r="N38" s="407"/>
    </row>
    <row r="39" spans="2:14" ht="244.5" customHeight="1" x14ac:dyDescent="0.3">
      <c r="B39" s="518" t="s">
        <v>388</v>
      </c>
      <c r="C39" s="320" t="s">
        <v>536</v>
      </c>
      <c r="D39" s="365">
        <v>70000</v>
      </c>
      <c r="E39" s="370"/>
      <c r="F39" s="369"/>
      <c r="G39" s="369"/>
      <c r="H39" s="369"/>
      <c r="I39" s="515">
        <f>SUM(D39:H39)</f>
        <v>70000</v>
      </c>
      <c r="M39" s="373"/>
      <c r="N39" s="407"/>
    </row>
    <row r="40" spans="2:14" ht="50" customHeight="1" x14ac:dyDescent="0.3">
      <c r="B40" s="517" t="s">
        <v>388</v>
      </c>
      <c r="C40" s="320" t="s">
        <v>534</v>
      </c>
      <c r="D40" s="365">
        <v>900000</v>
      </c>
      <c r="E40" s="370"/>
      <c r="F40" s="369"/>
      <c r="G40" s="369"/>
      <c r="H40" s="369"/>
      <c r="I40" s="515">
        <f t="shared" si="1"/>
        <v>900000</v>
      </c>
      <c r="M40" s="373"/>
      <c r="N40" s="407"/>
    </row>
    <row r="41" spans="2:14" ht="34.5" x14ac:dyDescent="0.3">
      <c r="B41" s="312" t="s">
        <v>388</v>
      </c>
      <c r="C41" s="320" t="s">
        <v>538</v>
      </c>
      <c r="D41" s="365"/>
      <c r="E41" s="370">
        <v>60000</v>
      </c>
      <c r="F41" s="369">
        <v>30000</v>
      </c>
      <c r="G41" s="369"/>
      <c r="H41" s="369"/>
      <c r="I41" s="515">
        <f t="shared" si="1"/>
        <v>90000</v>
      </c>
      <c r="M41" s="373"/>
      <c r="N41" s="407"/>
    </row>
    <row r="42" spans="2:14" ht="23" x14ac:dyDescent="0.3">
      <c r="B42" s="312" t="s">
        <v>388</v>
      </c>
      <c r="C42" s="320" t="s">
        <v>539</v>
      </c>
      <c r="D42" s="370">
        <v>100000</v>
      </c>
      <c r="E42" s="370">
        <v>7500</v>
      </c>
      <c r="F42" s="370">
        <v>7500</v>
      </c>
      <c r="G42" s="370">
        <v>7500</v>
      </c>
      <c r="H42" s="370">
        <v>7500</v>
      </c>
      <c r="I42" s="514">
        <f t="shared" si="1"/>
        <v>130000</v>
      </c>
      <c r="M42" s="373"/>
      <c r="N42" s="407"/>
    </row>
    <row r="43" spans="2:14" ht="172.5" x14ac:dyDescent="0.3">
      <c r="B43" s="312" t="s">
        <v>389</v>
      </c>
      <c r="C43" s="320" t="s">
        <v>537</v>
      </c>
      <c r="D43" s="371">
        <v>100000</v>
      </c>
      <c r="E43" s="371">
        <v>60500</v>
      </c>
      <c r="F43" s="370"/>
      <c r="G43" s="370"/>
      <c r="H43" s="370"/>
      <c r="I43" s="514">
        <f t="shared" si="1"/>
        <v>160500</v>
      </c>
      <c r="M43" s="373"/>
      <c r="N43" s="407"/>
    </row>
    <row r="44" spans="2:14" ht="14" x14ac:dyDescent="0.3">
      <c r="B44" s="312" t="s">
        <v>390</v>
      </c>
      <c r="C44" s="320" t="s">
        <v>274</v>
      </c>
      <c r="D44" s="364"/>
      <c r="E44" s="364">
        <v>10000</v>
      </c>
      <c r="F44" s="364">
        <v>10000</v>
      </c>
      <c r="G44" s="364">
        <v>10000</v>
      </c>
      <c r="H44" s="364">
        <v>10000</v>
      </c>
      <c r="I44" s="515">
        <f t="shared" si="1"/>
        <v>40000</v>
      </c>
      <c r="M44" s="373"/>
      <c r="N44" s="407"/>
    </row>
    <row r="45" spans="2:14" ht="14" x14ac:dyDescent="0.3">
      <c r="B45" s="312" t="s">
        <v>379</v>
      </c>
      <c r="C45" s="320" t="s">
        <v>275</v>
      </c>
      <c r="D45" s="365"/>
      <c r="E45" s="365">
        <v>25000</v>
      </c>
      <c r="F45" s="365"/>
      <c r="G45" s="365"/>
      <c r="H45" s="365"/>
      <c r="I45" s="515">
        <f t="shared" si="1"/>
        <v>25000</v>
      </c>
      <c r="M45" s="373"/>
      <c r="N45" s="407"/>
    </row>
    <row r="46" spans="2:14" ht="14" x14ac:dyDescent="0.3">
      <c r="B46" s="312" t="s">
        <v>391</v>
      </c>
      <c r="C46" s="320" t="s">
        <v>417</v>
      </c>
      <c r="D46" s="371">
        <v>102196</v>
      </c>
      <c r="E46" s="371">
        <v>20000</v>
      </c>
      <c r="F46" s="371">
        <v>20000</v>
      </c>
      <c r="G46" s="371"/>
      <c r="H46" s="371"/>
      <c r="I46" s="515">
        <f t="shared" si="1"/>
        <v>142196</v>
      </c>
      <c r="M46" s="373"/>
      <c r="N46" s="407"/>
    </row>
    <row r="47" spans="2:14" ht="409.5" x14ac:dyDescent="0.3">
      <c r="B47" s="518" t="s">
        <v>391</v>
      </c>
      <c r="C47" s="320" t="s">
        <v>540</v>
      </c>
      <c r="D47" s="365">
        <v>15469</v>
      </c>
      <c r="E47" s="365"/>
      <c r="F47" s="365"/>
      <c r="G47" s="365"/>
      <c r="H47" s="365"/>
      <c r="I47" s="515">
        <f t="shared" si="1"/>
        <v>15469</v>
      </c>
      <c r="M47" s="373"/>
      <c r="N47" s="407"/>
    </row>
    <row r="48" spans="2:14" ht="149.5" x14ac:dyDescent="0.3">
      <c r="B48" s="518" t="s">
        <v>391</v>
      </c>
      <c r="C48" s="320" t="s">
        <v>541</v>
      </c>
      <c r="D48" s="365">
        <v>10000</v>
      </c>
      <c r="E48" s="365">
        <v>5000</v>
      </c>
      <c r="F48" s="365">
        <v>5000</v>
      </c>
      <c r="G48" s="365">
        <v>5000</v>
      </c>
      <c r="H48" s="365">
        <v>5000</v>
      </c>
      <c r="I48" s="514">
        <f t="shared" si="1"/>
        <v>30000</v>
      </c>
      <c r="M48" s="373"/>
      <c r="N48" s="407"/>
    </row>
    <row r="49" spans="2:14" ht="14" x14ac:dyDescent="0.3">
      <c r="B49" s="312" t="s">
        <v>391</v>
      </c>
      <c r="C49" s="320" t="s">
        <v>276</v>
      </c>
      <c r="D49" s="365">
        <v>15000</v>
      </c>
      <c r="E49" s="365">
        <v>10000</v>
      </c>
      <c r="F49" s="365">
        <v>10000</v>
      </c>
      <c r="G49" s="365">
        <v>5000</v>
      </c>
      <c r="H49" s="365">
        <v>5000</v>
      </c>
      <c r="I49" s="514">
        <f t="shared" si="1"/>
        <v>45000</v>
      </c>
      <c r="M49" s="373"/>
      <c r="N49" s="407"/>
    </row>
    <row r="50" spans="2:14" ht="14" x14ac:dyDescent="0.3">
      <c r="B50" s="312" t="s">
        <v>392</v>
      </c>
      <c r="C50" s="320" t="s">
        <v>411</v>
      </c>
      <c r="D50" s="365">
        <v>60000</v>
      </c>
      <c r="E50" s="365"/>
      <c r="F50" s="365"/>
      <c r="G50" s="365"/>
      <c r="H50" s="365"/>
      <c r="I50" s="514">
        <f t="shared" si="1"/>
        <v>60000</v>
      </c>
      <c r="M50" s="373"/>
      <c r="N50" s="407"/>
    </row>
    <row r="51" spans="2:14" x14ac:dyDescent="0.25">
      <c r="B51" s="312"/>
      <c r="C51" s="324" t="s">
        <v>238</v>
      </c>
      <c r="D51" s="326">
        <f>SUM(D33:D50)</f>
        <v>2248665</v>
      </c>
      <c r="E51" s="326">
        <f>SUM(E33:E50)</f>
        <v>840919</v>
      </c>
      <c r="F51" s="326">
        <f>SUM(F33:F50)</f>
        <v>112500</v>
      </c>
      <c r="G51" s="326">
        <f>SUM(G33:G50)</f>
        <v>62500</v>
      </c>
      <c r="H51" s="326">
        <f>SUM(H33:H50)</f>
        <v>67500</v>
      </c>
      <c r="I51" s="327">
        <f>SUM(I39:I50,I33:I38)</f>
        <v>3332084</v>
      </c>
      <c r="M51" s="331"/>
      <c r="N51" s="332">
        <f>+I51</f>
        <v>3332084</v>
      </c>
    </row>
    <row r="52" spans="2:14" x14ac:dyDescent="0.25">
      <c r="B52" s="312"/>
      <c r="C52" s="329" t="s">
        <v>239</v>
      </c>
      <c r="D52" s="330"/>
      <c r="E52" s="331"/>
      <c r="F52" s="332"/>
      <c r="K52" s="332">
        <f>J51/I51</f>
        <v>0</v>
      </c>
    </row>
    <row r="53" spans="2:14" x14ac:dyDescent="0.25">
      <c r="B53" s="312"/>
    </row>
    <row r="54" spans="2:14" x14ac:dyDescent="0.25">
      <c r="B54" s="312" t="s">
        <v>240</v>
      </c>
      <c r="C54" s="307" t="s">
        <v>277</v>
      </c>
    </row>
    <row r="55" spans="2:14" x14ac:dyDescent="0.25">
      <c r="B55" s="312"/>
    </row>
    <row r="56" spans="2:14" ht="23" x14ac:dyDescent="0.25">
      <c r="B56" s="312"/>
      <c r="D56" s="314" t="s">
        <v>229</v>
      </c>
      <c r="E56" s="314" t="s">
        <v>241</v>
      </c>
      <c r="F56" s="314" t="s">
        <v>242</v>
      </c>
      <c r="G56" s="314" t="s">
        <v>113</v>
      </c>
    </row>
    <row r="57" spans="2:14" ht="23" x14ac:dyDescent="0.25">
      <c r="B57" s="312" t="s">
        <v>377</v>
      </c>
      <c r="C57" s="320" t="s">
        <v>526</v>
      </c>
      <c r="D57" s="319">
        <v>17.3614</v>
      </c>
      <c r="E57" s="322">
        <v>240</v>
      </c>
      <c r="F57" s="322">
        <v>6</v>
      </c>
      <c r="G57" s="326">
        <f t="shared" ref="G57:G69" si="2">+F57*E57*D57</f>
        <v>25000.416000000001</v>
      </c>
      <c r="I57" s="332"/>
    </row>
    <row r="58" spans="2:14" x14ac:dyDescent="0.25">
      <c r="B58" s="312" t="s">
        <v>384</v>
      </c>
      <c r="C58" s="320" t="s">
        <v>278</v>
      </c>
      <c r="D58" s="319">
        <v>250</v>
      </c>
      <c r="E58" s="322">
        <v>40</v>
      </c>
      <c r="F58" s="322">
        <v>6</v>
      </c>
      <c r="G58" s="326">
        <f t="shared" si="2"/>
        <v>60000</v>
      </c>
      <c r="I58" s="332"/>
    </row>
    <row r="59" spans="2:14" x14ac:dyDescent="0.25">
      <c r="B59" s="312" t="s">
        <v>378</v>
      </c>
      <c r="C59" s="320" t="s">
        <v>409</v>
      </c>
      <c r="D59" s="319">
        <v>90</v>
      </c>
      <c r="E59" s="322">
        <v>100</v>
      </c>
      <c r="F59" s="322">
        <v>1</v>
      </c>
      <c r="G59" s="326">
        <f t="shared" si="2"/>
        <v>9000</v>
      </c>
      <c r="I59" s="332"/>
    </row>
    <row r="60" spans="2:14" x14ac:dyDescent="0.25">
      <c r="B60" s="312" t="s">
        <v>393</v>
      </c>
      <c r="C60" s="335" t="s">
        <v>279</v>
      </c>
      <c r="D60" s="319">
        <v>125</v>
      </c>
      <c r="E60" s="322">
        <v>100</v>
      </c>
      <c r="F60" s="322">
        <v>1</v>
      </c>
      <c r="G60" s="326">
        <f t="shared" si="2"/>
        <v>12500</v>
      </c>
      <c r="I60" s="332"/>
    </row>
    <row r="61" spans="2:14" x14ac:dyDescent="0.25">
      <c r="B61" s="312" t="s">
        <v>394</v>
      </c>
      <c r="C61" s="320" t="s">
        <v>280</v>
      </c>
      <c r="D61" s="319">
        <v>90</v>
      </c>
      <c r="E61" s="322">
        <v>100</v>
      </c>
      <c r="F61" s="322">
        <v>2</v>
      </c>
      <c r="G61" s="326">
        <f t="shared" si="2"/>
        <v>18000</v>
      </c>
      <c r="I61" s="332"/>
    </row>
    <row r="62" spans="2:14" x14ac:dyDescent="0.25">
      <c r="B62" s="312" t="s">
        <v>395</v>
      </c>
      <c r="C62" s="320" t="s">
        <v>281</v>
      </c>
      <c r="D62" s="319">
        <v>90</v>
      </c>
      <c r="E62" s="322">
        <v>100</v>
      </c>
      <c r="F62" s="322">
        <v>2</v>
      </c>
      <c r="G62" s="326">
        <f t="shared" si="2"/>
        <v>18000</v>
      </c>
      <c r="I62" s="332"/>
    </row>
    <row r="63" spans="2:14" x14ac:dyDescent="0.25">
      <c r="B63" s="312" t="s">
        <v>396</v>
      </c>
      <c r="C63" s="335" t="s">
        <v>282</v>
      </c>
      <c r="D63" s="319">
        <v>25</v>
      </c>
      <c r="E63" s="335">
        <v>360</v>
      </c>
      <c r="F63" s="335">
        <v>4</v>
      </c>
      <c r="G63" s="326">
        <f t="shared" si="2"/>
        <v>36000</v>
      </c>
      <c r="I63" s="332"/>
    </row>
    <row r="64" spans="2:14" x14ac:dyDescent="0.25">
      <c r="B64" s="312" t="s">
        <v>390</v>
      </c>
      <c r="C64" s="335" t="s">
        <v>283</v>
      </c>
      <c r="D64" s="319">
        <v>200</v>
      </c>
      <c r="E64" s="335">
        <v>25</v>
      </c>
      <c r="F64" s="335">
        <v>12</v>
      </c>
      <c r="G64" s="326">
        <f t="shared" si="2"/>
        <v>60000</v>
      </c>
      <c r="I64" s="332"/>
    </row>
    <row r="65" spans="2:9" x14ac:dyDescent="0.25">
      <c r="B65" s="312" t="s">
        <v>379</v>
      </c>
      <c r="C65" s="335" t="s">
        <v>527</v>
      </c>
      <c r="D65" s="319">
        <v>200</v>
      </c>
      <c r="E65" s="335">
        <v>20</v>
      </c>
      <c r="F65" s="335">
        <v>16</v>
      </c>
      <c r="G65" s="326">
        <f t="shared" si="2"/>
        <v>64000</v>
      </c>
      <c r="I65" s="332"/>
    </row>
    <row r="66" spans="2:9" x14ac:dyDescent="0.25">
      <c r="B66" s="312" t="s">
        <v>379</v>
      </c>
      <c r="C66" s="335" t="s">
        <v>285</v>
      </c>
      <c r="D66" s="319">
        <v>200</v>
      </c>
      <c r="E66" s="335">
        <v>75</v>
      </c>
      <c r="F66" s="335">
        <v>6</v>
      </c>
      <c r="G66" s="326">
        <f t="shared" si="2"/>
        <v>90000</v>
      </c>
      <c r="I66" s="332"/>
    </row>
    <row r="67" spans="2:9" x14ac:dyDescent="0.25">
      <c r="B67" s="312" t="s">
        <v>379</v>
      </c>
      <c r="C67" s="335" t="s">
        <v>528</v>
      </c>
      <c r="D67" s="319">
        <v>50</v>
      </c>
      <c r="E67" s="335">
        <v>300</v>
      </c>
      <c r="F67" s="335">
        <v>4</v>
      </c>
      <c r="G67" s="326">
        <f t="shared" si="2"/>
        <v>60000</v>
      </c>
      <c r="I67" s="332"/>
    </row>
    <row r="68" spans="2:9" x14ac:dyDescent="0.25">
      <c r="B68" s="312" t="s">
        <v>397</v>
      </c>
      <c r="C68" s="335" t="s">
        <v>287</v>
      </c>
      <c r="D68" s="319">
        <v>100</v>
      </c>
      <c r="E68" s="335">
        <v>370</v>
      </c>
      <c r="F68" s="335">
        <v>3</v>
      </c>
      <c r="G68" s="326">
        <f t="shared" si="2"/>
        <v>111000</v>
      </c>
      <c r="I68" s="332"/>
    </row>
    <row r="69" spans="2:9" x14ac:dyDescent="0.25">
      <c r="B69" s="312" t="s">
        <v>397</v>
      </c>
      <c r="C69" s="335" t="s">
        <v>288</v>
      </c>
      <c r="D69" s="319">
        <v>125</v>
      </c>
      <c r="E69" s="335">
        <v>100</v>
      </c>
      <c r="F69" s="335">
        <v>7</v>
      </c>
      <c r="G69" s="326">
        <f t="shared" si="2"/>
        <v>87500</v>
      </c>
      <c r="I69" s="332"/>
    </row>
    <row r="70" spans="2:9" x14ac:dyDescent="0.25">
      <c r="B70" s="312" t="s">
        <v>397</v>
      </c>
      <c r="C70" s="335" t="s">
        <v>289</v>
      </c>
      <c r="D70" s="319">
        <v>9000</v>
      </c>
      <c r="E70" s="335" t="s">
        <v>290</v>
      </c>
      <c r="F70" s="335">
        <v>6</v>
      </c>
      <c r="G70" s="326">
        <f>+F70*D70</f>
        <v>54000</v>
      </c>
      <c r="I70" s="332"/>
    </row>
    <row r="71" spans="2:9" x14ac:dyDescent="0.25">
      <c r="B71" s="312" t="s">
        <v>398</v>
      </c>
      <c r="C71" s="335" t="s">
        <v>291</v>
      </c>
      <c r="D71" s="319">
        <v>50250</v>
      </c>
      <c r="E71" s="335" t="s">
        <v>290</v>
      </c>
      <c r="F71" s="335">
        <v>2</v>
      </c>
      <c r="G71" s="326">
        <f>+F71*D71</f>
        <v>100500</v>
      </c>
      <c r="I71" s="332"/>
    </row>
    <row r="72" spans="2:9" x14ac:dyDescent="0.25">
      <c r="B72" s="312" t="s">
        <v>398</v>
      </c>
      <c r="C72" s="335" t="s">
        <v>292</v>
      </c>
      <c r="D72" s="319">
        <v>68500</v>
      </c>
      <c r="E72" s="335" t="s">
        <v>290</v>
      </c>
      <c r="F72" s="335">
        <v>1</v>
      </c>
      <c r="G72" s="326">
        <f>+F72*D72</f>
        <v>68500</v>
      </c>
      <c r="I72" s="332"/>
    </row>
    <row r="73" spans="2:9" x14ac:dyDescent="0.25">
      <c r="B73" s="312" t="s">
        <v>398</v>
      </c>
      <c r="C73" s="335" t="s">
        <v>529</v>
      </c>
      <c r="D73" s="319">
        <v>77746.332999999999</v>
      </c>
      <c r="E73" s="335" t="s">
        <v>290</v>
      </c>
      <c r="F73" s="335">
        <v>3</v>
      </c>
      <c r="G73" s="326">
        <v>232649</v>
      </c>
      <c r="I73" s="332"/>
    </row>
    <row r="74" spans="2:9" x14ac:dyDescent="0.25">
      <c r="B74" s="312" t="s">
        <v>398</v>
      </c>
      <c r="C74" s="335" t="s">
        <v>294</v>
      </c>
      <c r="D74" s="319">
        <v>460</v>
      </c>
      <c r="E74" s="335">
        <v>20</v>
      </c>
      <c r="F74" s="335">
        <v>10</v>
      </c>
      <c r="G74" s="326">
        <f>+D74*E74*F74</f>
        <v>92000</v>
      </c>
      <c r="I74" s="332"/>
    </row>
    <row r="75" spans="2:9" x14ac:dyDescent="0.25">
      <c r="B75" s="312" t="s">
        <v>380</v>
      </c>
      <c r="C75" s="335" t="s">
        <v>410</v>
      </c>
      <c r="D75" s="319">
        <v>25000</v>
      </c>
      <c r="E75" s="335" t="s">
        <v>290</v>
      </c>
      <c r="F75" s="335">
        <v>2</v>
      </c>
      <c r="G75" s="326">
        <f>+D75*F75</f>
        <v>50000</v>
      </c>
      <c r="I75" s="332"/>
    </row>
    <row r="76" spans="2:9" x14ac:dyDescent="0.25">
      <c r="B76" s="312" t="s">
        <v>380</v>
      </c>
      <c r="C76" s="335" t="s">
        <v>295</v>
      </c>
      <c r="D76" s="319">
        <v>15000</v>
      </c>
      <c r="E76" s="335" t="s">
        <v>290</v>
      </c>
      <c r="F76" s="335">
        <v>5</v>
      </c>
      <c r="G76" s="326">
        <f>+D76*F76</f>
        <v>75000</v>
      </c>
      <c r="I76" s="332"/>
    </row>
    <row r="77" spans="2:9" x14ac:dyDescent="0.25">
      <c r="B77" s="312" t="s">
        <v>399</v>
      </c>
      <c r="C77" s="335" t="s">
        <v>296</v>
      </c>
      <c r="D77" s="319">
        <v>28750</v>
      </c>
      <c r="E77" s="335" t="s">
        <v>290</v>
      </c>
      <c r="F77" s="335">
        <v>2</v>
      </c>
      <c r="G77" s="326">
        <f>+D77*F77</f>
        <v>57500</v>
      </c>
      <c r="I77" s="332"/>
    </row>
    <row r="78" spans="2:9" x14ac:dyDescent="0.25">
      <c r="B78" s="312" t="s">
        <v>381</v>
      </c>
      <c r="C78" s="335" t="s">
        <v>297</v>
      </c>
      <c r="D78" s="319">
        <v>100</v>
      </c>
      <c r="E78" s="335">
        <v>225</v>
      </c>
      <c r="F78" s="335">
        <v>6</v>
      </c>
      <c r="G78" s="326">
        <f>+F78*E78*D78</f>
        <v>135000</v>
      </c>
      <c r="I78" s="332"/>
    </row>
    <row r="79" spans="2:9" x14ac:dyDescent="0.25">
      <c r="B79" s="312" t="s">
        <v>381</v>
      </c>
      <c r="C79" s="335" t="s">
        <v>193</v>
      </c>
      <c r="D79" s="319">
        <v>40000</v>
      </c>
      <c r="E79" s="335" t="s">
        <v>290</v>
      </c>
      <c r="F79" s="335">
        <v>2</v>
      </c>
      <c r="G79" s="326">
        <f>+F79*D79</f>
        <v>80000</v>
      </c>
      <c r="I79" s="332"/>
    </row>
    <row r="80" spans="2:9" x14ac:dyDescent="0.25">
      <c r="B80" s="312" t="s">
        <v>381</v>
      </c>
      <c r="C80" s="335" t="s">
        <v>298</v>
      </c>
      <c r="D80" s="319">
        <v>30000</v>
      </c>
      <c r="E80" s="335" t="s">
        <v>290</v>
      </c>
      <c r="F80" s="335">
        <v>1</v>
      </c>
      <c r="G80" s="326">
        <f>+D80*F80</f>
        <v>30000</v>
      </c>
      <c r="I80" s="332"/>
    </row>
    <row r="81" spans="2:14" x14ac:dyDescent="0.25">
      <c r="B81" s="312" t="s">
        <v>392</v>
      </c>
      <c r="C81" s="335" t="s">
        <v>299</v>
      </c>
      <c r="D81" s="319">
        <v>12500</v>
      </c>
      <c r="E81" s="335" t="s">
        <v>290</v>
      </c>
      <c r="F81" s="335">
        <v>1</v>
      </c>
      <c r="G81" s="326">
        <f>+D81</f>
        <v>12500</v>
      </c>
      <c r="I81" s="332"/>
    </row>
    <row r="82" spans="2:14" x14ac:dyDescent="0.25">
      <c r="B82" s="312" t="s">
        <v>400</v>
      </c>
      <c r="C82" s="335" t="s">
        <v>300</v>
      </c>
      <c r="D82" s="319">
        <v>12500</v>
      </c>
      <c r="E82" s="335" t="s">
        <v>290</v>
      </c>
      <c r="F82" s="335">
        <v>1</v>
      </c>
      <c r="G82" s="326">
        <f>+D82</f>
        <v>12500</v>
      </c>
      <c r="I82" s="332"/>
    </row>
    <row r="83" spans="2:14" x14ac:dyDescent="0.25">
      <c r="B83" s="312"/>
      <c r="C83" s="324" t="s">
        <v>238</v>
      </c>
      <c r="D83" s="335"/>
      <c r="E83" s="335"/>
      <c r="F83" s="335"/>
      <c r="G83" s="328">
        <f>SUM(G57:G82)</f>
        <v>1651149.416</v>
      </c>
      <c r="I83" s="332"/>
      <c r="N83" s="332"/>
    </row>
    <row r="84" spans="2:14" x14ac:dyDescent="0.25">
      <c r="B84" s="312" t="s">
        <v>243</v>
      </c>
      <c r="C84" s="307" t="s">
        <v>244</v>
      </c>
    </row>
    <row r="86" spans="2:14" ht="34.5" x14ac:dyDescent="0.25">
      <c r="C86" s="333"/>
      <c r="D86" s="314" t="s">
        <v>229</v>
      </c>
      <c r="E86" s="314" t="s">
        <v>301</v>
      </c>
      <c r="F86" s="314" t="s">
        <v>113</v>
      </c>
      <c r="G86" s="314" t="s">
        <v>246</v>
      </c>
    </row>
    <row r="87" spans="2:14" x14ac:dyDescent="0.25">
      <c r="B87" s="307" t="s">
        <v>401</v>
      </c>
      <c r="C87" s="334" t="s">
        <v>302</v>
      </c>
      <c r="D87" s="319">
        <v>5000</v>
      </c>
      <c r="E87" s="322">
        <v>10</v>
      </c>
      <c r="F87" s="319">
        <f>+E87*D87</f>
        <v>50000</v>
      </c>
      <c r="G87" s="335" t="s">
        <v>303</v>
      </c>
      <c r="I87" s="332"/>
    </row>
    <row r="88" spans="2:14" x14ac:dyDescent="0.25">
      <c r="B88" s="307" t="s">
        <v>401</v>
      </c>
      <c r="C88" s="334" t="s">
        <v>304</v>
      </c>
      <c r="D88" s="319">
        <v>30000</v>
      </c>
      <c r="E88" s="322">
        <v>3</v>
      </c>
      <c r="F88" s="319">
        <f>+E88*D88</f>
        <v>90000</v>
      </c>
      <c r="G88" s="335"/>
      <c r="I88" s="332"/>
    </row>
    <row r="89" spans="2:14" x14ac:dyDescent="0.25">
      <c r="B89" s="307" t="s">
        <v>392</v>
      </c>
      <c r="C89" s="334" t="s">
        <v>305</v>
      </c>
      <c r="D89" s="319">
        <v>2000</v>
      </c>
      <c r="E89" s="322">
        <v>5</v>
      </c>
      <c r="F89" s="319">
        <f>+E89*D89</f>
        <v>10000</v>
      </c>
      <c r="G89" s="335"/>
      <c r="I89" s="332"/>
    </row>
    <row r="90" spans="2:14" x14ac:dyDescent="0.25">
      <c r="B90" s="307" t="s">
        <v>392</v>
      </c>
      <c r="C90" s="334" t="s">
        <v>306</v>
      </c>
      <c r="D90" s="319">
        <v>3000</v>
      </c>
      <c r="E90" s="322">
        <v>8</v>
      </c>
      <c r="F90" s="319">
        <f>+E90*D90</f>
        <v>24000</v>
      </c>
      <c r="G90" s="335"/>
      <c r="I90" s="332"/>
    </row>
    <row r="91" spans="2:14" x14ac:dyDescent="0.25">
      <c r="B91" s="307" t="s">
        <v>392</v>
      </c>
      <c r="C91" s="334" t="s">
        <v>307</v>
      </c>
      <c r="D91" s="319">
        <v>3500</v>
      </c>
      <c r="E91" s="322">
        <v>3</v>
      </c>
      <c r="F91" s="319">
        <f>+E91*D91</f>
        <v>10500</v>
      </c>
      <c r="G91" s="335"/>
      <c r="I91" s="332"/>
    </row>
    <row r="92" spans="2:14" x14ac:dyDescent="0.25">
      <c r="C92" s="324" t="s">
        <v>238</v>
      </c>
      <c r="D92" s="336"/>
      <c r="E92" s="327">
        <f>SUM(E87:E87)</f>
        <v>10</v>
      </c>
      <c r="F92" s="337">
        <f>SUM(F87:F91)</f>
        <v>184500</v>
      </c>
      <c r="G92" s="335"/>
      <c r="I92" s="332"/>
      <c r="N92" s="332">
        <f>+F92</f>
        <v>184500</v>
      </c>
    </row>
    <row r="93" spans="2:14" x14ac:dyDescent="0.25">
      <c r="C93" s="329"/>
      <c r="F93" s="332"/>
    </row>
    <row r="96" spans="2:14" x14ac:dyDescent="0.25">
      <c r="B96" s="312" t="s">
        <v>60</v>
      </c>
      <c r="C96" s="307" t="s">
        <v>247</v>
      </c>
    </row>
    <row r="98" spans="2:10" ht="23" x14ac:dyDescent="0.25">
      <c r="C98" s="333"/>
      <c r="D98" s="314" t="s">
        <v>248</v>
      </c>
      <c r="E98" s="314" t="s">
        <v>249</v>
      </c>
      <c r="F98" s="314" t="s">
        <v>113</v>
      </c>
      <c r="G98" s="314" t="s">
        <v>250</v>
      </c>
    </row>
    <row r="99" spans="2:10" ht="14" x14ac:dyDescent="0.3">
      <c r="B99" s="307" t="s">
        <v>402</v>
      </c>
      <c r="C99" s="334" t="s">
        <v>308</v>
      </c>
      <c r="D99" s="338">
        <v>15</v>
      </c>
      <c r="E99" s="321">
        <v>6000</v>
      </c>
      <c r="F99" s="319">
        <f t="shared" ref="F99:F110" si="3">D99*E99</f>
        <v>90000</v>
      </c>
      <c r="G99" s="338"/>
      <c r="I99" s="408"/>
      <c r="J99"/>
    </row>
    <row r="100" spans="2:10" ht="14" x14ac:dyDescent="0.3">
      <c r="B100" s="307" t="s">
        <v>402</v>
      </c>
      <c r="C100" s="334" t="s">
        <v>309</v>
      </c>
      <c r="D100" s="338">
        <v>20</v>
      </c>
      <c r="E100" s="321">
        <v>6000</v>
      </c>
      <c r="F100" s="319">
        <f t="shared" si="3"/>
        <v>120000</v>
      </c>
      <c r="G100" s="338"/>
      <c r="I100" s="408"/>
      <c r="J100"/>
    </row>
    <row r="101" spans="2:10" ht="14" x14ac:dyDescent="0.3">
      <c r="B101" s="307" t="s">
        <v>387</v>
      </c>
      <c r="C101" s="334" t="s">
        <v>310</v>
      </c>
      <c r="D101" s="338">
        <v>1</v>
      </c>
      <c r="E101" s="321">
        <v>100000</v>
      </c>
      <c r="F101" s="319">
        <f t="shared" si="3"/>
        <v>100000</v>
      </c>
      <c r="G101" s="338"/>
      <c r="I101" s="408"/>
      <c r="J101"/>
    </row>
    <row r="102" spans="2:10" ht="14" x14ac:dyDescent="0.3">
      <c r="B102" s="307" t="s">
        <v>393</v>
      </c>
      <c r="C102" s="334" t="s">
        <v>311</v>
      </c>
      <c r="D102" s="338">
        <v>1</v>
      </c>
      <c r="E102" s="321">
        <v>100000</v>
      </c>
      <c r="F102" s="319">
        <f t="shared" si="3"/>
        <v>100000</v>
      </c>
      <c r="G102" s="338"/>
      <c r="I102" s="408"/>
      <c r="J102"/>
    </row>
    <row r="103" spans="2:10" ht="14" x14ac:dyDescent="0.3">
      <c r="B103" s="307" t="s">
        <v>393</v>
      </c>
      <c r="C103" s="334" t="s">
        <v>312</v>
      </c>
      <c r="D103" s="338">
        <v>1</v>
      </c>
      <c r="E103" s="321">
        <v>71000</v>
      </c>
      <c r="F103" s="319">
        <f t="shared" si="3"/>
        <v>71000</v>
      </c>
      <c r="G103" s="338"/>
      <c r="I103" s="408"/>
      <c r="J103"/>
    </row>
    <row r="104" spans="2:10" ht="14" x14ac:dyDescent="0.3">
      <c r="B104" s="307" t="s">
        <v>403</v>
      </c>
      <c r="C104" s="334" t="s">
        <v>313</v>
      </c>
      <c r="D104" s="338">
        <v>1</v>
      </c>
      <c r="E104" s="321">
        <v>200000</v>
      </c>
      <c r="F104" s="319">
        <f t="shared" si="3"/>
        <v>200000</v>
      </c>
      <c r="G104" s="338"/>
      <c r="I104" s="408"/>
      <c r="J104"/>
    </row>
    <row r="105" spans="2:10" ht="14" x14ac:dyDescent="0.3">
      <c r="B105" s="307" t="s">
        <v>389</v>
      </c>
      <c r="C105" s="334" t="s">
        <v>314</v>
      </c>
      <c r="D105" s="338">
        <v>1</v>
      </c>
      <c r="E105" s="321">
        <v>35000</v>
      </c>
      <c r="F105" s="319">
        <f t="shared" si="3"/>
        <v>35000</v>
      </c>
      <c r="G105" s="338"/>
      <c r="I105" s="408"/>
      <c r="J105"/>
    </row>
    <row r="106" spans="2:10" ht="14" x14ac:dyDescent="0.3">
      <c r="B106" s="307" t="s">
        <v>396</v>
      </c>
      <c r="C106" s="334" t="s">
        <v>315</v>
      </c>
      <c r="D106" s="338">
        <v>1</v>
      </c>
      <c r="E106" s="321">
        <v>185000</v>
      </c>
      <c r="F106" s="319">
        <f t="shared" si="3"/>
        <v>185000</v>
      </c>
      <c r="G106" s="338"/>
      <c r="I106" s="408"/>
      <c r="J106"/>
    </row>
    <row r="107" spans="2:10" ht="14" x14ac:dyDescent="0.3">
      <c r="B107" s="307" t="s">
        <v>379</v>
      </c>
      <c r="C107" s="334" t="s">
        <v>316</v>
      </c>
      <c r="D107" s="338">
        <v>2</v>
      </c>
      <c r="E107" s="321">
        <v>25000</v>
      </c>
      <c r="F107" s="319">
        <f t="shared" si="3"/>
        <v>50000</v>
      </c>
      <c r="G107" s="338"/>
      <c r="I107" s="408"/>
      <c r="J107"/>
    </row>
    <row r="108" spans="2:10" ht="14" x14ac:dyDescent="0.3">
      <c r="B108" s="307" t="s">
        <v>379</v>
      </c>
      <c r="C108" s="334" t="s">
        <v>317</v>
      </c>
      <c r="D108" s="338">
        <v>15</v>
      </c>
      <c r="E108" s="321">
        <v>15000</v>
      </c>
      <c r="F108" s="319">
        <f t="shared" si="3"/>
        <v>225000</v>
      </c>
      <c r="G108" s="338"/>
      <c r="I108" s="408"/>
      <c r="J108"/>
    </row>
    <row r="109" spans="2:10" ht="14" x14ac:dyDescent="0.3">
      <c r="B109" s="307" t="s">
        <v>381</v>
      </c>
      <c r="C109" s="334" t="s">
        <v>318</v>
      </c>
      <c r="D109" s="338">
        <v>1</v>
      </c>
      <c r="E109" s="321">
        <v>50000</v>
      </c>
      <c r="F109" s="319">
        <f t="shared" si="3"/>
        <v>50000</v>
      </c>
      <c r="G109" s="338"/>
      <c r="I109" s="408"/>
      <c r="J109"/>
    </row>
    <row r="110" spans="2:10" ht="14" x14ac:dyDescent="0.3">
      <c r="B110" s="307" t="s">
        <v>381</v>
      </c>
      <c r="C110" s="334" t="s">
        <v>319</v>
      </c>
      <c r="D110" s="338">
        <v>4</v>
      </c>
      <c r="E110" s="321">
        <v>13250</v>
      </c>
      <c r="F110" s="319">
        <f t="shared" si="3"/>
        <v>53000</v>
      </c>
      <c r="G110" s="338"/>
      <c r="I110" s="408"/>
      <c r="J110"/>
    </row>
    <row r="111" spans="2:10" ht="14" x14ac:dyDescent="0.3">
      <c r="B111" s="307" t="s">
        <v>381</v>
      </c>
      <c r="C111" s="334" t="s">
        <v>195</v>
      </c>
      <c r="D111" s="338">
        <v>4</v>
      </c>
      <c r="E111" s="321">
        <v>15189</v>
      </c>
      <c r="F111" s="319">
        <f>+D111*E111</f>
        <v>60756</v>
      </c>
      <c r="G111" s="338"/>
      <c r="I111" s="408"/>
      <c r="J111"/>
    </row>
    <row r="112" spans="2:10" ht="14" x14ac:dyDescent="0.3">
      <c r="B112" s="307" t="s">
        <v>381</v>
      </c>
      <c r="C112" s="334" t="s">
        <v>320</v>
      </c>
      <c r="D112" s="338">
        <v>3</v>
      </c>
      <c r="E112" s="321">
        <v>10000</v>
      </c>
      <c r="F112" s="319">
        <f>+D112*E112</f>
        <v>30000</v>
      </c>
      <c r="G112" s="338"/>
      <c r="I112" s="408"/>
      <c r="J112"/>
    </row>
    <row r="113" spans="2:14" ht="14" x14ac:dyDescent="0.3">
      <c r="B113" s="307" t="s">
        <v>382</v>
      </c>
      <c r="C113" s="411" t="s">
        <v>352</v>
      </c>
      <c r="D113" s="335">
        <v>2</v>
      </c>
      <c r="E113" s="321">
        <v>60756</v>
      </c>
      <c r="F113" s="335">
        <f>+E113*D113</f>
        <v>121512</v>
      </c>
      <c r="G113" s="338"/>
      <c r="I113" s="408"/>
      <c r="J113"/>
    </row>
    <row r="114" spans="2:14" ht="14" x14ac:dyDescent="0.3">
      <c r="B114" s="307" t="s">
        <v>382</v>
      </c>
      <c r="C114" s="334" t="s">
        <v>321</v>
      </c>
      <c r="D114" s="338">
        <v>3</v>
      </c>
      <c r="E114" s="321">
        <v>20000</v>
      </c>
      <c r="F114" s="319">
        <f>+D114*E114</f>
        <v>60000</v>
      </c>
      <c r="G114" s="338"/>
      <c r="I114" s="408"/>
      <c r="J114"/>
    </row>
    <row r="115" spans="2:14" ht="14" x14ac:dyDescent="0.3">
      <c r="C115" s="324" t="s">
        <v>238</v>
      </c>
      <c r="D115" s="338"/>
      <c r="E115" s="321"/>
      <c r="F115" s="326">
        <f>SUM(F99:F114)</f>
        <v>1551268</v>
      </c>
      <c r="G115" s="338"/>
      <c r="I115" s="408"/>
      <c r="J115"/>
      <c r="N115" s="332">
        <f>+F115</f>
        <v>1551268</v>
      </c>
    </row>
    <row r="116" spans="2:14" x14ac:dyDescent="0.25">
      <c r="F116" s="330"/>
    </row>
    <row r="117" spans="2:14" x14ac:dyDescent="0.25">
      <c r="F117" s="330"/>
    </row>
    <row r="118" spans="2:14" x14ac:dyDescent="0.25">
      <c r="B118" s="312" t="s">
        <v>65</v>
      </c>
      <c r="C118" s="339" t="s">
        <v>322</v>
      </c>
      <c r="F118" s="330"/>
    </row>
    <row r="119" spans="2:14" ht="23" x14ac:dyDescent="0.25">
      <c r="D119" s="314" t="s">
        <v>229</v>
      </c>
      <c r="E119" s="314" t="s">
        <v>245</v>
      </c>
      <c r="F119" s="314" t="s">
        <v>113</v>
      </c>
    </row>
    <row r="120" spans="2:14" ht="14" x14ac:dyDescent="0.3">
      <c r="B120" s="307" t="s">
        <v>377</v>
      </c>
      <c r="C120" s="320" t="s">
        <v>323</v>
      </c>
      <c r="D120" s="321">
        <v>600</v>
      </c>
      <c r="E120" s="322">
        <v>45</v>
      </c>
      <c r="F120" s="325">
        <f t="shared" ref="F120:F128" si="4">+E120*D120</f>
        <v>27000</v>
      </c>
      <c r="H120"/>
      <c r="I120" s="408"/>
    </row>
    <row r="121" spans="2:14" ht="14" x14ac:dyDescent="0.3">
      <c r="B121" s="307" t="s">
        <v>384</v>
      </c>
      <c r="C121" s="320" t="s">
        <v>324</v>
      </c>
      <c r="D121" s="321">
        <v>600</v>
      </c>
      <c r="E121" s="322">
        <v>45</v>
      </c>
      <c r="F121" s="325">
        <f t="shared" si="4"/>
        <v>27000</v>
      </c>
      <c r="H121"/>
      <c r="I121" s="408"/>
    </row>
    <row r="122" spans="2:14" ht="14" x14ac:dyDescent="0.3">
      <c r="B122" s="307" t="s">
        <v>404</v>
      </c>
      <c r="C122" s="335" t="s">
        <v>325</v>
      </c>
      <c r="D122" s="321">
        <v>600</v>
      </c>
      <c r="E122" s="335">
        <v>45</v>
      </c>
      <c r="F122" s="325">
        <f t="shared" si="4"/>
        <v>27000</v>
      </c>
      <c r="H122"/>
      <c r="I122" s="408"/>
    </row>
    <row r="123" spans="2:14" ht="14" x14ac:dyDescent="0.3">
      <c r="B123" s="307" t="s">
        <v>378</v>
      </c>
      <c r="C123" s="335" t="s">
        <v>326</v>
      </c>
      <c r="D123" s="321">
        <v>600</v>
      </c>
      <c r="E123" s="335">
        <v>30</v>
      </c>
      <c r="F123" s="325">
        <f t="shared" si="4"/>
        <v>18000</v>
      </c>
      <c r="H123"/>
      <c r="I123" s="408"/>
    </row>
    <row r="124" spans="2:14" ht="14" x14ac:dyDescent="0.3">
      <c r="B124" s="307" t="s">
        <v>394</v>
      </c>
      <c r="C124" s="335" t="s">
        <v>280</v>
      </c>
      <c r="D124" s="321">
        <v>600</v>
      </c>
      <c r="E124" s="335">
        <v>40</v>
      </c>
      <c r="F124" s="325">
        <f t="shared" si="4"/>
        <v>24000</v>
      </c>
      <c r="H124"/>
      <c r="I124" s="408"/>
    </row>
    <row r="125" spans="2:14" ht="14" x14ac:dyDescent="0.3">
      <c r="B125" s="307" t="s">
        <v>395</v>
      </c>
      <c r="C125" s="335" t="s">
        <v>281</v>
      </c>
      <c r="D125" s="321">
        <v>600</v>
      </c>
      <c r="E125" s="335">
        <v>40</v>
      </c>
      <c r="F125" s="325">
        <f t="shared" si="4"/>
        <v>24000</v>
      </c>
      <c r="H125"/>
      <c r="I125" s="408"/>
    </row>
    <row r="126" spans="2:14" ht="14" x14ac:dyDescent="0.3">
      <c r="B126" s="307" t="s">
        <v>403</v>
      </c>
      <c r="C126" s="335" t="s">
        <v>327</v>
      </c>
      <c r="D126" s="321">
        <v>600</v>
      </c>
      <c r="E126" s="335">
        <v>35</v>
      </c>
      <c r="F126" s="325">
        <f t="shared" si="4"/>
        <v>21000</v>
      </c>
      <c r="H126"/>
      <c r="I126" s="408"/>
    </row>
    <row r="127" spans="2:14" ht="14" x14ac:dyDescent="0.3">
      <c r="B127" s="307" t="s">
        <v>397</v>
      </c>
      <c r="C127" s="335" t="s">
        <v>328</v>
      </c>
      <c r="D127" s="321">
        <v>600</v>
      </c>
      <c r="E127" s="335">
        <v>60</v>
      </c>
      <c r="F127" s="325">
        <f t="shared" si="4"/>
        <v>36000</v>
      </c>
      <c r="H127"/>
      <c r="I127" s="408"/>
    </row>
    <row r="128" spans="2:14" ht="14" x14ac:dyDescent="0.3">
      <c r="B128" s="307" t="s">
        <v>397</v>
      </c>
      <c r="C128" s="335" t="s">
        <v>329</v>
      </c>
      <c r="D128" s="321">
        <v>5000</v>
      </c>
      <c r="E128" s="335">
        <v>5</v>
      </c>
      <c r="F128" s="325">
        <f t="shared" si="4"/>
        <v>25000</v>
      </c>
      <c r="H128"/>
      <c r="I128" s="408"/>
    </row>
    <row r="129" spans="2:14" ht="14" x14ac:dyDescent="0.3">
      <c r="B129" s="307" t="s">
        <v>398</v>
      </c>
      <c r="C129" s="320" t="s">
        <v>330</v>
      </c>
      <c r="D129" s="321">
        <v>500</v>
      </c>
      <c r="E129" s="335">
        <v>77</v>
      </c>
      <c r="F129" s="325">
        <f>D129*E129</f>
        <v>38500</v>
      </c>
      <c r="H129"/>
      <c r="I129" s="408"/>
    </row>
    <row r="130" spans="2:14" ht="14" x14ac:dyDescent="0.3">
      <c r="B130" s="307" t="s">
        <v>380</v>
      </c>
      <c r="C130" s="335" t="s">
        <v>331</v>
      </c>
      <c r="D130" s="321">
        <v>600</v>
      </c>
      <c r="E130" s="335">
        <v>45</v>
      </c>
      <c r="F130" s="325">
        <f>D130*E130</f>
        <v>27000</v>
      </c>
      <c r="H130"/>
      <c r="I130" s="408"/>
    </row>
    <row r="131" spans="2:14" ht="14" x14ac:dyDescent="0.3">
      <c r="B131" s="307" t="s">
        <v>399</v>
      </c>
      <c r="C131" s="335" t="s">
        <v>332</v>
      </c>
      <c r="D131" s="321">
        <v>600</v>
      </c>
      <c r="E131" s="335">
        <v>25</v>
      </c>
      <c r="F131" s="325">
        <f>D131*E131</f>
        <v>15000</v>
      </c>
      <c r="H131"/>
      <c r="I131" s="408"/>
    </row>
    <row r="132" spans="2:14" ht="14" x14ac:dyDescent="0.3">
      <c r="B132" s="307" t="s">
        <v>381</v>
      </c>
      <c r="C132" s="335" t="s">
        <v>333</v>
      </c>
      <c r="D132" s="321">
        <v>600</v>
      </c>
      <c r="E132" s="335">
        <v>45</v>
      </c>
      <c r="F132" s="325">
        <f>D132*E132</f>
        <v>27000</v>
      </c>
      <c r="H132"/>
      <c r="I132" s="408"/>
    </row>
    <row r="133" spans="2:14" x14ac:dyDescent="0.25">
      <c r="C133" s="324" t="s">
        <v>238</v>
      </c>
      <c r="D133" s="335"/>
      <c r="E133" s="335"/>
      <c r="F133" s="325">
        <f>SUM(F120:F132)</f>
        <v>336500</v>
      </c>
      <c r="I133" s="332"/>
    </row>
    <row r="134" spans="2:14" x14ac:dyDescent="0.25">
      <c r="B134" s="312" t="s">
        <v>251</v>
      </c>
      <c r="C134" s="307" t="s">
        <v>252</v>
      </c>
      <c r="I134" s="409"/>
    </row>
    <row r="135" spans="2:14" x14ac:dyDescent="0.25">
      <c r="B135" s="312"/>
      <c r="N135" s="332">
        <f>+F133</f>
        <v>336500</v>
      </c>
    </row>
    <row r="136" spans="2:14" ht="23" x14ac:dyDescent="0.25">
      <c r="D136" s="314" t="s">
        <v>229</v>
      </c>
      <c r="E136" s="314" t="s">
        <v>253</v>
      </c>
      <c r="F136" s="314" t="s">
        <v>113</v>
      </c>
    </row>
    <row r="137" spans="2:14" x14ac:dyDescent="0.25">
      <c r="B137" s="307" t="s">
        <v>405</v>
      </c>
      <c r="C137" s="340" t="s">
        <v>334</v>
      </c>
      <c r="D137" s="321">
        <v>1136078</v>
      </c>
      <c r="E137" s="322">
        <v>1</v>
      </c>
      <c r="F137" s="321">
        <f>+E137*D137</f>
        <v>1136078</v>
      </c>
      <c r="I137" s="332"/>
    </row>
    <row r="138" spans="2:14" x14ac:dyDescent="0.25">
      <c r="B138" s="307" t="s">
        <v>406</v>
      </c>
      <c r="C138" s="340" t="s">
        <v>335</v>
      </c>
      <c r="D138" s="321">
        <v>600000</v>
      </c>
      <c r="E138" s="322">
        <v>1</v>
      </c>
      <c r="F138" s="321">
        <f>+E138*D138</f>
        <v>600000</v>
      </c>
      <c r="I138" s="332"/>
    </row>
    <row r="139" spans="2:14" ht="23" x14ac:dyDescent="0.25">
      <c r="B139" s="307" t="s">
        <v>407</v>
      </c>
      <c r="C139" s="342" t="s">
        <v>524</v>
      </c>
      <c r="D139" s="321">
        <v>200000</v>
      </c>
      <c r="E139" s="322">
        <v>5</v>
      </c>
      <c r="F139" s="321">
        <f>+E139*D139</f>
        <v>1000000</v>
      </c>
      <c r="I139" s="332"/>
    </row>
    <row r="140" spans="2:14" x14ac:dyDescent="0.25">
      <c r="C140" s="324" t="s">
        <v>238</v>
      </c>
      <c r="D140" s="338"/>
      <c r="E140" s="327">
        <f>SUM(E137:E138)</f>
        <v>2</v>
      </c>
      <c r="F140" s="326">
        <f>SUM(F137:F139)</f>
        <v>2736078</v>
      </c>
      <c r="I140" s="332"/>
      <c r="N140" s="332">
        <f>+F140</f>
        <v>2736078</v>
      </c>
    </row>
    <row r="141" spans="2:14" x14ac:dyDescent="0.25">
      <c r="C141" s="329" t="s">
        <v>239</v>
      </c>
      <c r="F141" s="332">
        <f>F140/E140</f>
        <v>1368039</v>
      </c>
    </row>
    <row r="143" spans="2:14" x14ac:dyDescent="0.25">
      <c r="B143" s="312" t="s">
        <v>109</v>
      </c>
      <c r="C143" s="307" t="s">
        <v>337</v>
      </c>
    </row>
    <row r="146" spans="2:9" ht="23" x14ac:dyDescent="0.25">
      <c r="C146" s="341"/>
      <c r="D146" s="314" t="s">
        <v>229</v>
      </c>
      <c r="E146" s="314" t="s">
        <v>516</v>
      </c>
      <c r="F146" s="314" t="s">
        <v>113</v>
      </c>
    </row>
    <row r="147" spans="2:9" ht="14" x14ac:dyDescent="0.3">
      <c r="B147" s="307" t="s">
        <v>392</v>
      </c>
      <c r="C147" s="334" t="s">
        <v>338</v>
      </c>
      <c r="D147" s="319">
        <v>300</v>
      </c>
      <c r="E147" s="317">
        <v>30</v>
      </c>
      <c r="F147" s="319">
        <f t="shared" ref="F147:F159" si="5">+E147*D147</f>
        <v>9000</v>
      </c>
      <c r="H147"/>
      <c r="I147" s="408"/>
    </row>
    <row r="148" spans="2:9" ht="14" x14ac:dyDescent="0.3">
      <c r="B148" s="307" t="s">
        <v>392</v>
      </c>
      <c r="C148" s="334" t="s">
        <v>339</v>
      </c>
      <c r="D148" s="319">
        <v>600</v>
      </c>
      <c r="E148" s="317">
        <v>30</v>
      </c>
      <c r="F148" s="319">
        <f t="shared" si="5"/>
        <v>18000</v>
      </c>
      <c r="H148"/>
      <c r="I148" s="408"/>
    </row>
    <row r="149" spans="2:9" ht="14" x14ac:dyDescent="0.3">
      <c r="B149" s="307" t="s">
        <v>392</v>
      </c>
      <c r="C149" s="334" t="s">
        <v>340</v>
      </c>
      <c r="D149" s="319">
        <v>500</v>
      </c>
      <c r="E149" s="317">
        <v>25</v>
      </c>
      <c r="F149" s="319">
        <f t="shared" si="5"/>
        <v>12500</v>
      </c>
      <c r="H149"/>
      <c r="I149" s="408"/>
    </row>
    <row r="150" spans="2:9" ht="14" x14ac:dyDescent="0.3">
      <c r="B150" s="307" t="s">
        <v>392</v>
      </c>
      <c r="C150" s="334" t="s">
        <v>341</v>
      </c>
      <c r="D150" s="319">
        <v>125</v>
      </c>
      <c r="E150" s="317">
        <v>160</v>
      </c>
      <c r="F150" s="319">
        <f t="shared" si="5"/>
        <v>20000</v>
      </c>
      <c r="H150"/>
      <c r="I150" s="408"/>
    </row>
    <row r="151" spans="2:9" ht="14" x14ac:dyDescent="0.3">
      <c r="B151" s="307" t="s">
        <v>392</v>
      </c>
      <c r="C151" s="334" t="s">
        <v>342</v>
      </c>
      <c r="D151" s="319">
        <v>600</v>
      </c>
      <c r="E151" s="317">
        <v>21</v>
      </c>
      <c r="F151" s="319">
        <f t="shared" si="5"/>
        <v>12600</v>
      </c>
      <c r="H151"/>
      <c r="I151" s="408"/>
    </row>
    <row r="152" spans="2:9" ht="14" x14ac:dyDescent="0.3">
      <c r="B152" s="307" t="s">
        <v>392</v>
      </c>
      <c r="C152" s="342" t="s">
        <v>343</v>
      </c>
      <c r="D152" s="343">
        <v>300</v>
      </c>
      <c r="E152" s="344">
        <v>21</v>
      </c>
      <c r="F152" s="319">
        <f t="shared" si="5"/>
        <v>6300</v>
      </c>
      <c r="H152"/>
      <c r="I152" s="408"/>
    </row>
    <row r="153" spans="2:9" ht="14" x14ac:dyDescent="0.3">
      <c r="B153" s="307" t="s">
        <v>392</v>
      </c>
      <c r="C153" s="342" t="s">
        <v>344</v>
      </c>
      <c r="D153" s="343">
        <v>2000</v>
      </c>
      <c r="E153" s="344">
        <v>60</v>
      </c>
      <c r="F153" s="319">
        <f t="shared" si="5"/>
        <v>120000</v>
      </c>
      <c r="H153"/>
      <c r="I153" s="408"/>
    </row>
    <row r="154" spans="2:9" ht="14" x14ac:dyDescent="0.3">
      <c r="B154" s="307" t="s">
        <v>392</v>
      </c>
      <c r="C154" s="342" t="s">
        <v>345</v>
      </c>
      <c r="D154" s="343">
        <v>1500</v>
      </c>
      <c r="E154" s="344">
        <v>60</v>
      </c>
      <c r="F154" s="319">
        <f t="shared" si="5"/>
        <v>90000</v>
      </c>
      <c r="H154"/>
      <c r="I154" s="408"/>
    </row>
    <row r="155" spans="2:9" ht="34.5" x14ac:dyDescent="0.3">
      <c r="B155" s="307" t="s">
        <v>392</v>
      </c>
      <c r="C155" s="342" t="s">
        <v>522</v>
      </c>
      <c r="D155" s="343">
        <v>4000</v>
      </c>
      <c r="E155" s="344">
        <v>60</v>
      </c>
      <c r="F155" s="319">
        <f t="shared" si="5"/>
        <v>240000</v>
      </c>
      <c r="H155"/>
      <c r="I155" s="408"/>
    </row>
    <row r="156" spans="2:9" ht="34.5" x14ac:dyDescent="0.3">
      <c r="B156" s="307" t="s">
        <v>392</v>
      </c>
      <c r="C156" s="342" t="s">
        <v>523</v>
      </c>
      <c r="D156" s="343">
        <v>4000</v>
      </c>
      <c r="E156" s="344">
        <v>60</v>
      </c>
      <c r="F156" s="319">
        <f t="shared" si="5"/>
        <v>240000</v>
      </c>
      <c r="H156"/>
      <c r="I156" s="408"/>
    </row>
    <row r="157" spans="2:9" ht="14" x14ac:dyDescent="0.3">
      <c r="B157" s="307" t="s">
        <v>392</v>
      </c>
      <c r="C157" s="342" t="s">
        <v>531</v>
      </c>
      <c r="D157" s="343">
        <v>300</v>
      </c>
      <c r="E157" s="344">
        <v>30</v>
      </c>
      <c r="F157" s="319">
        <f t="shared" si="5"/>
        <v>9000</v>
      </c>
      <c r="H157"/>
      <c r="I157" s="408"/>
    </row>
    <row r="158" spans="2:9" ht="14" x14ac:dyDescent="0.3">
      <c r="B158" s="307" t="s">
        <v>400</v>
      </c>
      <c r="C158" s="342" t="s">
        <v>349</v>
      </c>
      <c r="D158" s="343">
        <v>600</v>
      </c>
      <c r="E158" s="344">
        <v>30</v>
      </c>
      <c r="F158" s="319">
        <f t="shared" si="5"/>
        <v>18000</v>
      </c>
      <c r="H158"/>
      <c r="I158" s="408"/>
    </row>
    <row r="159" spans="2:9" ht="14" x14ac:dyDescent="0.3">
      <c r="B159" s="307" t="s">
        <v>400</v>
      </c>
      <c r="C159" s="342" t="s">
        <v>350</v>
      </c>
      <c r="D159" s="343">
        <v>300</v>
      </c>
      <c r="E159" s="344">
        <v>30</v>
      </c>
      <c r="F159" s="319">
        <f t="shared" si="5"/>
        <v>9000</v>
      </c>
      <c r="H159"/>
      <c r="I159" s="408"/>
    </row>
    <row r="160" spans="2:9" x14ac:dyDescent="0.25">
      <c r="C160" s="324" t="s">
        <v>254</v>
      </c>
      <c r="D160" s="322"/>
      <c r="E160" s="317">
        <f>SUM(E147:E159)</f>
        <v>617</v>
      </c>
      <c r="F160" s="345">
        <f>SUM(F147:F159)</f>
        <v>804400</v>
      </c>
      <c r="I160" s="372"/>
    </row>
    <row r="161" spans="2:14" x14ac:dyDescent="0.25">
      <c r="C161" s="329" t="s">
        <v>239</v>
      </c>
      <c r="D161" s="346"/>
      <c r="E161" s="347"/>
      <c r="F161" s="346">
        <f>F160/E160</f>
        <v>1303.7277147487844</v>
      </c>
      <c r="N161" s="372">
        <f>+F160</f>
        <v>804400</v>
      </c>
    </row>
    <row r="162" spans="2:14" x14ac:dyDescent="0.25">
      <c r="C162" s="348"/>
      <c r="D162" s="346"/>
      <c r="E162" s="347"/>
      <c r="F162" s="346"/>
      <c r="N162" s="372">
        <f ca="1">SUM(N1:N165)</f>
        <v>10781979.416000001</v>
      </c>
    </row>
    <row r="164" spans="2:14" ht="34.5" x14ac:dyDescent="0.25">
      <c r="B164" s="312" t="s">
        <v>91</v>
      </c>
      <c r="C164" s="341"/>
      <c r="D164" s="313" t="s">
        <v>517</v>
      </c>
      <c r="E164" s="313" t="s">
        <v>518</v>
      </c>
      <c r="F164" s="313" t="s">
        <v>519</v>
      </c>
      <c r="G164" s="313" t="s">
        <v>520</v>
      </c>
      <c r="H164" s="313" t="s">
        <v>521</v>
      </c>
      <c r="I164" s="314" t="s">
        <v>367</v>
      </c>
    </row>
    <row r="165" spans="2:14" x14ac:dyDescent="0.25">
      <c r="B165" s="312" t="s">
        <v>372</v>
      </c>
      <c r="C165" s="334" t="s">
        <v>361</v>
      </c>
      <c r="D165" s="377">
        <v>60000</v>
      </c>
      <c r="E165" s="377">
        <v>60000</v>
      </c>
      <c r="F165" s="377">
        <v>60000</v>
      </c>
      <c r="G165" s="377">
        <v>60000</v>
      </c>
      <c r="H165" s="377">
        <v>60000</v>
      </c>
      <c r="I165" s="322">
        <f>SUM(D165:H165)</f>
        <v>300000</v>
      </c>
      <c r="K165" s="410"/>
    </row>
    <row r="166" spans="2:14" x14ac:dyDescent="0.25">
      <c r="B166" s="312" t="s">
        <v>373</v>
      </c>
      <c r="C166" s="334" t="s">
        <v>368</v>
      </c>
      <c r="D166" s="377">
        <v>10000</v>
      </c>
      <c r="E166" s="377">
        <v>10000</v>
      </c>
      <c r="F166" s="377">
        <v>10000</v>
      </c>
      <c r="G166" s="377">
        <v>10000</v>
      </c>
      <c r="H166" s="377">
        <v>10000</v>
      </c>
      <c r="I166" s="322">
        <f>SUM(D166:H166)</f>
        <v>50000</v>
      </c>
      <c r="K166" s="410"/>
    </row>
    <row r="167" spans="2:14" ht="23" x14ac:dyDescent="0.25">
      <c r="B167" s="312" t="s">
        <v>374</v>
      </c>
      <c r="C167" s="334" t="s">
        <v>530</v>
      </c>
      <c r="D167" s="377">
        <v>26400</v>
      </c>
      <c r="E167" s="377">
        <v>26400</v>
      </c>
      <c r="F167" s="377">
        <v>26400</v>
      </c>
      <c r="G167" s="377">
        <v>26400</v>
      </c>
      <c r="H167" s="377">
        <v>26400</v>
      </c>
      <c r="I167" s="322">
        <f>SUM(D167:H167)</f>
        <v>132000</v>
      </c>
      <c r="K167" s="410"/>
    </row>
    <row r="168" spans="2:14" x14ac:dyDescent="0.25">
      <c r="B168" s="312" t="s">
        <v>375</v>
      </c>
      <c r="C168" s="334" t="s">
        <v>533</v>
      </c>
      <c r="D168" s="377">
        <v>24000</v>
      </c>
      <c r="E168" s="377">
        <v>24000</v>
      </c>
      <c r="F168" s="377">
        <v>24000</v>
      </c>
      <c r="G168" s="377">
        <v>24000</v>
      </c>
      <c r="H168" s="377">
        <v>24000</v>
      </c>
      <c r="I168" s="322">
        <f>SUM(D168:H168)</f>
        <v>120000</v>
      </c>
      <c r="K168" s="410"/>
    </row>
    <row r="169" spans="2:14" x14ac:dyDescent="0.25">
      <c r="B169" s="312" t="s">
        <v>376</v>
      </c>
      <c r="C169" s="334" t="s">
        <v>532</v>
      </c>
      <c r="D169" s="377">
        <v>24000</v>
      </c>
      <c r="E169" s="377"/>
      <c r="F169" s="377">
        <v>24000</v>
      </c>
      <c r="G169" s="377"/>
      <c r="H169" s="377"/>
      <c r="I169" s="322">
        <f>SUM(D169:H169)</f>
        <v>48000</v>
      </c>
      <c r="K169" s="410"/>
    </row>
  </sheetData>
  <phoneticPr fontId="48" type="noConversion"/>
  <pageMargins left="0.7" right="0.7" top="0.75" bottom="0.75" header="0.3" footer="0.3"/>
  <pageSetup scale="38" orientation="portrait" horizontalDpi="300" verticalDpi="300" r:id="rId1"/>
  <rowBreaks count="2" manualBreakCount="2">
    <brk id="53" max="14" man="1"/>
    <brk id="171" max="1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7351F-DFD2-0E40-9D81-856F3D5A5918}">
  <dimension ref="B1:N256"/>
  <sheetViews>
    <sheetView view="pageBreakPreview" topLeftCell="A40" zoomScaleNormal="100" zoomScaleSheetLayoutView="100" workbookViewId="0">
      <selection activeCell="C125" sqref="C125:C133"/>
    </sheetView>
  </sheetViews>
  <sheetFormatPr defaultColWidth="7.6640625" defaultRowHeight="11.5" x14ac:dyDescent="0.25"/>
  <cols>
    <col min="1" max="1" width="1.1640625" style="307" customWidth="1"/>
    <col min="2" max="2" width="15" style="307" bestFit="1" customWidth="1"/>
    <col min="3" max="3" width="70.33203125" style="307" customWidth="1"/>
    <col min="4" max="4" width="8.1640625" style="307" bestFit="1" customWidth="1"/>
    <col min="5" max="5" width="10.1640625" style="307" customWidth="1"/>
    <col min="6" max="6" width="9" style="307" customWidth="1"/>
    <col min="7" max="7" width="12.5" style="307" customWidth="1"/>
    <col min="8" max="8" width="9" style="307" customWidth="1"/>
    <col min="9" max="9" width="8.83203125" style="307" customWidth="1"/>
    <col min="10" max="10" width="9.1640625" style="307" customWidth="1"/>
    <col min="11" max="11" width="17.33203125" style="307" customWidth="1"/>
    <col min="12" max="13" width="7.6640625" style="307"/>
    <col min="14" max="14" width="12.5" style="307" customWidth="1"/>
    <col min="15" max="16384" width="7.6640625" style="307"/>
  </cols>
  <sheetData>
    <row r="1" spans="2:5" ht="9.75" customHeight="1" x14ac:dyDescent="0.25"/>
    <row r="2" spans="2:5" ht="9.75" customHeight="1" x14ac:dyDescent="0.25">
      <c r="B2" s="308" t="s">
        <v>215</v>
      </c>
    </row>
    <row r="3" spans="2:5" ht="9.75" customHeight="1" x14ac:dyDescent="0.25"/>
    <row r="4" spans="2:5" ht="9.75" customHeight="1" x14ac:dyDescent="0.25">
      <c r="B4" s="307" t="s">
        <v>216</v>
      </c>
      <c r="C4" s="307" t="s">
        <v>217</v>
      </c>
    </row>
    <row r="5" spans="2:5" ht="9.75" customHeight="1" x14ac:dyDescent="0.25">
      <c r="B5" s="307" t="s">
        <v>58</v>
      </c>
      <c r="C5" s="307" t="s">
        <v>218</v>
      </c>
    </row>
    <row r="6" spans="2:5" ht="9.75" customHeight="1" x14ac:dyDescent="0.25">
      <c r="B6" s="307" t="s">
        <v>45</v>
      </c>
      <c r="C6" s="307" t="s">
        <v>219</v>
      </c>
    </row>
    <row r="7" spans="2:5" ht="9.75" customHeight="1" x14ac:dyDescent="0.25">
      <c r="B7" s="307" t="s">
        <v>74</v>
      </c>
      <c r="C7" s="307" t="s">
        <v>220</v>
      </c>
    </row>
    <row r="8" spans="2:5" ht="9.75" customHeight="1" x14ac:dyDescent="0.25">
      <c r="B8" s="307" t="s">
        <v>221</v>
      </c>
      <c r="C8" s="307" t="s">
        <v>222</v>
      </c>
    </row>
    <row r="9" spans="2:5" ht="9.75" customHeight="1" x14ac:dyDescent="0.25">
      <c r="B9" s="307" t="s">
        <v>61</v>
      </c>
      <c r="C9" s="307" t="s">
        <v>223</v>
      </c>
    </row>
    <row r="10" spans="2:5" ht="9.75" customHeight="1" x14ac:dyDescent="0.25">
      <c r="B10" s="307" t="s">
        <v>87</v>
      </c>
      <c r="C10" s="307" t="s">
        <v>224</v>
      </c>
    </row>
    <row r="11" spans="2:5" ht="9.75" customHeight="1" x14ac:dyDescent="0.25">
      <c r="B11" s="307" t="s">
        <v>225</v>
      </c>
      <c r="C11" s="307" t="s">
        <v>226</v>
      </c>
    </row>
    <row r="12" spans="2:5" ht="9.75" customHeight="1" x14ac:dyDescent="0.25"/>
    <row r="13" spans="2:5" ht="9.75" customHeight="1" x14ac:dyDescent="0.25"/>
    <row r="14" spans="2:5" x14ac:dyDescent="0.25">
      <c r="B14" s="309" t="s">
        <v>38</v>
      </c>
      <c r="C14" s="310" t="s">
        <v>227</v>
      </c>
    </row>
    <row r="15" spans="2:5" x14ac:dyDescent="0.25">
      <c r="D15" s="311"/>
      <c r="E15" s="311"/>
    </row>
    <row r="16" spans="2:5" x14ac:dyDescent="0.25">
      <c r="B16" s="312" t="s">
        <v>39</v>
      </c>
      <c r="C16" s="307" t="s">
        <v>228</v>
      </c>
    </row>
    <row r="17" spans="2:14" x14ac:dyDescent="0.25">
      <c r="B17" s="312"/>
    </row>
    <row r="18" spans="2:14" x14ac:dyDescent="0.25">
      <c r="B18" s="312"/>
    </row>
    <row r="19" spans="2:14" ht="34.5" x14ac:dyDescent="0.25">
      <c r="B19" s="312"/>
      <c r="D19" s="313" t="s">
        <v>259</v>
      </c>
      <c r="E19" s="314" t="s">
        <v>229</v>
      </c>
      <c r="F19" s="315" t="s">
        <v>113</v>
      </c>
    </row>
    <row r="20" spans="2:14" x14ac:dyDescent="0.25">
      <c r="B20" s="312" t="s">
        <v>377</v>
      </c>
      <c r="C20" s="316" t="s">
        <v>260</v>
      </c>
      <c r="D20" s="317">
        <v>45</v>
      </c>
      <c r="E20" s="318">
        <v>300</v>
      </c>
      <c r="F20" s="319">
        <f t="shared" ref="F20:F28" si="0">+D20*E20</f>
        <v>13500</v>
      </c>
    </row>
    <row r="21" spans="2:14" x14ac:dyDescent="0.25">
      <c r="B21" s="312" t="s">
        <v>378</v>
      </c>
      <c r="C21" s="335" t="s">
        <v>261</v>
      </c>
      <c r="D21" s="335">
        <v>30</v>
      </c>
      <c r="E21" s="318">
        <v>300</v>
      </c>
      <c r="F21" s="319">
        <f t="shared" si="0"/>
        <v>9000</v>
      </c>
    </row>
    <row r="22" spans="2:14" x14ac:dyDescent="0.25">
      <c r="B22" s="312" t="s">
        <v>379</v>
      </c>
      <c r="C22" s="335" t="s">
        <v>262</v>
      </c>
      <c r="D22" s="335">
        <v>235</v>
      </c>
      <c r="E22" s="318">
        <v>300</v>
      </c>
      <c r="F22" s="319">
        <f t="shared" si="0"/>
        <v>70500</v>
      </c>
    </row>
    <row r="23" spans="2:14" x14ac:dyDescent="0.25">
      <c r="B23" s="312" t="s">
        <v>379</v>
      </c>
      <c r="C23" s="335" t="s">
        <v>263</v>
      </c>
      <c r="D23" s="335">
        <v>45</v>
      </c>
      <c r="E23" s="318">
        <v>300</v>
      </c>
      <c r="F23" s="319">
        <f t="shared" si="0"/>
        <v>13500</v>
      </c>
    </row>
    <row r="24" spans="2:14" x14ac:dyDescent="0.25">
      <c r="B24" s="312" t="s">
        <v>379</v>
      </c>
      <c r="C24" s="335" t="s">
        <v>264</v>
      </c>
      <c r="D24" s="335">
        <v>70</v>
      </c>
      <c r="E24" s="318">
        <v>300</v>
      </c>
      <c r="F24" s="319">
        <f t="shared" si="0"/>
        <v>21000</v>
      </c>
    </row>
    <row r="25" spans="2:14" x14ac:dyDescent="0.25">
      <c r="B25" s="312" t="s">
        <v>380</v>
      </c>
      <c r="C25" s="335" t="s">
        <v>265</v>
      </c>
      <c r="D25" s="335">
        <v>90</v>
      </c>
      <c r="E25" s="318">
        <v>300</v>
      </c>
      <c r="F25" s="319">
        <f t="shared" si="0"/>
        <v>27000</v>
      </c>
    </row>
    <row r="26" spans="2:14" x14ac:dyDescent="0.25">
      <c r="B26" s="312" t="s">
        <v>381</v>
      </c>
      <c r="C26" s="335" t="s">
        <v>266</v>
      </c>
      <c r="D26" s="335">
        <v>45</v>
      </c>
      <c r="E26" s="318">
        <v>300</v>
      </c>
      <c r="F26" s="319">
        <f t="shared" si="0"/>
        <v>13500</v>
      </c>
    </row>
    <row r="27" spans="2:14" x14ac:dyDescent="0.25">
      <c r="B27" s="312" t="s">
        <v>382</v>
      </c>
      <c r="C27" s="335" t="s">
        <v>267</v>
      </c>
      <c r="D27" s="335">
        <v>10</v>
      </c>
      <c r="E27" s="318">
        <v>900</v>
      </c>
      <c r="F27" s="319">
        <f t="shared" si="0"/>
        <v>9000</v>
      </c>
    </row>
    <row r="28" spans="2:14" x14ac:dyDescent="0.25">
      <c r="B28" s="312" t="s">
        <v>383</v>
      </c>
      <c r="C28" s="335" t="s">
        <v>268</v>
      </c>
      <c r="D28" s="335">
        <v>30</v>
      </c>
      <c r="E28" s="318">
        <v>300</v>
      </c>
      <c r="F28" s="319">
        <f t="shared" si="0"/>
        <v>9000</v>
      </c>
    </row>
    <row r="29" spans="2:14" x14ac:dyDescent="0.25">
      <c r="B29" s="312"/>
      <c r="C29" s="324" t="s">
        <v>238</v>
      </c>
      <c r="D29" s="335"/>
      <c r="E29" s="335"/>
      <c r="F29" s="328">
        <f>SUM(F20:F28)</f>
        <v>186000</v>
      </c>
      <c r="K29" s="332"/>
      <c r="M29" s="332"/>
      <c r="N29" s="332">
        <f>+F29</f>
        <v>186000</v>
      </c>
    </row>
    <row r="30" spans="2:14" x14ac:dyDescent="0.25">
      <c r="B30" s="312"/>
    </row>
    <row r="31" spans="2:14" x14ac:dyDescent="0.25">
      <c r="B31" s="312" t="s">
        <v>230</v>
      </c>
      <c r="C31" s="307" t="s">
        <v>269</v>
      </c>
    </row>
    <row r="32" spans="2:14" ht="23" x14ac:dyDescent="0.25">
      <c r="B32" s="312"/>
      <c r="D32" s="314" t="s">
        <v>418</v>
      </c>
      <c r="E32" s="313" t="s">
        <v>231</v>
      </c>
      <c r="F32" s="314" t="s">
        <v>232</v>
      </c>
      <c r="G32" s="314" t="s">
        <v>233</v>
      </c>
      <c r="H32" s="313" t="s">
        <v>234</v>
      </c>
      <c r="I32" s="313" t="s">
        <v>235</v>
      </c>
      <c r="J32" s="314" t="s">
        <v>236</v>
      </c>
      <c r="K32" s="314" t="s">
        <v>237</v>
      </c>
    </row>
    <row r="33" spans="2:14" ht="14" x14ac:dyDescent="0.3">
      <c r="B33" s="412" t="s">
        <v>384</v>
      </c>
      <c r="C33" s="413" t="s">
        <v>419</v>
      </c>
      <c r="D33" s="414"/>
      <c r="E33" s="415">
        <v>90000</v>
      </c>
      <c r="F33" s="415">
        <v>50000</v>
      </c>
      <c r="G33" s="415">
        <v>20000</v>
      </c>
      <c r="H33" s="415">
        <v>20000</v>
      </c>
      <c r="I33" s="415">
        <v>20000</v>
      </c>
      <c r="J33" s="416">
        <f>SUM(E33:I33)</f>
        <v>200000</v>
      </c>
      <c r="K33" s="417">
        <f>J33</f>
        <v>200000</v>
      </c>
      <c r="M33" s="418"/>
      <c r="N33" s="418"/>
    </row>
    <row r="34" spans="2:14" ht="14" x14ac:dyDescent="0.3">
      <c r="B34" s="312"/>
      <c r="C34" s="320"/>
      <c r="D34" s="363"/>
      <c r="E34" s="419"/>
      <c r="F34" s="419"/>
      <c r="G34" s="419"/>
      <c r="H34" s="419"/>
      <c r="I34" s="419"/>
      <c r="J34" s="322"/>
      <c r="K34" s="323"/>
      <c r="M34" s="418"/>
      <c r="N34" s="418"/>
    </row>
    <row r="35" spans="2:14" ht="14" x14ac:dyDescent="0.3">
      <c r="B35" s="412" t="s">
        <v>378</v>
      </c>
      <c r="C35" s="413" t="s">
        <v>420</v>
      </c>
      <c r="D35" s="420"/>
      <c r="E35" s="421">
        <v>6000</v>
      </c>
      <c r="F35" s="421">
        <v>10000</v>
      </c>
      <c r="G35" s="421">
        <v>10000</v>
      </c>
      <c r="H35" s="421">
        <v>15000</v>
      </c>
      <c r="I35" s="421">
        <v>20000</v>
      </c>
      <c r="J35" s="416">
        <f>SUM(E35:I35)</f>
        <v>61000</v>
      </c>
      <c r="K35" s="417">
        <f>J35</f>
        <v>61000</v>
      </c>
      <c r="M35" s="418"/>
      <c r="N35" s="418"/>
    </row>
    <row r="36" spans="2:14" ht="14" x14ac:dyDescent="0.3">
      <c r="B36" s="312"/>
      <c r="C36" s="366"/>
      <c r="D36" s="363"/>
      <c r="E36" s="419"/>
      <c r="F36" s="419"/>
      <c r="G36" s="419"/>
      <c r="H36" s="419"/>
      <c r="I36" s="419"/>
      <c r="J36" s="368"/>
      <c r="K36" s="323"/>
      <c r="M36" s="418"/>
      <c r="N36" s="418"/>
    </row>
    <row r="37" spans="2:14" ht="14" x14ac:dyDescent="0.3">
      <c r="B37" s="412" t="s">
        <v>385</v>
      </c>
      <c r="C37" s="422" t="s">
        <v>515</v>
      </c>
      <c r="D37" s="414"/>
      <c r="E37" s="423">
        <v>300000</v>
      </c>
      <c r="F37" s="423">
        <v>152919</v>
      </c>
      <c r="G37" s="423"/>
      <c r="H37" s="423"/>
      <c r="I37" s="423"/>
      <c r="J37" s="424">
        <f>SUM(E37:I37)</f>
        <v>452919</v>
      </c>
      <c r="K37" s="425">
        <f>J37</f>
        <v>452919</v>
      </c>
      <c r="M37" s="418"/>
      <c r="N37" s="418"/>
    </row>
    <row r="38" spans="2:14" ht="14" x14ac:dyDescent="0.3">
      <c r="B38" s="412" t="s">
        <v>386</v>
      </c>
      <c r="C38" s="413" t="s">
        <v>454</v>
      </c>
      <c r="D38" s="420"/>
      <c r="E38" s="431">
        <v>30000</v>
      </c>
      <c r="F38" s="431"/>
      <c r="G38" s="431"/>
      <c r="H38" s="432"/>
      <c r="I38" s="432"/>
      <c r="J38" s="433">
        <f>SUM(E38:I38)</f>
        <v>30000</v>
      </c>
      <c r="K38" s="434">
        <f>J38</f>
        <v>30000</v>
      </c>
      <c r="M38" s="418"/>
      <c r="N38" s="418"/>
    </row>
    <row r="39" spans="2:14" ht="14" x14ac:dyDescent="0.3">
      <c r="B39" s="412" t="s">
        <v>387</v>
      </c>
      <c r="C39" s="413" t="s">
        <v>455</v>
      </c>
      <c r="D39" s="420"/>
      <c r="E39" s="431">
        <v>150000</v>
      </c>
      <c r="F39" s="431"/>
      <c r="G39" s="431"/>
      <c r="H39" s="431"/>
      <c r="I39" s="431"/>
      <c r="J39" s="424">
        <f>SUM(E39:I39)</f>
        <v>150000</v>
      </c>
      <c r="K39" s="417">
        <f>J39</f>
        <v>150000</v>
      </c>
      <c r="M39" s="418"/>
      <c r="N39" s="418"/>
    </row>
    <row r="40" spans="2:14" ht="14" x14ac:dyDescent="0.3">
      <c r="B40" s="312"/>
      <c r="C40" s="428" t="s">
        <v>421</v>
      </c>
      <c r="D40" s="428"/>
      <c r="E40" s="428"/>
      <c r="F40" s="428"/>
      <c r="G40" s="428"/>
      <c r="H40" s="426"/>
      <c r="I40" s="426"/>
      <c r="J40" s="427"/>
      <c r="K40" s="332"/>
      <c r="M40" s="418"/>
      <c r="N40" s="418"/>
    </row>
    <row r="41" spans="2:14" ht="14.5" x14ac:dyDescent="0.35">
      <c r="B41" s="312"/>
      <c r="C41" s="429" t="s">
        <v>422</v>
      </c>
      <c r="D41" s="430"/>
      <c r="E41" s="429"/>
      <c r="F41" s="430"/>
      <c r="G41" s="429"/>
      <c r="H41" s="426"/>
      <c r="I41" s="426"/>
      <c r="J41" s="427"/>
      <c r="K41" s="332"/>
      <c r="M41" s="418"/>
      <c r="N41" s="418"/>
    </row>
    <row r="42" spans="2:14" ht="14" x14ac:dyDescent="0.3">
      <c r="B42" s="312"/>
      <c r="C42" s="429" t="s">
        <v>423</v>
      </c>
      <c r="D42" s="429"/>
      <c r="E42" s="429"/>
      <c r="F42" s="429"/>
      <c r="G42" s="429"/>
      <c r="H42" s="426"/>
      <c r="I42" s="426"/>
      <c r="J42" s="427"/>
      <c r="K42" s="332"/>
      <c r="M42" s="418"/>
      <c r="N42" s="418"/>
    </row>
    <row r="43" spans="2:14" ht="14" x14ac:dyDescent="0.3">
      <c r="B43" s="312"/>
      <c r="C43" s="429" t="s">
        <v>424</v>
      </c>
      <c r="D43" s="429"/>
      <c r="E43" s="429"/>
      <c r="F43" s="429"/>
      <c r="G43" s="429"/>
      <c r="H43" s="426"/>
      <c r="I43" s="426"/>
      <c r="J43" s="427"/>
      <c r="K43" s="332"/>
      <c r="M43" s="418"/>
      <c r="N43" s="418"/>
    </row>
    <row r="44" spans="2:14" ht="14" x14ac:dyDescent="0.3">
      <c r="B44" s="312"/>
      <c r="C44" s="429" t="s">
        <v>425</v>
      </c>
      <c r="D44" s="429"/>
      <c r="E44" s="429"/>
      <c r="F44" s="429"/>
      <c r="G44" s="429"/>
      <c r="H44" s="426"/>
      <c r="I44" s="426"/>
      <c r="J44" s="427"/>
      <c r="K44" s="332"/>
      <c r="M44" s="418"/>
      <c r="N44" s="418"/>
    </row>
    <row r="45" spans="2:14" ht="14" x14ac:dyDescent="0.3">
      <c r="B45" s="312"/>
      <c r="C45" s="429" t="s">
        <v>426</v>
      </c>
      <c r="D45" s="429"/>
      <c r="E45" s="429"/>
      <c r="F45" s="429"/>
      <c r="G45" s="429"/>
      <c r="H45" s="426"/>
      <c r="I45" s="426"/>
      <c r="J45" s="427"/>
      <c r="K45" s="332"/>
      <c r="M45" s="418"/>
      <c r="N45" s="418"/>
    </row>
    <row r="46" spans="2:14" ht="14" x14ac:dyDescent="0.3">
      <c r="B46" s="312"/>
      <c r="C46" s="429" t="s">
        <v>427</v>
      </c>
      <c r="D46" s="429"/>
      <c r="E46" s="429"/>
      <c r="F46" s="429"/>
      <c r="G46" s="429"/>
      <c r="H46" s="426"/>
      <c r="I46" s="426"/>
      <c r="J46" s="427"/>
      <c r="K46" s="332"/>
      <c r="M46" s="418"/>
      <c r="N46" s="418"/>
    </row>
    <row r="47" spans="2:14" ht="14.5" x14ac:dyDescent="0.35">
      <c r="B47" s="312"/>
      <c r="C47" s="429" t="s">
        <v>428</v>
      </c>
      <c r="D47" s="430"/>
      <c r="E47" s="429"/>
      <c r="F47" s="430"/>
      <c r="G47" s="429"/>
      <c r="H47" s="426"/>
      <c r="I47" s="426"/>
      <c r="J47" s="427"/>
      <c r="K47" s="332"/>
      <c r="M47" s="418"/>
      <c r="N47" s="418"/>
    </row>
    <row r="48" spans="2:14" ht="14" x14ac:dyDescent="0.3">
      <c r="B48" s="312"/>
      <c r="C48" s="429" t="s">
        <v>429</v>
      </c>
      <c r="D48" s="429"/>
      <c r="E48" s="429"/>
      <c r="F48" s="429"/>
      <c r="G48" s="429"/>
      <c r="H48" s="426"/>
      <c r="I48" s="426"/>
      <c r="J48" s="427"/>
      <c r="K48" s="332"/>
      <c r="M48" s="418"/>
      <c r="N48" s="418"/>
    </row>
    <row r="49" spans="2:14" ht="14" x14ac:dyDescent="0.3">
      <c r="B49" s="312"/>
      <c r="C49" s="429" t="s">
        <v>430</v>
      </c>
      <c r="D49" s="429"/>
      <c r="E49" s="429"/>
      <c r="F49" s="429"/>
      <c r="G49" s="429"/>
      <c r="H49" s="426"/>
      <c r="I49" s="426"/>
      <c r="J49" s="427"/>
      <c r="K49" s="332"/>
      <c r="M49" s="418"/>
      <c r="N49" s="418"/>
    </row>
    <row r="50" spans="2:14" ht="14.5" x14ac:dyDescent="0.35">
      <c r="B50" s="312"/>
      <c r="C50" s="429" t="s">
        <v>431</v>
      </c>
      <c r="D50" s="430"/>
      <c r="E50" s="429"/>
      <c r="F50" s="430"/>
      <c r="G50" s="429"/>
      <c r="H50" s="426"/>
      <c r="I50" s="426"/>
      <c r="J50" s="427"/>
      <c r="K50" s="332"/>
      <c r="M50" s="418"/>
      <c r="N50" s="418"/>
    </row>
    <row r="51" spans="2:14" ht="14" x14ac:dyDescent="0.3">
      <c r="B51" s="312"/>
      <c r="C51" s="320"/>
      <c r="D51" s="321"/>
      <c r="E51" s="435"/>
      <c r="F51" s="435"/>
      <c r="G51" s="369"/>
      <c r="H51" s="369"/>
      <c r="I51" s="369"/>
      <c r="J51" s="368"/>
      <c r="K51" s="323"/>
      <c r="M51" s="418"/>
      <c r="N51" s="418"/>
    </row>
    <row r="52" spans="2:14" ht="14" x14ac:dyDescent="0.3">
      <c r="B52" s="436" t="s">
        <v>456</v>
      </c>
      <c r="C52" s="437" t="s">
        <v>457</v>
      </c>
      <c r="D52" s="438"/>
      <c r="E52" s="439">
        <v>300000</v>
      </c>
      <c r="F52" s="440">
        <v>430000</v>
      </c>
      <c r="G52" s="441"/>
      <c r="H52" s="441"/>
      <c r="I52" s="441"/>
      <c r="J52" s="442">
        <f>SUM(E52:I52)</f>
        <v>730000</v>
      </c>
      <c r="K52" s="443">
        <f>J52</f>
        <v>730000</v>
      </c>
      <c r="M52" s="418"/>
      <c r="N52" s="418"/>
    </row>
    <row r="53" spans="2:14" ht="14" x14ac:dyDescent="0.3">
      <c r="B53" s="436" t="s">
        <v>458</v>
      </c>
      <c r="C53" s="437" t="s">
        <v>459</v>
      </c>
      <c r="D53" s="438"/>
      <c r="E53" s="444">
        <v>70000</v>
      </c>
      <c r="F53" s="445"/>
      <c r="G53" s="441"/>
      <c r="H53" s="441"/>
      <c r="I53" s="441"/>
      <c r="J53" s="442">
        <f>SUM(E53:I53)</f>
        <v>70000</v>
      </c>
      <c r="K53" s="443">
        <f>J53</f>
        <v>70000</v>
      </c>
      <c r="M53" s="418"/>
      <c r="N53" s="418"/>
    </row>
    <row r="54" spans="2:14" ht="23" x14ac:dyDescent="0.3">
      <c r="B54" s="446" t="s">
        <v>460</v>
      </c>
      <c r="C54" s="447" t="s">
        <v>461</v>
      </c>
      <c r="D54" s="447" t="s">
        <v>18</v>
      </c>
      <c r="E54" s="447" t="s">
        <v>248</v>
      </c>
      <c r="F54" s="447" t="s">
        <v>462</v>
      </c>
      <c r="G54" s="447" t="s">
        <v>463</v>
      </c>
      <c r="H54" s="447"/>
      <c r="I54" s="447"/>
      <c r="J54" s="447"/>
      <c r="K54" s="447"/>
      <c r="M54" s="418"/>
      <c r="N54" s="418"/>
    </row>
    <row r="55" spans="2:14" ht="34.5" x14ac:dyDescent="0.3">
      <c r="B55" s="312">
        <v>1</v>
      </c>
      <c r="C55" s="320" t="s">
        <v>464</v>
      </c>
      <c r="D55" s="320">
        <v>1</v>
      </c>
      <c r="E55" s="320">
        <v>20</v>
      </c>
      <c r="F55" s="320" t="s">
        <v>465</v>
      </c>
      <c r="G55" s="516" t="s">
        <v>466</v>
      </c>
      <c r="H55" s="369"/>
      <c r="I55" s="369"/>
      <c r="J55" s="368"/>
      <c r="K55" s="323"/>
      <c r="M55" s="418"/>
      <c r="N55" s="418"/>
    </row>
    <row r="56" spans="2:14" ht="34.5" x14ac:dyDescent="0.3">
      <c r="B56" s="312">
        <v>2</v>
      </c>
      <c r="C56" s="320" t="s">
        <v>467</v>
      </c>
      <c r="D56" s="320">
        <v>1</v>
      </c>
      <c r="E56" s="320">
        <v>20</v>
      </c>
      <c r="F56" s="320" t="s">
        <v>468</v>
      </c>
      <c r="G56" s="516" t="s">
        <v>469</v>
      </c>
      <c r="H56" s="369"/>
      <c r="I56" s="369"/>
      <c r="J56" s="368"/>
      <c r="K56" s="323"/>
      <c r="M56" s="418"/>
      <c r="N56" s="418"/>
    </row>
    <row r="57" spans="2:14" ht="46" x14ac:dyDescent="0.3">
      <c r="B57" s="312">
        <v>3</v>
      </c>
      <c r="C57" s="320" t="s">
        <v>470</v>
      </c>
      <c r="D57" s="320">
        <v>1</v>
      </c>
      <c r="E57" s="320">
        <v>20</v>
      </c>
      <c r="F57" s="320" t="s">
        <v>471</v>
      </c>
      <c r="G57" s="516" t="s">
        <v>472</v>
      </c>
      <c r="H57" s="369"/>
      <c r="I57" s="369"/>
      <c r="J57" s="368"/>
      <c r="K57" s="323"/>
      <c r="M57" s="418"/>
      <c r="N57" s="418"/>
    </row>
    <row r="58" spans="2:14" ht="34.5" x14ac:dyDescent="0.3">
      <c r="B58" s="312">
        <v>4</v>
      </c>
      <c r="C58" s="320" t="s">
        <v>473</v>
      </c>
      <c r="D58" s="320">
        <v>1</v>
      </c>
      <c r="E58" s="320">
        <v>20</v>
      </c>
      <c r="F58" s="320" t="s">
        <v>474</v>
      </c>
      <c r="G58" s="516" t="s">
        <v>475</v>
      </c>
      <c r="H58" s="369"/>
      <c r="I58" s="369"/>
      <c r="J58" s="368"/>
      <c r="K58" s="323"/>
      <c r="M58" s="418"/>
      <c r="N58" s="418"/>
    </row>
    <row r="59" spans="2:14" ht="14" x14ac:dyDescent="0.3">
      <c r="B59" s="312">
        <v>5</v>
      </c>
      <c r="C59" s="320" t="s">
        <v>476</v>
      </c>
      <c r="D59" s="320">
        <v>1</v>
      </c>
      <c r="E59" s="320">
        <v>20</v>
      </c>
      <c r="F59" s="320" t="s">
        <v>477</v>
      </c>
      <c r="G59" s="516" t="s">
        <v>477</v>
      </c>
      <c r="H59" s="369"/>
      <c r="I59" s="369"/>
      <c r="J59" s="368"/>
      <c r="K59" s="323"/>
      <c r="M59" s="418"/>
      <c r="N59" s="418"/>
    </row>
    <row r="60" spans="2:14" ht="14" x14ac:dyDescent="0.3">
      <c r="B60" s="312">
        <v>6</v>
      </c>
      <c r="C60" s="320" t="s">
        <v>478</v>
      </c>
      <c r="D60" s="320">
        <v>1</v>
      </c>
      <c r="E60" s="320">
        <v>20</v>
      </c>
      <c r="F60" s="320" t="s">
        <v>477</v>
      </c>
      <c r="G60" s="516" t="s">
        <v>477</v>
      </c>
      <c r="H60" s="369"/>
      <c r="I60" s="369"/>
      <c r="J60" s="368"/>
      <c r="K60" s="323"/>
      <c r="M60" s="418"/>
      <c r="N60" s="418"/>
    </row>
    <row r="61" spans="2:14" ht="14" x14ac:dyDescent="0.3">
      <c r="B61" s="312">
        <v>7</v>
      </c>
      <c r="C61" s="320" t="s">
        <v>479</v>
      </c>
      <c r="D61" s="320">
        <v>1</v>
      </c>
      <c r="E61" s="320">
        <v>20</v>
      </c>
      <c r="F61" s="320" t="s">
        <v>480</v>
      </c>
      <c r="G61" s="516" t="s">
        <v>481</v>
      </c>
      <c r="H61" s="369"/>
      <c r="I61" s="369"/>
      <c r="J61" s="368"/>
      <c r="K61" s="323"/>
      <c r="M61" s="418"/>
      <c r="N61" s="418"/>
    </row>
    <row r="62" spans="2:14" ht="23" x14ac:dyDescent="0.3">
      <c r="B62" s="312">
        <v>8</v>
      </c>
      <c r="C62" s="320" t="s">
        <v>482</v>
      </c>
      <c r="D62" s="320">
        <v>1</v>
      </c>
      <c r="E62" s="320">
        <v>1</v>
      </c>
      <c r="F62" s="320"/>
      <c r="G62" s="516" t="s">
        <v>483</v>
      </c>
      <c r="H62" s="369"/>
      <c r="I62" s="369"/>
      <c r="J62" s="368"/>
      <c r="K62" s="323"/>
      <c r="M62" s="418"/>
      <c r="N62" s="418"/>
    </row>
    <row r="63" spans="2:14" ht="14" x14ac:dyDescent="0.3">
      <c r="B63" s="312"/>
      <c r="C63" s="320" t="s">
        <v>484</v>
      </c>
      <c r="D63" s="320"/>
      <c r="E63" s="320"/>
      <c r="F63" s="320"/>
      <c r="G63" s="448">
        <f>K52+K53</f>
        <v>800000</v>
      </c>
      <c r="H63" s="369"/>
      <c r="I63" s="369"/>
      <c r="J63" s="368"/>
      <c r="K63" s="328"/>
      <c r="M63" s="418"/>
      <c r="N63" s="418"/>
    </row>
    <row r="64" spans="2:14" ht="14" x14ac:dyDescent="0.3">
      <c r="B64" s="312"/>
      <c r="C64" s="320"/>
      <c r="D64" s="321"/>
      <c r="E64" s="365"/>
      <c r="F64" s="370"/>
      <c r="G64" s="369"/>
      <c r="H64" s="369"/>
      <c r="I64" s="369"/>
      <c r="J64" s="368"/>
      <c r="K64" s="323"/>
      <c r="M64" s="418"/>
      <c r="N64" s="418"/>
    </row>
    <row r="65" spans="2:14" ht="14" x14ac:dyDescent="0.3">
      <c r="B65" s="436" t="s">
        <v>388</v>
      </c>
      <c r="C65" s="437" t="s">
        <v>271</v>
      </c>
      <c r="D65" s="438"/>
      <c r="E65" s="444">
        <v>900000</v>
      </c>
      <c r="F65" s="445"/>
      <c r="G65" s="441"/>
      <c r="H65" s="441"/>
      <c r="I65" s="441"/>
      <c r="J65" s="442">
        <f>SUM(E65:I65)</f>
        <v>900000</v>
      </c>
      <c r="K65" s="443">
        <f>J65</f>
        <v>900000</v>
      </c>
      <c r="M65" s="418"/>
      <c r="N65" s="418"/>
    </row>
    <row r="66" spans="2:14" ht="23" x14ac:dyDescent="0.3">
      <c r="B66" s="446" t="s">
        <v>460</v>
      </c>
      <c r="C66" s="447" t="s">
        <v>485</v>
      </c>
      <c r="D66" s="447" t="s">
        <v>18</v>
      </c>
      <c r="E66" s="447" t="s">
        <v>248</v>
      </c>
      <c r="F66" s="447" t="s">
        <v>462</v>
      </c>
      <c r="G66" s="447" t="s">
        <v>463</v>
      </c>
      <c r="H66" s="447"/>
      <c r="I66" s="447"/>
      <c r="J66" s="447"/>
      <c r="K66" s="447"/>
      <c r="M66" s="418"/>
      <c r="N66" s="418"/>
    </row>
    <row r="67" spans="2:14" ht="23" x14ac:dyDescent="0.3">
      <c r="B67" s="312">
        <v>1</v>
      </c>
      <c r="C67" s="320" t="s">
        <v>486</v>
      </c>
      <c r="D67" s="320">
        <v>1</v>
      </c>
      <c r="E67" s="365">
        <v>1</v>
      </c>
      <c r="F67" s="370">
        <v>900000</v>
      </c>
      <c r="G67" s="448">
        <v>900000</v>
      </c>
      <c r="H67" s="369"/>
      <c r="I67" s="369"/>
      <c r="J67" s="368"/>
      <c r="K67" s="323"/>
      <c r="M67" s="418"/>
      <c r="N67" s="418"/>
    </row>
    <row r="68" spans="2:14" ht="14" x14ac:dyDescent="0.3">
      <c r="B68" s="436" t="s">
        <v>388</v>
      </c>
      <c r="C68" s="449" t="s">
        <v>171</v>
      </c>
      <c r="D68" s="450"/>
      <c r="E68" s="451"/>
      <c r="F68" s="452">
        <v>60000</v>
      </c>
      <c r="G68" s="453">
        <v>30000</v>
      </c>
      <c r="H68" s="453"/>
      <c r="I68" s="453"/>
      <c r="J68" s="442">
        <f>SUM(E68:I68)</f>
        <v>90000</v>
      </c>
      <c r="K68" s="454">
        <f>J68</f>
        <v>90000</v>
      </c>
      <c r="M68" s="418"/>
      <c r="N68" s="418"/>
    </row>
    <row r="69" spans="2:14" ht="23" x14ac:dyDescent="0.3">
      <c r="B69" s="312">
        <v>1</v>
      </c>
      <c r="C69" s="320" t="s">
        <v>487</v>
      </c>
      <c r="D69" s="320">
        <v>1</v>
      </c>
      <c r="E69" s="455">
        <v>15</v>
      </c>
      <c r="F69" s="455">
        <v>6000</v>
      </c>
      <c r="G69" s="448">
        <f>E69*F69</f>
        <v>90000</v>
      </c>
      <c r="H69" s="455"/>
      <c r="I69" s="455"/>
      <c r="J69" s="455"/>
      <c r="K69" s="455"/>
      <c r="M69" s="418"/>
      <c r="N69" s="418"/>
    </row>
    <row r="70" spans="2:14" ht="14" x14ac:dyDescent="0.3">
      <c r="B70" s="412" t="s">
        <v>388</v>
      </c>
      <c r="C70" s="413" t="s">
        <v>272</v>
      </c>
      <c r="D70" s="420"/>
      <c r="E70" s="456">
        <v>100000</v>
      </c>
      <c r="F70" s="456">
        <v>7500</v>
      </c>
      <c r="G70" s="456">
        <v>7500</v>
      </c>
      <c r="H70" s="456">
        <v>7500</v>
      </c>
      <c r="I70" s="456">
        <v>7500</v>
      </c>
      <c r="J70" s="416">
        <f>SUM(E70:I70)</f>
        <v>130000</v>
      </c>
      <c r="K70" s="417">
        <f>J70</f>
        <v>130000</v>
      </c>
      <c r="M70" s="418"/>
      <c r="N70" s="418"/>
    </row>
    <row r="71" spans="2:14" ht="14" x14ac:dyDescent="0.3">
      <c r="B71" s="312">
        <v>1</v>
      </c>
      <c r="C71" s="320" t="s">
        <v>488</v>
      </c>
      <c r="D71" s="320">
        <v>1</v>
      </c>
      <c r="E71" s="426">
        <v>2</v>
      </c>
      <c r="F71" s="426">
        <v>65000</v>
      </c>
      <c r="G71" s="448">
        <f>E71*F71</f>
        <v>130000</v>
      </c>
      <c r="H71" s="370"/>
      <c r="I71" s="370"/>
      <c r="J71" s="322"/>
      <c r="K71" s="323"/>
      <c r="M71" s="418"/>
      <c r="N71" s="418"/>
    </row>
    <row r="72" spans="2:14" ht="14" x14ac:dyDescent="0.3">
      <c r="B72" s="412" t="s">
        <v>389</v>
      </c>
      <c r="C72" s="413" t="s">
        <v>273</v>
      </c>
      <c r="D72" s="414"/>
      <c r="E72" s="415">
        <v>100000</v>
      </c>
      <c r="F72" s="415">
        <v>60500</v>
      </c>
      <c r="G72" s="457"/>
      <c r="H72" s="457"/>
      <c r="I72" s="457"/>
      <c r="J72" s="416">
        <f>SUM(E72:I72)</f>
        <v>160500</v>
      </c>
      <c r="K72" s="417">
        <f>J72</f>
        <v>160500</v>
      </c>
      <c r="M72" s="418"/>
      <c r="N72" s="418"/>
    </row>
    <row r="73" spans="2:14" ht="23" x14ac:dyDescent="0.3">
      <c r="B73" s="446" t="s">
        <v>460</v>
      </c>
      <c r="C73" s="447" t="s">
        <v>485</v>
      </c>
      <c r="D73" s="447" t="s">
        <v>18</v>
      </c>
      <c r="E73" s="447" t="s">
        <v>248</v>
      </c>
      <c r="F73" s="447" t="s">
        <v>462</v>
      </c>
      <c r="G73" s="447" t="s">
        <v>463</v>
      </c>
      <c r="H73" s="447"/>
      <c r="I73" s="447"/>
      <c r="J73" s="447"/>
      <c r="K73" s="447"/>
      <c r="M73" s="418"/>
      <c r="N73" s="418"/>
    </row>
    <row r="74" spans="2:14" ht="14" x14ac:dyDescent="0.3">
      <c r="B74" s="312">
        <v>1</v>
      </c>
      <c r="C74" s="320" t="s">
        <v>489</v>
      </c>
      <c r="D74" s="320">
        <v>1</v>
      </c>
      <c r="E74" s="320">
        <v>16</v>
      </c>
      <c r="F74" s="320">
        <v>4000</v>
      </c>
      <c r="G74" s="458">
        <f>E74*F74</f>
        <v>64000</v>
      </c>
      <c r="H74" s="370"/>
      <c r="I74" s="370"/>
      <c r="J74" s="368"/>
      <c r="K74" s="323"/>
      <c r="M74" s="418"/>
      <c r="N74" s="418"/>
    </row>
    <row r="75" spans="2:14" ht="14" x14ac:dyDescent="0.3">
      <c r="B75" s="312">
        <v>2</v>
      </c>
      <c r="C75" s="320" t="s">
        <v>490</v>
      </c>
      <c r="D75" s="320">
        <v>1</v>
      </c>
      <c r="E75" s="320">
        <v>3</v>
      </c>
      <c r="F75" s="320">
        <v>1500</v>
      </c>
      <c r="G75" s="458">
        <f t="shared" ref="G75:G83" si="1">E75*F75</f>
        <v>4500</v>
      </c>
      <c r="H75" s="370"/>
      <c r="I75" s="370"/>
      <c r="J75" s="368"/>
      <c r="K75" s="323"/>
      <c r="M75" s="418"/>
      <c r="N75" s="418"/>
    </row>
    <row r="76" spans="2:14" ht="14" x14ac:dyDescent="0.3">
      <c r="B76" s="312">
        <v>3</v>
      </c>
      <c r="C76" s="320" t="s">
        <v>491</v>
      </c>
      <c r="D76" s="320">
        <v>1</v>
      </c>
      <c r="E76" s="320">
        <v>2</v>
      </c>
      <c r="F76" s="320">
        <v>800</v>
      </c>
      <c r="G76" s="458">
        <f t="shared" si="1"/>
        <v>1600</v>
      </c>
      <c r="H76" s="370"/>
      <c r="I76" s="370"/>
      <c r="J76" s="368"/>
      <c r="K76" s="323"/>
      <c r="M76" s="418"/>
      <c r="N76" s="418"/>
    </row>
    <row r="77" spans="2:14" ht="14" x14ac:dyDescent="0.3">
      <c r="B77" s="312">
        <v>4</v>
      </c>
      <c r="C77" s="320" t="s">
        <v>492</v>
      </c>
      <c r="D77" s="320">
        <v>1</v>
      </c>
      <c r="E77" s="320">
        <v>2</v>
      </c>
      <c r="F77" s="320">
        <v>4000</v>
      </c>
      <c r="G77" s="458">
        <f t="shared" si="1"/>
        <v>8000</v>
      </c>
      <c r="H77" s="370"/>
      <c r="I77" s="370"/>
      <c r="J77" s="368"/>
      <c r="K77" s="323"/>
      <c r="M77" s="418"/>
      <c r="N77" s="418"/>
    </row>
    <row r="78" spans="2:14" ht="14" x14ac:dyDescent="0.3">
      <c r="B78" s="312">
        <v>5</v>
      </c>
      <c r="C78" s="320" t="s">
        <v>493</v>
      </c>
      <c r="D78" s="320">
        <v>1</v>
      </c>
      <c r="E78" s="320">
        <v>72</v>
      </c>
      <c r="F78" s="320">
        <v>150</v>
      </c>
      <c r="G78" s="458">
        <f t="shared" si="1"/>
        <v>10800</v>
      </c>
      <c r="H78" s="370"/>
      <c r="I78" s="370"/>
      <c r="J78" s="368"/>
      <c r="K78" s="323"/>
      <c r="M78" s="418"/>
      <c r="N78" s="418"/>
    </row>
    <row r="79" spans="2:14" ht="14" x14ac:dyDescent="0.3">
      <c r="B79" s="312">
        <v>6</v>
      </c>
      <c r="C79" s="320" t="s">
        <v>494</v>
      </c>
      <c r="D79" s="320">
        <v>1</v>
      </c>
      <c r="E79" s="320">
        <v>36</v>
      </c>
      <c r="F79" s="320">
        <v>150</v>
      </c>
      <c r="G79" s="458">
        <f t="shared" si="1"/>
        <v>5400</v>
      </c>
      <c r="H79" s="370"/>
      <c r="I79" s="370"/>
      <c r="J79" s="368"/>
      <c r="K79" s="323"/>
      <c r="M79" s="418"/>
      <c r="N79" s="418"/>
    </row>
    <row r="80" spans="2:14" ht="14" x14ac:dyDescent="0.3">
      <c r="B80" s="312">
        <v>7</v>
      </c>
      <c r="C80" s="320" t="s">
        <v>495</v>
      </c>
      <c r="D80" s="320">
        <v>1</v>
      </c>
      <c r="E80" s="320">
        <v>6</v>
      </c>
      <c r="F80" s="320">
        <v>1500</v>
      </c>
      <c r="G80" s="458">
        <f t="shared" si="1"/>
        <v>9000</v>
      </c>
      <c r="H80" s="370"/>
      <c r="I80" s="370"/>
      <c r="J80" s="368"/>
      <c r="K80" s="323"/>
      <c r="M80" s="418"/>
      <c r="N80" s="418"/>
    </row>
    <row r="81" spans="2:14" ht="14" x14ac:dyDescent="0.3">
      <c r="B81" s="312">
        <v>8</v>
      </c>
      <c r="C81" s="320" t="s">
        <v>496</v>
      </c>
      <c r="D81" s="320">
        <v>1</v>
      </c>
      <c r="E81" s="320">
        <v>2</v>
      </c>
      <c r="F81" s="320">
        <v>3000</v>
      </c>
      <c r="G81" s="458">
        <f t="shared" si="1"/>
        <v>6000</v>
      </c>
      <c r="H81" s="370"/>
      <c r="I81" s="370"/>
      <c r="J81" s="368"/>
      <c r="K81" s="323"/>
      <c r="M81" s="418"/>
      <c r="N81" s="418"/>
    </row>
    <row r="82" spans="2:14" ht="14" x14ac:dyDescent="0.3">
      <c r="B82" s="312">
        <v>9</v>
      </c>
      <c r="C82" s="320" t="s">
        <v>497</v>
      </c>
      <c r="D82" s="320">
        <v>1</v>
      </c>
      <c r="E82" s="320">
        <v>2</v>
      </c>
      <c r="F82" s="320">
        <v>7000</v>
      </c>
      <c r="G82" s="458">
        <f t="shared" si="1"/>
        <v>14000</v>
      </c>
      <c r="H82" s="370"/>
      <c r="I82" s="370"/>
      <c r="J82" s="368"/>
      <c r="K82" s="323"/>
      <c r="M82" s="418"/>
      <c r="N82" s="418"/>
    </row>
    <row r="83" spans="2:14" ht="14" x14ac:dyDescent="0.3">
      <c r="B83" s="312">
        <v>10</v>
      </c>
      <c r="C83" s="320" t="s">
        <v>498</v>
      </c>
      <c r="D83" s="320">
        <v>1</v>
      </c>
      <c r="E83" s="320">
        <v>4</v>
      </c>
      <c r="F83" s="320">
        <v>100</v>
      </c>
      <c r="G83" s="458">
        <f t="shared" si="1"/>
        <v>400</v>
      </c>
      <c r="H83" s="370"/>
      <c r="I83" s="370"/>
      <c r="J83" s="368"/>
      <c r="K83" s="323"/>
      <c r="M83" s="418"/>
      <c r="N83" s="418"/>
    </row>
    <row r="84" spans="2:14" ht="14" x14ac:dyDescent="0.3">
      <c r="B84" s="312">
        <v>11</v>
      </c>
      <c r="C84" s="320" t="s">
        <v>499</v>
      </c>
      <c r="D84" s="320">
        <v>1</v>
      </c>
      <c r="E84" s="320">
        <v>1</v>
      </c>
      <c r="F84" s="320">
        <v>36800</v>
      </c>
      <c r="G84" s="458">
        <f>E84*F84</f>
        <v>36800</v>
      </c>
      <c r="H84" s="370"/>
      <c r="I84" s="370"/>
      <c r="J84" s="368"/>
      <c r="K84" s="323"/>
      <c r="M84" s="418"/>
      <c r="N84" s="418"/>
    </row>
    <row r="85" spans="2:14" ht="14" x14ac:dyDescent="0.3">
      <c r="B85" s="312"/>
      <c r="C85" s="320" t="s">
        <v>484</v>
      </c>
      <c r="D85" s="320"/>
      <c r="E85" s="320"/>
      <c r="F85" s="320"/>
      <c r="G85" s="448">
        <f>SUM(G74:G84)</f>
        <v>160500</v>
      </c>
      <c r="H85" s="370"/>
      <c r="I85" s="370"/>
      <c r="J85" s="368"/>
      <c r="K85" s="323"/>
      <c r="M85" s="418"/>
      <c r="N85" s="418"/>
    </row>
    <row r="86" spans="2:14" ht="14" x14ac:dyDescent="0.3">
      <c r="B86" s="312"/>
      <c r="C86" s="320"/>
      <c r="D86" s="321"/>
      <c r="E86" s="365"/>
      <c r="F86" s="365"/>
      <c r="G86" s="370"/>
      <c r="H86" s="370"/>
      <c r="I86" s="370"/>
      <c r="J86" s="368"/>
      <c r="K86" s="323"/>
      <c r="M86" s="418"/>
      <c r="N86" s="418"/>
    </row>
    <row r="87" spans="2:14" ht="14" x14ac:dyDescent="0.3">
      <c r="B87" s="412" t="s">
        <v>390</v>
      </c>
      <c r="C87" s="422" t="s">
        <v>274</v>
      </c>
      <c r="D87" s="459"/>
      <c r="E87" s="415"/>
      <c r="F87" s="415">
        <v>10000</v>
      </c>
      <c r="G87" s="415">
        <v>10000</v>
      </c>
      <c r="H87" s="415">
        <v>10000</v>
      </c>
      <c r="I87" s="415">
        <v>10000</v>
      </c>
      <c r="J87" s="424">
        <f>SUM(E87:I87)</f>
        <v>40000</v>
      </c>
      <c r="K87" s="425">
        <f>J87</f>
        <v>40000</v>
      </c>
      <c r="M87" s="418"/>
      <c r="N87" s="418"/>
    </row>
    <row r="88" spans="2:14" ht="14" x14ac:dyDescent="0.3">
      <c r="C88" s="335"/>
      <c r="D88" s="335"/>
      <c r="E88" s="335"/>
      <c r="F88" s="335"/>
      <c r="G88" s="335"/>
      <c r="H88" s="335"/>
      <c r="I88" s="335"/>
      <c r="J88" s="335"/>
      <c r="K88" s="335"/>
      <c r="M88" s="418"/>
      <c r="N88" s="418"/>
    </row>
    <row r="89" spans="2:14" ht="14" x14ac:dyDescent="0.3">
      <c r="B89" s="412" t="s">
        <v>379</v>
      </c>
      <c r="C89" s="413" t="s">
        <v>275</v>
      </c>
      <c r="D89" s="420"/>
      <c r="E89" s="421"/>
      <c r="F89" s="421">
        <v>25000</v>
      </c>
      <c r="G89" s="421"/>
      <c r="H89" s="421"/>
      <c r="I89" s="421"/>
      <c r="J89" s="416">
        <f>SUM(E89:I89)</f>
        <v>25000</v>
      </c>
      <c r="K89" s="417">
        <f>J89</f>
        <v>25000</v>
      </c>
      <c r="M89" s="418"/>
      <c r="N89" s="418"/>
    </row>
    <row r="90" spans="2:14" ht="14" x14ac:dyDescent="0.3">
      <c r="B90" s="312"/>
      <c r="C90" s="320"/>
      <c r="D90" s="321"/>
      <c r="E90" s="365"/>
      <c r="F90" s="365"/>
      <c r="G90" s="365"/>
      <c r="H90" s="365"/>
      <c r="I90" s="365"/>
      <c r="J90" s="322"/>
      <c r="K90" s="323"/>
      <c r="M90" s="418"/>
      <c r="N90" s="418"/>
    </row>
    <row r="91" spans="2:14" ht="14" x14ac:dyDescent="0.3">
      <c r="B91" s="412" t="s">
        <v>391</v>
      </c>
      <c r="C91" s="413" t="s">
        <v>500</v>
      </c>
      <c r="D91" s="420"/>
      <c r="E91" s="421">
        <v>102196</v>
      </c>
      <c r="F91" s="421">
        <v>20000</v>
      </c>
      <c r="G91" s="421">
        <v>20000</v>
      </c>
      <c r="H91" s="421"/>
      <c r="I91" s="421"/>
      <c r="J91" s="416">
        <f>SUM(E91:I91)</f>
        <v>142196</v>
      </c>
      <c r="K91" s="417">
        <f>J91</f>
        <v>142196</v>
      </c>
      <c r="M91" s="418"/>
      <c r="N91" s="418"/>
    </row>
    <row r="92" spans="2:14" ht="14" x14ac:dyDescent="0.3">
      <c r="B92" s="412" t="s">
        <v>391</v>
      </c>
      <c r="C92" s="413" t="s">
        <v>179</v>
      </c>
      <c r="D92" s="420"/>
      <c r="E92" s="421">
        <v>15469</v>
      </c>
      <c r="F92" s="421"/>
      <c r="G92" s="421"/>
      <c r="H92" s="421"/>
      <c r="I92" s="421"/>
      <c r="J92" s="416">
        <f>SUM(E92:I92)</f>
        <v>15469</v>
      </c>
      <c r="K92" s="417">
        <f>J92</f>
        <v>15469</v>
      </c>
      <c r="M92" s="418"/>
      <c r="N92" s="418"/>
    </row>
    <row r="93" spans="2:14" ht="14.5" x14ac:dyDescent="0.35">
      <c r="B93" s="312"/>
      <c r="C93" s="429" t="s">
        <v>509</v>
      </c>
      <c r="D93" s="430"/>
      <c r="E93" s="429"/>
      <c r="F93" s="430"/>
      <c r="G93" s="429"/>
      <c r="H93" s="426"/>
      <c r="I93" s="426"/>
      <c r="J93" s="427"/>
      <c r="K93" s="332"/>
      <c r="M93" s="418"/>
      <c r="N93" s="418"/>
    </row>
    <row r="94" spans="2:14" ht="14" x14ac:dyDescent="0.3">
      <c r="B94" s="312"/>
      <c r="C94" s="429" t="s">
        <v>432</v>
      </c>
      <c r="D94" s="429"/>
      <c r="E94" s="429"/>
      <c r="F94" s="429"/>
      <c r="G94" s="429"/>
      <c r="H94" s="426"/>
      <c r="I94" s="426"/>
      <c r="J94" s="427"/>
      <c r="K94" s="332"/>
      <c r="M94" s="418"/>
      <c r="N94" s="418"/>
    </row>
    <row r="95" spans="2:14" ht="14.5" x14ac:dyDescent="0.35">
      <c r="B95" s="312"/>
      <c r="C95" s="429" t="s">
        <v>433</v>
      </c>
      <c r="D95" s="430"/>
      <c r="E95" s="429"/>
      <c r="F95" s="429"/>
      <c r="G95" s="429"/>
      <c r="H95" s="426"/>
      <c r="I95" s="426"/>
      <c r="J95" s="427"/>
      <c r="K95" s="332"/>
      <c r="M95" s="418"/>
      <c r="N95" s="418"/>
    </row>
    <row r="96" spans="2:14" ht="14.5" x14ac:dyDescent="0.35">
      <c r="B96" s="312"/>
      <c r="C96" s="429" t="s">
        <v>434</v>
      </c>
      <c r="D96" s="430"/>
      <c r="E96" s="429"/>
      <c r="F96" s="429"/>
      <c r="G96" s="429"/>
      <c r="H96" s="426"/>
      <c r="I96" s="426"/>
      <c r="J96" s="427"/>
      <c r="K96" s="332"/>
      <c r="M96" s="418"/>
      <c r="N96" s="418"/>
    </row>
    <row r="97" spans="2:14" ht="14.5" x14ac:dyDescent="0.35">
      <c r="B97" s="312"/>
      <c r="C97" s="429" t="s">
        <v>435</v>
      </c>
      <c r="D97" s="430"/>
      <c r="E97" s="429"/>
      <c r="F97" s="429"/>
      <c r="G97" s="429"/>
      <c r="H97" s="426"/>
      <c r="I97" s="426"/>
      <c r="J97" s="427"/>
      <c r="K97" s="332"/>
      <c r="M97" s="418"/>
      <c r="N97" s="418"/>
    </row>
    <row r="98" spans="2:14" ht="14.5" x14ac:dyDescent="0.35">
      <c r="B98" s="312"/>
      <c r="C98" s="429" t="s">
        <v>436</v>
      </c>
      <c r="D98" s="430"/>
      <c r="E98" s="429"/>
      <c r="F98" s="429"/>
      <c r="G98" s="429"/>
      <c r="H98" s="426"/>
      <c r="I98" s="426"/>
      <c r="J98" s="427"/>
      <c r="K98" s="332"/>
      <c r="M98" s="418"/>
      <c r="N98" s="418"/>
    </row>
    <row r="99" spans="2:14" ht="14.5" x14ac:dyDescent="0.35">
      <c r="B99" s="312"/>
      <c r="C99" s="429" t="s">
        <v>437</v>
      </c>
      <c r="D99" s="430"/>
      <c r="E99" s="429"/>
      <c r="F99" s="429"/>
      <c r="G99" s="429"/>
      <c r="H99" s="426"/>
      <c r="I99" s="426"/>
      <c r="J99" s="427"/>
      <c r="K99" s="332"/>
      <c r="M99" s="418"/>
      <c r="N99" s="418"/>
    </row>
    <row r="100" spans="2:14" ht="14.5" x14ac:dyDescent="0.35">
      <c r="B100" s="312"/>
      <c r="C100" s="429" t="s">
        <v>438</v>
      </c>
      <c r="D100" s="430"/>
      <c r="E100" s="429"/>
      <c r="F100" s="429"/>
      <c r="G100" s="429"/>
      <c r="H100" s="426"/>
      <c r="I100" s="426"/>
      <c r="J100" s="427"/>
      <c r="K100" s="332"/>
      <c r="M100" s="418"/>
      <c r="N100" s="418"/>
    </row>
    <row r="101" spans="2:14" ht="14.5" x14ac:dyDescent="0.35">
      <c r="B101" s="312"/>
      <c r="C101" s="429" t="s">
        <v>439</v>
      </c>
      <c r="D101" s="430"/>
      <c r="E101" s="429"/>
      <c r="F101" s="429"/>
      <c r="G101" s="429"/>
      <c r="H101" s="426"/>
      <c r="I101" s="426"/>
      <c r="J101" s="427"/>
      <c r="K101" s="332"/>
      <c r="M101" s="418"/>
      <c r="N101" s="418"/>
    </row>
    <row r="102" spans="2:14" ht="14.5" x14ac:dyDescent="0.35">
      <c r="B102" s="312"/>
      <c r="C102" s="429" t="s">
        <v>440</v>
      </c>
      <c r="D102" s="430"/>
      <c r="E102" s="429"/>
      <c r="F102" s="429"/>
      <c r="G102" s="429"/>
      <c r="H102" s="426"/>
      <c r="I102" s="426"/>
      <c r="J102" s="427"/>
      <c r="K102" s="332"/>
      <c r="M102" s="418"/>
      <c r="N102" s="418"/>
    </row>
    <row r="103" spans="2:14" ht="14.5" x14ac:dyDescent="0.35">
      <c r="B103" s="312"/>
      <c r="C103" s="429" t="s">
        <v>441</v>
      </c>
      <c r="D103" s="430"/>
      <c r="E103" s="429"/>
      <c r="F103" s="429"/>
      <c r="G103" s="429"/>
      <c r="H103" s="426"/>
      <c r="I103" s="426"/>
      <c r="J103" s="427"/>
      <c r="K103" s="332"/>
      <c r="M103" s="418"/>
      <c r="N103" s="418"/>
    </row>
    <row r="104" spans="2:14" ht="14" x14ac:dyDescent="0.3">
      <c r="B104" s="312"/>
      <c r="C104" s="429" t="s">
        <v>510</v>
      </c>
      <c r="D104" s="429"/>
      <c r="E104" s="429"/>
      <c r="F104" s="429"/>
      <c r="G104" s="429"/>
      <c r="H104" s="426"/>
      <c r="I104" s="426"/>
      <c r="J104" s="427"/>
      <c r="K104" s="332"/>
      <c r="M104" s="418"/>
      <c r="N104" s="418"/>
    </row>
    <row r="105" spans="2:14" ht="14.5" x14ac:dyDescent="0.35">
      <c r="B105" s="312"/>
      <c r="C105" s="429" t="s">
        <v>442</v>
      </c>
      <c r="D105" s="430"/>
      <c r="E105" s="429"/>
      <c r="F105" s="430"/>
      <c r="G105" s="429"/>
      <c r="H105" s="426"/>
      <c r="I105" s="426"/>
      <c r="J105" s="427"/>
      <c r="K105" s="332"/>
      <c r="M105" s="418"/>
      <c r="N105" s="418"/>
    </row>
    <row r="106" spans="2:14" ht="14.5" x14ac:dyDescent="0.35">
      <c r="B106" s="312"/>
      <c r="C106" s="429" t="s">
        <v>443</v>
      </c>
      <c r="D106" s="430"/>
      <c r="E106" s="429"/>
      <c r="F106" s="430"/>
      <c r="G106" s="429"/>
      <c r="H106" s="426"/>
      <c r="I106" s="426"/>
      <c r="J106" s="427"/>
      <c r="K106" s="332"/>
      <c r="M106" s="418"/>
      <c r="N106" s="418"/>
    </row>
    <row r="107" spans="2:14" ht="14.5" x14ac:dyDescent="0.35">
      <c r="B107" s="312"/>
      <c r="C107" s="429" t="s">
        <v>444</v>
      </c>
      <c r="D107" s="430"/>
      <c r="E107" s="429"/>
      <c r="F107" s="430"/>
      <c r="G107" s="429"/>
      <c r="H107" s="426"/>
      <c r="I107" s="426"/>
      <c r="J107" s="427"/>
      <c r="K107" s="332"/>
      <c r="M107" s="418"/>
      <c r="N107" s="418"/>
    </row>
    <row r="108" spans="2:14" ht="14.5" x14ac:dyDescent="0.35">
      <c r="B108" s="312"/>
      <c r="C108" s="429" t="s">
        <v>445</v>
      </c>
      <c r="D108" s="430"/>
      <c r="E108" s="429"/>
      <c r="F108" s="430"/>
      <c r="G108" s="429"/>
      <c r="H108" s="426"/>
      <c r="I108" s="426"/>
      <c r="J108" s="427"/>
      <c r="K108" s="332"/>
      <c r="M108" s="418"/>
      <c r="N108" s="418"/>
    </row>
    <row r="109" spans="2:14" ht="14.5" x14ac:dyDescent="0.35">
      <c r="B109" s="312"/>
      <c r="C109" s="429" t="s">
        <v>446</v>
      </c>
      <c r="D109" s="430"/>
      <c r="E109" s="429"/>
      <c r="F109" s="430"/>
      <c r="G109" s="429"/>
      <c r="H109" s="426"/>
      <c r="I109" s="426"/>
      <c r="J109" s="427"/>
      <c r="K109" s="332"/>
      <c r="M109" s="418"/>
      <c r="N109" s="418"/>
    </row>
    <row r="110" spans="2:14" ht="14" x14ac:dyDescent="0.3">
      <c r="B110" s="312"/>
      <c r="C110" s="429" t="s">
        <v>447</v>
      </c>
      <c r="D110" s="429"/>
      <c r="E110" s="429"/>
      <c r="F110" s="429"/>
      <c r="G110" s="429"/>
      <c r="H110" s="426"/>
      <c r="I110" s="426"/>
      <c r="J110" s="427"/>
      <c r="K110" s="332"/>
      <c r="M110" s="418"/>
      <c r="N110" s="418"/>
    </row>
    <row r="111" spans="2:14" ht="14" x14ac:dyDescent="0.3">
      <c r="B111" s="312"/>
      <c r="C111" s="429" t="s">
        <v>448</v>
      </c>
      <c r="D111" s="429"/>
      <c r="E111" s="429"/>
      <c r="F111" s="429"/>
      <c r="G111" s="429"/>
      <c r="H111" s="426"/>
      <c r="I111" s="426"/>
      <c r="J111" s="427"/>
      <c r="K111" s="332"/>
      <c r="M111" s="418"/>
      <c r="N111" s="418"/>
    </row>
    <row r="112" spans="2:14" ht="14.5" x14ac:dyDescent="0.35">
      <c r="B112" s="312"/>
      <c r="C112" s="429" t="s">
        <v>513</v>
      </c>
      <c r="D112" s="430"/>
      <c r="E112" s="429"/>
      <c r="F112" s="430"/>
      <c r="G112" s="429"/>
      <c r="H112" s="426"/>
      <c r="I112" s="426"/>
      <c r="J112" s="427"/>
      <c r="K112" s="332"/>
      <c r="M112" s="418"/>
      <c r="N112" s="418"/>
    </row>
    <row r="113" spans="2:14" ht="14" x14ac:dyDescent="0.3">
      <c r="B113" s="312"/>
      <c r="C113" s="429" t="s">
        <v>511</v>
      </c>
      <c r="D113" s="429"/>
      <c r="E113" s="429"/>
      <c r="F113" s="429"/>
      <c r="G113" s="429"/>
      <c r="H113" s="426"/>
      <c r="I113" s="426"/>
      <c r="J113" s="427"/>
      <c r="K113" s="332"/>
      <c r="M113" s="418"/>
      <c r="N113" s="418"/>
    </row>
    <row r="114" spans="2:14" ht="14" x14ac:dyDescent="0.3">
      <c r="B114" s="312"/>
      <c r="C114" s="429" t="s">
        <v>449</v>
      </c>
      <c r="D114" s="429"/>
      <c r="E114" s="429"/>
      <c r="F114" s="429"/>
      <c r="G114" s="429"/>
      <c r="H114" s="426"/>
      <c r="I114" s="426"/>
      <c r="J114" s="427"/>
      <c r="K114" s="332"/>
      <c r="M114" s="418"/>
      <c r="N114" s="418"/>
    </row>
    <row r="115" spans="2:14" ht="14" x14ac:dyDescent="0.3">
      <c r="B115" s="312"/>
      <c r="C115" s="429" t="s">
        <v>450</v>
      </c>
      <c r="D115" s="429"/>
      <c r="E115" s="429"/>
      <c r="F115" s="429"/>
      <c r="G115" s="429"/>
      <c r="H115" s="426"/>
      <c r="I115" s="426"/>
      <c r="J115" s="427"/>
      <c r="K115" s="332"/>
      <c r="M115" s="418"/>
      <c r="N115" s="418"/>
    </row>
    <row r="116" spans="2:14" ht="14" x14ac:dyDescent="0.3">
      <c r="B116" s="312"/>
      <c r="C116" s="429" t="s">
        <v>451</v>
      </c>
      <c r="D116" s="429"/>
      <c r="E116" s="429"/>
      <c r="F116" s="429"/>
      <c r="G116" s="429"/>
      <c r="H116" s="426"/>
      <c r="I116" s="426"/>
      <c r="J116" s="427"/>
      <c r="K116" s="332"/>
      <c r="M116" s="418"/>
      <c r="N116" s="418"/>
    </row>
    <row r="117" spans="2:14" ht="14.5" x14ac:dyDescent="0.35">
      <c r="B117" s="312"/>
      <c r="C117" s="307" t="s">
        <v>512</v>
      </c>
      <c r="D117" s="430"/>
      <c r="E117" s="429"/>
      <c r="F117" s="430"/>
      <c r="G117" s="429"/>
      <c r="H117" s="426"/>
      <c r="I117" s="426"/>
      <c r="J117" s="427"/>
      <c r="K117" s="332"/>
      <c r="M117" s="418"/>
      <c r="N117" s="418"/>
    </row>
    <row r="118" spans="2:14" ht="14" x14ac:dyDescent="0.3">
      <c r="B118" s="320"/>
      <c r="C118" s="460" t="s">
        <v>502</v>
      </c>
      <c r="D118" s="320"/>
      <c r="E118" s="320"/>
      <c r="F118" s="320"/>
      <c r="G118" s="320"/>
      <c r="H118" s="320"/>
      <c r="I118" s="320"/>
      <c r="J118" s="320"/>
      <c r="K118" s="320"/>
      <c r="M118" s="418"/>
      <c r="N118" s="418"/>
    </row>
    <row r="119" spans="2:14" ht="14" x14ac:dyDescent="0.3">
      <c r="B119" s="320"/>
      <c r="C119" s="460" t="s">
        <v>504</v>
      </c>
      <c r="D119" s="320"/>
      <c r="E119" s="320"/>
      <c r="F119" s="320"/>
      <c r="G119" s="320"/>
      <c r="H119" s="320"/>
      <c r="I119" s="320"/>
      <c r="J119" s="320"/>
      <c r="K119" s="320"/>
      <c r="M119" s="418"/>
      <c r="N119" s="418"/>
    </row>
    <row r="120" spans="2:14" ht="14" x14ac:dyDescent="0.3">
      <c r="B120" s="320"/>
      <c r="C120" s="460" t="s">
        <v>503</v>
      </c>
      <c r="D120" s="320"/>
      <c r="E120" s="320"/>
      <c r="F120" s="320"/>
      <c r="G120" s="320"/>
      <c r="H120" s="320"/>
      <c r="I120" s="320"/>
      <c r="J120" s="320"/>
      <c r="K120" s="320"/>
      <c r="M120" s="418"/>
      <c r="N120" s="418"/>
    </row>
    <row r="121" spans="2:14" ht="14" x14ac:dyDescent="0.3">
      <c r="B121" s="320"/>
      <c r="C121" s="460" t="s">
        <v>506</v>
      </c>
      <c r="D121" s="320"/>
      <c r="E121" s="320"/>
      <c r="F121" s="320"/>
      <c r="G121" s="320"/>
      <c r="H121" s="320"/>
      <c r="I121" s="320"/>
      <c r="J121" s="320"/>
      <c r="K121" s="320"/>
      <c r="M121" s="418"/>
      <c r="N121" s="418"/>
    </row>
    <row r="122" spans="2:14" ht="14" x14ac:dyDescent="0.3">
      <c r="B122" s="320"/>
      <c r="C122" s="460" t="s">
        <v>505</v>
      </c>
      <c r="D122" s="320"/>
      <c r="E122" s="320"/>
      <c r="F122" s="320"/>
      <c r="G122" s="320"/>
      <c r="H122" s="320"/>
      <c r="I122" s="320"/>
      <c r="J122" s="320"/>
      <c r="K122" s="320"/>
      <c r="M122" s="418"/>
      <c r="N122" s="418"/>
    </row>
    <row r="123" spans="2:14" ht="14" x14ac:dyDescent="0.3">
      <c r="B123" s="312"/>
      <c r="C123" s="320"/>
      <c r="D123" s="321"/>
      <c r="E123" s="365"/>
      <c r="F123" s="365"/>
      <c r="G123" s="365"/>
      <c r="H123" s="365"/>
      <c r="I123" s="365"/>
      <c r="J123" s="322"/>
      <c r="K123" s="323"/>
      <c r="M123" s="418"/>
      <c r="N123" s="418"/>
    </row>
    <row r="124" spans="2:14" ht="14" x14ac:dyDescent="0.3">
      <c r="B124" s="412" t="s">
        <v>391</v>
      </c>
      <c r="C124" s="413" t="s">
        <v>501</v>
      </c>
      <c r="D124" s="420"/>
      <c r="E124" s="421">
        <v>10000</v>
      </c>
      <c r="F124" s="421">
        <v>5000</v>
      </c>
      <c r="G124" s="421">
        <v>5000</v>
      </c>
      <c r="H124" s="421">
        <v>5000</v>
      </c>
      <c r="I124" s="421">
        <v>5000</v>
      </c>
      <c r="J124" s="416">
        <f>SUM(E124:I124)</f>
        <v>30000</v>
      </c>
      <c r="K124" s="417">
        <f>J124</f>
        <v>30000</v>
      </c>
      <c r="M124" s="418"/>
      <c r="N124" s="418"/>
    </row>
    <row r="125" spans="2:14" ht="14" x14ac:dyDescent="0.3">
      <c r="B125" s="312"/>
      <c r="C125" s="429" t="s">
        <v>507</v>
      </c>
      <c r="D125" s="429"/>
      <c r="E125" s="429"/>
      <c r="F125" s="429"/>
      <c r="G125" s="429"/>
      <c r="H125" s="426"/>
      <c r="I125" s="426"/>
      <c r="J125" s="427"/>
      <c r="K125" s="332"/>
      <c r="M125" s="418"/>
      <c r="N125" s="418"/>
    </row>
    <row r="126" spans="2:14" ht="14.5" x14ac:dyDescent="0.35">
      <c r="B126" s="312"/>
      <c r="C126" s="429" t="s">
        <v>452</v>
      </c>
      <c r="D126" s="430"/>
      <c r="E126" s="429"/>
      <c r="F126" s="430"/>
      <c r="G126" s="429"/>
      <c r="H126" s="426"/>
      <c r="I126" s="426"/>
      <c r="J126" s="427"/>
      <c r="K126" s="332"/>
      <c r="M126" s="418"/>
      <c r="N126" s="418"/>
    </row>
    <row r="127" spans="2:14" ht="14" x14ac:dyDescent="0.3">
      <c r="B127" s="312"/>
      <c r="C127" s="429" t="s">
        <v>453</v>
      </c>
      <c r="D127" s="429"/>
      <c r="E127" s="429"/>
      <c r="F127" s="429"/>
      <c r="G127" s="429"/>
      <c r="H127" s="426"/>
      <c r="I127" s="426"/>
      <c r="J127" s="427"/>
      <c r="K127" s="332"/>
      <c r="M127" s="418"/>
      <c r="N127" s="418"/>
    </row>
    <row r="128" spans="2:14" ht="14.5" x14ac:dyDescent="0.35">
      <c r="B128" s="312"/>
      <c r="C128" s="429" t="s">
        <v>424</v>
      </c>
      <c r="D128" s="430"/>
      <c r="E128" s="429"/>
      <c r="F128" s="430"/>
      <c r="G128" s="429"/>
      <c r="H128" s="426"/>
      <c r="I128" s="426"/>
      <c r="J128" s="427"/>
      <c r="K128" s="332"/>
      <c r="M128" s="418"/>
      <c r="N128" s="418"/>
    </row>
    <row r="129" spans="2:14" ht="14" x14ac:dyDescent="0.3">
      <c r="B129" s="312"/>
      <c r="C129" s="429" t="s">
        <v>508</v>
      </c>
      <c r="D129" s="429"/>
      <c r="E129" s="429"/>
      <c r="F129" s="429"/>
      <c r="G129" s="429"/>
      <c r="H129" s="426"/>
      <c r="I129" s="426"/>
      <c r="J129" s="427"/>
      <c r="K129" s="332"/>
      <c r="M129" s="418"/>
      <c r="N129" s="418"/>
    </row>
    <row r="130" spans="2:14" ht="14.5" x14ac:dyDescent="0.35">
      <c r="B130" s="312"/>
      <c r="C130" s="429" t="s">
        <v>422</v>
      </c>
      <c r="D130" s="430"/>
      <c r="E130" s="429"/>
      <c r="F130" s="430"/>
      <c r="G130" s="429"/>
      <c r="H130" s="426"/>
      <c r="I130" s="426"/>
      <c r="J130" s="427"/>
      <c r="K130" s="332"/>
      <c r="M130" s="418"/>
      <c r="N130" s="418"/>
    </row>
    <row r="131" spans="2:14" ht="14" x14ac:dyDescent="0.3">
      <c r="B131" s="312"/>
      <c r="C131" s="429" t="s">
        <v>453</v>
      </c>
      <c r="D131" s="429"/>
      <c r="E131" s="429"/>
      <c r="F131" s="429"/>
      <c r="G131" s="429"/>
      <c r="H131" s="426"/>
      <c r="I131" s="426"/>
      <c r="J131" s="427"/>
      <c r="K131" s="332"/>
      <c r="M131" s="418"/>
      <c r="N131" s="418"/>
    </row>
    <row r="132" spans="2:14" ht="14.5" x14ac:dyDescent="0.35">
      <c r="B132" s="312"/>
      <c r="C132" s="429" t="s">
        <v>424</v>
      </c>
      <c r="D132" s="430"/>
      <c r="E132" s="429"/>
      <c r="F132" s="430"/>
      <c r="G132" s="429"/>
      <c r="H132" s="426"/>
      <c r="I132" s="426"/>
      <c r="J132" s="427"/>
      <c r="K132" s="332"/>
      <c r="M132" s="418"/>
      <c r="N132" s="418"/>
    </row>
    <row r="133" spans="2:14" ht="14" x14ac:dyDescent="0.3">
      <c r="B133" s="312"/>
      <c r="C133" s="429" t="s">
        <v>514</v>
      </c>
      <c r="D133" s="429"/>
      <c r="E133" s="429"/>
      <c r="F133" s="429"/>
      <c r="G133" s="429"/>
      <c r="H133" s="426"/>
      <c r="I133" s="426"/>
      <c r="J133" s="427"/>
      <c r="K133" s="332"/>
      <c r="M133" s="418"/>
      <c r="N133" s="418"/>
    </row>
    <row r="134" spans="2:14" ht="14" x14ac:dyDescent="0.3">
      <c r="B134" s="312"/>
      <c r="C134" s="320"/>
      <c r="D134" s="321"/>
      <c r="E134" s="365"/>
      <c r="F134" s="365"/>
      <c r="G134" s="365"/>
      <c r="H134" s="365"/>
      <c r="I134" s="365"/>
      <c r="J134" s="322"/>
      <c r="K134" s="323"/>
      <c r="M134" s="418"/>
      <c r="N134" s="418"/>
    </row>
    <row r="135" spans="2:14" ht="14" x14ac:dyDescent="0.3">
      <c r="B135" s="412" t="s">
        <v>391</v>
      </c>
      <c r="C135" s="413" t="s">
        <v>276</v>
      </c>
      <c r="D135" s="420"/>
      <c r="E135" s="421">
        <v>15000</v>
      </c>
      <c r="F135" s="421">
        <v>10000</v>
      </c>
      <c r="G135" s="421">
        <v>10000</v>
      </c>
      <c r="H135" s="421">
        <v>5000</v>
      </c>
      <c r="I135" s="421">
        <v>5000</v>
      </c>
      <c r="J135" s="416">
        <f>SUM(E135:I135)</f>
        <v>45000</v>
      </c>
      <c r="K135" s="417">
        <f>J135</f>
        <v>45000</v>
      </c>
      <c r="M135" s="418"/>
      <c r="N135" s="418"/>
    </row>
    <row r="136" spans="2:14" ht="14" x14ac:dyDescent="0.3">
      <c r="B136" s="312"/>
      <c r="C136" s="320"/>
      <c r="D136" s="321"/>
      <c r="E136" s="365"/>
      <c r="F136" s="365"/>
      <c r="G136" s="365"/>
      <c r="H136" s="365"/>
      <c r="I136" s="365"/>
      <c r="J136" s="322"/>
      <c r="K136" s="323"/>
      <c r="M136" s="418"/>
      <c r="N136" s="418"/>
    </row>
    <row r="137" spans="2:14" ht="14" x14ac:dyDescent="0.3">
      <c r="B137" s="412" t="s">
        <v>392</v>
      </c>
      <c r="C137" s="413" t="s">
        <v>411</v>
      </c>
      <c r="D137" s="420"/>
      <c r="E137" s="421">
        <v>60000</v>
      </c>
      <c r="F137" s="421"/>
      <c r="G137" s="421"/>
      <c r="H137" s="421"/>
      <c r="I137" s="421"/>
      <c r="J137" s="416">
        <f>SUM(E137:I137)</f>
        <v>60000</v>
      </c>
      <c r="K137" s="417">
        <f>J137</f>
        <v>60000</v>
      </c>
      <c r="M137" s="418"/>
      <c r="N137" s="418"/>
    </row>
    <row r="138" spans="2:14" x14ac:dyDescent="0.25">
      <c r="B138" s="312"/>
      <c r="C138" s="324" t="s">
        <v>238</v>
      </c>
      <c r="D138" s="325"/>
      <c r="E138" s="326">
        <f t="shared" ref="E138:K138" si="2">SUM(E33:E137)</f>
        <v>2248970</v>
      </c>
      <c r="F138" s="326">
        <f t="shared" si="2"/>
        <v>1870919</v>
      </c>
      <c r="G138" s="326">
        <f t="shared" si="2"/>
        <v>2353500</v>
      </c>
      <c r="H138" s="326">
        <f t="shared" si="2"/>
        <v>62500</v>
      </c>
      <c r="I138" s="326">
        <f t="shared" si="2"/>
        <v>67500</v>
      </c>
      <c r="J138" s="327">
        <f t="shared" si="2"/>
        <v>3332084</v>
      </c>
      <c r="K138" s="328">
        <f t="shared" si="2"/>
        <v>3332084</v>
      </c>
      <c r="M138" s="331"/>
      <c r="N138" s="332">
        <f>+J138</f>
        <v>3332084</v>
      </c>
    </row>
    <row r="139" spans="2:14" x14ac:dyDescent="0.25">
      <c r="B139" s="312"/>
      <c r="C139" s="329" t="s">
        <v>239</v>
      </c>
      <c r="D139" s="330"/>
      <c r="E139" s="331"/>
      <c r="F139" s="332"/>
      <c r="K139" s="332"/>
    </row>
    <row r="140" spans="2:14" x14ac:dyDescent="0.25">
      <c r="B140" s="312"/>
    </row>
    <row r="141" spans="2:14" x14ac:dyDescent="0.25">
      <c r="B141" s="312" t="s">
        <v>240</v>
      </c>
      <c r="C141" s="307" t="s">
        <v>277</v>
      </c>
    </row>
    <row r="142" spans="2:14" x14ac:dyDescent="0.25">
      <c r="B142" s="312"/>
    </row>
    <row r="143" spans="2:14" ht="23" x14ac:dyDescent="0.25">
      <c r="B143" s="312"/>
      <c r="D143" s="314" t="s">
        <v>229</v>
      </c>
      <c r="E143" s="314" t="s">
        <v>241</v>
      </c>
      <c r="F143" s="314" t="s">
        <v>242</v>
      </c>
      <c r="G143" s="314" t="s">
        <v>113</v>
      </c>
    </row>
    <row r="144" spans="2:14" ht="23" x14ac:dyDescent="0.25">
      <c r="B144" s="312" t="s">
        <v>377</v>
      </c>
      <c r="C144" s="320" t="s">
        <v>408</v>
      </c>
      <c r="D144" s="319">
        <v>17.3614</v>
      </c>
      <c r="E144" s="322">
        <v>240</v>
      </c>
      <c r="F144" s="322">
        <v>6</v>
      </c>
      <c r="G144" s="326">
        <f t="shared" ref="G144:G156" si="3">+F144*E144*D144</f>
        <v>25000.416000000001</v>
      </c>
    </row>
    <row r="145" spans="2:7" x14ac:dyDescent="0.25">
      <c r="B145" s="312" t="s">
        <v>384</v>
      </c>
      <c r="C145" s="320" t="s">
        <v>278</v>
      </c>
      <c r="D145" s="319">
        <v>250</v>
      </c>
      <c r="E145" s="322">
        <v>40</v>
      </c>
      <c r="F145" s="322">
        <v>6</v>
      </c>
      <c r="G145" s="326">
        <f t="shared" si="3"/>
        <v>60000</v>
      </c>
    </row>
    <row r="146" spans="2:7" x14ac:dyDescent="0.25">
      <c r="B146" s="312" t="s">
        <v>378</v>
      </c>
      <c r="C146" s="320" t="s">
        <v>409</v>
      </c>
      <c r="D146" s="319">
        <v>90</v>
      </c>
      <c r="E146" s="322">
        <v>100</v>
      </c>
      <c r="F146" s="322">
        <v>1</v>
      </c>
      <c r="G146" s="326">
        <f t="shared" si="3"/>
        <v>9000</v>
      </c>
    </row>
    <row r="147" spans="2:7" x14ac:dyDescent="0.25">
      <c r="B147" s="312" t="s">
        <v>393</v>
      </c>
      <c r="C147" s="335" t="s">
        <v>279</v>
      </c>
      <c r="D147" s="319">
        <v>125</v>
      </c>
      <c r="E147" s="322">
        <v>100</v>
      </c>
      <c r="F147" s="322">
        <v>1</v>
      </c>
      <c r="G147" s="326">
        <f t="shared" si="3"/>
        <v>12500</v>
      </c>
    </row>
    <row r="148" spans="2:7" x14ac:dyDescent="0.25">
      <c r="B148" s="312" t="s">
        <v>394</v>
      </c>
      <c r="C148" s="320" t="s">
        <v>280</v>
      </c>
      <c r="D148" s="319">
        <v>90</v>
      </c>
      <c r="E148" s="322">
        <v>100</v>
      </c>
      <c r="F148" s="322">
        <v>2</v>
      </c>
      <c r="G148" s="326">
        <f t="shared" si="3"/>
        <v>18000</v>
      </c>
    </row>
    <row r="149" spans="2:7" x14ac:dyDescent="0.25">
      <c r="B149" s="312" t="s">
        <v>395</v>
      </c>
      <c r="C149" s="320" t="s">
        <v>281</v>
      </c>
      <c r="D149" s="319">
        <v>90</v>
      </c>
      <c r="E149" s="322">
        <v>100</v>
      </c>
      <c r="F149" s="322">
        <v>2</v>
      </c>
      <c r="G149" s="326">
        <f t="shared" si="3"/>
        <v>18000</v>
      </c>
    </row>
    <row r="150" spans="2:7" x14ac:dyDescent="0.25">
      <c r="B150" s="312" t="s">
        <v>396</v>
      </c>
      <c r="C150" s="335" t="s">
        <v>282</v>
      </c>
      <c r="D150" s="319">
        <v>25</v>
      </c>
      <c r="E150" s="335">
        <v>360</v>
      </c>
      <c r="F150" s="335">
        <v>4</v>
      </c>
      <c r="G150" s="326">
        <f t="shared" si="3"/>
        <v>36000</v>
      </c>
    </row>
    <row r="151" spans="2:7" x14ac:dyDescent="0.25">
      <c r="B151" s="312" t="s">
        <v>390</v>
      </c>
      <c r="C151" s="335" t="s">
        <v>283</v>
      </c>
      <c r="D151" s="319">
        <v>200</v>
      </c>
      <c r="E151" s="335">
        <v>25</v>
      </c>
      <c r="F151" s="335">
        <v>12</v>
      </c>
      <c r="G151" s="326">
        <f t="shared" si="3"/>
        <v>60000</v>
      </c>
    </row>
    <row r="152" spans="2:7" x14ac:dyDescent="0.25">
      <c r="B152" s="312" t="s">
        <v>379</v>
      </c>
      <c r="C152" s="335" t="s">
        <v>284</v>
      </c>
      <c r="D152" s="319">
        <v>200</v>
      </c>
      <c r="E152" s="335">
        <v>20</v>
      </c>
      <c r="F152" s="335">
        <v>16</v>
      </c>
      <c r="G152" s="326">
        <f t="shared" si="3"/>
        <v>64000</v>
      </c>
    </row>
    <row r="153" spans="2:7" x14ac:dyDescent="0.25">
      <c r="B153" s="312" t="s">
        <v>379</v>
      </c>
      <c r="C153" s="335" t="s">
        <v>285</v>
      </c>
      <c r="D153" s="319">
        <v>200</v>
      </c>
      <c r="E153" s="335">
        <v>75</v>
      </c>
      <c r="F153" s="335">
        <v>6</v>
      </c>
      <c r="G153" s="326">
        <f t="shared" si="3"/>
        <v>90000</v>
      </c>
    </row>
    <row r="154" spans="2:7" x14ac:dyDescent="0.25">
      <c r="B154" s="312" t="s">
        <v>379</v>
      </c>
      <c r="C154" s="335" t="s">
        <v>286</v>
      </c>
      <c r="D154" s="319">
        <v>50</v>
      </c>
      <c r="E154" s="335">
        <v>300</v>
      </c>
      <c r="F154" s="335">
        <v>4</v>
      </c>
      <c r="G154" s="326">
        <f t="shared" si="3"/>
        <v>60000</v>
      </c>
    </row>
    <row r="155" spans="2:7" x14ac:dyDescent="0.25">
      <c r="B155" s="312" t="s">
        <v>397</v>
      </c>
      <c r="C155" s="335" t="s">
        <v>287</v>
      </c>
      <c r="D155" s="319">
        <v>100</v>
      </c>
      <c r="E155" s="335">
        <v>370</v>
      </c>
      <c r="F155" s="335">
        <v>3</v>
      </c>
      <c r="G155" s="326">
        <f t="shared" si="3"/>
        <v>111000</v>
      </c>
    </row>
    <row r="156" spans="2:7" x14ac:dyDescent="0.25">
      <c r="B156" s="312" t="s">
        <v>397</v>
      </c>
      <c r="C156" s="335" t="s">
        <v>288</v>
      </c>
      <c r="D156" s="319">
        <v>125</v>
      </c>
      <c r="E156" s="335">
        <v>100</v>
      </c>
      <c r="F156" s="335">
        <v>7</v>
      </c>
      <c r="G156" s="326">
        <f t="shared" si="3"/>
        <v>87500</v>
      </c>
    </row>
    <row r="157" spans="2:7" x14ac:dyDescent="0.25">
      <c r="B157" s="312" t="s">
        <v>397</v>
      </c>
      <c r="C157" s="335" t="s">
        <v>289</v>
      </c>
      <c r="D157" s="319">
        <v>9000</v>
      </c>
      <c r="E157" s="335" t="s">
        <v>290</v>
      </c>
      <c r="F157" s="335">
        <v>6</v>
      </c>
      <c r="G157" s="326">
        <f>+F157*D157</f>
        <v>54000</v>
      </c>
    </row>
    <row r="158" spans="2:7" x14ac:dyDescent="0.25">
      <c r="B158" s="312" t="s">
        <v>398</v>
      </c>
      <c r="C158" s="335" t="s">
        <v>291</v>
      </c>
      <c r="D158" s="319">
        <v>50250</v>
      </c>
      <c r="E158" s="335" t="s">
        <v>290</v>
      </c>
      <c r="F158" s="335">
        <v>2</v>
      </c>
      <c r="G158" s="326">
        <f>+F158*D158</f>
        <v>100500</v>
      </c>
    </row>
    <row r="159" spans="2:7" x14ac:dyDescent="0.25">
      <c r="B159" s="312" t="s">
        <v>398</v>
      </c>
      <c r="C159" s="335" t="s">
        <v>292</v>
      </c>
      <c r="D159" s="319">
        <v>68500</v>
      </c>
      <c r="E159" s="335" t="s">
        <v>290</v>
      </c>
      <c r="F159" s="335">
        <v>1</v>
      </c>
      <c r="G159" s="326">
        <f>+F159*D159</f>
        <v>68500</v>
      </c>
    </row>
    <row r="160" spans="2:7" x14ac:dyDescent="0.25">
      <c r="B160" s="312" t="s">
        <v>398</v>
      </c>
      <c r="C160" s="335" t="s">
        <v>293</v>
      </c>
      <c r="D160" s="319">
        <v>77746.332999999999</v>
      </c>
      <c r="E160" s="335" t="s">
        <v>290</v>
      </c>
      <c r="F160" s="335">
        <v>3</v>
      </c>
      <c r="G160" s="326">
        <v>232649</v>
      </c>
    </row>
    <row r="161" spans="2:14" x14ac:dyDescent="0.25">
      <c r="B161" s="312" t="s">
        <v>398</v>
      </c>
      <c r="C161" s="335" t="s">
        <v>294</v>
      </c>
      <c r="D161" s="319">
        <v>460</v>
      </c>
      <c r="E161" s="335">
        <v>20</v>
      </c>
      <c r="F161" s="335">
        <v>10</v>
      </c>
      <c r="G161" s="326">
        <f>+D161*E161*F161</f>
        <v>92000</v>
      </c>
    </row>
    <row r="162" spans="2:14" x14ac:dyDescent="0.25">
      <c r="B162" s="312" t="s">
        <v>380</v>
      </c>
      <c r="C162" s="335" t="s">
        <v>410</v>
      </c>
      <c r="D162" s="319">
        <v>25000</v>
      </c>
      <c r="E162" s="335" t="s">
        <v>290</v>
      </c>
      <c r="F162" s="335">
        <v>2</v>
      </c>
      <c r="G162" s="326">
        <f>+D162*F162</f>
        <v>50000</v>
      </c>
    </row>
    <row r="163" spans="2:14" x14ac:dyDescent="0.25">
      <c r="B163" s="312" t="s">
        <v>380</v>
      </c>
      <c r="C163" s="335" t="s">
        <v>295</v>
      </c>
      <c r="D163" s="319">
        <v>15000</v>
      </c>
      <c r="E163" s="335" t="s">
        <v>290</v>
      </c>
      <c r="F163" s="335">
        <v>5</v>
      </c>
      <c r="G163" s="326">
        <f>+D163*F163</f>
        <v>75000</v>
      </c>
    </row>
    <row r="164" spans="2:14" x14ac:dyDescent="0.25">
      <c r="B164" s="312" t="s">
        <v>399</v>
      </c>
      <c r="C164" s="335" t="s">
        <v>296</v>
      </c>
      <c r="D164" s="319">
        <v>28750</v>
      </c>
      <c r="E164" s="335" t="s">
        <v>290</v>
      </c>
      <c r="F164" s="335">
        <v>2</v>
      </c>
      <c r="G164" s="326">
        <f>+D164*F164</f>
        <v>57500</v>
      </c>
    </row>
    <row r="165" spans="2:14" x14ac:dyDescent="0.25">
      <c r="B165" s="312" t="s">
        <v>381</v>
      </c>
      <c r="C165" s="335" t="s">
        <v>297</v>
      </c>
      <c r="D165" s="319">
        <v>100</v>
      </c>
      <c r="E165" s="335">
        <v>225</v>
      </c>
      <c r="F165" s="335">
        <v>6</v>
      </c>
      <c r="G165" s="326">
        <f>+F165*E165*D165</f>
        <v>135000</v>
      </c>
    </row>
    <row r="166" spans="2:14" x14ac:dyDescent="0.25">
      <c r="B166" s="312" t="s">
        <v>381</v>
      </c>
      <c r="C166" s="335" t="s">
        <v>193</v>
      </c>
      <c r="D166" s="319">
        <v>40000</v>
      </c>
      <c r="E166" s="335" t="s">
        <v>290</v>
      </c>
      <c r="F166" s="335">
        <v>2</v>
      </c>
      <c r="G166" s="326">
        <f>+F166*D166</f>
        <v>80000</v>
      </c>
    </row>
    <row r="167" spans="2:14" x14ac:dyDescent="0.25">
      <c r="B167" s="312" t="s">
        <v>381</v>
      </c>
      <c r="C167" s="335" t="s">
        <v>298</v>
      </c>
      <c r="D167" s="319">
        <v>30000</v>
      </c>
      <c r="E167" s="335" t="s">
        <v>290</v>
      </c>
      <c r="F167" s="335">
        <v>1</v>
      </c>
      <c r="G167" s="326">
        <f>+D167*F167</f>
        <v>30000</v>
      </c>
    </row>
    <row r="168" spans="2:14" x14ac:dyDescent="0.25">
      <c r="B168" s="312" t="s">
        <v>392</v>
      </c>
      <c r="C168" s="335" t="s">
        <v>299</v>
      </c>
      <c r="D168" s="319">
        <v>12500</v>
      </c>
      <c r="E168" s="335" t="s">
        <v>290</v>
      </c>
      <c r="F168" s="335">
        <v>1</v>
      </c>
      <c r="G168" s="326">
        <f>+D168</f>
        <v>12500</v>
      </c>
    </row>
    <row r="169" spans="2:14" x14ac:dyDescent="0.25">
      <c r="B169" s="312" t="s">
        <v>400</v>
      </c>
      <c r="C169" s="335" t="s">
        <v>300</v>
      </c>
      <c r="D169" s="319">
        <v>12500</v>
      </c>
      <c r="E169" s="335" t="s">
        <v>290</v>
      </c>
      <c r="F169" s="335">
        <v>1</v>
      </c>
      <c r="G169" s="326">
        <f>+D169</f>
        <v>12500</v>
      </c>
    </row>
    <row r="170" spans="2:14" x14ac:dyDescent="0.25">
      <c r="B170" s="312"/>
      <c r="C170" s="324" t="s">
        <v>238</v>
      </c>
      <c r="D170" s="335"/>
      <c r="E170" s="335"/>
      <c r="F170" s="335"/>
      <c r="G170" s="328">
        <f>SUM(G144:G169)</f>
        <v>1651149.416</v>
      </c>
      <c r="N170" s="332">
        <f>+G170</f>
        <v>1651149.416</v>
      </c>
    </row>
    <row r="171" spans="2:14" x14ac:dyDescent="0.25">
      <c r="B171" s="312" t="s">
        <v>243</v>
      </c>
      <c r="C171" s="307" t="s">
        <v>244</v>
      </c>
    </row>
    <row r="173" spans="2:14" ht="34.5" x14ac:dyDescent="0.25">
      <c r="C173" s="333"/>
      <c r="D173" s="314" t="s">
        <v>229</v>
      </c>
      <c r="E173" s="314" t="s">
        <v>301</v>
      </c>
      <c r="F173" s="314" t="s">
        <v>113</v>
      </c>
      <c r="G173" s="314" t="s">
        <v>246</v>
      </c>
    </row>
    <row r="174" spans="2:14" x14ac:dyDescent="0.25">
      <c r="B174" s="307" t="s">
        <v>401</v>
      </c>
      <c r="C174" s="334" t="s">
        <v>302</v>
      </c>
      <c r="D174" s="319">
        <v>5000</v>
      </c>
      <c r="E174" s="322">
        <v>10</v>
      </c>
      <c r="F174" s="319">
        <f>+E174*D174</f>
        <v>50000</v>
      </c>
      <c r="G174" s="335" t="s">
        <v>303</v>
      </c>
    </row>
    <row r="175" spans="2:14" x14ac:dyDescent="0.25">
      <c r="B175" s="307" t="s">
        <v>401</v>
      </c>
      <c r="C175" s="334" t="s">
        <v>304</v>
      </c>
      <c r="D175" s="319">
        <v>30000</v>
      </c>
      <c r="E175" s="322">
        <v>3</v>
      </c>
      <c r="F175" s="319">
        <f>+E175*D175</f>
        <v>90000</v>
      </c>
      <c r="G175" s="335"/>
    </row>
    <row r="176" spans="2:14" x14ac:dyDescent="0.25">
      <c r="B176" s="307" t="s">
        <v>392</v>
      </c>
      <c r="C176" s="334" t="s">
        <v>305</v>
      </c>
      <c r="D176" s="319">
        <v>2000</v>
      </c>
      <c r="E176" s="322">
        <v>5</v>
      </c>
      <c r="F176" s="319">
        <f>+E176*D176</f>
        <v>10000</v>
      </c>
      <c r="G176" s="335"/>
    </row>
    <row r="177" spans="2:14" x14ac:dyDescent="0.25">
      <c r="B177" s="307" t="s">
        <v>392</v>
      </c>
      <c r="C177" s="334" t="s">
        <v>306</v>
      </c>
      <c r="D177" s="319">
        <v>3000</v>
      </c>
      <c r="E177" s="322">
        <v>8</v>
      </c>
      <c r="F177" s="319">
        <f>+E177*D177</f>
        <v>24000</v>
      </c>
      <c r="G177" s="335"/>
    </row>
    <row r="178" spans="2:14" x14ac:dyDescent="0.25">
      <c r="B178" s="307" t="s">
        <v>392</v>
      </c>
      <c r="C178" s="334" t="s">
        <v>307</v>
      </c>
      <c r="D178" s="319">
        <v>3500</v>
      </c>
      <c r="E178" s="322">
        <v>3</v>
      </c>
      <c r="F178" s="319">
        <f>+E178*D178</f>
        <v>10500</v>
      </c>
      <c r="G178" s="335"/>
    </row>
    <row r="179" spans="2:14" x14ac:dyDescent="0.25">
      <c r="C179" s="324" t="s">
        <v>238</v>
      </c>
      <c r="D179" s="336"/>
      <c r="E179" s="327">
        <f>SUM(E174:E174)</f>
        <v>10</v>
      </c>
      <c r="F179" s="337">
        <f>SUM(F174:F178)</f>
        <v>184500</v>
      </c>
      <c r="G179" s="335"/>
      <c r="N179" s="332">
        <f>+F179</f>
        <v>184500</v>
      </c>
    </row>
    <row r="180" spans="2:14" x14ac:dyDescent="0.25">
      <c r="C180" s="329"/>
      <c r="F180" s="332"/>
    </row>
    <row r="183" spans="2:14" x14ac:dyDescent="0.25">
      <c r="B183" s="312" t="s">
        <v>60</v>
      </c>
      <c r="C183" s="307" t="s">
        <v>247</v>
      </c>
    </row>
    <row r="185" spans="2:14" ht="34.5" x14ac:dyDescent="0.25">
      <c r="C185" s="333"/>
      <c r="D185" s="314" t="s">
        <v>248</v>
      </c>
      <c r="E185" s="314" t="s">
        <v>249</v>
      </c>
      <c r="F185" s="314" t="s">
        <v>113</v>
      </c>
      <c r="G185" s="314" t="s">
        <v>250</v>
      </c>
    </row>
    <row r="186" spans="2:14" ht="14" x14ac:dyDescent="0.3">
      <c r="B186" s="307" t="s">
        <v>402</v>
      </c>
      <c r="C186" s="334" t="s">
        <v>308</v>
      </c>
      <c r="D186" s="338">
        <v>15</v>
      </c>
      <c r="E186" s="321">
        <v>6000</v>
      </c>
      <c r="F186" s="319">
        <f t="shared" ref="F186:F197" si="4">D186*E186</f>
        <v>90000</v>
      </c>
      <c r="G186" s="338"/>
      <c r="I186" s="418"/>
      <c r="J186" s="418"/>
    </row>
    <row r="187" spans="2:14" ht="14" x14ac:dyDescent="0.3">
      <c r="B187" s="307" t="s">
        <v>402</v>
      </c>
      <c r="C187" s="334" t="s">
        <v>309</v>
      </c>
      <c r="D187" s="338">
        <v>20</v>
      </c>
      <c r="E187" s="321">
        <v>6000</v>
      </c>
      <c r="F187" s="319">
        <f t="shared" si="4"/>
        <v>120000</v>
      </c>
      <c r="G187" s="338"/>
      <c r="I187" s="418"/>
      <c r="J187" s="418"/>
    </row>
    <row r="188" spans="2:14" ht="14" x14ac:dyDescent="0.3">
      <c r="B188" s="307" t="s">
        <v>387</v>
      </c>
      <c r="C188" s="334" t="s">
        <v>310</v>
      </c>
      <c r="D188" s="338">
        <v>1</v>
      </c>
      <c r="E188" s="321">
        <v>100000</v>
      </c>
      <c r="F188" s="319">
        <f t="shared" si="4"/>
        <v>100000</v>
      </c>
      <c r="G188" s="338"/>
      <c r="I188" s="418"/>
      <c r="J188" s="418"/>
    </row>
    <row r="189" spans="2:14" ht="14" x14ac:dyDescent="0.3">
      <c r="B189" s="307" t="s">
        <v>393</v>
      </c>
      <c r="C189" s="334" t="s">
        <v>311</v>
      </c>
      <c r="D189" s="338">
        <v>1</v>
      </c>
      <c r="E189" s="321">
        <v>100000</v>
      </c>
      <c r="F189" s="319">
        <f t="shared" si="4"/>
        <v>100000</v>
      </c>
      <c r="G189" s="338"/>
      <c r="I189" s="418"/>
      <c r="J189" s="418"/>
    </row>
    <row r="190" spans="2:14" ht="14" x14ac:dyDescent="0.3">
      <c r="B190" s="307" t="s">
        <v>393</v>
      </c>
      <c r="C190" s="334" t="s">
        <v>312</v>
      </c>
      <c r="D190" s="338">
        <v>1</v>
      </c>
      <c r="E190" s="321">
        <v>71000</v>
      </c>
      <c r="F190" s="319">
        <f t="shared" si="4"/>
        <v>71000</v>
      </c>
      <c r="G190" s="338"/>
      <c r="I190" s="418"/>
      <c r="J190" s="418"/>
    </row>
    <row r="191" spans="2:14" ht="14" x14ac:dyDescent="0.3">
      <c r="B191" s="307" t="s">
        <v>403</v>
      </c>
      <c r="C191" s="334" t="s">
        <v>313</v>
      </c>
      <c r="D191" s="338">
        <v>1</v>
      </c>
      <c r="E191" s="321">
        <v>200000</v>
      </c>
      <c r="F191" s="319">
        <f t="shared" si="4"/>
        <v>200000</v>
      </c>
      <c r="G191" s="338"/>
      <c r="I191" s="418"/>
      <c r="J191" s="418"/>
    </row>
    <row r="192" spans="2:14" ht="14" x14ac:dyDescent="0.3">
      <c r="B192" s="307" t="s">
        <v>389</v>
      </c>
      <c r="C192" s="334" t="s">
        <v>314</v>
      </c>
      <c r="D192" s="338">
        <v>1</v>
      </c>
      <c r="E192" s="321">
        <v>35000</v>
      </c>
      <c r="F192" s="319">
        <f t="shared" si="4"/>
        <v>35000</v>
      </c>
      <c r="G192" s="338"/>
      <c r="I192" s="418"/>
      <c r="J192" s="418"/>
    </row>
    <row r="193" spans="2:14" ht="14" x14ac:dyDescent="0.3">
      <c r="B193" s="307" t="s">
        <v>396</v>
      </c>
      <c r="C193" s="334" t="s">
        <v>315</v>
      </c>
      <c r="D193" s="338">
        <v>1</v>
      </c>
      <c r="E193" s="321">
        <v>185000</v>
      </c>
      <c r="F193" s="319">
        <f t="shared" si="4"/>
        <v>185000</v>
      </c>
      <c r="G193" s="338"/>
      <c r="I193" s="418"/>
      <c r="J193" s="418"/>
    </row>
    <row r="194" spans="2:14" ht="14" x14ac:dyDescent="0.3">
      <c r="B194" s="307" t="s">
        <v>379</v>
      </c>
      <c r="C194" s="334" t="s">
        <v>316</v>
      </c>
      <c r="D194" s="338">
        <v>2</v>
      </c>
      <c r="E194" s="321">
        <v>25000</v>
      </c>
      <c r="F194" s="319">
        <f t="shared" si="4"/>
        <v>50000</v>
      </c>
      <c r="G194" s="338"/>
      <c r="I194" s="418"/>
      <c r="J194" s="418"/>
    </row>
    <row r="195" spans="2:14" ht="14" x14ac:dyDescent="0.3">
      <c r="B195" s="307" t="s">
        <v>379</v>
      </c>
      <c r="C195" s="334" t="s">
        <v>317</v>
      </c>
      <c r="D195" s="338">
        <v>15</v>
      </c>
      <c r="E195" s="321">
        <v>15000</v>
      </c>
      <c r="F195" s="319">
        <f t="shared" si="4"/>
        <v>225000</v>
      </c>
      <c r="G195" s="338"/>
      <c r="I195" s="418"/>
      <c r="J195" s="418"/>
    </row>
    <row r="196" spans="2:14" ht="14" x14ac:dyDescent="0.3">
      <c r="B196" s="307" t="s">
        <v>381</v>
      </c>
      <c r="C196" s="334" t="s">
        <v>318</v>
      </c>
      <c r="D196" s="338">
        <v>1</v>
      </c>
      <c r="E196" s="321">
        <v>50000</v>
      </c>
      <c r="F196" s="319">
        <f t="shared" si="4"/>
        <v>50000</v>
      </c>
      <c r="G196" s="338"/>
      <c r="I196" s="418"/>
      <c r="J196" s="418"/>
    </row>
    <row r="197" spans="2:14" ht="14" x14ac:dyDescent="0.3">
      <c r="B197" s="307" t="s">
        <v>381</v>
      </c>
      <c r="C197" s="334" t="s">
        <v>319</v>
      </c>
      <c r="D197" s="338">
        <v>4</v>
      </c>
      <c r="E197" s="321">
        <v>13250</v>
      </c>
      <c r="F197" s="319">
        <f t="shared" si="4"/>
        <v>53000</v>
      </c>
      <c r="G197" s="338"/>
      <c r="I197" s="418"/>
      <c r="J197" s="418"/>
    </row>
    <row r="198" spans="2:14" ht="14" x14ac:dyDescent="0.3">
      <c r="B198" s="307" t="s">
        <v>381</v>
      </c>
      <c r="C198" s="334" t="s">
        <v>195</v>
      </c>
      <c r="D198" s="338">
        <v>4</v>
      </c>
      <c r="E198" s="321">
        <v>15189</v>
      </c>
      <c r="F198" s="319">
        <f>+D198*E198</f>
        <v>60756</v>
      </c>
      <c r="G198" s="338"/>
      <c r="I198" s="418"/>
      <c r="J198" s="418"/>
    </row>
    <row r="199" spans="2:14" ht="14" x14ac:dyDescent="0.3">
      <c r="B199" s="307" t="s">
        <v>381</v>
      </c>
      <c r="C199" s="334" t="s">
        <v>320</v>
      </c>
      <c r="D199" s="338">
        <v>3</v>
      </c>
      <c r="E199" s="321">
        <v>10000</v>
      </c>
      <c r="F199" s="319">
        <f>+D199*E199</f>
        <v>30000</v>
      </c>
      <c r="G199" s="338"/>
      <c r="I199" s="418"/>
      <c r="J199" s="418"/>
    </row>
    <row r="200" spans="2:14" ht="14" x14ac:dyDescent="0.3">
      <c r="B200" s="307" t="s">
        <v>382</v>
      </c>
      <c r="C200" s="335" t="s">
        <v>352</v>
      </c>
      <c r="D200" s="335">
        <v>2</v>
      </c>
      <c r="E200" s="321">
        <v>60756</v>
      </c>
      <c r="F200" s="335">
        <f>+E200*D200</f>
        <v>121512</v>
      </c>
      <c r="G200" s="338"/>
      <c r="I200" s="418"/>
      <c r="J200" s="418"/>
    </row>
    <row r="201" spans="2:14" ht="14" x14ac:dyDescent="0.3">
      <c r="B201" s="307" t="s">
        <v>382</v>
      </c>
      <c r="C201" s="334" t="s">
        <v>321</v>
      </c>
      <c r="D201" s="338">
        <v>3</v>
      </c>
      <c r="E201" s="321">
        <v>20000</v>
      </c>
      <c r="F201" s="319">
        <f>+D201*E201</f>
        <v>60000</v>
      </c>
      <c r="G201" s="338"/>
      <c r="I201" s="418"/>
      <c r="J201" s="418"/>
    </row>
    <row r="202" spans="2:14" ht="14" x14ac:dyDescent="0.3">
      <c r="C202" s="324" t="s">
        <v>238</v>
      </c>
      <c r="D202" s="338"/>
      <c r="E202" s="321"/>
      <c r="F202" s="326">
        <f>SUM(F186:F201)</f>
        <v>1551268</v>
      </c>
      <c r="G202" s="338"/>
      <c r="I202" s="418"/>
      <c r="J202" s="418"/>
      <c r="N202" s="332">
        <f>+F202</f>
        <v>1551268</v>
      </c>
    </row>
    <row r="203" spans="2:14" x14ac:dyDescent="0.25">
      <c r="F203" s="330"/>
    </row>
    <row r="204" spans="2:14" x14ac:dyDescent="0.25">
      <c r="F204" s="330"/>
    </row>
    <row r="205" spans="2:14" x14ac:dyDescent="0.25">
      <c r="B205" s="312" t="s">
        <v>65</v>
      </c>
      <c r="C205" s="339" t="s">
        <v>322</v>
      </c>
      <c r="F205" s="330"/>
    </row>
    <row r="206" spans="2:14" ht="23" x14ac:dyDescent="0.25">
      <c r="D206" s="314" t="s">
        <v>229</v>
      </c>
      <c r="E206" s="314" t="s">
        <v>245</v>
      </c>
      <c r="F206" s="314" t="s">
        <v>113</v>
      </c>
    </row>
    <row r="207" spans="2:14" ht="14" x14ac:dyDescent="0.3">
      <c r="B207" s="307" t="s">
        <v>377</v>
      </c>
      <c r="C207" s="334" t="s">
        <v>323</v>
      </c>
      <c r="D207" s="321">
        <v>600</v>
      </c>
      <c r="E207" s="322">
        <v>45</v>
      </c>
      <c r="F207" s="325">
        <f t="shared" ref="F207:F215" si="5">+E207*D207</f>
        <v>27000</v>
      </c>
      <c r="H207" s="418"/>
      <c r="I207" s="418"/>
    </row>
    <row r="208" spans="2:14" ht="14" x14ac:dyDescent="0.3">
      <c r="B208" s="307" t="s">
        <v>384</v>
      </c>
      <c r="C208" s="334" t="s">
        <v>324</v>
      </c>
      <c r="D208" s="321">
        <v>600</v>
      </c>
      <c r="E208" s="322">
        <v>45</v>
      </c>
      <c r="F208" s="325">
        <f t="shared" si="5"/>
        <v>27000</v>
      </c>
      <c r="H208" s="418"/>
      <c r="I208" s="418"/>
    </row>
    <row r="209" spans="2:14" ht="14" x14ac:dyDescent="0.3">
      <c r="B209" s="307" t="s">
        <v>404</v>
      </c>
      <c r="C209" s="335" t="s">
        <v>325</v>
      </c>
      <c r="D209" s="321">
        <v>600</v>
      </c>
      <c r="E209" s="335">
        <v>45</v>
      </c>
      <c r="F209" s="325">
        <f t="shared" si="5"/>
        <v>27000</v>
      </c>
      <c r="H209" s="418"/>
      <c r="I209" s="418"/>
    </row>
    <row r="210" spans="2:14" ht="14" x14ac:dyDescent="0.3">
      <c r="B210" s="307" t="s">
        <v>378</v>
      </c>
      <c r="C210" s="335" t="s">
        <v>326</v>
      </c>
      <c r="D210" s="321">
        <v>600</v>
      </c>
      <c r="E210" s="335">
        <v>30</v>
      </c>
      <c r="F210" s="325">
        <f t="shared" si="5"/>
        <v>18000</v>
      </c>
      <c r="H210" s="418"/>
      <c r="I210" s="418"/>
    </row>
    <row r="211" spans="2:14" ht="14" x14ac:dyDescent="0.3">
      <c r="B211" s="307" t="s">
        <v>394</v>
      </c>
      <c r="C211" s="335" t="s">
        <v>280</v>
      </c>
      <c r="D211" s="321">
        <v>600</v>
      </c>
      <c r="E211" s="335">
        <v>40</v>
      </c>
      <c r="F211" s="325">
        <f t="shared" si="5"/>
        <v>24000</v>
      </c>
      <c r="H211" s="418"/>
      <c r="I211" s="418"/>
    </row>
    <row r="212" spans="2:14" ht="14" x14ac:dyDescent="0.3">
      <c r="B212" s="307" t="s">
        <v>395</v>
      </c>
      <c r="C212" s="335" t="s">
        <v>281</v>
      </c>
      <c r="D212" s="321">
        <v>600</v>
      </c>
      <c r="E212" s="335">
        <v>40</v>
      </c>
      <c r="F212" s="325">
        <f t="shared" si="5"/>
        <v>24000</v>
      </c>
      <c r="H212" s="418"/>
      <c r="I212" s="418"/>
    </row>
    <row r="213" spans="2:14" ht="14" x14ac:dyDescent="0.3">
      <c r="B213" s="307" t="s">
        <v>403</v>
      </c>
      <c r="C213" s="335" t="s">
        <v>327</v>
      </c>
      <c r="D213" s="321">
        <v>600</v>
      </c>
      <c r="E213" s="335">
        <v>35</v>
      </c>
      <c r="F213" s="325">
        <f t="shared" si="5"/>
        <v>21000</v>
      </c>
      <c r="H213" s="418"/>
      <c r="I213" s="418"/>
    </row>
    <row r="214" spans="2:14" ht="14" x14ac:dyDescent="0.3">
      <c r="B214" s="307" t="s">
        <v>397</v>
      </c>
      <c r="C214" s="335" t="s">
        <v>328</v>
      </c>
      <c r="D214" s="321">
        <v>600</v>
      </c>
      <c r="E214" s="335">
        <v>60</v>
      </c>
      <c r="F214" s="325">
        <f t="shared" si="5"/>
        <v>36000</v>
      </c>
      <c r="H214" s="418"/>
      <c r="I214" s="418"/>
    </row>
    <row r="215" spans="2:14" ht="14" x14ac:dyDescent="0.3">
      <c r="B215" s="307" t="s">
        <v>397</v>
      </c>
      <c r="C215" s="335" t="s">
        <v>329</v>
      </c>
      <c r="D215" s="321">
        <v>5000</v>
      </c>
      <c r="E215" s="335">
        <v>5</v>
      </c>
      <c r="F215" s="325">
        <f t="shared" si="5"/>
        <v>25000</v>
      </c>
      <c r="H215" s="418"/>
      <c r="I215" s="418"/>
    </row>
    <row r="216" spans="2:14" ht="14" x14ac:dyDescent="0.3">
      <c r="B216" s="307" t="s">
        <v>398</v>
      </c>
      <c r="C216" s="334" t="s">
        <v>330</v>
      </c>
      <c r="D216" s="321">
        <v>500</v>
      </c>
      <c r="E216" s="335">
        <v>77</v>
      </c>
      <c r="F216" s="325">
        <f>D216*E216</f>
        <v>38500</v>
      </c>
      <c r="H216" s="418"/>
      <c r="I216" s="418"/>
    </row>
    <row r="217" spans="2:14" ht="14" x14ac:dyDescent="0.3">
      <c r="B217" s="307" t="s">
        <v>380</v>
      </c>
      <c r="C217" s="335" t="s">
        <v>331</v>
      </c>
      <c r="D217" s="321">
        <v>600</v>
      </c>
      <c r="E217" s="335">
        <v>45</v>
      </c>
      <c r="F217" s="325">
        <f>D217*E217</f>
        <v>27000</v>
      </c>
      <c r="H217" s="418"/>
      <c r="I217" s="418"/>
    </row>
    <row r="218" spans="2:14" ht="14" x14ac:dyDescent="0.3">
      <c r="B218" s="307" t="s">
        <v>399</v>
      </c>
      <c r="C218" s="335" t="s">
        <v>332</v>
      </c>
      <c r="D218" s="321">
        <v>600</v>
      </c>
      <c r="E218" s="335">
        <v>25</v>
      </c>
      <c r="F218" s="325">
        <f>D218*E218</f>
        <v>15000</v>
      </c>
      <c r="H218" s="418"/>
      <c r="I218" s="418"/>
    </row>
    <row r="219" spans="2:14" ht="14" x14ac:dyDescent="0.3">
      <c r="B219" s="307" t="s">
        <v>381</v>
      </c>
      <c r="C219" s="335" t="s">
        <v>333</v>
      </c>
      <c r="D219" s="321">
        <v>600</v>
      </c>
      <c r="E219" s="335">
        <v>45</v>
      </c>
      <c r="F219" s="325">
        <f>D219*E219</f>
        <v>27000</v>
      </c>
      <c r="H219" s="418"/>
      <c r="I219" s="418"/>
    </row>
    <row r="220" spans="2:14" x14ac:dyDescent="0.25">
      <c r="C220" s="324" t="s">
        <v>238</v>
      </c>
      <c r="D220" s="335"/>
      <c r="E220" s="335"/>
      <c r="F220" s="325">
        <f>SUM(F207:F219)</f>
        <v>336500</v>
      </c>
    </row>
    <row r="221" spans="2:14" x14ac:dyDescent="0.25">
      <c r="B221" s="312" t="s">
        <v>251</v>
      </c>
      <c r="C221" s="307" t="s">
        <v>252</v>
      </c>
    </row>
    <row r="222" spans="2:14" x14ac:dyDescent="0.25">
      <c r="B222" s="312"/>
      <c r="N222" s="332">
        <f>+F220</f>
        <v>336500</v>
      </c>
    </row>
    <row r="223" spans="2:14" ht="23" x14ac:dyDescent="0.25">
      <c r="D223" s="314" t="s">
        <v>229</v>
      </c>
      <c r="E223" s="314" t="s">
        <v>253</v>
      </c>
      <c r="F223" s="314" t="s">
        <v>113</v>
      </c>
    </row>
    <row r="224" spans="2:14" x14ac:dyDescent="0.25">
      <c r="B224" s="307" t="s">
        <v>405</v>
      </c>
      <c r="C224" s="340" t="s">
        <v>334</v>
      </c>
      <c r="D224" s="321">
        <v>1136078</v>
      </c>
      <c r="E224" s="322">
        <v>1</v>
      </c>
      <c r="F224" s="321">
        <f>+E224*D224</f>
        <v>1136078</v>
      </c>
    </row>
    <row r="225" spans="2:14" x14ac:dyDescent="0.25">
      <c r="B225" s="307" t="s">
        <v>406</v>
      </c>
      <c r="C225" s="340" t="s">
        <v>335</v>
      </c>
      <c r="D225" s="321">
        <v>600000</v>
      </c>
      <c r="E225" s="322">
        <v>1</v>
      </c>
      <c r="F225" s="321">
        <f>+E225*D225</f>
        <v>600000</v>
      </c>
    </row>
    <row r="226" spans="2:14" x14ac:dyDescent="0.25">
      <c r="B226" s="307" t="s">
        <v>407</v>
      </c>
      <c r="C226" s="340" t="s">
        <v>336</v>
      </c>
      <c r="D226" s="321">
        <v>200000</v>
      </c>
      <c r="E226" s="322">
        <v>5</v>
      </c>
      <c r="F226" s="321">
        <f>+E226*D226</f>
        <v>1000000</v>
      </c>
    </row>
    <row r="227" spans="2:14" x14ac:dyDescent="0.25">
      <c r="C227" s="324" t="s">
        <v>238</v>
      </c>
      <c r="D227" s="338"/>
      <c r="E227" s="327">
        <f>SUM(E224:E225)</f>
        <v>2</v>
      </c>
      <c r="F227" s="326">
        <f>SUM(F224:F226)</f>
        <v>2736078</v>
      </c>
      <c r="N227" s="332">
        <f>+F227</f>
        <v>2736078</v>
      </c>
    </row>
    <row r="228" spans="2:14" x14ac:dyDescent="0.25">
      <c r="C228" s="329" t="s">
        <v>239</v>
      </c>
      <c r="F228" s="332">
        <f>F227/E227</f>
        <v>1368039</v>
      </c>
    </row>
    <row r="230" spans="2:14" x14ac:dyDescent="0.25">
      <c r="B230" s="312" t="s">
        <v>109</v>
      </c>
      <c r="C230" s="307" t="s">
        <v>337</v>
      </c>
    </row>
    <row r="233" spans="2:14" ht="23" x14ac:dyDescent="0.25">
      <c r="C233" s="341"/>
      <c r="D233" s="314" t="s">
        <v>229</v>
      </c>
      <c r="E233" s="314" t="s">
        <v>253</v>
      </c>
      <c r="F233" s="314" t="s">
        <v>113</v>
      </c>
    </row>
    <row r="234" spans="2:14" ht="14" x14ac:dyDescent="0.3">
      <c r="B234" s="307" t="s">
        <v>392</v>
      </c>
      <c r="C234" s="334" t="s">
        <v>338</v>
      </c>
      <c r="D234" s="319">
        <v>300</v>
      </c>
      <c r="E234" s="317">
        <v>30</v>
      </c>
      <c r="F234" s="319">
        <f t="shared" ref="F234:F246" si="6">+E234*D234</f>
        <v>9000</v>
      </c>
      <c r="H234" s="418"/>
      <c r="I234" s="418"/>
    </row>
    <row r="235" spans="2:14" ht="14" x14ac:dyDescent="0.3">
      <c r="B235" s="307" t="s">
        <v>392</v>
      </c>
      <c r="C235" s="334" t="s">
        <v>339</v>
      </c>
      <c r="D235" s="319">
        <v>600</v>
      </c>
      <c r="E235" s="317">
        <v>30</v>
      </c>
      <c r="F235" s="319">
        <f t="shared" si="6"/>
        <v>18000</v>
      </c>
      <c r="H235" s="418"/>
      <c r="I235" s="418"/>
    </row>
    <row r="236" spans="2:14" ht="14" x14ac:dyDescent="0.3">
      <c r="B236" s="307" t="s">
        <v>392</v>
      </c>
      <c r="C236" s="334" t="s">
        <v>340</v>
      </c>
      <c r="D236" s="319">
        <v>500</v>
      </c>
      <c r="E236" s="317">
        <v>25</v>
      </c>
      <c r="F236" s="319">
        <f t="shared" si="6"/>
        <v>12500</v>
      </c>
      <c r="H236" s="418"/>
      <c r="I236" s="418"/>
    </row>
    <row r="237" spans="2:14" ht="14" x14ac:dyDescent="0.3">
      <c r="B237" s="307" t="s">
        <v>392</v>
      </c>
      <c r="C237" s="334" t="s">
        <v>341</v>
      </c>
      <c r="D237" s="319">
        <v>125</v>
      </c>
      <c r="E237" s="317">
        <v>160</v>
      </c>
      <c r="F237" s="319">
        <f t="shared" si="6"/>
        <v>20000</v>
      </c>
      <c r="H237" s="418"/>
      <c r="I237" s="418"/>
    </row>
    <row r="238" spans="2:14" ht="14" x14ac:dyDescent="0.3">
      <c r="B238" s="307" t="s">
        <v>392</v>
      </c>
      <c r="C238" s="334" t="s">
        <v>342</v>
      </c>
      <c r="D238" s="319">
        <v>600</v>
      </c>
      <c r="E238" s="317">
        <v>21</v>
      </c>
      <c r="F238" s="319">
        <f t="shared" si="6"/>
        <v>12600</v>
      </c>
      <c r="H238" s="418"/>
      <c r="I238" s="418"/>
    </row>
    <row r="239" spans="2:14" ht="14" x14ac:dyDescent="0.3">
      <c r="B239" s="307" t="s">
        <v>392</v>
      </c>
      <c r="C239" s="342" t="s">
        <v>343</v>
      </c>
      <c r="D239" s="343">
        <v>300</v>
      </c>
      <c r="E239" s="344">
        <v>21</v>
      </c>
      <c r="F239" s="319">
        <f t="shared" si="6"/>
        <v>6300</v>
      </c>
      <c r="H239" s="418"/>
      <c r="I239" s="418"/>
    </row>
    <row r="240" spans="2:14" ht="14" x14ac:dyDescent="0.3">
      <c r="B240" s="307" t="s">
        <v>392</v>
      </c>
      <c r="C240" s="342" t="s">
        <v>344</v>
      </c>
      <c r="D240" s="343">
        <v>2000</v>
      </c>
      <c r="E240" s="344">
        <v>60</v>
      </c>
      <c r="F240" s="319">
        <f t="shared" si="6"/>
        <v>120000</v>
      </c>
      <c r="H240" s="418"/>
      <c r="I240" s="418"/>
    </row>
    <row r="241" spans="2:14" ht="14" x14ac:dyDescent="0.3">
      <c r="B241" s="307" t="s">
        <v>392</v>
      </c>
      <c r="C241" s="342" t="s">
        <v>345</v>
      </c>
      <c r="D241" s="343">
        <v>1500</v>
      </c>
      <c r="E241" s="344">
        <v>60</v>
      </c>
      <c r="F241" s="319">
        <f t="shared" si="6"/>
        <v>90000</v>
      </c>
      <c r="H241" s="418"/>
      <c r="I241" s="418"/>
    </row>
    <row r="242" spans="2:14" ht="14" x14ac:dyDescent="0.3">
      <c r="B242" s="307" t="s">
        <v>392</v>
      </c>
      <c r="C242" s="342" t="s">
        <v>346</v>
      </c>
      <c r="D242" s="343">
        <v>4000</v>
      </c>
      <c r="E242" s="344">
        <v>60</v>
      </c>
      <c r="F242" s="319">
        <f t="shared" si="6"/>
        <v>240000</v>
      </c>
      <c r="H242" s="418"/>
      <c r="I242" s="418"/>
    </row>
    <row r="243" spans="2:14" ht="14" x14ac:dyDescent="0.3">
      <c r="B243" s="307" t="s">
        <v>392</v>
      </c>
      <c r="C243" s="342" t="s">
        <v>347</v>
      </c>
      <c r="D243" s="343">
        <v>4000</v>
      </c>
      <c r="E243" s="344">
        <v>60</v>
      </c>
      <c r="F243" s="319">
        <f t="shared" si="6"/>
        <v>240000</v>
      </c>
      <c r="H243" s="418"/>
      <c r="I243" s="418"/>
    </row>
    <row r="244" spans="2:14" ht="14" x14ac:dyDescent="0.3">
      <c r="B244" s="307" t="s">
        <v>392</v>
      </c>
      <c r="C244" s="342" t="s">
        <v>348</v>
      </c>
      <c r="D244" s="343">
        <v>300</v>
      </c>
      <c r="E244" s="344">
        <v>30</v>
      </c>
      <c r="F244" s="319">
        <f t="shared" si="6"/>
        <v>9000</v>
      </c>
      <c r="H244" s="418"/>
      <c r="I244" s="418"/>
    </row>
    <row r="245" spans="2:14" ht="14" x14ac:dyDescent="0.3">
      <c r="B245" s="307" t="s">
        <v>400</v>
      </c>
      <c r="C245" s="342" t="s">
        <v>349</v>
      </c>
      <c r="D245" s="343">
        <v>600</v>
      </c>
      <c r="E245" s="344">
        <v>30</v>
      </c>
      <c r="F245" s="319">
        <f t="shared" si="6"/>
        <v>18000</v>
      </c>
      <c r="H245" s="418"/>
      <c r="I245" s="418"/>
    </row>
    <row r="246" spans="2:14" ht="14" x14ac:dyDescent="0.3">
      <c r="B246" s="307" t="s">
        <v>400</v>
      </c>
      <c r="C246" s="342" t="s">
        <v>350</v>
      </c>
      <c r="D246" s="343">
        <v>300</v>
      </c>
      <c r="E246" s="344">
        <v>30</v>
      </c>
      <c r="F246" s="319">
        <f t="shared" si="6"/>
        <v>9000</v>
      </c>
      <c r="H246" s="418"/>
      <c r="I246" s="418"/>
    </row>
    <row r="247" spans="2:14" x14ac:dyDescent="0.25">
      <c r="C247" s="324" t="s">
        <v>254</v>
      </c>
      <c r="D247" s="322"/>
      <c r="E247" s="317">
        <f>SUM(E234:E246)</f>
        <v>617</v>
      </c>
      <c r="F247" s="345">
        <f>SUM(F234:F246)</f>
        <v>804400</v>
      </c>
    </row>
    <row r="248" spans="2:14" x14ac:dyDescent="0.25">
      <c r="C248" s="329" t="s">
        <v>239</v>
      </c>
      <c r="D248" s="346"/>
      <c r="E248" s="347"/>
      <c r="F248" s="346">
        <f>F247/E247</f>
        <v>1303.7277147487844</v>
      </c>
      <c r="N248" s="372">
        <f>+F247</f>
        <v>804400</v>
      </c>
    </row>
    <row r="249" spans="2:14" x14ac:dyDescent="0.25">
      <c r="C249" s="348"/>
      <c r="D249" s="346"/>
      <c r="E249" s="347"/>
      <c r="F249" s="346"/>
      <c r="N249" s="372">
        <f ca="1">SUM(N1:N252)</f>
        <v>10781979.416000001</v>
      </c>
    </row>
    <row r="251" spans="2:14" ht="23" x14ac:dyDescent="0.25">
      <c r="B251" s="312" t="s">
        <v>91</v>
      </c>
      <c r="C251" s="341"/>
      <c r="D251" s="313" t="s">
        <v>362</v>
      </c>
      <c r="E251" s="313" t="s">
        <v>363</v>
      </c>
      <c r="F251" s="313" t="s">
        <v>364</v>
      </c>
      <c r="G251" s="313" t="s">
        <v>365</v>
      </c>
      <c r="H251" s="313" t="s">
        <v>366</v>
      </c>
      <c r="I251" s="314" t="s">
        <v>367</v>
      </c>
    </row>
    <row r="252" spans="2:14" x14ac:dyDescent="0.25">
      <c r="B252" s="312" t="s">
        <v>372</v>
      </c>
      <c r="C252" s="334" t="s">
        <v>361</v>
      </c>
      <c r="D252" s="377">
        <v>60000</v>
      </c>
      <c r="E252" s="377">
        <v>60000</v>
      </c>
      <c r="F252" s="377">
        <v>60000</v>
      </c>
      <c r="G252" s="377">
        <v>60000</v>
      </c>
      <c r="H252" s="377">
        <v>60000</v>
      </c>
      <c r="I252" s="322">
        <f>SUM(D252:H252)</f>
        <v>300000</v>
      </c>
    </row>
    <row r="253" spans="2:14" x14ac:dyDescent="0.25">
      <c r="B253" s="312" t="s">
        <v>373</v>
      </c>
      <c r="C253" s="334" t="s">
        <v>368</v>
      </c>
      <c r="D253" s="377">
        <v>10000</v>
      </c>
      <c r="E253" s="377">
        <v>10000</v>
      </c>
      <c r="F253" s="377">
        <v>10000</v>
      </c>
      <c r="G253" s="377">
        <v>10000</v>
      </c>
      <c r="H253" s="377">
        <v>10000</v>
      </c>
      <c r="I253" s="322">
        <f>SUM(D253:H253)</f>
        <v>50000</v>
      </c>
    </row>
    <row r="254" spans="2:14" x14ac:dyDescent="0.25">
      <c r="B254" s="312" t="s">
        <v>374</v>
      </c>
      <c r="C254" s="334" t="s">
        <v>359</v>
      </c>
      <c r="D254" s="377">
        <v>26400</v>
      </c>
      <c r="E254" s="377">
        <v>26400</v>
      </c>
      <c r="F254" s="377">
        <v>26400</v>
      </c>
      <c r="G254" s="377">
        <v>26400</v>
      </c>
      <c r="H254" s="377">
        <v>26400</v>
      </c>
      <c r="I254" s="322">
        <f>SUM(D254:H254)</f>
        <v>132000</v>
      </c>
    </row>
    <row r="255" spans="2:14" x14ac:dyDescent="0.25">
      <c r="B255" s="312" t="s">
        <v>375</v>
      </c>
      <c r="C255" s="334" t="s">
        <v>369</v>
      </c>
      <c r="D255" s="377">
        <v>24000</v>
      </c>
      <c r="E255" s="377">
        <v>24000</v>
      </c>
      <c r="F255" s="377">
        <v>24000</v>
      </c>
      <c r="G255" s="377">
        <v>24000</v>
      </c>
      <c r="H255" s="377">
        <v>24000</v>
      </c>
      <c r="I255" s="322">
        <f>SUM(D255:H255)</f>
        <v>120000</v>
      </c>
    </row>
    <row r="256" spans="2:14" x14ac:dyDescent="0.25">
      <c r="B256" s="312" t="s">
        <v>376</v>
      </c>
      <c r="C256" s="334" t="s">
        <v>370</v>
      </c>
      <c r="D256" s="377">
        <v>24000</v>
      </c>
      <c r="E256" s="377"/>
      <c r="F256" s="377">
        <v>24000</v>
      </c>
      <c r="G256" s="377"/>
      <c r="H256" s="377"/>
      <c r="I256" s="322">
        <f>SUM(D256:H256)</f>
        <v>48000</v>
      </c>
    </row>
  </sheetData>
  <pageMargins left="0.2" right="0.2" top="0.25" bottom="0.25" header="0.3" footer="0.3"/>
  <pageSetup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007"/>
  <sheetViews>
    <sheetView showGridLines="0" workbookViewId="0">
      <selection activeCell="O6" sqref="O6"/>
    </sheetView>
  </sheetViews>
  <sheetFormatPr defaultColWidth="12.5" defaultRowHeight="15" customHeight="1" x14ac:dyDescent="0.3"/>
  <cols>
    <col min="1" max="1" width="2" customWidth="1"/>
    <col min="2" max="2" width="29.83203125" style="70" customWidth="1"/>
    <col min="3" max="3" width="2" customWidth="1"/>
    <col min="4" max="4" width="25.83203125" customWidth="1"/>
    <col min="5" max="5" width="1.83203125" customWidth="1"/>
    <col min="6" max="6" width="30.83203125" style="70" customWidth="1"/>
    <col min="7" max="7" width="1.83203125" customWidth="1"/>
    <col min="8" max="8" width="33.33203125" customWidth="1"/>
    <col min="9" max="9" width="2" customWidth="1"/>
    <col min="10" max="10" width="25.5" customWidth="1"/>
    <col min="11" max="11" width="2.33203125" customWidth="1"/>
    <col min="12" max="28" width="7.5" customWidth="1"/>
  </cols>
  <sheetData>
    <row r="1" spans="1:28" ht="15.75" customHeight="1" x14ac:dyDescent="0.35">
      <c r="A1" s="2"/>
      <c r="B1" s="270" t="s">
        <v>83</v>
      </c>
      <c r="C1" s="2"/>
      <c r="D1" s="175" t="s">
        <v>84</v>
      </c>
      <c r="E1" s="2"/>
      <c r="F1" s="263" t="s">
        <v>123</v>
      </c>
      <c r="G1" s="2"/>
      <c r="H1" s="53" t="s">
        <v>85</v>
      </c>
      <c r="I1" s="2"/>
      <c r="J1" s="53" t="s">
        <v>86</v>
      </c>
    </row>
    <row r="2" spans="1:28" ht="42.75" customHeight="1" x14ac:dyDescent="0.35">
      <c r="A2" s="54"/>
      <c r="B2" s="271" t="s">
        <v>119</v>
      </c>
      <c r="C2" s="54"/>
      <c r="D2" s="512" t="s">
        <v>126</v>
      </c>
      <c r="E2" s="54"/>
      <c r="F2" s="277" t="s">
        <v>140</v>
      </c>
      <c r="G2" s="54"/>
      <c r="H2" s="55" t="s">
        <v>34</v>
      </c>
      <c r="I2" s="54"/>
      <c r="J2" s="55" t="s">
        <v>32</v>
      </c>
      <c r="K2" s="54"/>
      <c r="L2" s="54"/>
      <c r="M2" s="56"/>
      <c r="N2" s="54"/>
      <c r="O2" s="54"/>
      <c r="P2" s="54"/>
      <c r="Q2" s="54"/>
      <c r="R2" s="54"/>
      <c r="S2" s="54"/>
      <c r="T2" s="54"/>
      <c r="U2" s="54"/>
      <c r="V2" s="54"/>
      <c r="W2" s="54"/>
      <c r="X2" s="54"/>
      <c r="Y2" s="54"/>
      <c r="Z2" s="54"/>
      <c r="AA2" s="54"/>
      <c r="AB2" s="54"/>
    </row>
    <row r="3" spans="1:28" ht="37.5" x14ac:dyDescent="0.35">
      <c r="A3" s="54"/>
      <c r="B3" s="62" t="s">
        <v>66</v>
      </c>
      <c r="C3" s="54"/>
      <c r="D3" s="513"/>
      <c r="E3" s="54"/>
      <c r="F3" s="277" t="s">
        <v>141</v>
      </c>
      <c r="G3" s="54"/>
      <c r="H3" s="58" t="s">
        <v>41</v>
      </c>
      <c r="I3" s="54"/>
      <c r="J3" s="59" t="s">
        <v>63</v>
      </c>
      <c r="K3" s="54"/>
      <c r="L3" s="54"/>
      <c r="M3" s="56"/>
      <c r="N3" s="54"/>
      <c r="O3" s="54"/>
      <c r="P3" s="54"/>
      <c r="Q3" s="54"/>
      <c r="R3" s="54"/>
      <c r="S3" s="54"/>
      <c r="T3" s="54"/>
      <c r="U3" s="54"/>
      <c r="V3" s="54"/>
      <c r="W3" s="54"/>
      <c r="X3" s="54"/>
      <c r="Y3" s="54"/>
      <c r="Z3" s="54"/>
      <c r="AA3" s="54"/>
      <c r="AB3" s="54"/>
    </row>
    <row r="4" spans="1:28" ht="67.5" customHeight="1" x14ac:dyDescent="0.35">
      <c r="A4" s="54"/>
      <c r="B4" s="60" t="s">
        <v>79</v>
      </c>
      <c r="C4" s="54"/>
      <c r="D4" s="512" t="s">
        <v>127</v>
      </c>
      <c r="E4" s="54"/>
      <c r="F4" s="277" t="s">
        <v>142</v>
      </c>
      <c r="G4" s="54"/>
      <c r="H4" s="55" t="s">
        <v>58</v>
      </c>
      <c r="I4" s="54"/>
      <c r="J4" s="61" t="s">
        <v>82</v>
      </c>
      <c r="K4" s="54"/>
      <c r="L4" s="54"/>
      <c r="M4" s="56"/>
      <c r="N4" s="54"/>
      <c r="O4" s="54"/>
      <c r="P4" s="54"/>
      <c r="Q4" s="54"/>
      <c r="R4" s="54"/>
      <c r="S4" s="54"/>
      <c r="T4" s="54"/>
      <c r="U4" s="54"/>
      <c r="V4" s="54"/>
      <c r="W4" s="54"/>
      <c r="X4" s="54"/>
      <c r="Y4" s="54"/>
      <c r="Z4" s="54"/>
      <c r="AA4" s="54"/>
      <c r="AB4" s="54"/>
    </row>
    <row r="5" spans="1:28" ht="70.5" customHeight="1" x14ac:dyDescent="0.35">
      <c r="A5" s="54"/>
      <c r="B5" s="272" t="s">
        <v>124</v>
      </c>
      <c r="C5" s="179"/>
      <c r="D5" s="513"/>
      <c r="E5" s="179"/>
      <c r="F5" s="277" t="s">
        <v>143</v>
      </c>
      <c r="G5" s="179"/>
      <c r="H5" s="180" t="s">
        <v>61</v>
      </c>
      <c r="I5" s="179"/>
      <c r="J5" s="180"/>
      <c r="K5" s="54"/>
      <c r="L5" s="54"/>
      <c r="M5" s="56"/>
      <c r="N5" s="54"/>
      <c r="O5" s="54"/>
      <c r="P5" s="54"/>
      <c r="Q5" s="54"/>
      <c r="R5" s="54"/>
      <c r="S5" s="54"/>
      <c r="T5" s="54"/>
      <c r="U5" s="54"/>
      <c r="V5" s="54"/>
      <c r="W5" s="54"/>
      <c r="X5" s="54"/>
      <c r="Y5" s="54"/>
      <c r="Z5" s="54"/>
      <c r="AA5" s="54"/>
      <c r="AB5" s="54"/>
    </row>
    <row r="6" spans="1:28" ht="63.75" customHeight="1" x14ac:dyDescent="0.35">
      <c r="A6" s="54"/>
      <c r="B6" s="273" t="s">
        <v>125</v>
      </c>
      <c r="C6" s="54"/>
      <c r="D6" s="512" t="s">
        <v>128</v>
      </c>
      <c r="E6" s="54"/>
      <c r="F6" s="277" t="s">
        <v>144</v>
      </c>
      <c r="G6" s="54"/>
      <c r="H6" s="55" t="s">
        <v>87</v>
      </c>
      <c r="I6" s="54"/>
      <c r="J6" s="55"/>
      <c r="K6" s="54"/>
      <c r="L6" s="54"/>
      <c r="M6" s="56"/>
      <c r="N6" s="54"/>
      <c r="O6" s="54"/>
      <c r="P6" s="54"/>
      <c r="Q6" s="54"/>
      <c r="R6" s="54"/>
      <c r="S6" s="54"/>
      <c r="T6" s="54"/>
      <c r="U6" s="54"/>
      <c r="V6" s="54"/>
      <c r="W6" s="54"/>
      <c r="X6" s="54"/>
      <c r="Y6" s="54"/>
      <c r="Z6" s="54"/>
      <c r="AA6" s="54"/>
      <c r="AB6" s="54"/>
    </row>
    <row r="7" spans="1:28" ht="76.5" customHeight="1" x14ac:dyDescent="0.3">
      <c r="A7" s="54"/>
      <c r="B7" s="63"/>
      <c r="C7" s="54"/>
      <c r="D7" s="513"/>
      <c r="E7" s="54"/>
      <c r="F7" s="277" t="s">
        <v>145</v>
      </c>
      <c r="G7" s="54"/>
      <c r="H7" s="58" t="s">
        <v>80</v>
      </c>
      <c r="I7" s="54"/>
      <c r="J7" s="58"/>
      <c r="K7" s="54"/>
      <c r="L7" s="54"/>
      <c r="M7" s="54"/>
      <c r="N7" s="54"/>
      <c r="O7" s="54"/>
      <c r="P7" s="54"/>
      <c r="Q7" s="54"/>
      <c r="R7" s="54"/>
      <c r="S7" s="54"/>
      <c r="T7" s="54"/>
      <c r="U7" s="54"/>
      <c r="V7" s="54"/>
      <c r="W7" s="54"/>
      <c r="X7" s="54"/>
      <c r="Y7" s="54"/>
      <c r="Z7" s="54"/>
      <c r="AA7" s="54"/>
      <c r="AB7" s="54"/>
    </row>
    <row r="8" spans="1:28" ht="51" customHeight="1" x14ac:dyDescent="0.3">
      <c r="A8" s="54"/>
      <c r="B8" s="60"/>
      <c r="C8" s="54"/>
      <c r="D8" s="513"/>
      <c r="E8" s="54"/>
      <c r="F8" s="277" t="s">
        <v>213</v>
      </c>
      <c r="G8" s="54"/>
      <c r="H8" s="55" t="s">
        <v>74</v>
      </c>
      <c r="I8" s="54"/>
      <c r="J8" s="55"/>
      <c r="K8" s="54"/>
      <c r="L8" s="54"/>
      <c r="M8" s="54"/>
      <c r="N8" s="54"/>
      <c r="O8" s="54"/>
      <c r="P8" s="54"/>
      <c r="Q8" s="54"/>
      <c r="R8" s="54"/>
      <c r="S8" s="54"/>
      <c r="T8" s="54"/>
      <c r="U8" s="54"/>
      <c r="V8" s="54"/>
      <c r="W8" s="54"/>
      <c r="X8" s="54"/>
      <c r="Y8" s="54"/>
      <c r="Z8" s="54"/>
      <c r="AA8" s="54"/>
      <c r="AB8" s="54"/>
    </row>
    <row r="9" spans="1:28" ht="48" customHeight="1" x14ac:dyDescent="0.3">
      <c r="A9" s="54"/>
      <c r="B9" s="57"/>
      <c r="C9" s="54"/>
      <c r="D9" s="513"/>
      <c r="E9" s="54"/>
      <c r="F9" s="277" t="s">
        <v>146</v>
      </c>
      <c r="G9" s="54"/>
      <c r="H9" s="58" t="s">
        <v>44</v>
      </c>
      <c r="I9" s="54"/>
      <c r="J9" s="58"/>
      <c r="K9" s="54"/>
      <c r="L9" s="54"/>
      <c r="M9" s="54"/>
      <c r="N9" s="54"/>
      <c r="O9" s="54"/>
      <c r="P9" s="54"/>
      <c r="Q9" s="54"/>
      <c r="R9" s="54"/>
      <c r="S9" s="54"/>
      <c r="T9" s="54"/>
      <c r="U9" s="54"/>
      <c r="V9" s="54"/>
      <c r="W9" s="54"/>
      <c r="X9" s="54"/>
      <c r="Y9" s="54"/>
      <c r="Z9" s="54"/>
      <c r="AA9" s="54"/>
      <c r="AB9" s="54"/>
    </row>
    <row r="10" spans="1:28" ht="51" customHeight="1" x14ac:dyDescent="0.3">
      <c r="A10" s="54"/>
      <c r="B10" s="60"/>
      <c r="C10" s="54"/>
      <c r="D10" s="512" t="s">
        <v>129</v>
      </c>
      <c r="E10" s="54"/>
      <c r="F10" s="277" t="s">
        <v>147</v>
      </c>
      <c r="G10" s="54"/>
      <c r="H10" s="54" t="s">
        <v>88</v>
      </c>
      <c r="I10" s="54"/>
      <c r="J10" s="55"/>
      <c r="K10" s="54"/>
      <c r="L10" s="54"/>
      <c r="M10" s="54"/>
      <c r="N10" s="54"/>
      <c r="O10" s="54"/>
      <c r="P10" s="54"/>
      <c r="Q10" s="54"/>
      <c r="R10" s="54"/>
      <c r="S10" s="54"/>
      <c r="T10" s="54"/>
      <c r="U10" s="54"/>
      <c r="V10" s="54"/>
      <c r="W10" s="54"/>
      <c r="X10" s="54"/>
      <c r="Y10" s="54"/>
      <c r="Z10" s="54"/>
      <c r="AA10" s="54"/>
      <c r="AB10" s="54"/>
    </row>
    <row r="11" spans="1:28" ht="42.75" customHeight="1" x14ac:dyDescent="0.3">
      <c r="A11" s="54"/>
      <c r="B11" s="272"/>
      <c r="C11" s="54"/>
      <c r="D11" s="513"/>
      <c r="E11" s="54"/>
      <c r="F11" s="277" t="s">
        <v>148</v>
      </c>
      <c r="G11" s="54"/>
      <c r="H11" s="65" t="s">
        <v>89</v>
      </c>
      <c r="I11" s="54"/>
      <c r="J11" s="64"/>
      <c r="K11" s="54"/>
      <c r="L11" s="54"/>
      <c r="M11" s="54"/>
      <c r="N11" s="54"/>
      <c r="O11" s="54"/>
      <c r="P11" s="54"/>
      <c r="Q11" s="54"/>
      <c r="R11" s="54"/>
      <c r="S11" s="54"/>
      <c r="T11" s="54"/>
      <c r="U11" s="54"/>
      <c r="V11" s="54"/>
      <c r="W11" s="54"/>
      <c r="X11" s="54"/>
      <c r="Y11" s="54"/>
      <c r="Z11" s="54"/>
      <c r="AA11" s="54"/>
      <c r="AB11" s="54"/>
    </row>
    <row r="12" spans="1:28" ht="49.5" customHeight="1" x14ac:dyDescent="0.3">
      <c r="A12" s="54"/>
      <c r="B12" s="60"/>
      <c r="C12" s="54"/>
      <c r="D12" s="512" t="s">
        <v>130</v>
      </c>
      <c r="E12" s="54"/>
      <c r="F12" s="277" t="s">
        <v>149</v>
      </c>
      <c r="G12" s="54"/>
      <c r="H12" s="66" t="s">
        <v>90</v>
      </c>
      <c r="I12" s="54"/>
      <c r="J12" s="55"/>
      <c r="K12" s="54"/>
      <c r="L12" s="54"/>
      <c r="M12" s="54"/>
      <c r="N12" s="54"/>
      <c r="O12" s="54"/>
      <c r="P12" s="54"/>
      <c r="Q12" s="54"/>
      <c r="R12" s="54"/>
      <c r="S12" s="54"/>
      <c r="T12" s="54"/>
      <c r="U12" s="54"/>
      <c r="V12" s="54"/>
      <c r="W12" s="54"/>
      <c r="X12" s="54"/>
      <c r="Y12" s="54"/>
      <c r="Z12" s="54"/>
      <c r="AA12" s="54"/>
      <c r="AB12" s="54"/>
    </row>
    <row r="13" spans="1:28" ht="75" customHeight="1" x14ac:dyDescent="0.3">
      <c r="A13" s="54"/>
      <c r="B13" s="272"/>
      <c r="C13" s="54"/>
      <c r="D13" s="513"/>
      <c r="E13" s="54"/>
      <c r="F13" s="277" t="s">
        <v>150</v>
      </c>
      <c r="G13" s="54"/>
      <c r="H13" s="64"/>
      <c r="I13" s="54"/>
      <c r="J13" s="64"/>
      <c r="K13" s="54"/>
      <c r="L13" s="54"/>
      <c r="M13" s="54"/>
      <c r="N13" s="54"/>
      <c r="O13" s="54"/>
      <c r="P13" s="54"/>
      <c r="Q13" s="54"/>
      <c r="R13" s="54"/>
      <c r="S13" s="54"/>
      <c r="T13" s="54"/>
      <c r="U13" s="54"/>
      <c r="V13" s="54"/>
      <c r="W13" s="54"/>
      <c r="X13" s="54"/>
      <c r="Y13" s="54"/>
      <c r="Z13" s="54"/>
      <c r="AA13" s="54"/>
      <c r="AB13" s="54"/>
    </row>
    <row r="14" spans="1:28" ht="51" customHeight="1" x14ac:dyDescent="0.3">
      <c r="A14" s="54"/>
      <c r="B14" s="274"/>
      <c r="C14" s="178"/>
      <c r="D14" s="513"/>
      <c r="E14" s="178"/>
      <c r="F14" s="277" t="s">
        <v>151</v>
      </c>
      <c r="G14" s="178"/>
      <c r="H14" s="177"/>
      <c r="I14" s="178"/>
      <c r="J14" s="177"/>
      <c r="K14" s="54"/>
      <c r="L14" s="54"/>
      <c r="M14" s="54"/>
      <c r="N14" s="54"/>
      <c r="O14" s="54"/>
      <c r="P14" s="54"/>
      <c r="Q14" s="54"/>
      <c r="R14" s="54"/>
      <c r="S14" s="54"/>
      <c r="T14" s="54"/>
      <c r="U14" s="54"/>
      <c r="V14" s="54"/>
      <c r="W14" s="54"/>
      <c r="X14" s="54"/>
      <c r="Y14" s="54"/>
      <c r="Z14" s="54"/>
      <c r="AA14" s="54"/>
      <c r="AB14" s="54"/>
    </row>
    <row r="15" spans="1:28" ht="47.25" customHeight="1" x14ac:dyDescent="0.3">
      <c r="A15" s="54"/>
      <c r="B15" s="60"/>
      <c r="C15" s="54"/>
      <c r="D15" s="512" t="s">
        <v>131</v>
      </c>
      <c r="E15" s="54"/>
      <c r="F15" s="277" t="s">
        <v>152</v>
      </c>
      <c r="G15" s="54"/>
      <c r="H15" s="55"/>
      <c r="I15" s="54"/>
      <c r="J15" s="55"/>
      <c r="K15" s="54"/>
      <c r="L15" s="54"/>
      <c r="M15" s="54"/>
      <c r="N15" s="54"/>
      <c r="O15" s="54"/>
      <c r="P15" s="54"/>
      <c r="Q15" s="54"/>
      <c r="R15" s="54"/>
      <c r="S15" s="54"/>
      <c r="T15" s="54"/>
      <c r="U15" s="54"/>
      <c r="V15" s="54"/>
      <c r="W15" s="54"/>
      <c r="X15" s="54"/>
      <c r="Y15" s="54"/>
      <c r="Z15" s="54"/>
      <c r="AA15" s="54"/>
      <c r="AB15" s="54"/>
    </row>
    <row r="16" spans="1:28" ht="51" customHeight="1" x14ac:dyDescent="0.3">
      <c r="A16" s="54"/>
      <c r="B16" s="272"/>
      <c r="C16" s="54"/>
      <c r="D16" s="513"/>
      <c r="E16" s="54"/>
      <c r="F16" s="277" t="s">
        <v>153</v>
      </c>
      <c r="G16" s="54"/>
      <c r="H16" s="64"/>
      <c r="I16" s="54"/>
      <c r="J16" s="64"/>
      <c r="K16" s="54"/>
      <c r="L16" s="54"/>
      <c r="M16" s="54"/>
      <c r="N16" s="54"/>
      <c r="O16" s="54"/>
      <c r="P16" s="54"/>
      <c r="Q16" s="54"/>
      <c r="R16" s="54"/>
      <c r="S16" s="54"/>
      <c r="T16" s="54"/>
      <c r="U16" s="54"/>
      <c r="V16" s="54"/>
      <c r="W16" s="54"/>
      <c r="X16" s="54"/>
      <c r="Y16" s="54"/>
      <c r="Z16" s="54"/>
      <c r="AA16" s="54"/>
      <c r="AB16" s="54"/>
    </row>
    <row r="17" spans="1:28" ht="60" customHeight="1" x14ac:dyDescent="0.3">
      <c r="A17" s="54"/>
      <c r="B17" s="60"/>
      <c r="C17" s="54"/>
      <c r="D17" s="513"/>
      <c r="E17" s="54"/>
      <c r="F17" s="277" t="s">
        <v>154</v>
      </c>
      <c r="G17" s="54"/>
      <c r="H17" s="55"/>
      <c r="I17" s="54"/>
      <c r="J17" s="55"/>
      <c r="K17" s="54"/>
      <c r="L17" s="54"/>
      <c r="M17" s="54"/>
      <c r="N17" s="54"/>
      <c r="O17" s="54"/>
      <c r="P17" s="54"/>
      <c r="Q17" s="54"/>
      <c r="R17" s="54"/>
      <c r="S17" s="54"/>
      <c r="T17" s="54"/>
      <c r="U17" s="54"/>
      <c r="V17" s="54"/>
      <c r="W17" s="54"/>
      <c r="X17" s="54"/>
      <c r="Y17" s="54"/>
      <c r="Z17" s="54"/>
      <c r="AA17" s="54"/>
      <c r="AB17" s="54"/>
    </row>
    <row r="18" spans="1:28" ht="65.25" customHeight="1" x14ac:dyDescent="0.3">
      <c r="A18" s="54"/>
      <c r="C18" s="54"/>
      <c r="D18" s="512" t="s">
        <v>132</v>
      </c>
      <c r="E18" s="54"/>
      <c r="F18" s="277" t="s">
        <v>155</v>
      </c>
      <c r="G18" s="54"/>
      <c r="H18" s="55"/>
      <c r="I18" s="54"/>
      <c r="J18" s="55"/>
      <c r="K18" s="54"/>
      <c r="L18" s="54"/>
      <c r="M18" s="54"/>
      <c r="N18" s="54"/>
      <c r="O18" s="54"/>
      <c r="P18" s="54"/>
      <c r="Q18" s="54"/>
      <c r="R18" s="54"/>
      <c r="S18" s="54"/>
      <c r="T18" s="54"/>
      <c r="U18" s="54"/>
      <c r="V18" s="54"/>
      <c r="W18" s="54"/>
      <c r="X18" s="54"/>
      <c r="Y18" s="54"/>
      <c r="Z18" s="54"/>
      <c r="AA18" s="54"/>
      <c r="AB18" s="54"/>
    </row>
    <row r="19" spans="1:28" ht="65.25" customHeight="1" x14ac:dyDescent="0.3">
      <c r="A19" s="54"/>
      <c r="B19" s="269"/>
      <c r="C19" s="54"/>
      <c r="D19" s="513"/>
      <c r="E19" s="54"/>
      <c r="F19" s="277" t="s">
        <v>156</v>
      </c>
      <c r="G19" s="54"/>
      <c r="H19" s="261"/>
      <c r="I19" s="54"/>
      <c r="J19" s="261"/>
      <c r="K19" s="54"/>
      <c r="L19" s="54"/>
      <c r="M19" s="54"/>
      <c r="N19" s="54"/>
      <c r="O19" s="54"/>
      <c r="P19" s="54"/>
      <c r="Q19" s="54"/>
      <c r="R19" s="54"/>
      <c r="S19" s="54"/>
      <c r="T19" s="54"/>
      <c r="U19" s="54"/>
      <c r="V19" s="54"/>
      <c r="W19" s="54"/>
      <c r="X19" s="54"/>
      <c r="Y19" s="54"/>
      <c r="Z19" s="54"/>
      <c r="AA19" s="54"/>
      <c r="AB19" s="54"/>
    </row>
    <row r="20" spans="1:28" ht="65.25" customHeight="1" x14ac:dyDescent="0.3">
      <c r="A20" s="54"/>
      <c r="B20" s="269"/>
      <c r="C20" s="54"/>
      <c r="D20" s="512" t="s">
        <v>133</v>
      </c>
      <c r="E20" s="54"/>
      <c r="F20" s="277" t="s">
        <v>157</v>
      </c>
      <c r="G20" s="54"/>
      <c r="H20" s="261"/>
      <c r="I20" s="54"/>
      <c r="J20" s="261"/>
      <c r="K20" s="54"/>
      <c r="L20" s="54"/>
      <c r="M20" s="54"/>
      <c r="N20" s="54"/>
      <c r="O20" s="54"/>
      <c r="P20" s="54"/>
      <c r="Q20" s="54"/>
      <c r="R20" s="54"/>
      <c r="S20" s="54"/>
      <c r="T20" s="54"/>
      <c r="U20" s="54"/>
      <c r="V20" s="54"/>
      <c r="W20" s="54"/>
      <c r="X20" s="54"/>
      <c r="Y20" s="54"/>
      <c r="Z20" s="54"/>
      <c r="AA20" s="54"/>
      <c r="AB20" s="54"/>
    </row>
    <row r="21" spans="1:28" ht="38.25" customHeight="1" x14ac:dyDescent="0.3">
      <c r="A21" s="54"/>
      <c r="B21" s="272"/>
      <c r="C21" s="54"/>
      <c r="D21" s="513"/>
      <c r="E21" s="54"/>
      <c r="F21" s="277" t="s">
        <v>158</v>
      </c>
      <c r="G21" s="54"/>
      <c r="H21" s="64"/>
      <c r="I21" s="54"/>
      <c r="J21" s="64"/>
      <c r="K21" s="54"/>
      <c r="L21" s="54"/>
      <c r="M21" s="54"/>
      <c r="N21" s="54"/>
      <c r="O21" s="54"/>
      <c r="P21" s="54"/>
      <c r="Q21" s="54"/>
      <c r="R21" s="54"/>
      <c r="S21" s="54"/>
      <c r="T21" s="54"/>
      <c r="U21" s="54"/>
      <c r="V21" s="54"/>
      <c r="W21" s="54"/>
      <c r="X21" s="54"/>
      <c r="Y21" s="54"/>
      <c r="Z21" s="54"/>
      <c r="AA21" s="54"/>
      <c r="AB21" s="54"/>
    </row>
    <row r="22" spans="1:28" ht="38.25" customHeight="1" x14ac:dyDescent="0.3">
      <c r="A22" s="54"/>
      <c r="C22" s="54"/>
      <c r="D22" s="512" t="s">
        <v>134</v>
      </c>
      <c r="E22" s="54"/>
      <c r="F22" s="277" t="s">
        <v>159</v>
      </c>
      <c r="G22" s="54"/>
      <c r="H22" s="64"/>
      <c r="I22" s="54"/>
      <c r="J22" s="64"/>
      <c r="K22" s="54"/>
      <c r="L22" s="54"/>
      <c r="M22" s="54"/>
      <c r="N22" s="54"/>
      <c r="O22" s="54"/>
      <c r="P22" s="54"/>
      <c r="Q22" s="54"/>
      <c r="R22" s="54"/>
      <c r="S22" s="54"/>
      <c r="T22" s="54"/>
      <c r="U22" s="54"/>
      <c r="V22" s="54"/>
      <c r="W22" s="54"/>
      <c r="X22" s="54"/>
      <c r="Y22" s="54"/>
      <c r="Z22" s="54"/>
      <c r="AA22" s="54"/>
      <c r="AB22" s="54"/>
    </row>
    <row r="23" spans="1:28" ht="38.25" customHeight="1" x14ac:dyDescent="0.3">
      <c r="A23" s="54"/>
      <c r="B23" s="275"/>
      <c r="C23" s="54"/>
      <c r="D23" s="513"/>
      <c r="E23" s="54"/>
      <c r="F23" s="277" t="s">
        <v>160</v>
      </c>
      <c r="G23" s="54"/>
      <c r="H23" s="262"/>
      <c r="I23" s="54"/>
      <c r="J23" s="262"/>
      <c r="K23" s="54"/>
      <c r="L23" s="54"/>
      <c r="M23" s="54"/>
      <c r="N23" s="54"/>
      <c r="O23" s="54"/>
      <c r="P23" s="54"/>
      <c r="Q23" s="54"/>
      <c r="R23" s="54"/>
      <c r="S23" s="54"/>
      <c r="T23" s="54"/>
      <c r="U23" s="54"/>
      <c r="V23" s="54"/>
      <c r="W23" s="54"/>
      <c r="X23" s="54"/>
      <c r="Y23" s="54"/>
      <c r="Z23" s="54"/>
      <c r="AA23" s="54"/>
      <c r="AB23" s="54"/>
    </row>
    <row r="24" spans="1:28" ht="51" customHeight="1" x14ac:dyDescent="0.3">
      <c r="A24" s="54"/>
      <c r="B24" s="60"/>
      <c r="C24" s="54"/>
      <c r="D24" s="512" t="s">
        <v>135</v>
      </c>
      <c r="E24" s="54"/>
      <c r="F24" s="277" t="s">
        <v>161</v>
      </c>
      <c r="G24" s="54"/>
      <c r="H24" s="55"/>
      <c r="I24" s="54"/>
      <c r="J24" s="55"/>
      <c r="K24" s="54"/>
      <c r="L24" s="54"/>
      <c r="M24" s="54"/>
      <c r="N24" s="54"/>
      <c r="O24" s="54"/>
      <c r="P24" s="54"/>
      <c r="Q24" s="54"/>
      <c r="R24" s="54"/>
      <c r="S24" s="54"/>
      <c r="T24" s="54"/>
      <c r="U24" s="54"/>
      <c r="V24" s="54"/>
      <c r="W24" s="54"/>
      <c r="X24" s="54"/>
      <c r="Y24" s="54"/>
      <c r="Z24" s="54"/>
      <c r="AA24" s="54"/>
      <c r="AB24" s="54"/>
    </row>
    <row r="25" spans="1:28" ht="62.25" customHeight="1" x14ac:dyDescent="0.3">
      <c r="A25" s="54"/>
      <c r="B25" s="57"/>
      <c r="C25" s="54"/>
      <c r="D25" s="513"/>
      <c r="E25" s="54"/>
      <c r="F25" s="277" t="s">
        <v>162</v>
      </c>
      <c r="G25" s="54"/>
      <c r="H25" s="58"/>
      <c r="I25" s="54"/>
      <c r="J25" s="58"/>
      <c r="K25" s="54"/>
      <c r="L25" s="54"/>
      <c r="M25" s="54"/>
      <c r="N25" s="54"/>
      <c r="O25" s="54"/>
      <c r="P25" s="54"/>
      <c r="Q25" s="54"/>
      <c r="R25" s="54"/>
      <c r="S25" s="54"/>
      <c r="T25" s="54"/>
      <c r="U25" s="54"/>
      <c r="V25" s="54"/>
      <c r="W25" s="54"/>
      <c r="X25" s="54"/>
      <c r="Y25" s="54"/>
      <c r="Z25" s="54"/>
      <c r="AA25" s="54"/>
      <c r="AB25" s="54"/>
    </row>
    <row r="26" spans="1:28" ht="71.25" customHeight="1" x14ac:dyDescent="0.3">
      <c r="A26" s="54"/>
      <c r="B26" s="60"/>
      <c r="C26" s="54"/>
      <c r="D26" s="512" t="s">
        <v>136</v>
      </c>
      <c r="E26" s="54"/>
      <c r="F26" s="512" t="s">
        <v>163</v>
      </c>
      <c r="G26" s="54"/>
      <c r="H26" s="55"/>
      <c r="I26" s="54"/>
      <c r="J26" s="55"/>
      <c r="K26" s="54"/>
      <c r="L26" s="54"/>
      <c r="M26" s="54"/>
      <c r="N26" s="54"/>
      <c r="O26" s="54"/>
      <c r="P26" s="54"/>
      <c r="Q26" s="54"/>
      <c r="R26" s="54"/>
      <c r="S26" s="54"/>
      <c r="T26" s="54"/>
      <c r="U26" s="54"/>
      <c r="V26" s="54"/>
      <c r="W26" s="54"/>
      <c r="X26" s="54"/>
      <c r="Y26" s="54"/>
      <c r="Z26" s="54"/>
      <c r="AA26" s="54"/>
      <c r="AB26" s="54"/>
    </row>
    <row r="27" spans="1:28" ht="71.25" customHeight="1" x14ac:dyDescent="0.3">
      <c r="A27" s="54"/>
      <c r="B27" s="60"/>
      <c r="C27" s="54"/>
      <c r="D27" s="513"/>
      <c r="E27" s="54"/>
      <c r="F27" s="513"/>
      <c r="G27" s="54"/>
      <c r="H27" s="55"/>
      <c r="I27" s="54"/>
      <c r="J27" s="55"/>
      <c r="K27" s="54"/>
      <c r="L27" s="54"/>
      <c r="M27" s="54"/>
      <c r="N27" s="54"/>
      <c r="O27" s="54"/>
      <c r="P27" s="54"/>
      <c r="Q27" s="54"/>
      <c r="R27" s="54"/>
      <c r="S27" s="54"/>
      <c r="T27" s="54"/>
      <c r="U27" s="54"/>
      <c r="V27" s="54"/>
      <c r="W27" s="54"/>
      <c r="X27" s="54"/>
      <c r="Y27" s="54"/>
      <c r="Z27" s="54"/>
      <c r="AA27" s="54"/>
      <c r="AB27" s="54"/>
    </row>
    <row r="28" spans="1:28" ht="42" customHeight="1" x14ac:dyDescent="0.3">
      <c r="A28" s="67"/>
      <c r="C28" s="67"/>
      <c r="D28" s="512" t="s">
        <v>137</v>
      </c>
      <c r="E28" s="67"/>
      <c r="F28" s="512" t="s">
        <v>214</v>
      </c>
      <c r="G28" s="260"/>
      <c r="H28" s="68"/>
      <c r="I28" s="67"/>
      <c r="J28" s="68"/>
      <c r="K28" s="67"/>
      <c r="L28" s="67"/>
      <c r="M28" s="67"/>
      <c r="N28" s="67"/>
      <c r="O28" s="67"/>
      <c r="P28" s="67"/>
      <c r="Q28" s="67"/>
      <c r="R28" s="67"/>
      <c r="S28" s="67"/>
      <c r="T28" s="67"/>
      <c r="U28" s="67"/>
      <c r="V28" s="67"/>
      <c r="W28" s="67"/>
      <c r="X28" s="67"/>
      <c r="Y28" s="67"/>
      <c r="Z28" s="67"/>
      <c r="AA28" s="67"/>
      <c r="AB28" s="67"/>
    </row>
    <row r="29" spans="1:28" ht="54" customHeight="1" x14ac:dyDescent="0.3">
      <c r="A29" s="54"/>
      <c r="B29" s="60"/>
      <c r="C29" s="54"/>
      <c r="D29" s="513"/>
      <c r="E29" s="54"/>
      <c r="F29" s="513"/>
      <c r="G29" s="54"/>
      <c r="H29" s="55"/>
      <c r="I29" s="54"/>
      <c r="J29" s="55"/>
      <c r="K29" s="54"/>
      <c r="L29" s="54"/>
      <c r="M29" s="54"/>
      <c r="N29" s="54"/>
      <c r="O29" s="54"/>
      <c r="P29" s="54"/>
      <c r="Q29" s="54"/>
      <c r="R29" s="54"/>
      <c r="S29" s="54"/>
      <c r="T29" s="54"/>
      <c r="U29" s="54"/>
      <c r="V29" s="54"/>
      <c r="W29" s="54"/>
      <c r="X29" s="54"/>
      <c r="Y29" s="54"/>
      <c r="Z29" s="54"/>
      <c r="AA29" s="54"/>
      <c r="AB29" s="54"/>
    </row>
    <row r="30" spans="1:28" ht="26.25" customHeight="1" x14ac:dyDescent="0.3">
      <c r="A30" s="54"/>
      <c r="B30" s="273"/>
      <c r="C30" s="67"/>
      <c r="D30" s="512" t="s">
        <v>138</v>
      </c>
      <c r="E30" s="67"/>
      <c r="F30" s="512" t="s">
        <v>164</v>
      </c>
      <c r="G30" s="260"/>
      <c r="H30" s="68"/>
      <c r="I30" s="67"/>
      <c r="J30" s="68"/>
      <c r="K30" s="54"/>
      <c r="L30" s="54"/>
      <c r="M30" s="54"/>
      <c r="N30" s="54"/>
      <c r="O30" s="54"/>
      <c r="P30" s="54"/>
      <c r="Q30" s="54"/>
      <c r="R30" s="54"/>
      <c r="S30" s="54"/>
      <c r="T30" s="54"/>
      <c r="U30" s="54"/>
      <c r="V30" s="54"/>
      <c r="W30" s="54"/>
      <c r="X30" s="54"/>
      <c r="Y30" s="54"/>
      <c r="Z30" s="54"/>
      <c r="AA30" s="54"/>
      <c r="AB30" s="54"/>
    </row>
    <row r="31" spans="1:28" ht="45" customHeight="1" x14ac:dyDescent="0.3">
      <c r="A31" s="54"/>
      <c r="B31" s="60"/>
      <c r="C31" s="54"/>
      <c r="D31" s="513"/>
      <c r="E31" s="54"/>
      <c r="F31" s="513"/>
      <c r="G31" s="54"/>
      <c r="H31" s="55"/>
      <c r="I31" s="54"/>
      <c r="J31" s="55"/>
      <c r="K31" s="54"/>
      <c r="L31" s="54"/>
      <c r="M31" s="54"/>
      <c r="N31" s="54"/>
      <c r="O31" s="54"/>
      <c r="P31" s="54"/>
      <c r="Q31" s="54"/>
      <c r="R31" s="54"/>
      <c r="S31" s="54"/>
      <c r="T31" s="54"/>
      <c r="U31" s="54"/>
      <c r="V31" s="54"/>
      <c r="W31" s="54"/>
      <c r="X31" s="54"/>
      <c r="Y31" s="54"/>
      <c r="Z31" s="54"/>
      <c r="AA31" s="54"/>
      <c r="AB31" s="54"/>
    </row>
    <row r="32" spans="1:28" ht="41.25" customHeight="1" x14ac:dyDescent="0.3">
      <c r="A32" s="54"/>
      <c r="B32" s="60"/>
      <c r="C32" s="54"/>
      <c r="D32" s="512" t="s">
        <v>139</v>
      </c>
      <c r="E32" s="54"/>
      <c r="F32" s="277" t="s">
        <v>165</v>
      </c>
      <c r="G32" s="54"/>
      <c r="H32" s="55"/>
      <c r="I32" s="54"/>
      <c r="J32" s="55"/>
      <c r="K32" s="54"/>
      <c r="L32" s="54"/>
      <c r="M32" s="54"/>
      <c r="N32" s="54"/>
      <c r="O32" s="54"/>
      <c r="P32" s="54"/>
      <c r="Q32" s="54"/>
      <c r="R32" s="54"/>
      <c r="S32" s="54"/>
      <c r="T32" s="54"/>
      <c r="U32" s="54"/>
      <c r="V32" s="54"/>
      <c r="W32" s="54"/>
      <c r="X32" s="54"/>
      <c r="Y32" s="54"/>
      <c r="Z32" s="54"/>
      <c r="AA32" s="54"/>
      <c r="AB32" s="54"/>
    </row>
    <row r="33" spans="1:28" ht="30.75" customHeight="1" x14ac:dyDescent="0.3">
      <c r="A33" s="54"/>
      <c r="B33" s="273"/>
      <c r="C33" s="54"/>
      <c r="D33" s="513"/>
      <c r="E33" s="54"/>
      <c r="F33" s="277" t="s">
        <v>166</v>
      </c>
      <c r="G33" s="54"/>
      <c r="H33" s="68"/>
      <c r="I33" s="54"/>
      <c r="J33" s="68"/>
      <c r="K33" s="54"/>
      <c r="L33" s="54"/>
      <c r="M33" s="54"/>
      <c r="N33" s="54"/>
      <c r="O33" s="54"/>
      <c r="P33" s="54"/>
      <c r="Q33" s="54"/>
      <c r="R33" s="54"/>
      <c r="S33" s="54"/>
      <c r="T33" s="54"/>
      <c r="U33" s="54"/>
      <c r="V33" s="54"/>
      <c r="W33" s="54"/>
      <c r="X33" s="54"/>
      <c r="Y33" s="54"/>
      <c r="Z33" s="54"/>
      <c r="AA33" s="54"/>
      <c r="AB33" s="54"/>
    </row>
    <row r="34" spans="1:28" ht="58" customHeight="1" x14ac:dyDescent="0.3">
      <c r="A34" s="54"/>
      <c r="B34" s="276"/>
      <c r="C34" s="54"/>
      <c r="D34" s="69"/>
      <c r="E34" s="54"/>
      <c r="F34" s="264"/>
      <c r="G34" s="54"/>
      <c r="H34" s="69"/>
      <c r="I34" s="54"/>
      <c r="J34" s="69"/>
      <c r="K34" s="54"/>
      <c r="L34" s="54"/>
      <c r="M34" s="54"/>
      <c r="N34" s="54"/>
      <c r="O34" s="54"/>
      <c r="P34" s="54"/>
      <c r="Q34" s="54"/>
      <c r="R34" s="54"/>
      <c r="S34" s="54"/>
      <c r="T34" s="54"/>
      <c r="U34" s="54"/>
      <c r="V34" s="54"/>
      <c r="W34" s="54"/>
      <c r="X34" s="54"/>
      <c r="Y34" s="54"/>
      <c r="Z34" s="54"/>
      <c r="AA34" s="54"/>
      <c r="AB34" s="54"/>
    </row>
    <row r="35" spans="1:28" ht="81" customHeight="1" x14ac:dyDescent="0.3">
      <c r="A35" s="54"/>
      <c r="B35" s="276"/>
      <c r="C35" s="54"/>
      <c r="D35" s="69" t="s">
        <v>91</v>
      </c>
      <c r="E35" s="54"/>
      <c r="F35" s="264"/>
      <c r="G35" s="54"/>
      <c r="H35" s="69"/>
      <c r="I35" s="54"/>
      <c r="J35" s="69"/>
      <c r="K35" s="54"/>
      <c r="L35" s="54"/>
      <c r="M35" s="54"/>
      <c r="N35" s="54"/>
      <c r="O35" s="54"/>
      <c r="P35" s="54"/>
      <c r="Q35" s="54"/>
      <c r="R35" s="54"/>
      <c r="S35" s="54"/>
      <c r="T35" s="54"/>
      <c r="U35" s="54"/>
      <c r="V35" s="54"/>
      <c r="W35" s="54"/>
      <c r="X35" s="54"/>
      <c r="Y35" s="54"/>
      <c r="Z35" s="54"/>
      <c r="AA35" s="54"/>
      <c r="AB35" s="54"/>
    </row>
    <row r="36" spans="1:28" ht="69" customHeight="1" x14ac:dyDescent="0.35">
      <c r="A36" s="54"/>
      <c r="B36" s="264"/>
      <c r="C36" s="54"/>
      <c r="D36" s="54"/>
      <c r="E36" s="54"/>
      <c r="F36" s="263"/>
      <c r="G36" s="54"/>
      <c r="H36" s="54"/>
      <c r="I36" s="54"/>
      <c r="J36" s="54"/>
      <c r="K36" s="54"/>
      <c r="L36" s="54"/>
      <c r="M36" s="54"/>
      <c r="N36" s="54"/>
      <c r="O36" s="54"/>
      <c r="P36" s="54"/>
      <c r="Q36" s="54"/>
      <c r="R36" s="54"/>
      <c r="S36" s="54"/>
      <c r="T36" s="54"/>
      <c r="U36" s="54"/>
      <c r="V36" s="54"/>
      <c r="W36" s="54"/>
      <c r="X36" s="54"/>
      <c r="Y36" s="54"/>
      <c r="Z36" s="54"/>
      <c r="AA36" s="54"/>
      <c r="AB36" s="54"/>
    </row>
    <row r="37" spans="1:28" ht="49" customHeight="1" x14ac:dyDescent="0.35">
      <c r="A37" s="2"/>
      <c r="B37" s="263"/>
      <c r="C37" s="2"/>
      <c r="D37" s="2"/>
      <c r="E37" s="2"/>
      <c r="F37" s="266"/>
      <c r="G37" s="2"/>
      <c r="H37" s="2"/>
      <c r="I37" s="2"/>
    </row>
    <row r="38" spans="1:28" ht="66" customHeight="1" x14ac:dyDescent="0.35">
      <c r="A38" s="2"/>
      <c r="B38" s="263"/>
      <c r="C38" s="2"/>
      <c r="D38" s="2"/>
      <c r="E38" s="2"/>
      <c r="F38" s="263"/>
      <c r="G38" s="2"/>
      <c r="H38" s="2"/>
      <c r="I38" s="2"/>
    </row>
    <row r="39" spans="1:28" ht="95.25" customHeight="1" x14ac:dyDescent="0.35">
      <c r="A39" s="2"/>
      <c r="B39" s="263"/>
      <c r="C39" s="2"/>
      <c r="D39" s="2"/>
      <c r="E39" s="2"/>
      <c r="F39" s="263"/>
      <c r="G39" s="2"/>
      <c r="H39" s="2"/>
      <c r="I39" s="2"/>
    </row>
    <row r="40" spans="1:28" ht="150" customHeight="1" x14ac:dyDescent="0.35">
      <c r="A40" s="2"/>
      <c r="B40" s="263"/>
      <c r="C40" s="2"/>
      <c r="D40" s="2"/>
      <c r="E40" s="2"/>
      <c r="F40" s="263"/>
      <c r="G40" s="2"/>
      <c r="H40" s="2"/>
      <c r="I40" s="2"/>
    </row>
    <row r="41" spans="1:28" ht="81" customHeight="1" x14ac:dyDescent="0.35">
      <c r="A41" s="2"/>
      <c r="B41" s="263"/>
      <c r="C41" s="2"/>
      <c r="D41" s="2"/>
      <c r="E41" s="2"/>
      <c r="F41" s="263"/>
      <c r="G41" s="2"/>
      <c r="H41" s="2"/>
      <c r="I41" s="2"/>
    </row>
    <row r="42" spans="1:28" ht="60" customHeight="1" x14ac:dyDescent="0.35">
      <c r="A42" s="2"/>
      <c r="B42" s="263"/>
      <c r="C42" s="2"/>
      <c r="D42" s="2"/>
      <c r="E42" s="2"/>
      <c r="F42" s="263"/>
      <c r="G42" s="2"/>
      <c r="H42" s="2"/>
      <c r="I42" s="2"/>
    </row>
    <row r="43" spans="1:28" ht="50.25" customHeight="1" x14ac:dyDescent="0.35">
      <c r="A43" s="2"/>
      <c r="B43" s="263"/>
      <c r="C43" s="2"/>
      <c r="D43" s="2"/>
      <c r="E43" s="2"/>
      <c r="F43" s="263"/>
      <c r="G43" s="2"/>
      <c r="H43" s="2"/>
      <c r="I43" s="2"/>
    </row>
    <row r="44" spans="1:28" ht="49" customHeight="1" x14ac:dyDescent="0.35">
      <c r="A44" s="2"/>
      <c r="B44" s="263"/>
      <c r="C44" s="2"/>
      <c r="D44" s="2"/>
      <c r="E44" s="2"/>
      <c r="F44" s="263"/>
      <c r="G44" s="2"/>
      <c r="H44" s="2"/>
      <c r="I44" s="2"/>
    </row>
    <row r="45" spans="1:28" ht="73" customHeight="1" x14ac:dyDescent="0.35">
      <c r="A45" s="2"/>
      <c r="B45" s="263"/>
      <c r="C45" s="2"/>
      <c r="D45" s="2"/>
      <c r="E45" s="2"/>
      <c r="F45" s="263"/>
      <c r="G45" s="2"/>
      <c r="H45" s="2"/>
      <c r="I45" s="2"/>
    </row>
    <row r="46" spans="1:28" ht="62.25" customHeight="1" x14ac:dyDescent="0.35">
      <c r="A46" s="2"/>
      <c r="B46" s="263"/>
      <c r="C46" s="2"/>
      <c r="D46" s="2"/>
      <c r="E46" s="2"/>
      <c r="F46" s="263"/>
      <c r="G46" s="2"/>
      <c r="H46" s="2"/>
      <c r="I46" s="2"/>
    </row>
    <row r="47" spans="1:28" ht="65.25" customHeight="1" x14ac:dyDescent="0.35">
      <c r="A47" s="2"/>
      <c r="B47" s="263"/>
      <c r="C47" s="2"/>
      <c r="D47" s="2"/>
      <c r="E47" s="2"/>
      <c r="F47" s="263"/>
      <c r="G47" s="2"/>
      <c r="H47" s="2"/>
      <c r="I47" s="2"/>
    </row>
    <row r="48" spans="1:28" ht="72" customHeight="1" x14ac:dyDescent="0.35">
      <c r="A48" s="2"/>
      <c r="B48" s="263"/>
      <c r="C48" s="2"/>
      <c r="D48" s="2"/>
      <c r="E48" s="2"/>
      <c r="F48" s="263"/>
      <c r="G48" s="2"/>
      <c r="H48" s="2"/>
      <c r="I48" s="2"/>
    </row>
    <row r="49" spans="1:9" ht="50.25" customHeight="1" x14ac:dyDescent="0.35">
      <c r="A49" s="2"/>
      <c r="B49" s="263"/>
      <c r="C49" s="2"/>
      <c r="D49" s="2"/>
      <c r="E49" s="2"/>
      <c r="F49" s="263"/>
      <c r="G49" s="2"/>
      <c r="H49" s="2"/>
      <c r="I49" s="2"/>
    </row>
    <row r="50" spans="1:9" ht="68.25" customHeight="1" x14ac:dyDescent="0.35">
      <c r="A50" s="2"/>
      <c r="B50" s="263"/>
      <c r="C50" s="2"/>
      <c r="D50" s="2"/>
      <c r="E50" s="2"/>
      <c r="F50" s="263"/>
      <c r="G50" s="2"/>
      <c r="H50" s="2"/>
      <c r="I50" s="2"/>
    </row>
    <row r="51" spans="1:9" ht="83.25" customHeight="1" x14ac:dyDescent="0.35">
      <c r="A51" s="2"/>
      <c r="B51" s="263"/>
      <c r="C51" s="2"/>
      <c r="D51" s="2"/>
      <c r="E51" s="2"/>
      <c r="F51" s="263"/>
      <c r="G51" s="2"/>
      <c r="H51" s="2"/>
      <c r="I51" s="2"/>
    </row>
    <row r="52" spans="1:9" ht="51" customHeight="1" x14ac:dyDescent="0.35">
      <c r="A52" s="2"/>
      <c r="B52" s="263"/>
      <c r="C52" s="2"/>
      <c r="D52" s="2"/>
      <c r="E52" s="2"/>
      <c r="F52" s="263"/>
      <c r="G52" s="2"/>
      <c r="H52" s="2"/>
      <c r="I52" s="2"/>
    </row>
    <row r="53" spans="1:9" ht="56.25" customHeight="1" x14ac:dyDescent="0.35">
      <c r="A53" s="2"/>
      <c r="B53" s="263"/>
      <c r="C53" s="2"/>
      <c r="D53" s="2"/>
      <c r="E53" s="2"/>
      <c r="F53" s="263"/>
      <c r="G53" s="2"/>
      <c r="H53" s="2"/>
      <c r="I53" s="2"/>
    </row>
    <row r="54" spans="1:9" ht="50.25" customHeight="1" x14ac:dyDescent="0.35">
      <c r="A54" s="2"/>
      <c r="B54" s="263"/>
      <c r="C54" s="2"/>
      <c r="D54" s="2"/>
      <c r="E54" s="2"/>
      <c r="F54" s="263"/>
      <c r="G54" s="2"/>
      <c r="H54" s="2"/>
      <c r="I54" s="2"/>
    </row>
    <row r="55" spans="1:9" ht="73" customHeight="1" x14ac:dyDescent="0.35">
      <c r="A55" s="2"/>
      <c r="B55" s="263"/>
      <c r="C55" s="2"/>
      <c r="D55" s="2"/>
      <c r="E55" s="2"/>
      <c r="F55" s="263"/>
      <c r="G55" s="2"/>
      <c r="H55" s="2"/>
      <c r="I55" s="2"/>
    </row>
    <row r="56" spans="1:9" ht="73" customHeight="1" x14ac:dyDescent="0.35">
      <c r="A56" s="2"/>
      <c r="B56" s="263"/>
      <c r="C56" s="2"/>
      <c r="D56" s="2"/>
      <c r="E56" s="2"/>
      <c r="F56" s="263"/>
      <c r="G56" s="2"/>
      <c r="H56" s="2"/>
      <c r="I56" s="2"/>
    </row>
    <row r="57" spans="1:9" ht="52" customHeight="1" x14ac:dyDescent="0.35">
      <c r="A57" s="2"/>
      <c r="B57" s="263"/>
      <c r="C57" s="2"/>
      <c r="D57" s="2"/>
      <c r="E57" s="2"/>
      <c r="F57" s="263"/>
      <c r="G57" s="2"/>
      <c r="H57" s="2"/>
      <c r="I57" s="2"/>
    </row>
    <row r="58" spans="1:9" ht="85" customHeight="1" x14ac:dyDescent="0.35">
      <c r="A58" s="2"/>
      <c r="B58" s="263"/>
      <c r="C58" s="2"/>
      <c r="D58" s="2"/>
      <c r="E58" s="2"/>
      <c r="F58" s="263"/>
      <c r="G58" s="2"/>
      <c r="H58" s="2"/>
      <c r="I58" s="2"/>
    </row>
    <row r="59" spans="1:9" ht="77.25" customHeight="1" x14ac:dyDescent="0.35">
      <c r="A59" s="2"/>
      <c r="B59" s="263"/>
      <c r="C59" s="2"/>
      <c r="D59" s="2"/>
      <c r="E59" s="2"/>
      <c r="F59" s="263"/>
      <c r="G59" s="2"/>
      <c r="H59" s="2"/>
      <c r="I59" s="2"/>
    </row>
    <row r="60" spans="1:9" ht="15.75" customHeight="1" x14ac:dyDescent="0.35">
      <c r="A60" s="2"/>
      <c r="B60" s="263"/>
      <c r="C60" s="2"/>
      <c r="D60" s="2"/>
      <c r="E60" s="2"/>
      <c r="F60" s="263"/>
      <c r="G60" s="2"/>
      <c r="H60" s="2"/>
      <c r="I60" s="2"/>
    </row>
    <row r="61" spans="1:9" ht="15.75" customHeight="1" x14ac:dyDescent="0.35">
      <c r="A61" s="2"/>
      <c r="B61" s="263"/>
      <c r="C61" s="2"/>
      <c r="D61" s="2"/>
      <c r="E61" s="2"/>
      <c r="F61" s="263"/>
      <c r="G61" s="2"/>
      <c r="H61" s="2"/>
      <c r="I61" s="2"/>
    </row>
    <row r="62" spans="1:9" ht="15.75" customHeight="1" x14ac:dyDescent="0.35">
      <c r="A62" s="2"/>
      <c r="B62" s="263"/>
      <c r="C62" s="2"/>
      <c r="D62" s="2"/>
      <c r="E62" s="2"/>
      <c r="F62" s="263"/>
      <c r="G62" s="2"/>
      <c r="H62" s="2"/>
      <c r="I62" s="2"/>
    </row>
    <row r="63" spans="1:9" ht="15.75" customHeight="1" x14ac:dyDescent="0.35">
      <c r="A63" s="2"/>
      <c r="B63" s="263"/>
      <c r="C63" s="2"/>
      <c r="D63" s="2"/>
      <c r="E63" s="2"/>
      <c r="F63" s="263"/>
      <c r="G63" s="2"/>
      <c r="H63" s="2"/>
      <c r="I63" s="2"/>
    </row>
    <row r="64" spans="1:9" ht="15.75" customHeight="1" x14ac:dyDescent="0.35">
      <c r="A64" s="2"/>
      <c r="B64" s="263"/>
      <c r="C64" s="2"/>
      <c r="D64" s="2"/>
      <c r="E64" s="2"/>
      <c r="F64" s="263"/>
      <c r="G64" s="2"/>
      <c r="H64" s="2"/>
      <c r="I64" s="2"/>
    </row>
    <row r="65" spans="1:9" ht="15.75" customHeight="1" x14ac:dyDescent="0.35">
      <c r="A65" s="2"/>
      <c r="B65" s="263"/>
      <c r="C65" s="2"/>
      <c r="D65" s="2"/>
      <c r="E65" s="2"/>
      <c r="F65" s="263"/>
      <c r="G65" s="2"/>
      <c r="H65" s="2"/>
      <c r="I65" s="2"/>
    </row>
    <row r="66" spans="1:9" ht="15.75" customHeight="1" x14ac:dyDescent="0.35">
      <c r="A66" s="2"/>
      <c r="B66" s="263"/>
      <c r="C66" s="2"/>
      <c r="D66" s="2"/>
      <c r="E66" s="2"/>
      <c r="F66" s="263"/>
      <c r="G66" s="2"/>
      <c r="H66" s="2"/>
      <c r="I66" s="2"/>
    </row>
    <row r="67" spans="1:9" ht="15.75" customHeight="1" x14ac:dyDescent="0.35">
      <c r="A67" s="2"/>
      <c r="B67" s="263"/>
      <c r="C67" s="2"/>
      <c r="D67" s="2"/>
      <c r="E67" s="2"/>
      <c r="F67" s="263"/>
      <c r="G67" s="2"/>
      <c r="H67" s="2"/>
      <c r="I67" s="2"/>
    </row>
    <row r="68" spans="1:9" ht="15.75" customHeight="1" x14ac:dyDescent="0.35">
      <c r="A68" s="2"/>
      <c r="B68" s="263"/>
      <c r="C68" s="2"/>
      <c r="D68" s="2"/>
      <c r="E68" s="2"/>
      <c r="F68" s="263"/>
      <c r="G68" s="2"/>
      <c r="H68" s="2"/>
      <c r="I68" s="2"/>
    </row>
    <row r="69" spans="1:9" ht="15.75" customHeight="1" x14ac:dyDescent="0.35">
      <c r="A69" s="2"/>
      <c r="B69" s="263"/>
      <c r="C69" s="2"/>
      <c r="D69" s="2"/>
      <c r="E69" s="2"/>
      <c r="F69" s="263"/>
      <c r="G69" s="2"/>
      <c r="H69" s="2"/>
      <c r="I69" s="2"/>
    </row>
    <row r="70" spans="1:9" ht="15.75" customHeight="1" x14ac:dyDescent="0.35">
      <c r="A70" s="2"/>
      <c r="B70" s="263"/>
      <c r="C70" s="2"/>
      <c r="D70" s="2"/>
      <c r="E70" s="2"/>
      <c r="F70" s="263"/>
      <c r="G70" s="2"/>
      <c r="H70" s="2"/>
      <c r="I70" s="2"/>
    </row>
    <row r="71" spans="1:9" ht="15.75" customHeight="1" x14ac:dyDescent="0.35">
      <c r="A71" s="2"/>
      <c r="B71" s="263"/>
      <c r="C71" s="2"/>
      <c r="D71" s="2"/>
      <c r="E71" s="2"/>
      <c r="F71" s="263"/>
      <c r="G71" s="2"/>
      <c r="H71" s="2"/>
      <c r="I71" s="2"/>
    </row>
    <row r="72" spans="1:9" ht="15.75" customHeight="1" x14ac:dyDescent="0.35">
      <c r="A72" s="2"/>
      <c r="B72" s="263"/>
      <c r="C72" s="2"/>
      <c r="D72" s="2"/>
      <c r="E72" s="2"/>
      <c r="F72" s="263"/>
      <c r="G72" s="2"/>
      <c r="H72" s="2"/>
      <c r="I72" s="2"/>
    </row>
    <row r="73" spans="1:9" ht="15.75" customHeight="1" x14ac:dyDescent="0.35">
      <c r="A73" s="2"/>
      <c r="B73" s="263"/>
      <c r="C73" s="2"/>
      <c r="D73" s="2"/>
      <c r="E73" s="2"/>
      <c r="F73" s="263"/>
      <c r="G73" s="2"/>
      <c r="H73" s="2"/>
      <c r="I73" s="2"/>
    </row>
    <row r="74" spans="1:9" ht="15.75" customHeight="1" x14ac:dyDescent="0.35">
      <c r="A74" s="2"/>
      <c r="B74" s="263"/>
      <c r="C74" s="2"/>
      <c r="D74" s="2"/>
      <c r="E74" s="2"/>
      <c r="F74" s="263"/>
      <c r="G74" s="2"/>
      <c r="H74" s="2"/>
      <c r="I74" s="2"/>
    </row>
    <row r="75" spans="1:9" ht="15.75" customHeight="1" x14ac:dyDescent="0.35">
      <c r="A75" s="2"/>
      <c r="B75" s="263"/>
      <c r="C75" s="2"/>
      <c r="D75" s="2"/>
      <c r="E75" s="2"/>
      <c r="F75" s="263"/>
      <c r="G75" s="2"/>
      <c r="H75" s="2"/>
      <c r="I75" s="2"/>
    </row>
    <row r="76" spans="1:9" ht="15.75" customHeight="1" x14ac:dyDescent="0.35">
      <c r="A76" s="2"/>
      <c r="B76" s="263"/>
      <c r="C76" s="2"/>
      <c r="D76" s="2"/>
      <c r="E76" s="2"/>
      <c r="F76" s="263"/>
      <c r="G76" s="2"/>
      <c r="H76" s="2"/>
      <c r="I76" s="2"/>
    </row>
    <row r="77" spans="1:9" ht="15.75" customHeight="1" x14ac:dyDescent="0.35">
      <c r="A77" s="2"/>
      <c r="B77" s="263"/>
      <c r="C77" s="2"/>
      <c r="D77" s="2"/>
      <c r="E77" s="2"/>
      <c r="F77" s="263"/>
      <c r="G77" s="2"/>
      <c r="H77" s="2"/>
      <c r="I77" s="2"/>
    </row>
    <row r="78" spans="1:9" ht="15.75" customHeight="1" x14ac:dyDescent="0.35">
      <c r="A78" s="2"/>
      <c r="B78" s="263"/>
      <c r="C78" s="2"/>
      <c r="D78" s="2"/>
      <c r="E78" s="2"/>
      <c r="F78" s="263"/>
      <c r="G78" s="2"/>
      <c r="H78" s="2"/>
      <c r="I78" s="2"/>
    </row>
    <row r="79" spans="1:9" ht="15.75" customHeight="1" x14ac:dyDescent="0.35">
      <c r="A79" s="2"/>
      <c r="B79" s="263"/>
      <c r="C79" s="2"/>
      <c r="D79" s="2"/>
      <c r="E79" s="2"/>
      <c r="F79" s="263"/>
      <c r="G79" s="2"/>
      <c r="H79" s="2"/>
      <c r="I79" s="2"/>
    </row>
    <row r="80" spans="1:9" ht="15.75" customHeight="1" x14ac:dyDescent="0.35">
      <c r="A80" s="2"/>
      <c r="B80" s="263"/>
      <c r="C80" s="2"/>
      <c r="D80" s="2"/>
      <c r="E80" s="2"/>
      <c r="F80" s="263"/>
      <c r="G80" s="2"/>
      <c r="H80" s="2"/>
      <c r="I80" s="2"/>
    </row>
    <row r="81" spans="1:9" ht="15.75" customHeight="1" x14ac:dyDescent="0.35">
      <c r="A81" s="2"/>
      <c r="B81" s="263"/>
      <c r="C81" s="2"/>
      <c r="D81" s="2"/>
      <c r="E81" s="2"/>
      <c r="F81" s="263"/>
      <c r="G81" s="2"/>
      <c r="H81" s="2"/>
      <c r="I81" s="2"/>
    </row>
    <row r="82" spans="1:9" ht="15.75" customHeight="1" x14ac:dyDescent="0.35">
      <c r="A82" s="2"/>
      <c r="B82" s="263"/>
      <c r="C82" s="2"/>
      <c r="D82" s="2"/>
      <c r="E82" s="2"/>
      <c r="F82" s="263"/>
      <c r="G82" s="2"/>
      <c r="H82" s="2"/>
      <c r="I82" s="2"/>
    </row>
    <row r="83" spans="1:9" ht="15.75" customHeight="1" x14ac:dyDescent="0.35">
      <c r="A83" s="2"/>
      <c r="B83" s="263"/>
      <c r="C83" s="2"/>
      <c r="D83" s="2"/>
      <c r="E83" s="2"/>
      <c r="F83" s="263"/>
      <c r="G83" s="2"/>
      <c r="H83" s="2"/>
      <c r="I83" s="2"/>
    </row>
    <row r="84" spans="1:9" ht="15.75" customHeight="1" x14ac:dyDescent="0.35">
      <c r="A84" s="2"/>
      <c r="B84" s="263"/>
      <c r="C84" s="2"/>
      <c r="D84" s="2"/>
      <c r="E84" s="2"/>
      <c r="F84" s="265"/>
      <c r="G84" s="2"/>
      <c r="H84" s="2"/>
      <c r="I84" s="2"/>
    </row>
    <row r="85" spans="1:9" ht="15.75" customHeight="1" x14ac:dyDescent="0.35">
      <c r="A85" s="2"/>
      <c r="B85" s="263"/>
      <c r="C85" s="2"/>
      <c r="D85" s="2"/>
      <c r="E85" s="2"/>
      <c r="F85" s="263"/>
      <c r="G85" s="2"/>
      <c r="H85" s="2"/>
      <c r="I85" s="2"/>
    </row>
    <row r="86" spans="1:9" ht="15.75" customHeight="1" x14ac:dyDescent="0.35">
      <c r="A86" s="2"/>
      <c r="B86" s="263"/>
      <c r="C86" s="2"/>
      <c r="D86" s="2"/>
      <c r="E86" s="2"/>
      <c r="F86" s="263"/>
      <c r="G86" s="2"/>
      <c r="H86" s="2"/>
      <c r="I86" s="2"/>
    </row>
    <row r="87" spans="1:9" ht="15.75" customHeight="1" x14ac:dyDescent="0.35">
      <c r="A87" s="2"/>
      <c r="B87" s="263"/>
      <c r="C87" s="2"/>
      <c r="D87" s="2"/>
      <c r="E87" s="2"/>
      <c r="F87" s="263"/>
      <c r="G87" s="2"/>
      <c r="H87" s="2"/>
      <c r="I87" s="2"/>
    </row>
    <row r="88" spans="1:9" ht="15.75" customHeight="1" x14ac:dyDescent="0.35">
      <c r="A88" s="2"/>
      <c r="B88" s="263"/>
      <c r="C88" s="2"/>
      <c r="D88" s="2"/>
      <c r="E88" s="2"/>
      <c r="F88" s="263"/>
      <c r="G88" s="2"/>
      <c r="H88" s="2"/>
      <c r="I88" s="2"/>
    </row>
    <row r="89" spans="1:9" ht="15.75" customHeight="1" x14ac:dyDescent="0.35">
      <c r="A89" s="2"/>
      <c r="B89" s="263"/>
      <c r="C89" s="2"/>
      <c r="D89" s="2"/>
      <c r="E89" s="2"/>
      <c r="F89" s="263"/>
      <c r="G89" s="2"/>
      <c r="H89" s="2"/>
      <c r="I89" s="2"/>
    </row>
    <row r="90" spans="1:9" ht="15.75" customHeight="1" x14ac:dyDescent="0.35">
      <c r="A90" s="2"/>
      <c r="B90" s="263"/>
      <c r="C90" s="2"/>
      <c r="D90" s="2"/>
      <c r="E90" s="2"/>
      <c r="F90" s="263"/>
      <c r="G90" s="2"/>
      <c r="H90" s="2"/>
      <c r="I90" s="2"/>
    </row>
    <row r="91" spans="1:9" ht="15.75" customHeight="1" x14ac:dyDescent="0.35">
      <c r="A91" s="2"/>
      <c r="B91" s="263"/>
      <c r="C91" s="2"/>
      <c r="D91" s="2"/>
      <c r="E91" s="2"/>
      <c r="F91" s="263"/>
      <c r="G91" s="2"/>
      <c r="H91" s="2"/>
      <c r="I91" s="2"/>
    </row>
    <row r="92" spans="1:9" ht="15.75" customHeight="1" x14ac:dyDescent="0.35">
      <c r="A92" s="2"/>
      <c r="B92" s="263"/>
      <c r="C92" s="2"/>
      <c r="D92" s="2"/>
      <c r="E92" s="2"/>
      <c r="F92" s="263"/>
      <c r="G92" s="2"/>
      <c r="H92" s="2"/>
      <c r="I92" s="2"/>
    </row>
    <row r="93" spans="1:9" ht="15.75" customHeight="1" x14ac:dyDescent="0.35">
      <c r="A93" s="2"/>
      <c r="B93" s="263"/>
      <c r="C93" s="2"/>
      <c r="D93" s="2"/>
      <c r="E93" s="2"/>
      <c r="F93" s="263"/>
      <c r="G93" s="2"/>
      <c r="H93" s="2"/>
      <c r="I93" s="2"/>
    </row>
    <row r="94" spans="1:9" ht="15.75" customHeight="1" x14ac:dyDescent="0.35">
      <c r="A94" s="2"/>
      <c r="B94" s="263"/>
      <c r="C94" s="2"/>
      <c r="D94" s="2"/>
      <c r="E94" s="2"/>
      <c r="F94" s="263"/>
      <c r="G94" s="2"/>
      <c r="H94" s="2"/>
      <c r="I94" s="2"/>
    </row>
    <row r="95" spans="1:9" ht="15.75" customHeight="1" x14ac:dyDescent="0.35">
      <c r="A95" s="2"/>
      <c r="B95" s="263"/>
      <c r="C95" s="2"/>
      <c r="D95" s="2"/>
      <c r="E95" s="2"/>
      <c r="F95" s="263"/>
      <c r="G95" s="2"/>
      <c r="H95" s="2"/>
      <c r="I95" s="2"/>
    </row>
    <row r="96" spans="1:9" ht="15.75" customHeight="1" x14ac:dyDescent="0.35">
      <c r="A96" s="2"/>
      <c r="B96" s="263"/>
      <c r="C96" s="2"/>
      <c r="D96" s="2"/>
      <c r="E96" s="2"/>
      <c r="F96" s="263"/>
      <c r="G96" s="2"/>
      <c r="H96" s="2"/>
      <c r="I96" s="2"/>
    </row>
    <row r="97" spans="1:9" ht="15.75" customHeight="1" x14ac:dyDescent="0.35">
      <c r="A97" s="2"/>
      <c r="B97" s="263"/>
      <c r="C97" s="2"/>
      <c r="D97" s="2"/>
      <c r="E97" s="2"/>
      <c r="F97" s="263"/>
      <c r="G97" s="2"/>
      <c r="H97" s="2"/>
      <c r="I97" s="2"/>
    </row>
    <row r="98" spans="1:9" ht="15.75" customHeight="1" x14ac:dyDescent="0.35">
      <c r="A98" s="2"/>
      <c r="B98" s="263"/>
      <c r="C98" s="2"/>
      <c r="D98" s="2"/>
      <c r="E98" s="2"/>
      <c r="F98" s="263"/>
      <c r="G98" s="2"/>
      <c r="H98" s="2"/>
      <c r="I98" s="2"/>
    </row>
    <row r="99" spans="1:9" ht="15.75" customHeight="1" x14ac:dyDescent="0.35">
      <c r="A99" s="2"/>
      <c r="B99" s="263"/>
      <c r="C99" s="2"/>
      <c r="D99" s="2"/>
      <c r="E99" s="2"/>
      <c r="F99" s="263"/>
      <c r="G99" s="2"/>
      <c r="H99" s="2"/>
      <c r="I99" s="2"/>
    </row>
    <row r="100" spans="1:9" ht="15.75" customHeight="1" x14ac:dyDescent="0.35">
      <c r="A100" s="2"/>
      <c r="B100" s="263"/>
      <c r="C100" s="2"/>
      <c r="D100" s="2"/>
      <c r="E100" s="2"/>
      <c r="F100" s="263"/>
      <c r="G100" s="2"/>
      <c r="H100" s="2"/>
      <c r="I100" s="2"/>
    </row>
    <row r="101" spans="1:9" ht="15.75" customHeight="1" x14ac:dyDescent="0.35">
      <c r="A101" s="2"/>
      <c r="B101" s="263"/>
      <c r="C101" s="2"/>
      <c r="D101" s="2"/>
      <c r="E101" s="2"/>
      <c r="F101" s="263"/>
      <c r="G101" s="2"/>
      <c r="H101" s="2"/>
      <c r="I101" s="2"/>
    </row>
    <row r="102" spans="1:9" ht="15.75" customHeight="1" x14ac:dyDescent="0.35">
      <c r="A102" s="2"/>
      <c r="B102" s="263"/>
      <c r="C102" s="2"/>
      <c r="D102" s="2"/>
      <c r="E102" s="2"/>
      <c r="F102" s="263"/>
      <c r="G102" s="2"/>
      <c r="H102" s="2"/>
      <c r="I102" s="2"/>
    </row>
    <row r="103" spans="1:9" ht="15.75" customHeight="1" x14ac:dyDescent="0.35">
      <c r="A103" s="2"/>
      <c r="B103" s="263"/>
      <c r="C103" s="2"/>
      <c r="D103" s="2"/>
      <c r="E103" s="2"/>
      <c r="F103" s="263"/>
      <c r="G103" s="2"/>
      <c r="H103" s="2"/>
      <c r="I103" s="2"/>
    </row>
    <row r="104" spans="1:9" ht="15.75" customHeight="1" x14ac:dyDescent="0.35">
      <c r="A104" s="2"/>
      <c r="B104" s="263"/>
      <c r="C104" s="2"/>
      <c r="D104" s="2"/>
      <c r="E104" s="2"/>
      <c r="F104" s="263"/>
      <c r="G104" s="2"/>
      <c r="H104" s="2"/>
      <c r="I104" s="2"/>
    </row>
    <row r="105" spans="1:9" ht="15.75" customHeight="1" x14ac:dyDescent="0.35">
      <c r="A105" s="2"/>
      <c r="B105" s="263"/>
      <c r="C105" s="2"/>
      <c r="D105" s="2"/>
      <c r="E105" s="2"/>
      <c r="F105" s="263"/>
      <c r="G105" s="2"/>
      <c r="H105" s="2"/>
      <c r="I105" s="2"/>
    </row>
    <row r="106" spans="1:9" ht="15.75" customHeight="1" x14ac:dyDescent="0.35">
      <c r="A106" s="2"/>
      <c r="B106" s="263"/>
      <c r="C106" s="2"/>
      <c r="D106" s="2"/>
      <c r="E106" s="2"/>
      <c r="F106" s="263"/>
      <c r="G106" s="2"/>
      <c r="H106" s="2"/>
      <c r="I106" s="2"/>
    </row>
    <row r="107" spans="1:9" ht="15.75" customHeight="1" x14ac:dyDescent="0.35">
      <c r="A107" s="2"/>
      <c r="B107" s="263"/>
      <c r="C107" s="2"/>
      <c r="D107" s="2"/>
      <c r="E107" s="2"/>
      <c r="F107" s="263"/>
      <c r="G107" s="2"/>
      <c r="H107" s="2"/>
      <c r="I107" s="2"/>
    </row>
    <row r="108" spans="1:9" ht="15.75" customHeight="1" x14ac:dyDescent="0.35">
      <c r="A108" s="2"/>
      <c r="B108" s="263"/>
      <c r="C108" s="2"/>
      <c r="D108" s="2"/>
      <c r="E108" s="2"/>
      <c r="F108" s="263"/>
      <c r="G108" s="2"/>
      <c r="H108" s="2"/>
      <c r="I108" s="2"/>
    </row>
    <row r="109" spans="1:9" ht="15.75" customHeight="1" x14ac:dyDescent="0.35">
      <c r="A109" s="2"/>
      <c r="B109" s="263"/>
      <c r="C109" s="2"/>
      <c r="D109" s="2"/>
      <c r="E109" s="2"/>
      <c r="F109" s="263"/>
      <c r="G109" s="2"/>
      <c r="H109" s="2"/>
      <c r="I109" s="2"/>
    </row>
    <row r="110" spans="1:9" ht="15.75" customHeight="1" x14ac:dyDescent="0.35">
      <c r="A110" s="2"/>
      <c r="B110" s="263"/>
      <c r="C110" s="2"/>
      <c r="D110" s="2"/>
      <c r="E110" s="2"/>
      <c r="F110" s="263"/>
      <c r="G110" s="2"/>
      <c r="H110" s="2"/>
      <c r="I110" s="2"/>
    </row>
    <row r="111" spans="1:9" ht="15.75" customHeight="1" x14ac:dyDescent="0.35">
      <c r="A111" s="2"/>
      <c r="B111" s="263"/>
      <c r="C111" s="2"/>
      <c r="D111" s="2"/>
      <c r="E111" s="2"/>
      <c r="F111" s="263"/>
      <c r="G111" s="2"/>
      <c r="H111" s="2"/>
      <c r="I111" s="2"/>
    </row>
    <row r="112" spans="1:9" ht="15.75" customHeight="1" x14ac:dyDescent="0.35">
      <c r="A112" s="2"/>
      <c r="B112" s="263"/>
      <c r="C112" s="2"/>
      <c r="D112" s="2"/>
      <c r="E112" s="2"/>
      <c r="F112" s="263"/>
      <c r="G112" s="2"/>
      <c r="H112" s="2"/>
      <c r="I112" s="2"/>
    </row>
    <row r="113" spans="1:9" ht="15.75" customHeight="1" x14ac:dyDescent="0.35">
      <c r="A113" s="2"/>
      <c r="B113" s="263"/>
      <c r="C113" s="2"/>
      <c r="D113" s="2"/>
      <c r="E113" s="2"/>
      <c r="F113" s="263"/>
      <c r="G113" s="2"/>
      <c r="H113" s="2"/>
      <c r="I113" s="2"/>
    </row>
    <row r="114" spans="1:9" ht="15.75" customHeight="1" x14ac:dyDescent="0.35">
      <c r="A114" s="2"/>
      <c r="B114" s="263"/>
      <c r="C114" s="2"/>
      <c r="D114" s="2"/>
      <c r="E114" s="2"/>
      <c r="F114" s="263"/>
      <c r="G114" s="2"/>
      <c r="H114" s="2"/>
      <c r="I114" s="2"/>
    </row>
    <row r="115" spans="1:9" ht="15.75" customHeight="1" x14ac:dyDescent="0.35">
      <c r="A115" s="2"/>
      <c r="B115" s="263"/>
      <c r="C115" s="2"/>
      <c r="D115" s="2"/>
      <c r="E115" s="2"/>
      <c r="F115" s="263"/>
      <c r="G115" s="2"/>
      <c r="H115" s="2"/>
      <c r="I115" s="2"/>
    </row>
    <row r="116" spans="1:9" ht="15.75" customHeight="1" x14ac:dyDescent="0.35">
      <c r="A116" s="2"/>
      <c r="B116" s="263"/>
      <c r="C116" s="2"/>
      <c r="D116" s="2"/>
      <c r="E116" s="2"/>
      <c r="F116" s="263"/>
      <c r="G116" s="2"/>
      <c r="H116" s="2"/>
      <c r="I116" s="2"/>
    </row>
    <row r="117" spans="1:9" ht="15.75" customHeight="1" x14ac:dyDescent="0.35">
      <c r="A117" s="2"/>
      <c r="B117" s="263"/>
      <c r="C117" s="2"/>
      <c r="D117" s="2"/>
      <c r="E117" s="2"/>
      <c r="F117" s="263"/>
      <c r="G117" s="2"/>
      <c r="H117" s="2"/>
      <c r="I117" s="2"/>
    </row>
    <row r="118" spans="1:9" ht="15.75" customHeight="1" x14ac:dyDescent="0.35">
      <c r="A118" s="2"/>
      <c r="B118" s="263"/>
      <c r="C118" s="2"/>
      <c r="D118" s="2"/>
      <c r="E118" s="2"/>
      <c r="F118" s="263"/>
      <c r="G118" s="2"/>
      <c r="H118" s="2"/>
      <c r="I118" s="2"/>
    </row>
    <row r="119" spans="1:9" ht="15.75" customHeight="1" x14ac:dyDescent="0.35">
      <c r="A119" s="2"/>
      <c r="B119" s="263"/>
      <c r="C119" s="2"/>
      <c r="D119" s="2"/>
      <c r="E119" s="2"/>
      <c r="F119" s="263"/>
      <c r="G119" s="2"/>
      <c r="H119" s="2"/>
      <c r="I119" s="2"/>
    </row>
    <row r="120" spans="1:9" ht="15.75" customHeight="1" x14ac:dyDescent="0.35">
      <c r="A120" s="2"/>
      <c r="B120" s="263"/>
      <c r="C120" s="2"/>
      <c r="D120" s="2"/>
      <c r="E120" s="2"/>
      <c r="F120" s="263"/>
      <c r="G120" s="2"/>
      <c r="H120" s="2"/>
      <c r="I120" s="2"/>
    </row>
    <row r="121" spans="1:9" ht="15.75" customHeight="1" x14ac:dyDescent="0.35">
      <c r="A121" s="2"/>
      <c r="B121" s="263"/>
      <c r="C121" s="2"/>
      <c r="D121" s="2"/>
      <c r="E121" s="2"/>
      <c r="F121" s="263"/>
      <c r="G121" s="2"/>
      <c r="H121" s="2"/>
      <c r="I121" s="2"/>
    </row>
    <row r="122" spans="1:9" ht="15.75" customHeight="1" x14ac:dyDescent="0.35">
      <c r="A122" s="2"/>
      <c r="B122" s="263"/>
      <c r="C122" s="2"/>
      <c r="D122" s="2"/>
      <c r="E122" s="2"/>
      <c r="F122" s="263"/>
      <c r="G122" s="2"/>
      <c r="H122" s="2"/>
      <c r="I122" s="2"/>
    </row>
    <row r="123" spans="1:9" ht="15.75" customHeight="1" x14ac:dyDescent="0.35">
      <c r="A123" s="2"/>
      <c r="B123" s="263"/>
      <c r="C123" s="2"/>
      <c r="D123" s="2"/>
      <c r="E123" s="2"/>
      <c r="F123" s="263"/>
      <c r="G123" s="2"/>
      <c r="H123" s="2"/>
      <c r="I123" s="2"/>
    </row>
    <row r="124" spans="1:9" ht="15.75" customHeight="1" x14ac:dyDescent="0.35">
      <c r="A124" s="2"/>
      <c r="B124" s="263"/>
      <c r="C124" s="2"/>
      <c r="D124" s="2"/>
      <c r="E124" s="2"/>
      <c r="F124" s="263"/>
      <c r="G124" s="2"/>
      <c r="H124" s="2"/>
      <c r="I124" s="2"/>
    </row>
    <row r="125" spans="1:9" ht="15.75" customHeight="1" x14ac:dyDescent="0.35">
      <c r="A125" s="2"/>
      <c r="B125" s="263"/>
      <c r="C125" s="2"/>
      <c r="D125" s="2"/>
      <c r="E125" s="2"/>
      <c r="F125" s="263"/>
      <c r="G125" s="2"/>
      <c r="H125" s="2"/>
      <c r="I125" s="2"/>
    </row>
    <row r="126" spans="1:9" ht="15.75" customHeight="1" x14ac:dyDescent="0.35">
      <c r="A126" s="2"/>
      <c r="B126" s="263"/>
      <c r="C126" s="2"/>
      <c r="D126" s="2"/>
      <c r="E126" s="2"/>
      <c r="F126" s="263"/>
      <c r="G126" s="2"/>
      <c r="H126" s="2"/>
      <c r="I126" s="2"/>
    </row>
    <row r="127" spans="1:9" ht="15.75" customHeight="1" x14ac:dyDescent="0.35">
      <c r="A127" s="2"/>
      <c r="B127" s="263"/>
      <c r="C127" s="2"/>
      <c r="D127" s="2"/>
      <c r="E127" s="2"/>
      <c r="F127" s="263"/>
      <c r="G127" s="2"/>
      <c r="H127" s="2"/>
      <c r="I127" s="2"/>
    </row>
    <row r="128" spans="1:9" ht="15.75" customHeight="1" x14ac:dyDescent="0.35">
      <c r="A128" s="2"/>
      <c r="B128" s="263"/>
      <c r="C128" s="2"/>
      <c r="D128" s="2"/>
      <c r="E128" s="2"/>
      <c r="F128" s="263"/>
      <c r="G128" s="2"/>
      <c r="H128" s="2"/>
      <c r="I128" s="2"/>
    </row>
    <row r="129" spans="1:9" ht="15.75" customHeight="1" x14ac:dyDescent="0.35">
      <c r="A129" s="2"/>
      <c r="B129" s="263"/>
      <c r="C129" s="2"/>
      <c r="D129" s="2"/>
      <c r="E129" s="2"/>
      <c r="F129" s="263"/>
      <c r="G129" s="2"/>
      <c r="H129" s="2"/>
      <c r="I129" s="2"/>
    </row>
    <row r="130" spans="1:9" ht="15.75" customHeight="1" x14ac:dyDescent="0.35">
      <c r="A130" s="2"/>
      <c r="B130" s="263"/>
      <c r="C130" s="2"/>
      <c r="D130" s="2"/>
      <c r="E130" s="2"/>
      <c r="F130" s="263"/>
      <c r="G130" s="2"/>
      <c r="H130" s="2"/>
      <c r="I130" s="2"/>
    </row>
    <row r="131" spans="1:9" ht="15.75" customHeight="1" x14ac:dyDescent="0.35">
      <c r="A131" s="2"/>
      <c r="B131" s="263"/>
      <c r="C131" s="2"/>
      <c r="D131" s="2"/>
      <c r="E131" s="2"/>
      <c r="F131" s="263"/>
      <c r="G131" s="2"/>
      <c r="H131" s="2"/>
      <c r="I131" s="2"/>
    </row>
    <row r="132" spans="1:9" ht="15.75" customHeight="1" x14ac:dyDescent="0.35">
      <c r="A132" s="2"/>
      <c r="B132" s="263"/>
      <c r="C132" s="2"/>
      <c r="D132" s="2"/>
      <c r="E132" s="2"/>
      <c r="F132" s="263"/>
      <c r="G132" s="2"/>
      <c r="H132" s="2"/>
      <c r="I132" s="2"/>
    </row>
    <row r="133" spans="1:9" ht="15.75" customHeight="1" x14ac:dyDescent="0.35">
      <c r="A133" s="2"/>
      <c r="B133" s="263"/>
      <c r="C133" s="2"/>
      <c r="D133" s="2"/>
      <c r="E133" s="2"/>
      <c r="F133" s="263"/>
      <c r="G133" s="2"/>
      <c r="H133" s="2"/>
      <c r="I133" s="2"/>
    </row>
    <row r="134" spans="1:9" ht="15.75" customHeight="1" x14ac:dyDescent="0.35">
      <c r="A134" s="2"/>
      <c r="B134" s="263"/>
      <c r="C134" s="2"/>
      <c r="D134" s="2"/>
      <c r="E134" s="2"/>
      <c r="F134" s="263"/>
      <c r="G134" s="2"/>
      <c r="H134" s="2"/>
      <c r="I134" s="2"/>
    </row>
    <row r="135" spans="1:9" ht="15.75" customHeight="1" x14ac:dyDescent="0.35">
      <c r="A135" s="2"/>
      <c r="B135" s="263"/>
      <c r="C135" s="2"/>
      <c r="D135" s="2"/>
      <c r="E135" s="2"/>
      <c r="F135" s="263"/>
      <c r="G135" s="2"/>
      <c r="H135" s="2"/>
      <c r="I135" s="2"/>
    </row>
    <row r="136" spans="1:9" ht="15.75" customHeight="1" x14ac:dyDescent="0.35">
      <c r="A136" s="2"/>
      <c r="B136" s="263"/>
      <c r="C136" s="2"/>
      <c r="D136" s="2"/>
      <c r="E136" s="2"/>
      <c r="F136" s="263"/>
      <c r="G136" s="2"/>
      <c r="H136" s="2"/>
      <c r="I136" s="2"/>
    </row>
    <row r="137" spans="1:9" ht="15.75" customHeight="1" x14ac:dyDescent="0.35">
      <c r="A137" s="2"/>
      <c r="B137" s="263"/>
      <c r="C137" s="2"/>
      <c r="D137" s="2"/>
      <c r="E137" s="2"/>
      <c r="F137" s="263"/>
      <c r="G137" s="2"/>
      <c r="H137" s="2"/>
      <c r="I137" s="2"/>
    </row>
    <row r="138" spans="1:9" ht="15.75" customHeight="1" x14ac:dyDescent="0.35">
      <c r="A138" s="2"/>
      <c r="B138" s="263"/>
      <c r="C138" s="2"/>
      <c r="D138" s="2"/>
      <c r="E138" s="2"/>
      <c r="F138" s="263"/>
      <c r="G138" s="2"/>
      <c r="H138" s="2"/>
      <c r="I138" s="2"/>
    </row>
    <row r="139" spans="1:9" ht="15.75" customHeight="1" x14ac:dyDescent="0.35">
      <c r="A139" s="2"/>
      <c r="B139" s="263"/>
      <c r="C139" s="2"/>
      <c r="D139" s="2"/>
      <c r="E139" s="2"/>
      <c r="F139" s="263"/>
      <c r="G139" s="2"/>
      <c r="H139" s="2"/>
      <c r="I139" s="2"/>
    </row>
    <row r="140" spans="1:9" ht="15.75" customHeight="1" x14ac:dyDescent="0.35">
      <c r="A140" s="2"/>
      <c r="B140" s="263"/>
      <c r="C140" s="2"/>
      <c r="D140" s="2"/>
      <c r="E140" s="2"/>
      <c r="F140" s="263"/>
      <c r="G140" s="2"/>
      <c r="H140" s="2"/>
      <c r="I140" s="2"/>
    </row>
    <row r="141" spans="1:9" ht="15.75" customHeight="1" x14ac:dyDescent="0.35">
      <c r="A141" s="2"/>
      <c r="B141" s="263"/>
      <c r="C141" s="2"/>
      <c r="D141" s="2"/>
      <c r="E141" s="2"/>
      <c r="F141" s="263"/>
      <c r="G141" s="2"/>
      <c r="H141" s="2"/>
      <c r="I141" s="2"/>
    </row>
    <row r="142" spans="1:9" ht="15.75" customHeight="1" x14ac:dyDescent="0.35">
      <c r="A142" s="2"/>
      <c r="B142" s="263"/>
      <c r="C142" s="2"/>
      <c r="D142" s="2"/>
      <c r="E142" s="2"/>
      <c r="F142" s="263"/>
      <c r="G142" s="2"/>
      <c r="H142" s="2"/>
      <c r="I142" s="2"/>
    </row>
    <row r="143" spans="1:9" ht="15.75" customHeight="1" x14ac:dyDescent="0.35">
      <c r="A143" s="2"/>
      <c r="B143" s="263"/>
      <c r="C143" s="2"/>
      <c r="D143" s="2"/>
      <c r="E143" s="2"/>
      <c r="F143" s="263"/>
      <c r="G143" s="2"/>
      <c r="H143" s="2"/>
      <c r="I143" s="2"/>
    </row>
    <row r="144" spans="1:9" ht="15.75" customHeight="1" x14ac:dyDescent="0.35">
      <c r="A144" s="2"/>
      <c r="B144" s="263"/>
      <c r="C144" s="2"/>
      <c r="D144" s="2"/>
      <c r="E144" s="2"/>
      <c r="F144" s="263"/>
      <c r="G144" s="2"/>
      <c r="H144" s="2"/>
      <c r="I144" s="2"/>
    </row>
    <row r="145" spans="1:9" ht="15.75" customHeight="1" x14ac:dyDescent="0.35">
      <c r="A145" s="2"/>
      <c r="B145" s="263"/>
      <c r="C145" s="2"/>
      <c r="D145" s="2"/>
      <c r="E145" s="2"/>
      <c r="F145" s="263"/>
      <c r="G145" s="2"/>
      <c r="H145" s="2"/>
      <c r="I145" s="2"/>
    </row>
    <row r="146" spans="1:9" ht="15.75" customHeight="1" x14ac:dyDescent="0.35">
      <c r="A146" s="2"/>
      <c r="B146" s="263"/>
      <c r="C146" s="2"/>
      <c r="D146" s="2"/>
      <c r="E146" s="2"/>
      <c r="F146" s="263"/>
      <c r="G146" s="2"/>
      <c r="H146" s="2"/>
      <c r="I146" s="2"/>
    </row>
    <row r="147" spans="1:9" ht="15.75" customHeight="1" x14ac:dyDescent="0.35">
      <c r="A147" s="2"/>
      <c r="B147" s="263"/>
      <c r="C147" s="2"/>
      <c r="D147" s="2"/>
      <c r="E147" s="2"/>
      <c r="F147" s="263"/>
      <c r="G147" s="2"/>
      <c r="H147" s="2"/>
      <c r="I147" s="2"/>
    </row>
    <row r="148" spans="1:9" ht="15.75" customHeight="1" x14ac:dyDescent="0.35">
      <c r="A148" s="2"/>
      <c r="B148" s="263"/>
      <c r="C148" s="2"/>
      <c r="D148" s="2"/>
      <c r="E148" s="2"/>
      <c r="F148" s="263"/>
      <c r="G148" s="2"/>
      <c r="H148" s="2"/>
      <c r="I148" s="2"/>
    </row>
    <row r="149" spans="1:9" ht="15.75" customHeight="1" x14ac:dyDescent="0.35">
      <c r="A149" s="2"/>
      <c r="B149" s="263"/>
      <c r="C149" s="2"/>
      <c r="D149" s="2"/>
      <c r="E149" s="2"/>
      <c r="F149" s="263"/>
      <c r="G149" s="2"/>
      <c r="H149" s="2"/>
      <c r="I149" s="2"/>
    </row>
    <row r="150" spans="1:9" ht="15.75" customHeight="1" x14ac:dyDescent="0.35">
      <c r="A150" s="2"/>
      <c r="B150" s="263"/>
      <c r="C150" s="2"/>
      <c r="D150" s="2"/>
      <c r="E150" s="2"/>
      <c r="F150" s="263"/>
      <c r="G150" s="2"/>
      <c r="H150" s="2"/>
      <c r="I150" s="2"/>
    </row>
    <row r="151" spans="1:9" ht="15.75" customHeight="1" x14ac:dyDescent="0.35">
      <c r="A151" s="2"/>
      <c r="B151" s="263"/>
      <c r="C151" s="2"/>
      <c r="D151" s="2"/>
      <c r="E151" s="2"/>
      <c r="F151" s="263"/>
      <c r="G151" s="2"/>
      <c r="H151" s="2"/>
      <c r="I151" s="2"/>
    </row>
    <row r="152" spans="1:9" ht="15.75" customHeight="1" x14ac:dyDescent="0.35">
      <c r="A152" s="2"/>
      <c r="B152" s="263"/>
      <c r="C152" s="2"/>
      <c r="D152" s="2"/>
      <c r="E152" s="2"/>
      <c r="F152" s="263"/>
      <c r="G152" s="2"/>
      <c r="H152" s="2"/>
      <c r="I152" s="2"/>
    </row>
    <row r="153" spans="1:9" ht="15.75" customHeight="1" x14ac:dyDescent="0.35">
      <c r="A153" s="2"/>
      <c r="B153" s="263"/>
      <c r="C153" s="2"/>
      <c r="D153" s="2"/>
      <c r="E153" s="2"/>
      <c r="F153" s="263"/>
      <c r="G153" s="2"/>
      <c r="H153" s="2"/>
      <c r="I153" s="2"/>
    </row>
    <row r="154" spans="1:9" ht="15.75" customHeight="1" x14ac:dyDescent="0.35">
      <c r="A154" s="2"/>
      <c r="B154" s="263"/>
      <c r="C154" s="2"/>
      <c r="D154" s="2"/>
      <c r="E154" s="2"/>
      <c r="F154" s="263"/>
      <c r="G154" s="2"/>
      <c r="H154" s="2"/>
      <c r="I154" s="2"/>
    </row>
    <row r="155" spans="1:9" ht="15.75" customHeight="1" x14ac:dyDescent="0.35">
      <c r="A155" s="2"/>
      <c r="B155" s="263"/>
      <c r="C155" s="2"/>
      <c r="D155" s="2"/>
      <c r="E155" s="2"/>
      <c r="F155" s="263"/>
      <c r="G155" s="2"/>
      <c r="H155" s="2"/>
      <c r="I155" s="2"/>
    </row>
    <row r="156" spans="1:9" ht="15.75" customHeight="1" x14ac:dyDescent="0.35">
      <c r="A156" s="2"/>
      <c r="B156" s="263"/>
      <c r="C156" s="2"/>
      <c r="D156" s="2"/>
      <c r="E156" s="2"/>
      <c r="F156" s="263"/>
      <c r="G156" s="2"/>
      <c r="H156" s="2"/>
      <c r="I156" s="2"/>
    </row>
    <row r="157" spans="1:9" ht="15.75" customHeight="1" x14ac:dyDescent="0.35">
      <c r="A157" s="2"/>
      <c r="B157" s="263"/>
      <c r="C157" s="2"/>
      <c r="D157" s="2"/>
      <c r="E157" s="2"/>
      <c r="F157" s="263"/>
      <c r="G157" s="2"/>
      <c r="H157" s="2"/>
      <c r="I157" s="2"/>
    </row>
    <row r="158" spans="1:9" ht="15.75" customHeight="1" x14ac:dyDescent="0.35">
      <c r="A158" s="2"/>
      <c r="B158" s="263"/>
      <c r="C158" s="2"/>
      <c r="D158" s="2"/>
      <c r="E158" s="2"/>
      <c r="F158" s="263"/>
      <c r="G158" s="2"/>
      <c r="H158" s="2"/>
      <c r="I158" s="2"/>
    </row>
    <row r="159" spans="1:9" ht="15.75" customHeight="1" x14ac:dyDescent="0.35">
      <c r="A159" s="2"/>
      <c r="B159" s="263"/>
      <c r="C159" s="2"/>
      <c r="D159" s="2"/>
      <c r="E159" s="2"/>
      <c r="F159" s="263"/>
      <c r="G159" s="2"/>
      <c r="H159" s="2"/>
      <c r="I159" s="2"/>
    </row>
    <row r="160" spans="1:9" ht="15.75" customHeight="1" x14ac:dyDescent="0.35">
      <c r="A160" s="2"/>
      <c r="B160" s="263"/>
      <c r="C160" s="2"/>
      <c r="D160" s="2"/>
      <c r="E160" s="2"/>
      <c r="F160" s="263"/>
      <c r="G160" s="2"/>
      <c r="H160" s="2"/>
      <c r="I160" s="2"/>
    </row>
    <row r="161" spans="1:9" ht="15.75" customHeight="1" x14ac:dyDescent="0.35">
      <c r="A161" s="2"/>
      <c r="B161" s="263"/>
      <c r="C161" s="2"/>
      <c r="D161" s="2"/>
      <c r="E161" s="2"/>
      <c r="F161" s="263"/>
      <c r="G161" s="2"/>
      <c r="H161" s="2"/>
      <c r="I161" s="2"/>
    </row>
    <row r="162" spans="1:9" ht="15.75" customHeight="1" x14ac:dyDescent="0.35">
      <c r="A162" s="2"/>
      <c r="B162" s="263"/>
      <c r="C162" s="2"/>
      <c r="D162" s="2"/>
      <c r="E162" s="2"/>
      <c r="F162" s="263"/>
      <c r="G162" s="2"/>
      <c r="H162" s="2"/>
      <c r="I162" s="2"/>
    </row>
    <row r="163" spans="1:9" ht="15.75" customHeight="1" x14ac:dyDescent="0.35">
      <c r="A163" s="2"/>
      <c r="B163" s="263"/>
      <c r="C163" s="2"/>
      <c r="D163" s="2"/>
      <c r="E163" s="2"/>
      <c r="F163" s="263"/>
      <c r="G163" s="2"/>
      <c r="H163" s="2"/>
      <c r="I163" s="2"/>
    </row>
    <row r="164" spans="1:9" ht="15.75" customHeight="1" x14ac:dyDescent="0.35">
      <c r="A164" s="2"/>
      <c r="B164" s="263"/>
      <c r="C164" s="2"/>
      <c r="D164" s="2"/>
      <c r="E164" s="2"/>
      <c r="F164" s="263"/>
      <c r="G164" s="2"/>
      <c r="H164" s="2"/>
      <c r="I164" s="2"/>
    </row>
    <row r="165" spans="1:9" ht="15.75" customHeight="1" x14ac:dyDescent="0.35">
      <c r="A165" s="2"/>
      <c r="B165" s="263"/>
      <c r="C165" s="2"/>
      <c r="D165" s="2"/>
      <c r="E165" s="2"/>
      <c r="F165" s="263"/>
      <c r="G165" s="2"/>
      <c r="H165" s="2"/>
      <c r="I165" s="2"/>
    </row>
    <row r="166" spans="1:9" ht="15.75" customHeight="1" x14ac:dyDescent="0.35">
      <c r="A166" s="2"/>
      <c r="B166" s="263"/>
      <c r="C166" s="2"/>
      <c r="D166" s="2"/>
      <c r="E166" s="2"/>
      <c r="F166" s="263"/>
      <c r="G166" s="2"/>
      <c r="H166" s="2"/>
      <c r="I166" s="2"/>
    </row>
    <row r="167" spans="1:9" ht="15.75" customHeight="1" x14ac:dyDescent="0.35">
      <c r="A167" s="2"/>
      <c r="B167" s="263"/>
      <c r="C167" s="2"/>
      <c r="D167" s="2"/>
      <c r="E167" s="2"/>
      <c r="F167" s="263"/>
      <c r="G167" s="2"/>
      <c r="H167" s="2"/>
      <c r="I167" s="2"/>
    </row>
    <row r="168" spans="1:9" ht="15.75" customHeight="1" x14ac:dyDescent="0.35">
      <c r="A168" s="2"/>
      <c r="B168" s="263"/>
      <c r="C168" s="2"/>
      <c r="D168" s="2"/>
      <c r="E168" s="2"/>
      <c r="F168" s="263"/>
      <c r="G168" s="2"/>
      <c r="H168" s="2"/>
      <c r="I168" s="2"/>
    </row>
    <row r="169" spans="1:9" ht="15.75" customHeight="1" x14ac:dyDescent="0.35">
      <c r="A169" s="2"/>
      <c r="B169" s="263"/>
      <c r="C169" s="2"/>
      <c r="D169" s="2"/>
      <c r="E169" s="2"/>
      <c r="F169" s="263"/>
      <c r="G169" s="2"/>
      <c r="H169" s="2"/>
      <c r="I169" s="2"/>
    </row>
    <row r="170" spans="1:9" ht="15.75" customHeight="1" x14ac:dyDescent="0.35">
      <c r="A170" s="2"/>
      <c r="B170" s="263"/>
      <c r="C170" s="2"/>
      <c r="D170" s="2"/>
      <c r="E170" s="2"/>
      <c r="F170" s="263"/>
      <c r="G170" s="2"/>
      <c r="H170" s="2"/>
      <c r="I170" s="2"/>
    </row>
    <row r="171" spans="1:9" ht="15.75" customHeight="1" x14ac:dyDescent="0.35">
      <c r="A171" s="2"/>
      <c r="B171" s="263"/>
      <c r="C171" s="2"/>
      <c r="D171" s="2"/>
      <c r="E171" s="2"/>
      <c r="F171" s="263"/>
      <c r="G171" s="2"/>
      <c r="H171" s="2"/>
      <c r="I171" s="2"/>
    </row>
    <row r="172" spans="1:9" ht="15.75" customHeight="1" x14ac:dyDescent="0.35">
      <c r="A172" s="2"/>
      <c r="B172" s="263"/>
      <c r="C172" s="2"/>
      <c r="D172" s="2"/>
      <c r="E172" s="2"/>
      <c r="F172" s="263"/>
      <c r="G172" s="2"/>
      <c r="H172" s="2"/>
      <c r="I172" s="2"/>
    </row>
    <row r="173" spans="1:9" ht="15.75" customHeight="1" x14ac:dyDescent="0.35">
      <c r="A173" s="2"/>
      <c r="B173" s="263"/>
      <c r="C173" s="2"/>
      <c r="D173" s="2"/>
      <c r="E173" s="2"/>
      <c r="F173" s="263"/>
      <c r="G173" s="2"/>
      <c r="H173" s="2"/>
      <c r="I173" s="2"/>
    </row>
    <row r="174" spans="1:9" ht="15.75" customHeight="1" x14ac:dyDescent="0.35">
      <c r="A174" s="2"/>
      <c r="B174" s="263"/>
      <c r="C174" s="2"/>
      <c r="D174" s="2"/>
      <c r="E174" s="2"/>
      <c r="F174" s="263"/>
      <c r="G174" s="2"/>
      <c r="H174" s="2"/>
      <c r="I174" s="2"/>
    </row>
    <row r="175" spans="1:9" ht="15.75" customHeight="1" x14ac:dyDescent="0.35">
      <c r="A175" s="2"/>
      <c r="B175" s="263"/>
      <c r="C175" s="2"/>
      <c r="D175" s="2"/>
      <c r="E175" s="2"/>
      <c r="F175" s="263"/>
      <c r="G175" s="2"/>
      <c r="H175" s="2"/>
      <c r="I175" s="2"/>
    </row>
    <row r="176" spans="1:9" ht="15.75" customHeight="1" x14ac:dyDescent="0.35">
      <c r="A176" s="2"/>
      <c r="B176" s="263"/>
      <c r="C176" s="2"/>
      <c r="D176" s="2"/>
      <c r="E176" s="2"/>
      <c r="F176" s="263"/>
      <c r="G176" s="2"/>
      <c r="H176" s="2"/>
      <c r="I176" s="2"/>
    </row>
    <row r="177" spans="1:9" ht="15.75" customHeight="1" x14ac:dyDescent="0.35">
      <c r="A177" s="2"/>
      <c r="B177" s="263"/>
      <c r="C177" s="2"/>
      <c r="D177" s="2"/>
      <c r="E177" s="2"/>
      <c r="F177" s="263"/>
      <c r="G177" s="2"/>
      <c r="H177" s="2"/>
      <c r="I177" s="2"/>
    </row>
    <row r="178" spans="1:9" ht="15.75" customHeight="1" x14ac:dyDescent="0.35">
      <c r="A178" s="2"/>
      <c r="B178" s="263"/>
      <c r="C178" s="2"/>
      <c r="D178" s="2"/>
      <c r="E178" s="2"/>
      <c r="F178" s="263"/>
      <c r="G178" s="2"/>
      <c r="H178" s="2"/>
      <c r="I178" s="2"/>
    </row>
    <row r="179" spans="1:9" ht="15.75" customHeight="1" x14ac:dyDescent="0.35">
      <c r="A179" s="2"/>
      <c r="B179" s="263"/>
      <c r="C179" s="2"/>
      <c r="D179" s="2"/>
      <c r="E179" s="2"/>
      <c r="F179" s="263"/>
      <c r="G179" s="2"/>
      <c r="H179" s="2"/>
      <c r="I179" s="2"/>
    </row>
    <row r="180" spans="1:9" ht="15.75" customHeight="1" x14ac:dyDescent="0.35">
      <c r="A180" s="2"/>
      <c r="B180" s="263"/>
      <c r="C180" s="2"/>
      <c r="D180" s="2"/>
      <c r="E180" s="2"/>
      <c r="F180" s="263"/>
      <c r="G180" s="2"/>
      <c r="H180" s="2"/>
      <c r="I180" s="2"/>
    </row>
    <row r="181" spans="1:9" ht="15.75" customHeight="1" x14ac:dyDescent="0.35">
      <c r="A181" s="2"/>
      <c r="B181" s="263"/>
      <c r="C181" s="2"/>
      <c r="D181" s="2"/>
      <c r="E181" s="2"/>
      <c r="F181" s="263"/>
      <c r="G181" s="2"/>
      <c r="H181" s="2"/>
      <c r="I181" s="2"/>
    </row>
    <row r="182" spans="1:9" ht="15.75" customHeight="1" x14ac:dyDescent="0.35">
      <c r="A182" s="2"/>
      <c r="B182" s="263"/>
      <c r="C182" s="2"/>
      <c r="D182" s="2"/>
      <c r="E182" s="2"/>
      <c r="F182" s="263"/>
      <c r="G182" s="2"/>
      <c r="H182" s="2"/>
      <c r="I182" s="2"/>
    </row>
    <row r="183" spans="1:9" ht="15.75" customHeight="1" x14ac:dyDescent="0.35">
      <c r="A183" s="2"/>
      <c r="B183" s="263"/>
      <c r="C183" s="2"/>
      <c r="D183" s="2"/>
      <c r="E183" s="2"/>
      <c r="F183" s="263"/>
      <c r="G183" s="2"/>
      <c r="H183" s="2"/>
      <c r="I183" s="2"/>
    </row>
    <row r="184" spans="1:9" ht="15.75" customHeight="1" x14ac:dyDescent="0.35">
      <c r="A184" s="2"/>
      <c r="B184" s="263"/>
      <c r="C184" s="2"/>
      <c r="D184" s="2"/>
      <c r="E184" s="2"/>
      <c r="F184" s="263"/>
      <c r="G184" s="2"/>
      <c r="H184" s="2"/>
      <c r="I184" s="2"/>
    </row>
    <row r="185" spans="1:9" ht="15.75" customHeight="1" x14ac:dyDescent="0.35">
      <c r="A185" s="2"/>
      <c r="B185" s="263"/>
      <c r="C185" s="2"/>
      <c r="D185" s="2"/>
      <c r="E185" s="2"/>
      <c r="F185" s="263"/>
      <c r="G185" s="2"/>
      <c r="H185" s="2"/>
      <c r="I185" s="2"/>
    </row>
    <row r="186" spans="1:9" ht="15.75" customHeight="1" x14ac:dyDescent="0.35">
      <c r="A186" s="2"/>
      <c r="B186" s="263"/>
      <c r="C186" s="2"/>
      <c r="D186" s="2"/>
      <c r="E186" s="2"/>
      <c r="F186" s="263"/>
      <c r="G186" s="2"/>
      <c r="H186" s="2"/>
      <c r="I186" s="2"/>
    </row>
    <row r="187" spans="1:9" ht="15.75" customHeight="1" x14ac:dyDescent="0.35">
      <c r="A187" s="2"/>
      <c r="B187" s="263"/>
      <c r="C187" s="2"/>
      <c r="D187" s="2"/>
      <c r="E187" s="2"/>
      <c r="F187" s="263"/>
      <c r="G187" s="2"/>
      <c r="H187" s="2"/>
      <c r="I187" s="2"/>
    </row>
    <row r="188" spans="1:9" ht="15.75" customHeight="1" x14ac:dyDescent="0.35">
      <c r="A188" s="2"/>
      <c r="B188" s="263"/>
      <c r="C188" s="2"/>
      <c r="D188" s="2"/>
      <c r="E188" s="2"/>
      <c r="F188" s="263"/>
      <c r="G188" s="2"/>
      <c r="H188" s="2"/>
      <c r="I188" s="2"/>
    </row>
    <row r="189" spans="1:9" ht="15.75" customHeight="1" x14ac:dyDescent="0.35">
      <c r="A189" s="2"/>
      <c r="B189" s="263"/>
      <c r="C189" s="2"/>
      <c r="D189" s="2"/>
      <c r="E189" s="2"/>
      <c r="F189" s="263"/>
      <c r="G189" s="2"/>
      <c r="H189" s="2"/>
      <c r="I189" s="2"/>
    </row>
    <row r="190" spans="1:9" ht="15.75" customHeight="1" x14ac:dyDescent="0.35">
      <c r="A190" s="2"/>
      <c r="B190" s="263"/>
      <c r="C190" s="2"/>
      <c r="D190" s="2"/>
      <c r="E190" s="2"/>
      <c r="F190" s="263"/>
      <c r="G190" s="2"/>
      <c r="H190" s="2"/>
      <c r="I190" s="2"/>
    </row>
    <row r="191" spans="1:9" ht="15.75" customHeight="1" x14ac:dyDescent="0.35">
      <c r="A191" s="2"/>
      <c r="B191" s="263"/>
      <c r="C191" s="2"/>
      <c r="D191" s="2"/>
      <c r="E191" s="2"/>
      <c r="F191" s="263"/>
      <c r="G191" s="2"/>
      <c r="H191" s="2"/>
      <c r="I191" s="2"/>
    </row>
    <row r="192" spans="1:9" ht="15.75" customHeight="1" x14ac:dyDescent="0.35">
      <c r="A192" s="2"/>
      <c r="B192" s="263"/>
      <c r="C192" s="2"/>
      <c r="D192" s="2"/>
      <c r="E192" s="2"/>
      <c r="F192" s="263"/>
      <c r="G192" s="2"/>
      <c r="H192" s="2"/>
      <c r="I192" s="2"/>
    </row>
    <row r="193" spans="1:9" ht="15.75" customHeight="1" x14ac:dyDescent="0.35">
      <c r="A193" s="2"/>
      <c r="B193" s="263"/>
      <c r="C193" s="2"/>
      <c r="D193" s="2"/>
      <c r="E193" s="2"/>
      <c r="F193" s="263"/>
      <c r="G193" s="2"/>
      <c r="H193" s="2"/>
      <c r="I193" s="2"/>
    </row>
    <row r="194" spans="1:9" ht="15.75" customHeight="1" x14ac:dyDescent="0.35">
      <c r="A194" s="2"/>
      <c r="B194" s="263"/>
      <c r="C194" s="2"/>
      <c r="D194" s="2"/>
      <c r="E194" s="2"/>
      <c r="F194" s="263"/>
      <c r="G194" s="2"/>
      <c r="H194" s="2"/>
      <c r="I194" s="2"/>
    </row>
    <row r="195" spans="1:9" ht="15.75" customHeight="1" x14ac:dyDescent="0.35">
      <c r="A195" s="2"/>
      <c r="B195" s="263"/>
      <c r="C195" s="2"/>
      <c r="D195" s="2"/>
      <c r="E195" s="2"/>
      <c r="F195" s="263"/>
      <c r="G195" s="2"/>
      <c r="H195" s="2"/>
      <c r="I195" s="2"/>
    </row>
    <row r="196" spans="1:9" ht="15.75" customHeight="1" x14ac:dyDescent="0.35">
      <c r="A196" s="2"/>
      <c r="B196" s="263"/>
      <c r="C196" s="2"/>
      <c r="D196" s="2"/>
      <c r="E196" s="2"/>
      <c r="F196" s="263"/>
      <c r="G196" s="2"/>
      <c r="H196" s="2"/>
      <c r="I196" s="2"/>
    </row>
    <row r="197" spans="1:9" ht="15.75" customHeight="1" x14ac:dyDescent="0.35">
      <c r="A197" s="2"/>
      <c r="B197" s="263"/>
      <c r="C197" s="2"/>
      <c r="D197" s="2"/>
      <c r="E197" s="2"/>
      <c r="F197" s="263"/>
      <c r="G197" s="2"/>
      <c r="H197" s="2"/>
      <c r="I197" s="2"/>
    </row>
    <row r="198" spans="1:9" ht="15.75" customHeight="1" x14ac:dyDescent="0.35">
      <c r="A198" s="2"/>
      <c r="B198" s="263"/>
      <c r="C198" s="2"/>
      <c r="D198" s="2"/>
      <c r="E198" s="2"/>
      <c r="F198" s="263"/>
      <c r="G198" s="2"/>
      <c r="H198" s="2"/>
      <c r="I198" s="2"/>
    </row>
    <row r="199" spans="1:9" ht="15.75" customHeight="1" x14ac:dyDescent="0.35">
      <c r="A199" s="2"/>
      <c r="B199" s="263"/>
      <c r="C199" s="2"/>
      <c r="D199" s="2"/>
      <c r="E199" s="2"/>
      <c r="F199" s="263"/>
      <c r="G199" s="2"/>
      <c r="H199" s="2"/>
      <c r="I199" s="2"/>
    </row>
    <row r="200" spans="1:9" ht="15.75" customHeight="1" x14ac:dyDescent="0.35">
      <c r="A200" s="2"/>
      <c r="B200" s="263"/>
      <c r="C200" s="2"/>
      <c r="D200" s="2"/>
      <c r="E200" s="2"/>
      <c r="F200" s="263"/>
      <c r="G200" s="2"/>
      <c r="H200" s="2"/>
      <c r="I200" s="2"/>
    </row>
    <row r="201" spans="1:9" ht="15.75" customHeight="1" x14ac:dyDescent="0.35">
      <c r="A201" s="2"/>
      <c r="B201" s="263"/>
      <c r="C201" s="2"/>
      <c r="D201" s="2"/>
      <c r="E201" s="2"/>
      <c r="F201" s="263"/>
      <c r="G201" s="2"/>
      <c r="H201" s="2"/>
      <c r="I201" s="2"/>
    </row>
    <row r="202" spans="1:9" ht="15.75" customHeight="1" x14ac:dyDescent="0.35">
      <c r="A202" s="2"/>
      <c r="B202" s="263"/>
      <c r="C202" s="2"/>
      <c r="D202" s="2"/>
      <c r="E202" s="2"/>
      <c r="F202" s="263"/>
      <c r="G202" s="2"/>
      <c r="H202" s="2"/>
      <c r="I202" s="2"/>
    </row>
    <row r="203" spans="1:9" ht="15.75" customHeight="1" x14ac:dyDescent="0.35">
      <c r="A203" s="2"/>
      <c r="B203" s="263"/>
      <c r="C203" s="2"/>
      <c r="D203" s="2"/>
      <c r="E203" s="2"/>
      <c r="F203" s="263"/>
      <c r="G203" s="2"/>
      <c r="H203" s="2"/>
      <c r="I203" s="2"/>
    </row>
    <row r="204" spans="1:9" ht="15.75" customHeight="1" x14ac:dyDescent="0.35">
      <c r="A204" s="2"/>
      <c r="B204" s="263"/>
      <c r="C204" s="2"/>
      <c r="D204" s="2"/>
      <c r="E204" s="2"/>
      <c r="F204" s="263"/>
      <c r="G204" s="2"/>
      <c r="H204" s="2"/>
      <c r="I204" s="2"/>
    </row>
    <row r="205" spans="1:9" ht="15.75" customHeight="1" x14ac:dyDescent="0.35">
      <c r="A205" s="2"/>
      <c r="B205" s="263"/>
      <c r="C205" s="2"/>
      <c r="D205" s="2"/>
      <c r="E205" s="2"/>
      <c r="F205" s="263"/>
      <c r="G205" s="2"/>
      <c r="H205" s="2"/>
      <c r="I205" s="2"/>
    </row>
    <row r="206" spans="1:9" ht="15.75" customHeight="1" x14ac:dyDescent="0.35">
      <c r="A206" s="2"/>
      <c r="B206" s="263"/>
      <c r="C206" s="2"/>
      <c r="D206" s="2"/>
      <c r="E206" s="2"/>
      <c r="F206" s="263"/>
      <c r="G206" s="2"/>
      <c r="H206" s="2"/>
      <c r="I206" s="2"/>
    </row>
    <row r="207" spans="1:9" ht="15.75" customHeight="1" x14ac:dyDescent="0.35">
      <c r="A207" s="2"/>
      <c r="B207" s="263"/>
      <c r="C207" s="2"/>
      <c r="D207" s="2"/>
      <c r="E207" s="2"/>
      <c r="F207" s="263"/>
      <c r="G207" s="2"/>
      <c r="H207" s="2"/>
      <c r="I207" s="2"/>
    </row>
    <row r="208" spans="1:9" ht="15.75" customHeight="1" x14ac:dyDescent="0.35">
      <c r="A208" s="2"/>
      <c r="B208" s="263"/>
      <c r="C208" s="2"/>
      <c r="D208" s="2"/>
      <c r="E208" s="2"/>
      <c r="F208" s="263"/>
      <c r="G208" s="2"/>
      <c r="H208" s="2"/>
      <c r="I208" s="2"/>
    </row>
    <row r="209" spans="1:9" ht="15.75" customHeight="1" x14ac:dyDescent="0.35">
      <c r="A209" s="2"/>
      <c r="B209" s="263"/>
      <c r="C209" s="2"/>
      <c r="D209" s="2"/>
      <c r="E209" s="2"/>
      <c r="F209" s="263"/>
      <c r="G209" s="2"/>
      <c r="H209" s="2"/>
      <c r="I209" s="2"/>
    </row>
    <row r="210" spans="1:9" ht="15.75" customHeight="1" x14ac:dyDescent="0.35">
      <c r="A210" s="2"/>
      <c r="B210" s="263"/>
      <c r="C210" s="2"/>
      <c r="D210" s="2"/>
      <c r="E210" s="2"/>
      <c r="F210" s="263"/>
      <c r="G210" s="2"/>
      <c r="H210" s="2"/>
      <c r="I210" s="2"/>
    </row>
    <row r="211" spans="1:9" ht="15.75" customHeight="1" x14ac:dyDescent="0.35">
      <c r="A211" s="2"/>
      <c r="B211" s="263"/>
      <c r="C211" s="2"/>
      <c r="D211" s="2"/>
      <c r="E211" s="2"/>
      <c r="F211" s="263"/>
      <c r="G211" s="2"/>
      <c r="H211" s="2"/>
      <c r="I211" s="2"/>
    </row>
    <row r="212" spans="1:9" ht="15.75" customHeight="1" x14ac:dyDescent="0.35">
      <c r="A212" s="2"/>
      <c r="B212" s="263"/>
      <c r="C212" s="2"/>
      <c r="D212" s="2"/>
      <c r="E212" s="2"/>
      <c r="F212" s="263"/>
      <c r="G212" s="2"/>
      <c r="H212" s="2"/>
      <c r="I212" s="2"/>
    </row>
    <row r="213" spans="1:9" ht="15.75" customHeight="1" x14ac:dyDescent="0.35">
      <c r="A213" s="2"/>
      <c r="B213" s="263"/>
      <c r="C213" s="2"/>
      <c r="D213" s="2"/>
      <c r="E213" s="2"/>
      <c r="F213" s="263"/>
      <c r="G213" s="2"/>
      <c r="H213" s="2"/>
      <c r="I213" s="2"/>
    </row>
    <row r="214" spans="1:9" ht="15.75" customHeight="1" x14ac:dyDescent="0.35">
      <c r="A214" s="2"/>
      <c r="B214" s="263"/>
      <c r="C214" s="2"/>
      <c r="D214" s="2"/>
      <c r="E214" s="2"/>
      <c r="F214" s="263"/>
      <c r="G214" s="2"/>
      <c r="H214" s="2"/>
      <c r="I214" s="2"/>
    </row>
    <row r="215" spans="1:9" ht="15.75" customHeight="1" x14ac:dyDescent="0.35">
      <c r="A215" s="2"/>
      <c r="B215" s="263"/>
      <c r="C215" s="2"/>
      <c r="D215" s="2"/>
      <c r="E215" s="2"/>
      <c r="F215" s="263"/>
      <c r="G215" s="2"/>
      <c r="H215" s="2"/>
      <c r="I215" s="2"/>
    </row>
    <row r="216" spans="1:9" ht="15.75" customHeight="1" x14ac:dyDescent="0.35">
      <c r="A216" s="2"/>
      <c r="B216" s="263"/>
      <c r="C216" s="2"/>
      <c r="D216" s="2"/>
      <c r="E216" s="2"/>
      <c r="F216" s="263"/>
      <c r="G216" s="2"/>
      <c r="H216" s="2"/>
      <c r="I216" s="2"/>
    </row>
    <row r="217" spans="1:9" ht="15.75" customHeight="1" x14ac:dyDescent="0.35">
      <c r="A217" s="2"/>
      <c r="B217" s="263"/>
      <c r="C217" s="2"/>
      <c r="D217" s="2"/>
      <c r="E217" s="2"/>
      <c r="F217" s="263"/>
      <c r="G217" s="2"/>
      <c r="H217" s="2"/>
      <c r="I217" s="2"/>
    </row>
    <row r="218" spans="1:9" ht="15.75" customHeight="1" x14ac:dyDescent="0.35">
      <c r="A218" s="2"/>
      <c r="B218" s="263"/>
      <c r="C218" s="2"/>
      <c r="D218" s="2"/>
      <c r="E218" s="2"/>
      <c r="F218" s="263"/>
      <c r="G218" s="2"/>
      <c r="H218" s="2"/>
      <c r="I218" s="2"/>
    </row>
    <row r="219" spans="1:9" ht="15.75" customHeight="1" x14ac:dyDescent="0.35">
      <c r="A219" s="2"/>
      <c r="B219" s="263"/>
      <c r="C219" s="2"/>
      <c r="D219" s="2"/>
      <c r="E219" s="2"/>
      <c r="F219" s="263"/>
      <c r="G219" s="2"/>
      <c r="H219" s="2"/>
      <c r="I219" s="2"/>
    </row>
    <row r="220" spans="1:9" ht="15.75" customHeight="1" x14ac:dyDescent="0.35">
      <c r="A220" s="2"/>
      <c r="B220" s="263"/>
      <c r="C220" s="2"/>
      <c r="D220" s="2"/>
      <c r="E220" s="2"/>
      <c r="F220" s="263"/>
      <c r="G220" s="2"/>
      <c r="H220" s="2"/>
      <c r="I220" s="2"/>
    </row>
    <row r="221" spans="1:9" ht="15.75" customHeight="1" x14ac:dyDescent="0.35">
      <c r="A221" s="2"/>
      <c r="B221" s="263"/>
      <c r="C221" s="2"/>
      <c r="D221" s="2"/>
      <c r="E221" s="2"/>
      <c r="F221" s="263"/>
      <c r="G221" s="2"/>
      <c r="H221" s="2"/>
      <c r="I221" s="2"/>
    </row>
    <row r="222" spans="1:9" ht="15.75" customHeight="1" x14ac:dyDescent="0.35">
      <c r="A222" s="2"/>
      <c r="B222" s="263"/>
      <c r="C222" s="2"/>
      <c r="D222" s="2"/>
      <c r="E222" s="2"/>
      <c r="F222" s="263"/>
      <c r="G222" s="2"/>
      <c r="H222" s="2"/>
      <c r="I222" s="2"/>
    </row>
    <row r="223" spans="1:9" ht="15.75" customHeight="1" x14ac:dyDescent="0.35">
      <c r="A223" s="2"/>
      <c r="B223" s="263"/>
      <c r="C223" s="2"/>
      <c r="D223" s="2"/>
      <c r="E223" s="2"/>
      <c r="F223" s="263"/>
      <c r="G223" s="2"/>
      <c r="H223" s="2"/>
      <c r="I223" s="2"/>
    </row>
    <row r="224" spans="1:9" ht="15.75" customHeight="1" x14ac:dyDescent="0.35">
      <c r="A224" s="2"/>
      <c r="B224" s="263"/>
      <c r="C224" s="2"/>
      <c r="D224" s="2"/>
      <c r="E224" s="2"/>
      <c r="F224" s="263"/>
      <c r="G224" s="2"/>
      <c r="H224" s="2"/>
      <c r="I224" s="2"/>
    </row>
    <row r="225" spans="1:9" ht="15.75" customHeight="1" x14ac:dyDescent="0.35">
      <c r="A225" s="2"/>
      <c r="B225" s="263"/>
      <c r="C225" s="2"/>
      <c r="D225" s="2"/>
      <c r="E225" s="2"/>
      <c r="F225" s="263"/>
      <c r="G225" s="2"/>
      <c r="H225" s="2"/>
      <c r="I225" s="2"/>
    </row>
    <row r="226" spans="1:9" ht="15.75" customHeight="1" x14ac:dyDescent="0.35">
      <c r="A226" s="2"/>
      <c r="B226" s="263"/>
      <c r="C226" s="2"/>
      <c r="D226" s="2"/>
      <c r="E226" s="2"/>
      <c r="F226" s="263"/>
      <c r="G226" s="2"/>
      <c r="H226" s="2"/>
      <c r="I226" s="2"/>
    </row>
    <row r="227" spans="1:9" ht="15.75" customHeight="1" x14ac:dyDescent="0.35">
      <c r="A227" s="2"/>
      <c r="B227" s="263"/>
      <c r="C227" s="2"/>
      <c r="D227" s="2"/>
      <c r="E227" s="2"/>
      <c r="F227" s="263"/>
      <c r="G227" s="2"/>
      <c r="H227" s="2"/>
      <c r="I227" s="2"/>
    </row>
    <row r="228" spans="1:9" ht="15.75" customHeight="1" x14ac:dyDescent="0.35">
      <c r="A228" s="2"/>
      <c r="B228" s="263"/>
      <c r="C228" s="2"/>
      <c r="D228" s="2"/>
      <c r="E228" s="2"/>
      <c r="F228" s="263"/>
      <c r="G228" s="2"/>
      <c r="H228" s="2"/>
      <c r="I228" s="2"/>
    </row>
    <row r="229" spans="1:9" ht="15.75" customHeight="1" x14ac:dyDescent="0.35">
      <c r="A229" s="2"/>
      <c r="B229" s="263"/>
      <c r="C229" s="2"/>
      <c r="D229" s="2"/>
      <c r="E229" s="2"/>
      <c r="F229" s="263"/>
      <c r="G229" s="2"/>
      <c r="H229" s="2"/>
      <c r="I229" s="2"/>
    </row>
    <row r="230" spans="1:9" ht="15.75" customHeight="1" x14ac:dyDescent="0.35">
      <c r="A230" s="2"/>
      <c r="B230" s="263"/>
      <c r="C230" s="2"/>
      <c r="D230" s="2"/>
      <c r="E230" s="2"/>
      <c r="F230" s="263"/>
      <c r="G230" s="2"/>
      <c r="H230" s="2"/>
      <c r="I230" s="2"/>
    </row>
    <row r="231" spans="1:9" ht="15.75" customHeight="1" x14ac:dyDescent="0.35">
      <c r="A231" s="2"/>
      <c r="B231" s="263"/>
      <c r="C231" s="2"/>
      <c r="D231" s="2"/>
      <c r="E231" s="2"/>
      <c r="F231" s="263"/>
      <c r="G231" s="2"/>
      <c r="H231" s="2"/>
      <c r="I231" s="2"/>
    </row>
    <row r="232" spans="1:9" ht="15.75" customHeight="1" x14ac:dyDescent="0.3"/>
    <row r="233" spans="1:9" ht="15.75" customHeight="1" x14ac:dyDescent="0.3"/>
    <row r="234" spans="1:9" ht="15.75" customHeight="1" x14ac:dyDescent="0.3"/>
    <row r="235" spans="1:9" ht="15.75" customHeight="1" x14ac:dyDescent="0.3"/>
    <row r="236" spans="1:9" ht="15.75" customHeight="1" x14ac:dyDescent="0.3"/>
    <row r="237" spans="1:9" ht="15.75" customHeight="1" x14ac:dyDescent="0.3"/>
    <row r="238" spans="1:9" ht="15.75" customHeight="1" x14ac:dyDescent="0.3"/>
    <row r="239" spans="1:9" ht="15.75" customHeight="1" x14ac:dyDescent="0.3"/>
    <row r="240" spans="1:9"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row r="1005" ht="15.75" customHeight="1" x14ac:dyDescent="0.3"/>
    <row r="1006" ht="15.75" customHeight="1" x14ac:dyDescent="0.3"/>
    <row r="1007" ht="15.75" customHeight="1" x14ac:dyDescent="0.3"/>
  </sheetData>
  <mergeCells count="17">
    <mergeCell ref="D2:D3"/>
    <mergeCell ref="D4:D5"/>
    <mergeCell ref="D6:D9"/>
    <mergeCell ref="D10:D11"/>
    <mergeCell ref="D12:D14"/>
    <mergeCell ref="D15:D17"/>
    <mergeCell ref="D18:D19"/>
    <mergeCell ref="D20:D21"/>
    <mergeCell ref="D22:D23"/>
    <mergeCell ref="D24:D25"/>
    <mergeCell ref="D28:D29"/>
    <mergeCell ref="D30:D31"/>
    <mergeCell ref="D32:D33"/>
    <mergeCell ref="F26:F27"/>
    <mergeCell ref="F28:F29"/>
    <mergeCell ref="F30:F31"/>
    <mergeCell ref="D26:D27"/>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workbookViewId="0">
      <selection activeCell="E29" sqref="E29"/>
    </sheetView>
  </sheetViews>
  <sheetFormatPr defaultColWidth="12.5" defaultRowHeight="15" customHeight="1" x14ac:dyDescent="0.3"/>
  <cols>
    <col min="1" max="7" width="17.83203125" customWidth="1"/>
    <col min="8" max="8" width="10.33203125" customWidth="1"/>
    <col min="9" max="9" width="13.33203125" customWidth="1"/>
    <col min="10" max="10" width="12.33203125" customWidth="1"/>
    <col min="11" max="26" width="8.83203125" customWidth="1"/>
  </cols>
  <sheetData>
    <row r="1" spans="1:26" ht="13.5" customHeight="1" x14ac:dyDescent="0.3">
      <c r="A1" s="70"/>
      <c r="B1" s="71">
        <v>0.05</v>
      </c>
      <c r="C1" s="71">
        <v>0.05</v>
      </c>
      <c r="D1" s="71"/>
      <c r="E1" s="71"/>
      <c r="F1" s="72"/>
      <c r="G1" s="71"/>
      <c r="H1" s="71"/>
      <c r="I1" s="72"/>
      <c r="J1" s="73"/>
      <c r="K1" s="73"/>
      <c r="L1" s="73"/>
      <c r="M1" s="73"/>
      <c r="N1" s="73"/>
      <c r="O1" s="73"/>
      <c r="P1" s="73"/>
      <c r="Q1" s="73"/>
      <c r="R1" s="73"/>
      <c r="S1" s="73"/>
      <c r="T1" s="73"/>
      <c r="U1" s="73"/>
      <c r="V1" s="73"/>
      <c r="W1" s="73"/>
      <c r="X1" s="73"/>
      <c r="Y1" s="73"/>
      <c r="Z1" s="73"/>
    </row>
    <row r="2" spans="1:26" ht="13.5" customHeight="1" x14ac:dyDescent="0.35">
      <c r="A2" s="74" t="s">
        <v>93</v>
      </c>
      <c r="B2" s="72">
        <v>9699500</v>
      </c>
      <c r="C2" s="73"/>
      <c r="D2" s="73"/>
      <c r="E2" s="73"/>
      <c r="F2" s="72"/>
      <c r="G2" s="73"/>
      <c r="H2" s="73"/>
      <c r="I2" s="72"/>
      <c r="J2" s="73"/>
      <c r="K2" s="73"/>
      <c r="L2" s="73"/>
      <c r="M2" s="73"/>
      <c r="N2" s="73"/>
      <c r="O2" s="73"/>
      <c r="P2" s="73"/>
      <c r="Q2" s="73"/>
      <c r="R2" s="73"/>
      <c r="S2" s="73"/>
      <c r="T2" s="73"/>
      <c r="U2" s="73"/>
      <c r="V2" s="73"/>
      <c r="W2" s="73"/>
      <c r="X2" s="73"/>
      <c r="Y2" s="73"/>
      <c r="Z2" s="73"/>
    </row>
    <row r="3" spans="1:26" ht="13.5" customHeight="1" x14ac:dyDescent="0.3">
      <c r="A3" s="70"/>
      <c r="B3" s="73"/>
      <c r="C3" s="73"/>
      <c r="D3" s="73"/>
      <c r="E3" s="73"/>
      <c r="F3" s="72"/>
      <c r="G3" s="73"/>
      <c r="H3" s="73"/>
      <c r="I3" s="72"/>
      <c r="J3" s="73"/>
      <c r="K3" s="73"/>
      <c r="L3" s="73"/>
      <c r="M3" s="73"/>
      <c r="N3" s="73"/>
      <c r="O3" s="73"/>
      <c r="P3" s="73"/>
      <c r="Q3" s="73"/>
      <c r="R3" s="73"/>
      <c r="S3" s="73"/>
      <c r="T3" s="73"/>
      <c r="U3" s="73"/>
      <c r="V3" s="73"/>
      <c r="W3" s="73"/>
      <c r="X3" s="73"/>
      <c r="Y3" s="73"/>
      <c r="Z3" s="73"/>
    </row>
    <row r="4" spans="1:26" ht="13.5" customHeight="1" x14ac:dyDescent="0.35">
      <c r="A4" s="75" t="s">
        <v>94</v>
      </c>
      <c r="B4" s="71">
        <v>0.03</v>
      </c>
      <c r="C4" s="73"/>
      <c r="D4" s="73"/>
      <c r="E4" s="73"/>
      <c r="F4" s="72"/>
      <c r="G4" s="73"/>
      <c r="H4" s="73"/>
      <c r="I4" s="72"/>
      <c r="J4" s="73"/>
      <c r="K4" s="73"/>
      <c r="L4" s="73"/>
      <c r="M4" s="73"/>
      <c r="N4" s="73"/>
      <c r="O4" s="73"/>
      <c r="P4" s="73"/>
      <c r="Q4" s="73"/>
      <c r="R4" s="73"/>
      <c r="S4" s="73"/>
      <c r="T4" s="73"/>
      <c r="U4" s="73"/>
      <c r="V4" s="73"/>
      <c r="W4" s="73"/>
      <c r="X4" s="73"/>
      <c r="Y4" s="73"/>
      <c r="Z4" s="73"/>
    </row>
    <row r="5" spans="1:26" ht="13.5" customHeight="1" x14ac:dyDescent="0.35">
      <c r="A5" s="75" t="s">
        <v>95</v>
      </c>
      <c r="B5" s="70" t="s">
        <v>96</v>
      </c>
      <c r="C5" s="73" t="s">
        <v>97</v>
      </c>
      <c r="D5" s="73" t="s">
        <v>98</v>
      </c>
      <c r="E5" s="73" t="s">
        <v>99</v>
      </c>
      <c r="F5" s="72" t="s">
        <v>100</v>
      </c>
      <c r="G5" s="73" t="s">
        <v>101</v>
      </c>
      <c r="H5" s="75" t="s">
        <v>94</v>
      </c>
      <c r="I5" s="72"/>
      <c r="J5" s="73" t="s">
        <v>102</v>
      </c>
      <c r="K5" s="73"/>
      <c r="L5" s="73"/>
      <c r="M5" s="73"/>
      <c r="N5" s="73"/>
      <c r="O5" s="73"/>
      <c r="P5" s="73"/>
      <c r="Q5" s="73"/>
      <c r="R5" s="73"/>
      <c r="S5" s="73"/>
      <c r="T5" s="73"/>
      <c r="U5" s="73"/>
      <c r="V5" s="73"/>
      <c r="W5" s="73"/>
      <c r="X5" s="73"/>
      <c r="Y5" s="73"/>
      <c r="Z5" s="73"/>
    </row>
    <row r="6" spans="1:26" ht="13.5" customHeight="1" x14ac:dyDescent="0.3">
      <c r="A6" s="70">
        <v>2021</v>
      </c>
      <c r="B6" s="71">
        <v>0.3</v>
      </c>
      <c r="C6" s="72">
        <f>PRODUCT(B2,B6)</f>
        <v>2909850</v>
      </c>
      <c r="D6" s="71">
        <v>0.05</v>
      </c>
      <c r="E6" s="72">
        <v>6554000</v>
      </c>
      <c r="F6" s="72">
        <f>PRODUCT(E6*D6)</f>
        <v>327700</v>
      </c>
      <c r="G6" s="72">
        <f>SUM(F6-C6)</f>
        <v>-2582150</v>
      </c>
      <c r="H6" s="71">
        <v>0.03</v>
      </c>
      <c r="I6" s="72">
        <f>PRODUCT(B2+B2*H6)</f>
        <v>9990485</v>
      </c>
      <c r="J6" s="72">
        <f>I6-$B$2</f>
        <v>290985</v>
      </c>
      <c r="K6" s="73"/>
      <c r="L6" s="73"/>
      <c r="M6" s="73"/>
      <c r="N6" s="73"/>
      <c r="O6" s="73"/>
      <c r="P6" s="73"/>
      <c r="Q6" s="73"/>
      <c r="R6" s="73"/>
      <c r="S6" s="73"/>
      <c r="T6" s="73"/>
      <c r="U6" s="73"/>
      <c r="V6" s="73"/>
      <c r="W6" s="73"/>
      <c r="X6" s="73"/>
      <c r="Y6" s="73"/>
      <c r="Z6" s="73"/>
    </row>
    <row r="7" spans="1:26" ht="13.5" customHeight="1" x14ac:dyDescent="0.3">
      <c r="A7" s="70">
        <v>2022</v>
      </c>
      <c r="B7" s="71">
        <v>0.25</v>
      </c>
      <c r="C7" s="72">
        <f>PRODUCT(B2,B7)</f>
        <v>2424875</v>
      </c>
      <c r="D7" s="71">
        <v>0.1</v>
      </c>
      <c r="E7" s="72">
        <v>6957000</v>
      </c>
      <c r="F7" s="72">
        <f>PRODUCT(E7*D7)</f>
        <v>695700</v>
      </c>
      <c r="G7" s="72">
        <f>SUM(F7-C7)</f>
        <v>-1729175</v>
      </c>
      <c r="H7" s="71">
        <v>0.03</v>
      </c>
      <c r="I7" s="72">
        <f>PRODUCT(I6+I6*H7)</f>
        <v>10290199.550000001</v>
      </c>
      <c r="J7" s="72">
        <f>SUM(I7-$B$2)</f>
        <v>590699.55000000075</v>
      </c>
      <c r="K7" s="73"/>
      <c r="L7" s="73"/>
      <c r="M7" s="73"/>
      <c r="N7" s="73"/>
      <c r="O7" s="73"/>
      <c r="P7" s="73"/>
      <c r="Q7" s="73"/>
      <c r="R7" s="73"/>
      <c r="S7" s="73"/>
      <c r="T7" s="73"/>
      <c r="U7" s="73"/>
      <c r="V7" s="73"/>
      <c r="W7" s="73"/>
      <c r="X7" s="73"/>
      <c r="Y7" s="73"/>
      <c r="Z7" s="73"/>
    </row>
    <row r="8" spans="1:26" ht="13.5" customHeight="1" x14ac:dyDescent="0.3">
      <c r="A8" s="70">
        <v>2023</v>
      </c>
      <c r="B8" s="71">
        <v>0.2</v>
      </c>
      <c r="C8" s="72">
        <f>PRODUCT(B2,B8)</f>
        <v>1939900</v>
      </c>
      <c r="D8" s="71">
        <v>0.15</v>
      </c>
      <c r="E8" s="72">
        <v>7378000</v>
      </c>
      <c r="F8" s="72">
        <f>PRODUCT(E8*D8)</f>
        <v>1106700</v>
      </c>
      <c r="G8" s="72">
        <f>SUM(F8-C8)</f>
        <v>-833200</v>
      </c>
      <c r="H8" s="71">
        <v>0.03</v>
      </c>
      <c r="I8" s="72">
        <f>PRODUCT(I7+I7*H8)</f>
        <v>10598905.536500001</v>
      </c>
      <c r="J8" s="72">
        <f>I8-$B$2</f>
        <v>899405.53650000133</v>
      </c>
      <c r="K8" s="73"/>
      <c r="L8" s="73"/>
      <c r="M8" s="73"/>
      <c r="N8" s="73"/>
      <c r="O8" s="73"/>
      <c r="P8" s="73"/>
      <c r="Q8" s="73"/>
      <c r="R8" s="73"/>
      <c r="S8" s="73"/>
      <c r="T8" s="73"/>
      <c r="U8" s="73"/>
      <c r="V8" s="73"/>
      <c r="W8" s="73"/>
      <c r="X8" s="73"/>
      <c r="Y8" s="73"/>
      <c r="Z8" s="73"/>
    </row>
    <row r="9" spans="1:26" ht="13.5" customHeight="1" x14ac:dyDescent="0.3">
      <c r="A9" s="70">
        <v>2024</v>
      </c>
      <c r="B9" s="71">
        <v>0.15</v>
      </c>
      <c r="C9" s="72">
        <f>PRODUCT(B2,B9)</f>
        <v>1454925</v>
      </c>
      <c r="D9" s="71">
        <v>0.2</v>
      </c>
      <c r="E9" s="72">
        <v>7820000</v>
      </c>
      <c r="F9" s="72">
        <f>PRODUCT(E9*D9)</f>
        <v>1564000</v>
      </c>
      <c r="G9" s="72">
        <f>SUM(F9-C9)</f>
        <v>109075</v>
      </c>
      <c r="H9" s="71">
        <v>0.03</v>
      </c>
      <c r="I9" s="72">
        <f>PRODUCT(I8+I8*H8)</f>
        <v>10916872.702595001</v>
      </c>
      <c r="J9" s="72">
        <f>SUM(I9-$B$2)</f>
        <v>1217372.7025950011</v>
      </c>
      <c r="K9" s="73"/>
      <c r="L9" s="73"/>
      <c r="M9" s="73"/>
      <c r="N9" s="73"/>
      <c r="O9" s="73"/>
      <c r="P9" s="73"/>
      <c r="Q9" s="73"/>
      <c r="R9" s="73"/>
      <c r="S9" s="73"/>
      <c r="T9" s="73"/>
      <c r="U9" s="73"/>
      <c r="V9" s="73"/>
      <c r="W9" s="73"/>
      <c r="X9" s="73"/>
      <c r="Y9" s="73"/>
      <c r="Z9" s="73"/>
    </row>
    <row r="10" spans="1:26" ht="13.5" customHeight="1" x14ac:dyDescent="0.3">
      <c r="A10" s="70">
        <v>2025</v>
      </c>
      <c r="B10" s="71">
        <v>0.1</v>
      </c>
      <c r="C10" s="72">
        <f>PRODUCT(B2,B10)</f>
        <v>969950</v>
      </c>
      <c r="D10" s="71">
        <v>0.25</v>
      </c>
      <c r="E10" s="72">
        <v>8281000</v>
      </c>
      <c r="F10" s="72">
        <f>PRODUCT(E10*D10)</f>
        <v>2070250</v>
      </c>
      <c r="G10" s="72">
        <f>SUM(F10-C10)</f>
        <v>1100300</v>
      </c>
      <c r="H10" s="71">
        <v>0.03</v>
      </c>
      <c r="I10" s="72">
        <f>PRODUCT(I9+I9*H10)</f>
        <v>11244378.88367285</v>
      </c>
      <c r="J10" s="72">
        <f>I10-$B$2</f>
        <v>1544878.8836728502</v>
      </c>
      <c r="K10" s="73"/>
      <c r="L10" s="73"/>
      <c r="M10" s="73"/>
      <c r="N10" s="73"/>
      <c r="O10" s="73"/>
      <c r="P10" s="73"/>
      <c r="Q10" s="73"/>
      <c r="R10" s="73"/>
      <c r="S10" s="73"/>
      <c r="T10" s="73"/>
      <c r="U10" s="73"/>
      <c r="V10" s="73"/>
      <c r="W10" s="73"/>
      <c r="X10" s="73"/>
      <c r="Y10" s="73"/>
      <c r="Z10" s="73"/>
    </row>
    <row r="11" spans="1:26" ht="13.5" customHeight="1" x14ac:dyDescent="0.35">
      <c r="A11" s="76" t="s">
        <v>103</v>
      </c>
      <c r="B11" s="77">
        <f>SUM(B6:B10)</f>
        <v>1</v>
      </c>
      <c r="C11" s="78">
        <f>SUM(C6:C10)</f>
        <v>9699500</v>
      </c>
      <c r="D11" s="77"/>
      <c r="E11" s="78">
        <f>SUM(E6:E10)</f>
        <v>36990000</v>
      </c>
      <c r="F11" s="78">
        <f>SUM(F6:F10)</f>
        <v>5764350</v>
      </c>
      <c r="G11" s="78"/>
      <c r="H11" s="77"/>
      <c r="I11" s="78"/>
      <c r="J11" s="79"/>
      <c r="K11" s="80"/>
      <c r="L11" s="80"/>
      <c r="M11" s="80"/>
      <c r="N11" s="80"/>
      <c r="O11" s="80"/>
      <c r="P11" s="80"/>
      <c r="Q11" s="80"/>
      <c r="R11" s="80"/>
      <c r="S11" s="80"/>
      <c r="T11" s="80"/>
      <c r="U11" s="80"/>
      <c r="V11" s="80"/>
      <c r="W11" s="80"/>
      <c r="X11" s="80"/>
      <c r="Y11" s="80"/>
      <c r="Z11" s="80"/>
    </row>
    <row r="12" spans="1:26" ht="13.5" customHeight="1" x14ac:dyDescent="0.3">
      <c r="A12" s="70">
        <v>2026</v>
      </c>
      <c r="B12" s="71">
        <v>0.05</v>
      </c>
      <c r="C12" s="72">
        <f>PRODUCT(B2,B12)</f>
        <v>484975</v>
      </c>
      <c r="D12" s="71">
        <v>0.3</v>
      </c>
      <c r="E12" s="72">
        <v>9270000</v>
      </c>
      <c r="F12" s="72">
        <f>PRODUCT(E12*D12)</f>
        <v>2781000</v>
      </c>
      <c r="G12" s="72">
        <f>SUM(F12-C12)</f>
        <v>2296025</v>
      </c>
      <c r="H12" s="71">
        <v>0.03</v>
      </c>
      <c r="I12" s="72">
        <f>PRODUCT(I10+I10*H12)</f>
        <v>11581710.250183037</v>
      </c>
      <c r="J12" s="72">
        <f>I12-$B$2</f>
        <v>1882210.2501830366</v>
      </c>
      <c r="K12" s="73"/>
      <c r="L12" s="73"/>
      <c r="M12" s="73"/>
      <c r="N12" s="73"/>
      <c r="O12" s="73"/>
      <c r="P12" s="73"/>
      <c r="Q12" s="73"/>
      <c r="R12" s="73"/>
      <c r="S12" s="73"/>
      <c r="T12" s="73"/>
      <c r="U12" s="73"/>
      <c r="V12" s="73"/>
      <c r="W12" s="73"/>
      <c r="X12" s="73"/>
      <c r="Y12" s="73"/>
      <c r="Z12" s="73"/>
    </row>
    <row r="13" spans="1:26" ht="13.5" customHeight="1" x14ac:dyDescent="0.3">
      <c r="A13" s="70">
        <v>2027</v>
      </c>
      <c r="B13" s="71">
        <v>0.05</v>
      </c>
      <c r="C13" s="72">
        <f>PRODUCT(B2,B13)</f>
        <v>484975</v>
      </c>
      <c r="D13" s="71">
        <v>0.35</v>
      </c>
      <c r="E13" s="72">
        <v>9798000</v>
      </c>
      <c r="F13" s="72">
        <f>PRODUCT(E13*D13)</f>
        <v>3429300</v>
      </c>
      <c r="G13" s="72">
        <f>SUM(F13-C13)</f>
        <v>2944325</v>
      </c>
      <c r="H13" s="71">
        <v>0.03</v>
      </c>
      <c r="I13" s="72">
        <f>PRODUCT(I12+I12*H13)</f>
        <v>11929161.557688527</v>
      </c>
      <c r="J13" s="72">
        <f>SUM(I13-$B$2)</f>
        <v>2229661.5576885268</v>
      </c>
      <c r="K13" s="73"/>
      <c r="L13" s="73"/>
      <c r="M13" s="73"/>
      <c r="N13" s="73"/>
      <c r="O13" s="73"/>
      <c r="P13" s="73"/>
      <c r="Q13" s="73"/>
      <c r="R13" s="73"/>
      <c r="S13" s="73"/>
      <c r="T13" s="73"/>
      <c r="U13" s="73"/>
      <c r="V13" s="73"/>
      <c r="W13" s="73"/>
      <c r="X13" s="73"/>
      <c r="Y13" s="73"/>
      <c r="Z13" s="73"/>
    </row>
    <row r="14" spans="1:26" ht="13.5" customHeight="1" x14ac:dyDescent="0.3">
      <c r="A14" s="70">
        <v>2028</v>
      </c>
      <c r="B14" s="71">
        <v>0.05</v>
      </c>
      <c r="C14" s="72">
        <f>PRODUCT(B2,B14)</f>
        <v>484975</v>
      </c>
      <c r="D14" s="71">
        <v>0.4</v>
      </c>
      <c r="E14" s="72">
        <v>10350000</v>
      </c>
      <c r="F14" s="72">
        <f>PRODUCT(E14*D14)</f>
        <v>4140000</v>
      </c>
      <c r="G14" s="72">
        <f>SUM(F14-C14)</f>
        <v>3655025</v>
      </c>
      <c r="H14" s="71">
        <v>0.03</v>
      </c>
      <c r="I14" s="72">
        <f>PRODUCT(I13+I13*H13)</f>
        <v>12287036.404419182</v>
      </c>
      <c r="J14" s="72">
        <f>I14-$B$2</f>
        <v>2587536.4044191819</v>
      </c>
      <c r="K14" s="73"/>
      <c r="L14" s="73"/>
      <c r="M14" s="73"/>
      <c r="N14" s="73"/>
      <c r="O14" s="73"/>
      <c r="P14" s="73"/>
      <c r="Q14" s="73"/>
      <c r="R14" s="73"/>
      <c r="S14" s="73"/>
      <c r="T14" s="73"/>
      <c r="U14" s="73"/>
      <c r="V14" s="73"/>
      <c r="W14" s="73"/>
      <c r="X14" s="73"/>
      <c r="Y14" s="73"/>
      <c r="Z14" s="73"/>
    </row>
    <row r="15" spans="1:26" ht="13.5" customHeight="1" x14ac:dyDescent="0.3">
      <c r="A15" s="70">
        <v>2029</v>
      </c>
      <c r="B15" s="71">
        <v>0.05</v>
      </c>
      <c r="C15" s="72">
        <f>PRODUCT(B2,B15)</f>
        <v>484975</v>
      </c>
      <c r="D15" s="71">
        <v>0.45</v>
      </c>
      <c r="E15" s="72">
        <v>10926000</v>
      </c>
      <c r="F15" s="72">
        <f>PRODUCT(E15*D15)</f>
        <v>4916700</v>
      </c>
      <c r="G15" s="72">
        <f>SUM(F15-C15)</f>
        <v>4431725</v>
      </c>
      <c r="H15" s="71">
        <v>0.03</v>
      </c>
      <c r="I15" s="72">
        <f>PRODUCT(I14+I14*H15)</f>
        <v>12655647.496551758</v>
      </c>
      <c r="J15" s="72">
        <f>SUM(I15-$B$2)</f>
        <v>2956147.4965517577</v>
      </c>
      <c r="K15" s="73"/>
      <c r="L15" s="73"/>
      <c r="M15" s="73"/>
      <c r="N15" s="73"/>
      <c r="O15" s="73"/>
      <c r="P15" s="73"/>
      <c r="Q15" s="73"/>
      <c r="R15" s="73"/>
      <c r="S15" s="73"/>
      <c r="T15" s="73"/>
      <c r="U15" s="73"/>
      <c r="V15" s="73"/>
      <c r="W15" s="73"/>
      <c r="X15" s="73"/>
      <c r="Y15" s="73"/>
      <c r="Z15" s="73"/>
    </row>
    <row r="16" spans="1:26" ht="13.5" customHeight="1" x14ac:dyDescent="0.3">
      <c r="A16" s="70">
        <v>2030</v>
      </c>
      <c r="B16" s="71">
        <v>0.05</v>
      </c>
      <c r="C16" s="72">
        <f>PRODUCT(B2,B16)</f>
        <v>484975</v>
      </c>
      <c r="D16" s="71">
        <v>0.5</v>
      </c>
      <c r="E16" s="72">
        <v>11527000</v>
      </c>
      <c r="F16" s="72">
        <f>PRODUCT(E16*D16)</f>
        <v>5763500</v>
      </c>
      <c r="G16" s="72">
        <f>SUM(F16-C16)</f>
        <v>5278525</v>
      </c>
      <c r="H16" s="71">
        <v>0.03</v>
      </c>
      <c r="I16" s="72">
        <f>PRODUCT(I15+I15*H16)</f>
        <v>13035316.921448311</v>
      </c>
      <c r="J16" s="72">
        <f>I16-$B$2</f>
        <v>3335816.9214483108</v>
      </c>
      <c r="K16" s="73"/>
      <c r="L16" s="73"/>
      <c r="M16" s="73"/>
      <c r="N16" s="73"/>
      <c r="O16" s="73"/>
      <c r="P16" s="73"/>
      <c r="Q16" s="73"/>
      <c r="R16" s="73"/>
      <c r="S16" s="73"/>
      <c r="T16" s="73"/>
      <c r="U16" s="73"/>
      <c r="V16" s="73"/>
      <c r="W16" s="73"/>
      <c r="X16" s="73"/>
      <c r="Y16" s="73"/>
      <c r="Z16" s="73"/>
    </row>
    <row r="17" spans="1:26" ht="13.5" customHeight="1" x14ac:dyDescent="0.35">
      <c r="A17" s="81" t="s">
        <v>104</v>
      </c>
      <c r="B17" s="82"/>
      <c r="C17" s="83">
        <f>SUM(C11:C16)</f>
        <v>12124375</v>
      </c>
      <c r="D17" s="82"/>
      <c r="E17" s="83">
        <f>SUM(E11:E16)</f>
        <v>88861000</v>
      </c>
      <c r="F17" s="83"/>
      <c r="G17" s="83"/>
      <c r="H17" s="82"/>
      <c r="I17" s="83"/>
      <c r="J17" s="83"/>
      <c r="K17" s="84"/>
      <c r="L17" s="84"/>
      <c r="M17" s="84"/>
      <c r="N17" s="84"/>
      <c r="O17" s="84"/>
      <c r="P17" s="84"/>
      <c r="Q17" s="84"/>
      <c r="R17" s="84"/>
      <c r="S17" s="84"/>
      <c r="T17" s="84"/>
      <c r="U17" s="84"/>
      <c r="V17" s="84"/>
      <c r="W17" s="84"/>
      <c r="X17" s="84"/>
      <c r="Y17" s="84"/>
      <c r="Z17" s="84"/>
    </row>
    <row r="18" spans="1:26" ht="13.5" customHeight="1" x14ac:dyDescent="0.3">
      <c r="A18" s="70">
        <v>2031</v>
      </c>
      <c r="B18" s="71">
        <v>0.05</v>
      </c>
      <c r="C18" s="72">
        <f>PRODUCT(B2,B18)</f>
        <v>484975</v>
      </c>
      <c r="D18" s="71">
        <v>0.5</v>
      </c>
      <c r="E18" s="72">
        <v>12155000</v>
      </c>
      <c r="F18" s="72">
        <f>PRODUCT(E18*D18)</f>
        <v>6077500</v>
      </c>
      <c r="G18" s="72">
        <f>SUM(F18-C18)</f>
        <v>5592525</v>
      </c>
      <c r="H18" s="71">
        <v>0.03</v>
      </c>
      <c r="I18" s="72">
        <f>PRODUCT(I16+I16*H18)</f>
        <v>13426376.429091761</v>
      </c>
      <c r="J18" s="72">
        <f>I18-$B$2</f>
        <v>3726876.4290917609</v>
      </c>
      <c r="K18" s="73"/>
      <c r="L18" s="73"/>
      <c r="M18" s="73"/>
      <c r="N18" s="73"/>
      <c r="O18" s="73"/>
      <c r="P18" s="73"/>
      <c r="Q18" s="73"/>
      <c r="R18" s="73"/>
      <c r="S18" s="73"/>
      <c r="T18" s="73"/>
      <c r="U18" s="73"/>
      <c r="V18" s="73"/>
      <c r="W18" s="73"/>
      <c r="X18" s="73"/>
      <c r="Y18" s="73"/>
      <c r="Z18" s="73"/>
    </row>
    <row r="19" spans="1:26" ht="13.5" customHeight="1" x14ac:dyDescent="0.3">
      <c r="A19" s="70">
        <v>2032</v>
      </c>
      <c r="B19" s="71">
        <v>0.05</v>
      </c>
      <c r="C19" s="72">
        <f>PRODUCT(B2,B19)</f>
        <v>484975</v>
      </c>
      <c r="D19" s="71">
        <v>0.55000000000000004</v>
      </c>
      <c r="E19" s="72">
        <v>12810000</v>
      </c>
      <c r="F19" s="72">
        <f>PRODUCT(E19*D19)</f>
        <v>7045500.0000000009</v>
      </c>
      <c r="G19" s="72">
        <f>SUM(F19-C19)</f>
        <v>6560525.0000000009</v>
      </c>
      <c r="H19" s="71">
        <v>0.03</v>
      </c>
      <c r="I19" s="72">
        <f>PRODUCT(I18+I18*H18)</f>
        <v>13829167.721964514</v>
      </c>
      <c r="J19" s="72">
        <f>SUM(I19-$B$2)</f>
        <v>4129667.7219645139</v>
      </c>
      <c r="K19" s="73"/>
      <c r="L19" s="73"/>
      <c r="M19" s="73"/>
      <c r="N19" s="73"/>
      <c r="O19" s="73"/>
      <c r="P19" s="73"/>
      <c r="Q19" s="73"/>
      <c r="R19" s="73"/>
      <c r="S19" s="73"/>
      <c r="T19" s="73"/>
      <c r="U19" s="73"/>
      <c r="V19" s="73"/>
      <c r="W19" s="73"/>
      <c r="X19" s="73"/>
      <c r="Y19" s="73"/>
      <c r="Z19" s="73"/>
    </row>
    <row r="20" spans="1:26" ht="13.5" customHeight="1" x14ac:dyDescent="0.3">
      <c r="A20" s="70">
        <v>2033</v>
      </c>
      <c r="B20" s="71">
        <v>0.05</v>
      </c>
      <c r="C20" s="72">
        <f>PRODUCT(B2,B20)</f>
        <v>484975</v>
      </c>
      <c r="D20" s="71">
        <v>0.6</v>
      </c>
      <c r="E20" s="72">
        <v>13493000</v>
      </c>
      <c r="F20" s="72">
        <f>PRODUCT(E20*D20)</f>
        <v>8095800</v>
      </c>
      <c r="G20" s="72">
        <f>SUM(F20-C20)</f>
        <v>7610825</v>
      </c>
      <c r="H20" s="71">
        <v>0.03</v>
      </c>
      <c r="I20" s="72">
        <f>PRODUCT(I19+I19*H20)</f>
        <v>14244042.75362345</v>
      </c>
      <c r="J20" s="72">
        <f>I20-$B$2</f>
        <v>4544542.7536234502</v>
      </c>
      <c r="K20" s="73"/>
      <c r="L20" s="73"/>
      <c r="M20" s="73"/>
      <c r="N20" s="73"/>
      <c r="O20" s="73"/>
      <c r="P20" s="73"/>
      <c r="Q20" s="73"/>
      <c r="R20" s="73"/>
      <c r="S20" s="73"/>
      <c r="T20" s="73"/>
      <c r="U20" s="73"/>
      <c r="V20" s="73"/>
      <c r="W20" s="73"/>
      <c r="X20" s="73"/>
      <c r="Y20" s="73"/>
      <c r="Z20" s="73"/>
    </row>
    <row r="21" spans="1:26" ht="13.5" customHeight="1" x14ac:dyDescent="0.3">
      <c r="A21" s="70">
        <v>2034</v>
      </c>
      <c r="B21" s="71">
        <v>0.05</v>
      </c>
      <c r="C21" s="72">
        <f>PRODUCT(B2,B21)</f>
        <v>484975</v>
      </c>
      <c r="D21" s="71">
        <v>0.65</v>
      </c>
      <c r="E21" s="72">
        <v>14206000</v>
      </c>
      <c r="F21" s="72">
        <f>PRODUCT(E21*D21)</f>
        <v>9233900</v>
      </c>
      <c r="G21" s="72">
        <f>SUM(F21-C21)</f>
        <v>8748925</v>
      </c>
      <c r="H21" s="71">
        <v>0.03</v>
      </c>
      <c r="I21" s="72">
        <f>PRODUCT(I20+I20*H21)</f>
        <v>14671364.036232153</v>
      </c>
      <c r="J21" s="72">
        <f>SUM(I21-$B$2)</f>
        <v>4971864.036232153</v>
      </c>
      <c r="K21" s="73"/>
      <c r="L21" s="73"/>
      <c r="M21" s="73"/>
      <c r="N21" s="73"/>
      <c r="O21" s="73"/>
      <c r="P21" s="73"/>
      <c r="Q21" s="73"/>
      <c r="R21" s="73"/>
      <c r="S21" s="73"/>
      <c r="T21" s="73"/>
      <c r="U21" s="73"/>
      <c r="V21" s="73"/>
      <c r="W21" s="73"/>
      <c r="X21" s="73"/>
      <c r="Y21" s="73"/>
      <c r="Z21" s="73"/>
    </row>
    <row r="22" spans="1:26" ht="13.5" customHeight="1" x14ac:dyDescent="0.3">
      <c r="A22" s="70">
        <v>2035</v>
      </c>
      <c r="B22" s="71">
        <v>0.05</v>
      </c>
      <c r="C22" s="72">
        <f>PRODUCT(B2,B22)</f>
        <v>484975</v>
      </c>
      <c r="D22" s="71">
        <v>0.7</v>
      </c>
      <c r="E22" s="72">
        <v>14948000</v>
      </c>
      <c r="F22" s="72">
        <f>PRODUCT(E22*D22)</f>
        <v>10463600</v>
      </c>
      <c r="G22" s="72">
        <f>SUM(F22-C22)</f>
        <v>9978625</v>
      </c>
      <c r="H22" s="71">
        <v>0.03</v>
      </c>
      <c r="I22" s="72">
        <f>PRODUCT(I21+I21*H22)</f>
        <v>15111504.957319118</v>
      </c>
      <c r="J22" s="72">
        <f>I22-$B$2</f>
        <v>5412004.9573191181</v>
      </c>
      <c r="K22" s="73"/>
      <c r="L22" s="73"/>
      <c r="M22" s="73"/>
      <c r="N22" s="73"/>
      <c r="O22" s="73"/>
      <c r="P22" s="73"/>
      <c r="Q22" s="73"/>
      <c r="R22" s="73"/>
      <c r="S22" s="73"/>
      <c r="T22" s="73"/>
      <c r="U22" s="73"/>
      <c r="V22" s="73"/>
      <c r="W22" s="73"/>
      <c r="X22" s="73"/>
      <c r="Y22" s="73"/>
      <c r="Z22" s="73"/>
    </row>
    <row r="23" spans="1:26" ht="13.5" customHeight="1" x14ac:dyDescent="0.35">
      <c r="A23" s="81" t="s">
        <v>105</v>
      </c>
      <c r="B23" s="84"/>
      <c r="C23" s="83">
        <f>SUM(C17:C22)</f>
        <v>14549250</v>
      </c>
      <c r="D23" s="82"/>
      <c r="E23" s="83">
        <f>SUM(E17:E22)</f>
        <v>156473000</v>
      </c>
      <c r="F23" s="83">
        <f>SUM(F17:F22)</f>
        <v>40916300</v>
      </c>
      <c r="G23" s="86">
        <f>SUM(G17:G22)</f>
        <v>38491425</v>
      </c>
      <c r="H23" s="87" t="s">
        <v>107</v>
      </c>
      <c r="I23" s="88">
        <f>SUM(B2*(1+B4)^15)</f>
        <v>15111504.957319114</v>
      </c>
      <c r="J23" s="84"/>
      <c r="K23" s="84"/>
      <c r="L23" s="84"/>
      <c r="M23" s="84"/>
      <c r="N23" s="84"/>
      <c r="O23" s="84"/>
      <c r="P23" s="84"/>
      <c r="Q23" s="84"/>
      <c r="R23" s="84"/>
      <c r="S23" s="84"/>
      <c r="T23" s="84"/>
      <c r="U23" s="84"/>
      <c r="V23" s="84"/>
      <c r="W23" s="84"/>
      <c r="X23" s="84"/>
      <c r="Y23" s="84"/>
      <c r="Z23" s="84"/>
    </row>
    <row r="24" spans="1:26" ht="13.5" customHeight="1" x14ac:dyDescent="0.3">
      <c r="A24" s="70"/>
      <c r="B24" s="73"/>
      <c r="C24" s="73"/>
      <c r="D24" s="73"/>
      <c r="E24" s="73"/>
      <c r="F24" s="72"/>
      <c r="G24" s="73"/>
      <c r="H24" s="73"/>
      <c r="I24" s="72"/>
      <c r="J24" s="73"/>
      <c r="K24" s="73"/>
      <c r="L24" s="73"/>
      <c r="M24" s="73"/>
      <c r="N24" s="73"/>
      <c r="O24" s="73"/>
      <c r="P24" s="73"/>
      <c r="Q24" s="73"/>
      <c r="R24" s="73"/>
      <c r="S24" s="73"/>
      <c r="T24" s="73"/>
      <c r="U24" s="73"/>
      <c r="V24" s="73"/>
      <c r="W24" s="73"/>
      <c r="X24" s="73"/>
      <c r="Y24" s="73"/>
      <c r="Z24" s="73"/>
    </row>
    <row r="25" spans="1:26" ht="13.5" customHeight="1" x14ac:dyDescent="0.3">
      <c r="A25" s="70"/>
      <c r="B25" s="73"/>
      <c r="C25" s="73"/>
      <c r="D25" s="73"/>
      <c r="E25" s="73"/>
      <c r="F25" s="72"/>
      <c r="G25" s="73"/>
      <c r="H25" s="73"/>
      <c r="I25" s="72"/>
      <c r="J25" s="73"/>
      <c r="K25" s="73"/>
      <c r="L25" s="73"/>
      <c r="M25" s="73"/>
      <c r="N25" s="73"/>
      <c r="O25" s="73"/>
      <c r="P25" s="73"/>
      <c r="Q25" s="73"/>
      <c r="R25" s="73"/>
      <c r="S25" s="73"/>
      <c r="T25" s="73"/>
      <c r="U25" s="73"/>
      <c r="V25" s="73"/>
      <c r="W25" s="73"/>
      <c r="X25" s="73"/>
      <c r="Y25" s="73"/>
      <c r="Z25" s="73"/>
    </row>
    <row r="26" spans="1:26" ht="13.5" customHeight="1" x14ac:dyDescent="0.35">
      <c r="A26" s="70"/>
      <c r="B26" s="73"/>
      <c r="C26" s="73"/>
      <c r="D26" s="89"/>
      <c r="E26" s="89"/>
      <c r="F26" s="72"/>
      <c r="G26" s="73"/>
      <c r="H26" s="73"/>
      <c r="I26" s="72"/>
      <c r="J26" s="73"/>
      <c r="K26" s="73"/>
      <c r="L26" s="73"/>
      <c r="M26" s="73"/>
      <c r="N26" s="73"/>
      <c r="O26" s="73"/>
      <c r="P26" s="73"/>
      <c r="Q26" s="73"/>
      <c r="R26" s="73"/>
      <c r="S26" s="73"/>
      <c r="T26" s="73"/>
      <c r="U26" s="73"/>
      <c r="V26" s="73"/>
      <c r="W26" s="73"/>
      <c r="X26" s="73"/>
      <c r="Y26" s="73"/>
      <c r="Z26" s="73"/>
    </row>
    <row r="27" spans="1:26" ht="13.5" customHeight="1" x14ac:dyDescent="0.3">
      <c r="A27" s="70"/>
      <c r="B27" s="73"/>
      <c r="C27" s="73"/>
      <c r="D27" s="73"/>
      <c r="E27" s="73"/>
      <c r="F27" s="72"/>
      <c r="G27" s="73"/>
      <c r="H27" s="73"/>
      <c r="I27" s="72"/>
      <c r="J27" s="73"/>
      <c r="K27" s="73"/>
      <c r="L27" s="73"/>
      <c r="M27" s="73"/>
      <c r="N27" s="73"/>
      <c r="O27" s="73"/>
      <c r="P27" s="73"/>
      <c r="Q27" s="73"/>
      <c r="R27" s="73"/>
      <c r="S27" s="73"/>
      <c r="T27" s="73"/>
      <c r="U27" s="73"/>
      <c r="V27" s="73"/>
      <c r="W27" s="73"/>
      <c r="X27" s="73"/>
      <c r="Y27" s="73"/>
      <c r="Z27" s="73"/>
    </row>
    <row r="28" spans="1:26" ht="13.5" customHeight="1" x14ac:dyDescent="0.3">
      <c r="A28" s="70"/>
      <c r="B28" s="73"/>
      <c r="C28" s="73"/>
      <c r="D28" s="73"/>
      <c r="E28" s="73"/>
      <c r="F28" s="72"/>
      <c r="G28" s="73"/>
      <c r="H28" s="73"/>
      <c r="I28" s="72"/>
      <c r="J28" s="73"/>
      <c r="K28" s="73"/>
      <c r="L28" s="73"/>
      <c r="M28" s="73"/>
      <c r="N28" s="73"/>
      <c r="O28" s="73"/>
      <c r="P28" s="73"/>
      <c r="Q28" s="73"/>
      <c r="R28" s="73"/>
      <c r="S28" s="73"/>
      <c r="T28" s="73"/>
      <c r="U28" s="73"/>
      <c r="V28" s="73"/>
      <c r="W28" s="73"/>
      <c r="X28" s="73"/>
      <c r="Y28" s="73"/>
      <c r="Z28" s="73"/>
    </row>
    <row r="29" spans="1:26" ht="13.5" customHeight="1" x14ac:dyDescent="0.3">
      <c r="A29" s="70"/>
      <c r="B29" s="73"/>
      <c r="C29" s="73"/>
      <c r="D29" s="73"/>
      <c r="E29" s="73"/>
      <c r="F29" s="72"/>
      <c r="G29" s="73"/>
      <c r="H29" s="73"/>
      <c r="I29" s="72"/>
      <c r="J29" s="73"/>
      <c r="K29" s="73"/>
      <c r="L29" s="73"/>
      <c r="M29" s="73"/>
      <c r="N29" s="73"/>
      <c r="O29" s="73"/>
      <c r="P29" s="73"/>
      <c r="Q29" s="73"/>
      <c r="R29" s="73"/>
      <c r="S29" s="73"/>
      <c r="T29" s="73"/>
      <c r="U29" s="73"/>
      <c r="V29" s="73"/>
      <c r="W29" s="73"/>
      <c r="X29" s="73"/>
      <c r="Y29" s="73"/>
      <c r="Z29" s="73"/>
    </row>
    <row r="30" spans="1:26" ht="13.5" customHeight="1" x14ac:dyDescent="0.3">
      <c r="A30" s="70"/>
      <c r="B30" s="73"/>
      <c r="C30" s="73"/>
      <c r="D30" s="73"/>
      <c r="E30" s="73"/>
      <c r="F30" s="72"/>
      <c r="G30" s="73"/>
      <c r="H30" s="73"/>
      <c r="I30" s="72"/>
      <c r="J30" s="73"/>
      <c r="K30" s="73"/>
      <c r="L30" s="73"/>
      <c r="M30" s="73"/>
      <c r="N30" s="73"/>
      <c r="O30" s="73"/>
      <c r="P30" s="73"/>
      <c r="Q30" s="73"/>
      <c r="R30" s="73"/>
      <c r="S30" s="73"/>
      <c r="T30" s="73"/>
      <c r="U30" s="73"/>
      <c r="V30" s="73"/>
      <c r="W30" s="73"/>
      <c r="X30" s="73"/>
      <c r="Y30" s="73"/>
      <c r="Z30" s="73"/>
    </row>
    <row r="31" spans="1:26" ht="13.5" customHeight="1" x14ac:dyDescent="0.3">
      <c r="A31" s="70"/>
      <c r="B31" s="73"/>
      <c r="C31" s="73"/>
      <c r="D31" s="73"/>
      <c r="E31" s="73"/>
      <c r="F31" s="72"/>
      <c r="G31" s="73"/>
      <c r="H31" s="73"/>
      <c r="I31" s="72"/>
      <c r="J31" s="73"/>
      <c r="K31" s="73"/>
      <c r="L31" s="73"/>
      <c r="M31" s="73"/>
      <c r="N31" s="73"/>
      <c r="O31" s="73"/>
      <c r="P31" s="73"/>
      <c r="Q31" s="73"/>
      <c r="R31" s="73"/>
      <c r="S31" s="73"/>
      <c r="T31" s="73"/>
      <c r="U31" s="73"/>
      <c r="V31" s="73"/>
      <c r="W31" s="73"/>
      <c r="X31" s="73"/>
      <c r="Y31" s="73"/>
      <c r="Z31" s="73"/>
    </row>
    <row r="32" spans="1:26" ht="13.5" customHeight="1" x14ac:dyDescent="0.3">
      <c r="A32" s="70"/>
      <c r="B32" s="73"/>
      <c r="C32" s="73"/>
      <c r="D32" s="73"/>
      <c r="E32" s="73"/>
      <c r="F32" s="72"/>
      <c r="G32" s="73"/>
      <c r="H32" s="73"/>
      <c r="I32" s="72"/>
      <c r="J32" s="73"/>
      <c r="K32" s="73"/>
      <c r="L32" s="73"/>
      <c r="M32" s="73"/>
      <c r="N32" s="73"/>
      <c r="O32" s="73"/>
      <c r="P32" s="73"/>
      <c r="Q32" s="73"/>
      <c r="R32" s="73"/>
      <c r="S32" s="73"/>
      <c r="T32" s="73"/>
      <c r="U32" s="73"/>
      <c r="V32" s="73"/>
      <c r="W32" s="73"/>
      <c r="X32" s="73"/>
      <c r="Y32" s="73"/>
      <c r="Z32" s="73"/>
    </row>
    <row r="33" spans="1:26" ht="13.5" customHeight="1" x14ac:dyDescent="0.3">
      <c r="A33" s="70"/>
      <c r="B33" s="73"/>
      <c r="C33" s="73"/>
      <c r="D33" s="73"/>
      <c r="E33" s="73"/>
      <c r="F33" s="72"/>
      <c r="G33" s="73"/>
      <c r="H33" s="73"/>
      <c r="I33" s="72"/>
      <c r="J33" s="73"/>
      <c r="K33" s="73"/>
      <c r="L33" s="73"/>
      <c r="M33" s="73"/>
      <c r="N33" s="73"/>
      <c r="O33" s="73"/>
      <c r="P33" s="73"/>
      <c r="Q33" s="73"/>
      <c r="R33" s="73"/>
      <c r="S33" s="73"/>
      <c r="T33" s="73"/>
      <c r="U33" s="73"/>
      <c r="V33" s="73"/>
      <c r="W33" s="73"/>
      <c r="X33" s="73"/>
      <c r="Y33" s="73"/>
      <c r="Z33" s="73"/>
    </row>
    <row r="34" spans="1:26" ht="13.5" customHeight="1" x14ac:dyDescent="0.3">
      <c r="A34" s="70"/>
      <c r="B34" s="73"/>
      <c r="C34" s="73"/>
      <c r="D34" s="73"/>
      <c r="E34" s="73"/>
      <c r="F34" s="72"/>
      <c r="G34" s="73"/>
      <c r="H34" s="73"/>
      <c r="I34" s="72"/>
      <c r="J34" s="73"/>
      <c r="K34" s="73"/>
      <c r="L34" s="73"/>
      <c r="M34" s="73"/>
      <c r="N34" s="73"/>
      <c r="O34" s="73"/>
      <c r="P34" s="73"/>
      <c r="Q34" s="73"/>
      <c r="R34" s="73"/>
      <c r="S34" s="73"/>
      <c r="T34" s="73"/>
      <c r="U34" s="73"/>
      <c r="V34" s="73"/>
      <c r="W34" s="73"/>
      <c r="X34" s="73"/>
      <c r="Y34" s="73"/>
      <c r="Z34" s="73"/>
    </row>
    <row r="35" spans="1:26" ht="13.5" customHeight="1" x14ac:dyDescent="0.3">
      <c r="A35" s="70"/>
      <c r="B35" s="73"/>
      <c r="C35" s="73"/>
      <c r="D35" s="73"/>
      <c r="E35" s="73"/>
      <c r="F35" s="72"/>
      <c r="G35" s="73"/>
      <c r="H35" s="73"/>
      <c r="I35" s="72"/>
      <c r="J35" s="73"/>
      <c r="K35" s="73"/>
      <c r="L35" s="73"/>
      <c r="M35" s="73"/>
      <c r="N35" s="73"/>
      <c r="O35" s="73"/>
      <c r="P35" s="73"/>
      <c r="Q35" s="73"/>
      <c r="R35" s="73"/>
      <c r="S35" s="73"/>
      <c r="T35" s="73"/>
      <c r="U35" s="73"/>
      <c r="V35" s="73"/>
      <c r="W35" s="73"/>
      <c r="X35" s="73"/>
      <c r="Y35" s="73"/>
      <c r="Z35" s="73"/>
    </row>
    <row r="36" spans="1:26" ht="13.5" customHeight="1" x14ac:dyDescent="0.3">
      <c r="A36" s="70"/>
      <c r="B36" s="73"/>
      <c r="C36" s="73"/>
      <c r="D36" s="73"/>
      <c r="E36" s="73"/>
      <c r="F36" s="72"/>
      <c r="G36" s="73"/>
      <c r="H36" s="73"/>
      <c r="I36" s="72"/>
      <c r="J36" s="73"/>
      <c r="K36" s="73"/>
      <c r="L36" s="73"/>
      <c r="M36" s="73"/>
      <c r="N36" s="73"/>
      <c r="O36" s="73"/>
      <c r="P36" s="73"/>
      <c r="Q36" s="73"/>
      <c r="R36" s="73"/>
      <c r="S36" s="73"/>
      <c r="T36" s="73"/>
      <c r="U36" s="73"/>
      <c r="V36" s="73"/>
      <c r="W36" s="73"/>
      <c r="X36" s="73"/>
      <c r="Y36" s="73"/>
      <c r="Z36" s="73"/>
    </row>
    <row r="37" spans="1:26" ht="13.5" customHeight="1" x14ac:dyDescent="0.3">
      <c r="A37" s="70"/>
      <c r="B37" s="73"/>
      <c r="C37" s="73"/>
      <c r="D37" s="73"/>
      <c r="E37" s="73"/>
      <c r="F37" s="72"/>
      <c r="G37" s="73"/>
      <c r="H37" s="73"/>
      <c r="I37" s="72"/>
      <c r="J37" s="73"/>
      <c r="K37" s="73"/>
      <c r="L37" s="73"/>
      <c r="M37" s="73"/>
      <c r="N37" s="73"/>
      <c r="O37" s="73"/>
      <c r="P37" s="73"/>
      <c r="Q37" s="73"/>
      <c r="R37" s="73"/>
      <c r="S37" s="73"/>
      <c r="T37" s="73"/>
      <c r="U37" s="73"/>
      <c r="V37" s="73"/>
      <c r="W37" s="73"/>
      <c r="X37" s="73"/>
      <c r="Y37" s="73"/>
      <c r="Z37" s="73"/>
    </row>
    <row r="38" spans="1:26" ht="13.5" customHeight="1" x14ac:dyDescent="0.3">
      <c r="A38" s="70"/>
      <c r="B38" s="73"/>
      <c r="C38" s="73"/>
      <c r="D38" s="73"/>
      <c r="E38" s="73"/>
      <c r="F38" s="72"/>
      <c r="G38" s="73"/>
      <c r="H38" s="73"/>
      <c r="I38" s="72"/>
      <c r="J38" s="73"/>
      <c r="K38" s="73"/>
      <c r="L38" s="73"/>
      <c r="M38" s="73"/>
      <c r="N38" s="73"/>
      <c r="O38" s="73"/>
      <c r="P38" s="73"/>
      <c r="Q38" s="73"/>
      <c r="R38" s="73"/>
      <c r="S38" s="73"/>
      <c r="T38" s="73"/>
      <c r="U38" s="73"/>
      <c r="V38" s="73"/>
      <c r="W38" s="73"/>
      <c r="X38" s="73"/>
      <c r="Y38" s="73"/>
      <c r="Z38" s="73"/>
    </row>
    <row r="39" spans="1:26" ht="13.5" customHeight="1" x14ac:dyDescent="0.3">
      <c r="A39" s="70"/>
      <c r="B39" s="73"/>
      <c r="C39" s="73"/>
      <c r="D39" s="73"/>
      <c r="E39" s="73"/>
      <c r="F39" s="72"/>
      <c r="G39" s="73"/>
      <c r="H39" s="73"/>
      <c r="I39" s="72"/>
      <c r="J39" s="73"/>
      <c r="K39" s="73"/>
      <c r="L39" s="73"/>
      <c r="M39" s="73"/>
      <c r="N39" s="73"/>
      <c r="O39" s="73"/>
      <c r="P39" s="73"/>
      <c r="Q39" s="73"/>
      <c r="R39" s="73"/>
      <c r="S39" s="73"/>
      <c r="T39" s="73"/>
      <c r="U39" s="73"/>
      <c r="V39" s="73"/>
      <c r="W39" s="73"/>
      <c r="X39" s="73"/>
      <c r="Y39" s="73"/>
      <c r="Z39" s="73"/>
    </row>
    <row r="40" spans="1:26" ht="13.5" customHeight="1" x14ac:dyDescent="0.3">
      <c r="A40" s="70"/>
      <c r="B40" s="73"/>
      <c r="C40" s="73"/>
      <c r="D40" s="73"/>
      <c r="E40" s="73"/>
      <c r="F40" s="72"/>
      <c r="G40" s="73"/>
      <c r="H40" s="73"/>
      <c r="I40" s="72"/>
      <c r="J40" s="73"/>
      <c r="K40" s="73"/>
      <c r="L40" s="73"/>
      <c r="M40" s="73"/>
      <c r="N40" s="73"/>
      <c r="O40" s="73"/>
      <c r="P40" s="73"/>
      <c r="Q40" s="73"/>
      <c r="R40" s="73"/>
      <c r="S40" s="73"/>
      <c r="T40" s="73"/>
      <c r="U40" s="73"/>
      <c r="V40" s="73"/>
      <c r="W40" s="73"/>
      <c r="X40" s="73"/>
      <c r="Y40" s="73"/>
      <c r="Z40" s="73"/>
    </row>
    <row r="41" spans="1:26" ht="13.5" customHeight="1" x14ac:dyDescent="0.3">
      <c r="A41" s="70"/>
      <c r="B41" s="73"/>
      <c r="C41" s="73"/>
      <c r="D41" s="73"/>
      <c r="E41" s="73"/>
      <c r="F41" s="72"/>
      <c r="G41" s="73"/>
      <c r="H41" s="73"/>
      <c r="I41" s="72"/>
      <c r="J41" s="73"/>
      <c r="K41" s="73"/>
      <c r="L41" s="73"/>
      <c r="M41" s="73"/>
      <c r="N41" s="73"/>
      <c r="O41" s="73"/>
      <c r="P41" s="73"/>
      <c r="Q41" s="73"/>
      <c r="R41" s="73"/>
      <c r="S41" s="73"/>
      <c r="T41" s="73"/>
      <c r="U41" s="73"/>
      <c r="V41" s="73"/>
      <c r="W41" s="73"/>
      <c r="X41" s="73"/>
      <c r="Y41" s="73"/>
      <c r="Z41" s="73"/>
    </row>
    <row r="42" spans="1:26" ht="13.5" customHeight="1" x14ac:dyDescent="0.3">
      <c r="A42" s="70"/>
      <c r="B42" s="73"/>
      <c r="C42" s="73"/>
      <c r="D42" s="73"/>
      <c r="E42" s="73"/>
      <c r="F42" s="72"/>
      <c r="G42" s="73"/>
      <c r="H42" s="73"/>
      <c r="I42" s="72"/>
      <c r="J42" s="73"/>
      <c r="K42" s="73"/>
      <c r="L42" s="73"/>
      <c r="M42" s="73"/>
      <c r="N42" s="73"/>
      <c r="O42" s="73"/>
      <c r="P42" s="73"/>
      <c r="Q42" s="73"/>
      <c r="R42" s="73"/>
      <c r="S42" s="73"/>
      <c r="T42" s="73"/>
      <c r="U42" s="73"/>
      <c r="V42" s="73"/>
      <c r="W42" s="73"/>
      <c r="X42" s="73"/>
      <c r="Y42" s="73"/>
      <c r="Z42" s="73"/>
    </row>
    <row r="43" spans="1:26" ht="13.5" customHeight="1" x14ac:dyDescent="0.3">
      <c r="A43" s="70"/>
      <c r="B43" s="73"/>
      <c r="C43" s="73"/>
      <c r="D43" s="73"/>
      <c r="E43" s="73"/>
      <c r="F43" s="72"/>
      <c r="G43" s="73"/>
      <c r="H43" s="73"/>
      <c r="I43" s="72"/>
      <c r="J43" s="73"/>
      <c r="K43" s="73"/>
      <c r="L43" s="73"/>
      <c r="M43" s="73"/>
      <c r="N43" s="73"/>
      <c r="O43" s="73"/>
      <c r="P43" s="73"/>
      <c r="Q43" s="73"/>
      <c r="R43" s="73"/>
      <c r="S43" s="73"/>
      <c r="T43" s="73"/>
      <c r="U43" s="73"/>
      <c r="V43" s="73"/>
      <c r="W43" s="73"/>
      <c r="X43" s="73"/>
      <c r="Y43" s="73"/>
      <c r="Z43" s="73"/>
    </row>
    <row r="44" spans="1:26" ht="13.5" customHeight="1" x14ac:dyDescent="0.3">
      <c r="A44" s="70"/>
      <c r="B44" s="73"/>
      <c r="C44" s="73"/>
      <c r="D44" s="73"/>
      <c r="E44" s="73"/>
      <c r="F44" s="72"/>
      <c r="G44" s="73"/>
      <c r="H44" s="73"/>
      <c r="I44" s="72"/>
      <c r="J44" s="73"/>
      <c r="K44" s="73"/>
      <c r="L44" s="73"/>
      <c r="M44" s="73"/>
      <c r="N44" s="73"/>
      <c r="O44" s="73"/>
      <c r="P44" s="73"/>
      <c r="Q44" s="73"/>
      <c r="R44" s="73"/>
      <c r="S44" s="73"/>
      <c r="T44" s="73"/>
      <c r="U44" s="73"/>
      <c r="V44" s="73"/>
      <c r="W44" s="73"/>
      <c r="X44" s="73"/>
      <c r="Y44" s="73"/>
      <c r="Z44" s="73"/>
    </row>
    <row r="45" spans="1:26" ht="13.5" customHeight="1" x14ac:dyDescent="0.3">
      <c r="A45" s="70"/>
      <c r="B45" s="73"/>
      <c r="C45" s="73"/>
      <c r="D45" s="73"/>
      <c r="E45" s="73"/>
      <c r="F45" s="72"/>
      <c r="G45" s="73"/>
      <c r="H45" s="73"/>
      <c r="I45" s="72"/>
      <c r="J45" s="73"/>
      <c r="K45" s="73"/>
      <c r="L45" s="73"/>
      <c r="M45" s="73"/>
      <c r="N45" s="73"/>
      <c r="O45" s="73"/>
      <c r="P45" s="73"/>
      <c r="Q45" s="73"/>
      <c r="R45" s="73"/>
      <c r="S45" s="73"/>
      <c r="T45" s="73"/>
      <c r="U45" s="73"/>
      <c r="V45" s="73"/>
      <c r="W45" s="73"/>
      <c r="X45" s="73"/>
      <c r="Y45" s="73"/>
      <c r="Z45" s="73"/>
    </row>
    <row r="46" spans="1:26" ht="13.5" customHeight="1" x14ac:dyDescent="0.3">
      <c r="A46" s="70"/>
      <c r="B46" s="73"/>
      <c r="C46" s="73"/>
      <c r="D46" s="73"/>
      <c r="E46" s="73"/>
      <c r="F46" s="72"/>
      <c r="G46" s="73"/>
      <c r="H46" s="73"/>
      <c r="I46" s="72"/>
      <c r="J46" s="73"/>
      <c r="K46" s="73"/>
      <c r="L46" s="73"/>
      <c r="M46" s="73"/>
      <c r="N46" s="73"/>
      <c r="O46" s="73"/>
      <c r="P46" s="73"/>
      <c r="Q46" s="73"/>
      <c r="R46" s="73"/>
      <c r="S46" s="73"/>
      <c r="T46" s="73"/>
      <c r="U46" s="73"/>
      <c r="V46" s="73"/>
      <c r="W46" s="73"/>
      <c r="X46" s="73"/>
      <c r="Y46" s="73"/>
      <c r="Z46" s="73"/>
    </row>
    <row r="47" spans="1:26" ht="13.5" customHeight="1" x14ac:dyDescent="0.3">
      <c r="A47" s="70"/>
      <c r="B47" s="73"/>
      <c r="C47" s="73"/>
      <c r="D47" s="73"/>
      <c r="E47" s="73"/>
      <c r="F47" s="72"/>
      <c r="G47" s="73"/>
      <c r="H47" s="73"/>
      <c r="I47" s="72"/>
      <c r="J47" s="73"/>
      <c r="K47" s="73"/>
      <c r="L47" s="73"/>
      <c r="M47" s="73"/>
      <c r="N47" s="73"/>
      <c r="O47" s="73"/>
      <c r="P47" s="73"/>
      <c r="Q47" s="73"/>
      <c r="R47" s="73"/>
      <c r="S47" s="73"/>
      <c r="T47" s="73"/>
      <c r="U47" s="73"/>
      <c r="V47" s="73"/>
      <c r="W47" s="73"/>
      <c r="X47" s="73"/>
      <c r="Y47" s="73"/>
      <c r="Z47" s="73"/>
    </row>
    <row r="48" spans="1:26" ht="13.5" customHeight="1" x14ac:dyDescent="0.3">
      <c r="A48" s="70"/>
      <c r="B48" s="73"/>
      <c r="C48" s="73"/>
      <c r="D48" s="73"/>
      <c r="E48" s="73"/>
      <c r="F48" s="72"/>
      <c r="G48" s="73"/>
      <c r="H48" s="73"/>
      <c r="I48" s="72"/>
      <c r="J48" s="73"/>
      <c r="K48" s="73"/>
      <c r="L48" s="73"/>
      <c r="M48" s="73"/>
      <c r="N48" s="73"/>
      <c r="O48" s="73"/>
      <c r="P48" s="73"/>
      <c r="Q48" s="73"/>
      <c r="R48" s="73"/>
      <c r="S48" s="73"/>
      <c r="T48" s="73"/>
      <c r="U48" s="73"/>
      <c r="V48" s="73"/>
      <c r="W48" s="73"/>
      <c r="X48" s="73"/>
      <c r="Y48" s="73"/>
      <c r="Z48" s="73"/>
    </row>
    <row r="49" spans="1:26" ht="13.5" customHeight="1" x14ac:dyDescent="0.3">
      <c r="A49" s="70"/>
      <c r="B49" s="73"/>
      <c r="C49" s="73"/>
      <c r="D49" s="73"/>
      <c r="E49" s="73"/>
      <c r="F49" s="72"/>
      <c r="G49" s="73"/>
      <c r="H49" s="73"/>
      <c r="I49" s="72"/>
      <c r="J49" s="73"/>
      <c r="K49" s="73"/>
      <c r="L49" s="73"/>
      <c r="M49" s="73"/>
      <c r="N49" s="73"/>
      <c r="O49" s="73"/>
      <c r="P49" s="73"/>
      <c r="Q49" s="73"/>
      <c r="R49" s="73"/>
      <c r="S49" s="73"/>
      <c r="T49" s="73"/>
      <c r="U49" s="73"/>
      <c r="V49" s="73"/>
      <c r="W49" s="73"/>
      <c r="X49" s="73"/>
      <c r="Y49" s="73"/>
      <c r="Z49" s="73"/>
    </row>
    <row r="50" spans="1:26" ht="13.5" customHeight="1" x14ac:dyDescent="0.3">
      <c r="A50" s="70"/>
      <c r="B50" s="73"/>
      <c r="C50" s="73"/>
      <c r="D50" s="73"/>
      <c r="E50" s="73"/>
      <c r="F50" s="72"/>
      <c r="G50" s="73"/>
      <c r="H50" s="73"/>
      <c r="I50" s="72"/>
      <c r="J50" s="73"/>
      <c r="K50" s="73"/>
      <c r="L50" s="73"/>
      <c r="M50" s="73"/>
      <c r="N50" s="73"/>
      <c r="O50" s="73"/>
      <c r="P50" s="73"/>
      <c r="Q50" s="73"/>
      <c r="R50" s="73"/>
      <c r="S50" s="73"/>
      <c r="T50" s="73"/>
      <c r="U50" s="73"/>
      <c r="V50" s="73"/>
      <c r="W50" s="73"/>
      <c r="X50" s="73"/>
      <c r="Y50" s="73"/>
      <c r="Z50" s="73"/>
    </row>
    <row r="51" spans="1:26" ht="13.5" customHeight="1" x14ac:dyDescent="0.3">
      <c r="A51" s="70"/>
      <c r="B51" s="73"/>
      <c r="C51" s="73"/>
      <c r="D51" s="73"/>
      <c r="E51" s="73"/>
      <c r="F51" s="72"/>
      <c r="G51" s="73"/>
      <c r="H51" s="73"/>
      <c r="I51" s="72"/>
      <c r="J51" s="73"/>
      <c r="K51" s="73"/>
      <c r="L51" s="73"/>
      <c r="M51" s="73"/>
      <c r="N51" s="73"/>
      <c r="O51" s="73"/>
      <c r="P51" s="73"/>
      <c r="Q51" s="73"/>
      <c r="R51" s="73"/>
      <c r="S51" s="73"/>
      <c r="T51" s="73"/>
      <c r="U51" s="73"/>
      <c r="V51" s="73"/>
      <c r="W51" s="73"/>
      <c r="X51" s="73"/>
      <c r="Y51" s="73"/>
      <c r="Z51" s="73"/>
    </row>
    <row r="52" spans="1:26" ht="13.5" customHeight="1" x14ac:dyDescent="0.3">
      <c r="A52" s="70"/>
      <c r="B52" s="73"/>
      <c r="C52" s="73"/>
      <c r="D52" s="73"/>
      <c r="E52" s="73"/>
      <c r="F52" s="72"/>
      <c r="G52" s="73"/>
      <c r="H52" s="73"/>
      <c r="I52" s="72"/>
      <c r="J52" s="73"/>
      <c r="K52" s="73"/>
      <c r="L52" s="73"/>
      <c r="M52" s="73"/>
      <c r="N52" s="73"/>
      <c r="O52" s="73"/>
      <c r="P52" s="73"/>
      <c r="Q52" s="73"/>
      <c r="R52" s="73"/>
      <c r="S52" s="73"/>
      <c r="T52" s="73"/>
      <c r="U52" s="73"/>
      <c r="V52" s="73"/>
      <c r="W52" s="73"/>
      <c r="X52" s="73"/>
      <c r="Y52" s="73"/>
      <c r="Z52" s="73"/>
    </row>
    <row r="53" spans="1:26" ht="13.5" customHeight="1" x14ac:dyDescent="0.3">
      <c r="A53" s="70"/>
      <c r="B53" s="73"/>
      <c r="C53" s="73"/>
      <c r="D53" s="73"/>
      <c r="E53" s="73"/>
      <c r="F53" s="72"/>
      <c r="G53" s="73"/>
      <c r="H53" s="73"/>
      <c r="I53" s="72"/>
      <c r="J53" s="73"/>
      <c r="K53" s="73"/>
      <c r="L53" s="73"/>
      <c r="M53" s="73"/>
      <c r="N53" s="73"/>
      <c r="O53" s="73"/>
      <c r="P53" s="73"/>
      <c r="Q53" s="73"/>
      <c r="R53" s="73"/>
      <c r="S53" s="73"/>
      <c r="T53" s="73"/>
      <c r="U53" s="73"/>
      <c r="V53" s="73"/>
      <c r="W53" s="73"/>
      <c r="X53" s="73"/>
      <c r="Y53" s="73"/>
      <c r="Z53" s="73"/>
    </row>
    <row r="54" spans="1:26" ht="13.5" customHeight="1" x14ac:dyDescent="0.3">
      <c r="A54" s="70"/>
      <c r="B54" s="73"/>
      <c r="C54" s="73"/>
      <c r="D54" s="73"/>
      <c r="E54" s="73"/>
      <c r="F54" s="72"/>
      <c r="G54" s="73"/>
      <c r="H54" s="73"/>
      <c r="I54" s="72"/>
      <c r="J54" s="73"/>
      <c r="K54" s="73"/>
      <c r="L54" s="73"/>
      <c r="M54" s="73"/>
      <c r="N54" s="73"/>
      <c r="O54" s="73"/>
      <c r="P54" s="73"/>
      <c r="Q54" s="73"/>
      <c r="R54" s="73"/>
      <c r="S54" s="73"/>
      <c r="T54" s="73"/>
      <c r="U54" s="73"/>
      <c r="V54" s="73"/>
      <c r="W54" s="73"/>
      <c r="X54" s="73"/>
      <c r="Y54" s="73"/>
      <c r="Z54" s="73"/>
    </row>
    <row r="55" spans="1:26" ht="13.5" customHeight="1" x14ac:dyDescent="0.3">
      <c r="A55" s="70"/>
      <c r="B55" s="73"/>
      <c r="C55" s="73"/>
      <c r="D55" s="73"/>
      <c r="E55" s="73"/>
      <c r="F55" s="72"/>
      <c r="G55" s="73"/>
      <c r="H55" s="73"/>
      <c r="I55" s="72"/>
      <c r="J55" s="73"/>
      <c r="K55" s="73"/>
      <c r="L55" s="73"/>
      <c r="M55" s="73"/>
      <c r="N55" s="73"/>
      <c r="O55" s="73"/>
      <c r="P55" s="73"/>
      <c r="Q55" s="73"/>
      <c r="R55" s="73"/>
      <c r="S55" s="73"/>
      <c r="T55" s="73"/>
      <c r="U55" s="73"/>
      <c r="V55" s="73"/>
      <c r="W55" s="73"/>
      <c r="X55" s="73"/>
      <c r="Y55" s="73"/>
      <c r="Z55" s="73"/>
    </row>
    <row r="56" spans="1:26" ht="13.5" customHeight="1" x14ac:dyDescent="0.3">
      <c r="A56" s="70"/>
      <c r="B56" s="73"/>
      <c r="C56" s="73"/>
      <c r="D56" s="73"/>
      <c r="E56" s="73"/>
      <c r="F56" s="72"/>
      <c r="G56" s="73"/>
      <c r="H56" s="73"/>
      <c r="I56" s="72"/>
      <c r="J56" s="73"/>
      <c r="K56" s="73"/>
      <c r="L56" s="73"/>
      <c r="M56" s="73"/>
      <c r="N56" s="73"/>
      <c r="O56" s="73"/>
      <c r="P56" s="73"/>
      <c r="Q56" s="73"/>
      <c r="R56" s="73"/>
      <c r="S56" s="73"/>
      <c r="T56" s="73"/>
      <c r="U56" s="73"/>
      <c r="V56" s="73"/>
      <c r="W56" s="73"/>
      <c r="X56" s="73"/>
      <c r="Y56" s="73"/>
      <c r="Z56" s="73"/>
    </row>
    <row r="57" spans="1:26" ht="13.5" customHeight="1" x14ac:dyDescent="0.3">
      <c r="A57" s="70"/>
      <c r="B57" s="73"/>
      <c r="C57" s="73"/>
      <c r="D57" s="73"/>
      <c r="E57" s="73"/>
      <c r="F57" s="72"/>
      <c r="G57" s="73"/>
      <c r="H57" s="73"/>
      <c r="I57" s="72"/>
      <c r="J57" s="73"/>
      <c r="K57" s="73"/>
      <c r="L57" s="73"/>
      <c r="M57" s="73"/>
      <c r="N57" s="73"/>
      <c r="O57" s="73"/>
      <c r="P57" s="73"/>
      <c r="Q57" s="73"/>
      <c r="R57" s="73"/>
      <c r="S57" s="73"/>
      <c r="T57" s="73"/>
      <c r="U57" s="73"/>
      <c r="V57" s="73"/>
      <c r="W57" s="73"/>
      <c r="X57" s="73"/>
      <c r="Y57" s="73"/>
      <c r="Z57" s="73"/>
    </row>
    <row r="58" spans="1:26" ht="13.5" customHeight="1" x14ac:dyDescent="0.3">
      <c r="A58" s="70"/>
      <c r="B58" s="73"/>
      <c r="C58" s="73"/>
      <c r="D58" s="73"/>
      <c r="E58" s="73"/>
      <c r="F58" s="72"/>
      <c r="G58" s="73"/>
      <c r="H58" s="73"/>
      <c r="I58" s="72"/>
      <c r="J58" s="73"/>
      <c r="K58" s="73"/>
      <c r="L58" s="73"/>
      <c r="M58" s="73"/>
      <c r="N58" s="73"/>
      <c r="O58" s="73"/>
      <c r="P58" s="73"/>
      <c r="Q58" s="73"/>
      <c r="R58" s="73"/>
      <c r="S58" s="73"/>
      <c r="T58" s="73"/>
      <c r="U58" s="73"/>
      <c r="V58" s="73"/>
      <c r="W58" s="73"/>
      <c r="X58" s="73"/>
      <c r="Y58" s="73"/>
      <c r="Z58" s="73"/>
    </row>
    <row r="59" spans="1:26" ht="13.5" customHeight="1" x14ac:dyDescent="0.3">
      <c r="A59" s="70"/>
      <c r="B59" s="73"/>
      <c r="C59" s="73"/>
      <c r="D59" s="73"/>
      <c r="E59" s="73"/>
      <c r="F59" s="72"/>
      <c r="G59" s="73"/>
      <c r="H59" s="73"/>
      <c r="I59" s="72"/>
      <c r="J59" s="73"/>
      <c r="K59" s="73"/>
      <c r="L59" s="73"/>
      <c r="M59" s="73"/>
      <c r="N59" s="73"/>
      <c r="O59" s="73"/>
      <c r="P59" s="73"/>
      <c r="Q59" s="73"/>
      <c r="R59" s="73"/>
      <c r="S59" s="73"/>
      <c r="T59" s="73"/>
      <c r="U59" s="73"/>
      <c r="V59" s="73"/>
      <c r="W59" s="73"/>
      <c r="X59" s="73"/>
      <c r="Y59" s="73"/>
      <c r="Z59" s="73"/>
    </row>
    <row r="60" spans="1:26" ht="13.5" customHeight="1" x14ac:dyDescent="0.3">
      <c r="A60" s="70"/>
      <c r="B60" s="73"/>
      <c r="C60" s="73"/>
      <c r="D60" s="73"/>
      <c r="E60" s="73"/>
      <c r="F60" s="72"/>
      <c r="G60" s="73"/>
      <c r="H60" s="73"/>
      <c r="I60" s="72"/>
      <c r="J60" s="73"/>
      <c r="K60" s="73"/>
      <c r="L60" s="73"/>
      <c r="M60" s="73"/>
      <c r="N60" s="73"/>
      <c r="O60" s="73"/>
      <c r="P60" s="73"/>
      <c r="Q60" s="73"/>
      <c r="R60" s="73"/>
      <c r="S60" s="73"/>
      <c r="T60" s="73"/>
      <c r="U60" s="73"/>
      <c r="V60" s="73"/>
      <c r="W60" s="73"/>
      <c r="X60" s="73"/>
      <c r="Y60" s="73"/>
      <c r="Z60" s="73"/>
    </row>
    <row r="61" spans="1:26" ht="13.5" customHeight="1" x14ac:dyDescent="0.3">
      <c r="A61" s="70"/>
      <c r="B61" s="73"/>
      <c r="C61" s="73"/>
      <c r="D61" s="73"/>
      <c r="E61" s="73"/>
      <c r="F61" s="72"/>
      <c r="G61" s="73"/>
      <c r="H61" s="73"/>
      <c r="I61" s="72"/>
      <c r="J61" s="73"/>
      <c r="K61" s="73"/>
      <c r="L61" s="73"/>
      <c r="M61" s="73"/>
      <c r="N61" s="73"/>
      <c r="O61" s="73"/>
      <c r="P61" s="73"/>
      <c r="Q61" s="73"/>
      <c r="R61" s="73"/>
      <c r="S61" s="73"/>
      <c r="T61" s="73"/>
      <c r="U61" s="73"/>
      <c r="V61" s="73"/>
      <c r="W61" s="73"/>
      <c r="X61" s="73"/>
      <c r="Y61" s="73"/>
      <c r="Z61" s="73"/>
    </row>
    <row r="62" spans="1:26" ht="13.5" customHeight="1" x14ac:dyDescent="0.3">
      <c r="A62" s="70"/>
      <c r="B62" s="73"/>
      <c r="C62" s="73"/>
      <c r="D62" s="73"/>
      <c r="E62" s="73"/>
      <c r="F62" s="72"/>
      <c r="G62" s="73"/>
      <c r="H62" s="73"/>
      <c r="I62" s="72"/>
      <c r="J62" s="73"/>
      <c r="K62" s="73"/>
      <c r="L62" s="73"/>
      <c r="M62" s="73"/>
      <c r="N62" s="73"/>
      <c r="O62" s="73"/>
      <c r="P62" s="73"/>
      <c r="Q62" s="73"/>
      <c r="R62" s="73"/>
      <c r="S62" s="73"/>
      <c r="T62" s="73"/>
      <c r="U62" s="73"/>
      <c r="V62" s="73"/>
      <c r="W62" s="73"/>
      <c r="X62" s="73"/>
      <c r="Y62" s="73"/>
      <c r="Z62" s="73"/>
    </row>
    <row r="63" spans="1:26" ht="13.5" customHeight="1" x14ac:dyDescent="0.3">
      <c r="A63" s="70"/>
      <c r="B63" s="73"/>
      <c r="C63" s="73"/>
      <c r="D63" s="73"/>
      <c r="E63" s="73"/>
      <c r="F63" s="72"/>
      <c r="G63" s="73"/>
      <c r="H63" s="73"/>
      <c r="I63" s="72"/>
      <c r="J63" s="73"/>
      <c r="K63" s="73"/>
      <c r="L63" s="73"/>
      <c r="M63" s="73"/>
      <c r="N63" s="73"/>
      <c r="O63" s="73"/>
      <c r="P63" s="73"/>
      <c r="Q63" s="73"/>
      <c r="R63" s="73"/>
      <c r="S63" s="73"/>
      <c r="T63" s="73"/>
      <c r="U63" s="73"/>
      <c r="V63" s="73"/>
      <c r="W63" s="73"/>
      <c r="X63" s="73"/>
      <c r="Y63" s="73"/>
      <c r="Z63" s="73"/>
    </row>
    <row r="64" spans="1:26" ht="13.5" customHeight="1" x14ac:dyDescent="0.3">
      <c r="A64" s="70"/>
      <c r="B64" s="73"/>
      <c r="C64" s="73"/>
      <c r="D64" s="73"/>
      <c r="E64" s="73"/>
      <c r="F64" s="72"/>
      <c r="G64" s="73"/>
      <c r="H64" s="73"/>
      <c r="I64" s="72"/>
      <c r="J64" s="73"/>
      <c r="K64" s="73"/>
      <c r="L64" s="73"/>
      <c r="M64" s="73"/>
      <c r="N64" s="73"/>
      <c r="O64" s="73"/>
      <c r="P64" s="73"/>
      <c r="Q64" s="73"/>
      <c r="R64" s="73"/>
      <c r="S64" s="73"/>
      <c r="T64" s="73"/>
      <c r="U64" s="73"/>
      <c r="V64" s="73"/>
      <c r="W64" s="73"/>
      <c r="X64" s="73"/>
      <c r="Y64" s="73"/>
      <c r="Z64" s="73"/>
    </row>
    <row r="65" spans="1:26" ht="13.5" customHeight="1" x14ac:dyDescent="0.3">
      <c r="A65" s="70"/>
      <c r="B65" s="73"/>
      <c r="C65" s="73"/>
      <c r="D65" s="73"/>
      <c r="E65" s="73"/>
      <c r="F65" s="72"/>
      <c r="G65" s="73"/>
      <c r="H65" s="73"/>
      <c r="I65" s="72"/>
      <c r="J65" s="73"/>
      <c r="K65" s="73"/>
      <c r="L65" s="73"/>
      <c r="M65" s="73"/>
      <c r="N65" s="73"/>
      <c r="O65" s="73"/>
      <c r="P65" s="73"/>
      <c r="Q65" s="73"/>
      <c r="R65" s="73"/>
      <c r="S65" s="73"/>
      <c r="T65" s="73"/>
      <c r="U65" s="73"/>
      <c r="V65" s="73"/>
      <c r="W65" s="73"/>
      <c r="X65" s="73"/>
      <c r="Y65" s="73"/>
      <c r="Z65" s="73"/>
    </row>
    <row r="66" spans="1:26" ht="13.5" customHeight="1" x14ac:dyDescent="0.3">
      <c r="A66" s="70"/>
      <c r="B66" s="73"/>
      <c r="C66" s="73"/>
      <c r="D66" s="73"/>
      <c r="E66" s="73"/>
      <c r="F66" s="72"/>
      <c r="G66" s="73"/>
      <c r="H66" s="73"/>
      <c r="I66" s="72"/>
      <c r="J66" s="73"/>
      <c r="K66" s="73"/>
      <c r="L66" s="73"/>
      <c r="M66" s="73"/>
      <c r="N66" s="73"/>
      <c r="O66" s="73"/>
      <c r="P66" s="73"/>
      <c r="Q66" s="73"/>
      <c r="R66" s="73"/>
      <c r="S66" s="73"/>
      <c r="T66" s="73"/>
      <c r="U66" s="73"/>
      <c r="V66" s="73"/>
      <c r="W66" s="73"/>
      <c r="X66" s="73"/>
      <c r="Y66" s="73"/>
      <c r="Z66" s="73"/>
    </row>
    <row r="67" spans="1:26" ht="13.5" customHeight="1" x14ac:dyDescent="0.3">
      <c r="A67" s="70"/>
      <c r="B67" s="73"/>
      <c r="C67" s="73"/>
      <c r="D67" s="73"/>
      <c r="E67" s="73"/>
      <c r="F67" s="72"/>
      <c r="G67" s="73"/>
      <c r="H67" s="73"/>
      <c r="I67" s="72"/>
      <c r="J67" s="73"/>
      <c r="K67" s="73"/>
      <c r="L67" s="73"/>
      <c r="M67" s="73"/>
      <c r="N67" s="73"/>
      <c r="O67" s="73"/>
      <c r="P67" s="73"/>
      <c r="Q67" s="73"/>
      <c r="R67" s="73"/>
      <c r="S67" s="73"/>
      <c r="T67" s="73"/>
      <c r="U67" s="73"/>
      <c r="V67" s="73"/>
      <c r="W67" s="73"/>
      <c r="X67" s="73"/>
      <c r="Y67" s="73"/>
      <c r="Z67" s="73"/>
    </row>
    <row r="68" spans="1:26" ht="13.5" customHeight="1" x14ac:dyDescent="0.3">
      <c r="A68" s="70"/>
      <c r="B68" s="73"/>
      <c r="C68" s="73"/>
      <c r="D68" s="73"/>
      <c r="E68" s="73"/>
      <c r="F68" s="72"/>
      <c r="G68" s="73"/>
      <c r="H68" s="73"/>
      <c r="I68" s="72"/>
      <c r="J68" s="73"/>
      <c r="K68" s="73"/>
      <c r="L68" s="73"/>
      <c r="M68" s="73"/>
      <c r="N68" s="73"/>
      <c r="O68" s="73"/>
      <c r="P68" s="73"/>
      <c r="Q68" s="73"/>
      <c r="R68" s="73"/>
      <c r="S68" s="73"/>
      <c r="T68" s="73"/>
      <c r="U68" s="73"/>
      <c r="V68" s="73"/>
      <c r="W68" s="73"/>
      <c r="X68" s="73"/>
      <c r="Y68" s="73"/>
      <c r="Z68" s="73"/>
    </row>
    <row r="69" spans="1:26" ht="13.5" customHeight="1" x14ac:dyDescent="0.3">
      <c r="A69" s="70"/>
      <c r="B69" s="73"/>
      <c r="C69" s="73"/>
      <c r="D69" s="73"/>
      <c r="E69" s="73"/>
      <c r="F69" s="72"/>
      <c r="G69" s="73"/>
      <c r="H69" s="73"/>
      <c r="I69" s="72"/>
      <c r="J69" s="73"/>
      <c r="K69" s="73"/>
      <c r="L69" s="73"/>
      <c r="M69" s="73"/>
      <c r="N69" s="73"/>
      <c r="O69" s="73"/>
      <c r="P69" s="73"/>
      <c r="Q69" s="73"/>
      <c r="R69" s="73"/>
      <c r="S69" s="73"/>
      <c r="T69" s="73"/>
      <c r="U69" s="73"/>
      <c r="V69" s="73"/>
      <c r="W69" s="73"/>
      <c r="X69" s="73"/>
      <c r="Y69" s="73"/>
      <c r="Z69" s="73"/>
    </row>
    <row r="70" spans="1:26" ht="13.5" customHeight="1" x14ac:dyDescent="0.3">
      <c r="A70" s="70"/>
      <c r="B70" s="73"/>
      <c r="C70" s="73"/>
      <c r="D70" s="73"/>
      <c r="E70" s="73"/>
      <c r="F70" s="72"/>
      <c r="G70" s="73"/>
      <c r="H70" s="73"/>
      <c r="I70" s="72"/>
      <c r="J70" s="73"/>
      <c r="K70" s="73"/>
      <c r="L70" s="73"/>
      <c r="M70" s="73"/>
      <c r="N70" s="73"/>
      <c r="O70" s="73"/>
      <c r="P70" s="73"/>
      <c r="Q70" s="73"/>
      <c r="R70" s="73"/>
      <c r="S70" s="73"/>
      <c r="T70" s="73"/>
      <c r="U70" s="73"/>
      <c r="V70" s="73"/>
      <c r="W70" s="73"/>
      <c r="X70" s="73"/>
      <c r="Y70" s="73"/>
      <c r="Z70" s="73"/>
    </row>
    <row r="71" spans="1:26" ht="13.5" customHeight="1" x14ac:dyDescent="0.3">
      <c r="A71" s="70"/>
      <c r="B71" s="73"/>
      <c r="C71" s="73"/>
      <c r="D71" s="73"/>
      <c r="E71" s="73"/>
      <c r="F71" s="72"/>
      <c r="G71" s="73"/>
      <c r="H71" s="73"/>
      <c r="I71" s="72"/>
      <c r="J71" s="73"/>
      <c r="K71" s="73"/>
      <c r="L71" s="73"/>
      <c r="M71" s="73"/>
      <c r="N71" s="73"/>
      <c r="O71" s="73"/>
      <c r="P71" s="73"/>
      <c r="Q71" s="73"/>
      <c r="R71" s="73"/>
      <c r="S71" s="73"/>
      <c r="T71" s="73"/>
      <c r="U71" s="73"/>
      <c r="V71" s="73"/>
      <c r="W71" s="73"/>
      <c r="X71" s="73"/>
      <c r="Y71" s="73"/>
      <c r="Z71" s="73"/>
    </row>
    <row r="72" spans="1:26" ht="13.5" customHeight="1" x14ac:dyDescent="0.3">
      <c r="A72" s="70"/>
      <c r="B72" s="73"/>
      <c r="C72" s="73"/>
      <c r="D72" s="73"/>
      <c r="E72" s="73"/>
      <c r="F72" s="72"/>
      <c r="G72" s="73"/>
      <c r="H72" s="73"/>
      <c r="I72" s="72"/>
      <c r="J72" s="73"/>
      <c r="K72" s="73"/>
      <c r="L72" s="73"/>
      <c r="M72" s="73"/>
      <c r="N72" s="73"/>
      <c r="O72" s="73"/>
      <c r="P72" s="73"/>
      <c r="Q72" s="73"/>
      <c r="R72" s="73"/>
      <c r="S72" s="73"/>
      <c r="T72" s="73"/>
      <c r="U72" s="73"/>
      <c r="V72" s="73"/>
      <c r="W72" s="73"/>
      <c r="X72" s="73"/>
      <c r="Y72" s="73"/>
      <c r="Z72" s="73"/>
    </row>
    <row r="73" spans="1:26" ht="13.5" customHeight="1" x14ac:dyDescent="0.3">
      <c r="A73" s="70"/>
      <c r="B73" s="73"/>
      <c r="C73" s="73"/>
      <c r="D73" s="73"/>
      <c r="E73" s="73"/>
      <c r="F73" s="72"/>
      <c r="G73" s="73"/>
      <c r="H73" s="73"/>
      <c r="I73" s="72"/>
      <c r="J73" s="73"/>
      <c r="K73" s="73"/>
      <c r="L73" s="73"/>
      <c r="M73" s="73"/>
      <c r="N73" s="73"/>
      <c r="O73" s="73"/>
      <c r="P73" s="73"/>
      <c r="Q73" s="73"/>
      <c r="R73" s="73"/>
      <c r="S73" s="73"/>
      <c r="T73" s="73"/>
      <c r="U73" s="73"/>
      <c r="V73" s="73"/>
      <c r="W73" s="73"/>
      <c r="X73" s="73"/>
      <c r="Y73" s="73"/>
      <c r="Z73" s="73"/>
    </row>
    <row r="74" spans="1:26" ht="13.5" customHeight="1" x14ac:dyDescent="0.3">
      <c r="A74" s="70"/>
      <c r="B74" s="73"/>
      <c r="C74" s="73"/>
      <c r="D74" s="73"/>
      <c r="E74" s="73"/>
      <c r="F74" s="72"/>
      <c r="G74" s="73"/>
      <c r="H74" s="73"/>
      <c r="I74" s="72"/>
      <c r="J74" s="73"/>
      <c r="K74" s="73"/>
      <c r="L74" s="73"/>
      <c r="M74" s="73"/>
      <c r="N74" s="73"/>
      <c r="O74" s="73"/>
      <c r="P74" s="73"/>
      <c r="Q74" s="73"/>
      <c r="R74" s="73"/>
      <c r="S74" s="73"/>
      <c r="T74" s="73"/>
      <c r="U74" s="73"/>
      <c r="V74" s="73"/>
      <c r="W74" s="73"/>
      <c r="X74" s="73"/>
      <c r="Y74" s="73"/>
      <c r="Z74" s="73"/>
    </row>
    <row r="75" spans="1:26" ht="13.5" customHeight="1" x14ac:dyDescent="0.3">
      <c r="A75" s="70"/>
      <c r="B75" s="73"/>
      <c r="C75" s="73"/>
      <c r="D75" s="73"/>
      <c r="E75" s="73"/>
      <c r="F75" s="72"/>
      <c r="G75" s="73"/>
      <c r="H75" s="73"/>
      <c r="I75" s="72"/>
      <c r="J75" s="73"/>
      <c r="K75" s="73"/>
      <c r="L75" s="73"/>
      <c r="M75" s="73"/>
      <c r="N75" s="73"/>
      <c r="O75" s="73"/>
      <c r="P75" s="73"/>
      <c r="Q75" s="73"/>
      <c r="R75" s="73"/>
      <c r="S75" s="73"/>
      <c r="T75" s="73"/>
      <c r="U75" s="73"/>
      <c r="V75" s="73"/>
      <c r="W75" s="73"/>
      <c r="X75" s="73"/>
      <c r="Y75" s="73"/>
      <c r="Z75" s="73"/>
    </row>
    <row r="76" spans="1:26" ht="13.5" customHeight="1" x14ac:dyDescent="0.3">
      <c r="A76" s="70"/>
      <c r="B76" s="73"/>
      <c r="C76" s="73"/>
      <c r="D76" s="73"/>
      <c r="E76" s="73"/>
      <c r="F76" s="72"/>
      <c r="G76" s="73"/>
      <c r="H76" s="73"/>
      <c r="I76" s="72"/>
      <c r="J76" s="73"/>
      <c r="K76" s="73"/>
      <c r="L76" s="73"/>
      <c r="M76" s="73"/>
      <c r="N76" s="73"/>
      <c r="O76" s="73"/>
      <c r="P76" s="73"/>
      <c r="Q76" s="73"/>
      <c r="R76" s="73"/>
      <c r="S76" s="73"/>
      <c r="T76" s="73"/>
      <c r="U76" s="73"/>
      <c r="V76" s="73"/>
      <c r="W76" s="73"/>
      <c r="X76" s="73"/>
      <c r="Y76" s="73"/>
      <c r="Z76" s="73"/>
    </row>
    <row r="77" spans="1:26" ht="13.5" customHeight="1" x14ac:dyDescent="0.3">
      <c r="A77" s="70"/>
      <c r="B77" s="73"/>
      <c r="C77" s="73"/>
      <c r="D77" s="73"/>
      <c r="E77" s="73"/>
      <c r="F77" s="72"/>
      <c r="G77" s="73"/>
      <c r="H77" s="73"/>
      <c r="I77" s="72"/>
      <c r="J77" s="73"/>
      <c r="K77" s="73"/>
      <c r="L77" s="73"/>
      <c r="M77" s="73"/>
      <c r="N77" s="73"/>
      <c r="O77" s="73"/>
      <c r="P77" s="73"/>
      <c r="Q77" s="73"/>
      <c r="R77" s="73"/>
      <c r="S77" s="73"/>
      <c r="T77" s="73"/>
      <c r="U77" s="73"/>
      <c r="V77" s="73"/>
      <c r="W77" s="73"/>
      <c r="X77" s="73"/>
      <c r="Y77" s="73"/>
      <c r="Z77" s="73"/>
    </row>
    <row r="78" spans="1:26" ht="13.5" customHeight="1" x14ac:dyDescent="0.3">
      <c r="A78" s="70"/>
      <c r="B78" s="73"/>
      <c r="C78" s="73"/>
      <c r="D78" s="73"/>
      <c r="E78" s="73"/>
      <c r="F78" s="72"/>
      <c r="G78" s="73"/>
      <c r="H78" s="73"/>
      <c r="I78" s="72"/>
      <c r="J78" s="73"/>
      <c r="K78" s="73"/>
      <c r="L78" s="73"/>
      <c r="M78" s="73"/>
      <c r="N78" s="73"/>
      <c r="O78" s="73"/>
      <c r="P78" s="73"/>
      <c r="Q78" s="73"/>
      <c r="R78" s="73"/>
      <c r="S78" s="73"/>
      <c r="T78" s="73"/>
      <c r="U78" s="73"/>
      <c r="V78" s="73"/>
      <c r="W78" s="73"/>
      <c r="X78" s="73"/>
      <c r="Y78" s="73"/>
      <c r="Z78" s="73"/>
    </row>
    <row r="79" spans="1:26" ht="13.5" customHeight="1" x14ac:dyDescent="0.3">
      <c r="A79" s="70"/>
      <c r="B79" s="73"/>
      <c r="C79" s="73"/>
      <c r="D79" s="73"/>
      <c r="E79" s="73"/>
      <c r="F79" s="72"/>
      <c r="G79" s="73"/>
      <c r="H79" s="73"/>
      <c r="I79" s="72"/>
      <c r="J79" s="73"/>
      <c r="K79" s="73"/>
      <c r="L79" s="73"/>
      <c r="M79" s="73"/>
      <c r="N79" s="73"/>
      <c r="O79" s="73"/>
      <c r="P79" s="73"/>
      <c r="Q79" s="73"/>
      <c r="R79" s="73"/>
      <c r="S79" s="73"/>
      <c r="T79" s="73"/>
      <c r="U79" s="73"/>
      <c r="V79" s="73"/>
      <c r="W79" s="73"/>
      <c r="X79" s="73"/>
      <c r="Y79" s="73"/>
      <c r="Z79" s="73"/>
    </row>
    <row r="80" spans="1:26" ht="13.5" customHeight="1" x14ac:dyDescent="0.3">
      <c r="A80" s="70"/>
      <c r="B80" s="73"/>
      <c r="C80" s="73"/>
      <c r="D80" s="73"/>
      <c r="E80" s="73"/>
      <c r="F80" s="72"/>
      <c r="G80" s="73"/>
      <c r="H80" s="73"/>
      <c r="I80" s="72"/>
      <c r="J80" s="73"/>
      <c r="K80" s="73"/>
      <c r="L80" s="73"/>
      <c r="M80" s="73"/>
      <c r="N80" s="73"/>
      <c r="O80" s="73"/>
      <c r="P80" s="73"/>
      <c r="Q80" s="73"/>
      <c r="R80" s="73"/>
      <c r="S80" s="73"/>
      <c r="T80" s="73"/>
      <c r="U80" s="73"/>
      <c r="V80" s="73"/>
      <c r="W80" s="73"/>
      <c r="X80" s="73"/>
      <c r="Y80" s="73"/>
      <c r="Z80" s="73"/>
    </row>
    <row r="81" spans="1:26" ht="13.5" customHeight="1" x14ac:dyDescent="0.3">
      <c r="A81" s="70"/>
      <c r="B81" s="73"/>
      <c r="C81" s="73"/>
      <c r="D81" s="73"/>
      <c r="E81" s="73"/>
      <c r="F81" s="72"/>
      <c r="G81" s="73"/>
      <c r="H81" s="73"/>
      <c r="I81" s="72"/>
      <c r="J81" s="73"/>
      <c r="K81" s="73"/>
      <c r="L81" s="73"/>
      <c r="M81" s="73"/>
      <c r="N81" s="73"/>
      <c r="O81" s="73"/>
      <c r="P81" s="73"/>
      <c r="Q81" s="73"/>
      <c r="R81" s="73"/>
      <c r="S81" s="73"/>
      <c r="T81" s="73"/>
      <c r="U81" s="73"/>
      <c r="V81" s="73"/>
      <c r="W81" s="73"/>
      <c r="X81" s="73"/>
      <c r="Y81" s="73"/>
      <c r="Z81" s="73"/>
    </row>
    <row r="82" spans="1:26" ht="13.5" customHeight="1" x14ac:dyDescent="0.3">
      <c r="A82" s="70"/>
      <c r="B82" s="73"/>
      <c r="C82" s="73"/>
      <c r="D82" s="73"/>
      <c r="E82" s="73"/>
      <c r="F82" s="72"/>
      <c r="G82" s="73"/>
      <c r="H82" s="73"/>
      <c r="I82" s="72"/>
      <c r="J82" s="73"/>
      <c r="K82" s="73"/>
      <c r="L82" s="73"/>
      <c r="M82" s="73"/>
      <c r="N82" s="73"/>
      <c r="O82" s="73"/>
      <c r="P82" s="73"/>
      <c r="Q82" s="73"/>
      <c r="R82" s="73"/>
      <c r="S82" s="73"/>
      <c r="T82" s="73"/>
      <c r="U82" s="73"/>
      <c r="V82" s="73"/>
      <c r="W82" s="73"/>
      <c r="X82" s="73"/>
      <c r="Y82" s="73"/>
      <c r="Z82" s="73"/>
    </row>
    <row r="83" spans="1:26" ht="13.5" customHeight="1" x14ac:dyDescent="0.3">
      <c r="A83" s="70"/>
      <c r="B83" s="73"/>
      <c r="C83" s="73"/>
      <c r="D83" s="73"/>
      <c r="E83" s="73"/>
      <c r="F83" s="72"/>
      <c r="G83" s="73"/>
      <c r="H83" s="73"/>
      <c r="I83" s="72"/>
      <c r="J83" s="73"/>
      <c r="K83" s="73"/>
      <c r="L83" s="73"/>
      <c r="M83" s="73"/>
      <c r="N83" s="73"/>
      <c r="O83" s="73"/>
      <c r="P83" s="73"/>
      <c r="Q83" s="73"/>
      <c r="R83" s="73"/>
      <c r="S83" s="73"/>
      <c r="T83" s="73"/>
      <c r="U83" s="73"/>
      <c r="V83" s="73"/>
      <c r="W83" s="73"/>
      <c r="X83" s="73"/>
      <c r="Y83" s="73"/>
      <c r="Z83" s="73"/>
    </row>
    <row r="84" spans="1:26" ht="13.5" customHeight="1" x14ac:dyDescent="0.3">
      <c r="A84" s="70"/>
      <c r="B84" s="73"/>
      <c r="C84" s="73"/>
      <c r="D84" s="73"/>
      <c r="E84" s="73"/>
      <c r="F84" s="72"/>
      <c r="G84" s="73"/>
      <c r="H84" s="73"/>
      <c r="I84" s="72"/>
      <c r="J84" s="73"/>
      <c r="K84" s="73"/>
      <c r="L84" s="73"/>
      <c r="M84" s="73"/>
      <c r="N84" s="73"/>
      <c r="O84" s="73"/>
      <c r="P84" s="73"/>
      <c r="Q84" s="73"/>
      <c r="R84" s="73"/>
      <c r="S84" s="73"/>
      <c r="T84" s="73"/>
      <c r="U84" s="73"/>
      <c r="V84" s="73"/>
      <c r="W84" s="73"/>
      <c r="X84" s="73"/>
      <c r="Y84" s="73"/>
      <c r="Z84" s="73"/>
    </row>
    <row r="85" spans="1:26" ht="13.5" customHeight="1" x14ac:dyDescent="0.3">
      <c r="A85" s="70"/>
      <c r="B85" s="73"/>
      <c r="C85" s="73"/>
      <c r="D85" s="73"/>
      <c r="E85" s="73"/>
      <c r="F85" s="72"/>
      <c r="G85" s="73"/>
      <c r="H85" s="73"/>
      <c r="I85" s="72"/>
      <c r="J85" s="73"/>
      <c r="K85" s="73"/>
      <c r="L85" s="73"/>
      <c r="M85" s="73"/>
      <c r="N85" s="73"/>
      <c r="O85" s="73"/>
      <c r="P85" s="73"/>
      <c r="Q85" s="73"/>
      <c r="R85" s="73"/>
      <c r="S85" s="73"/>
      <c r="T85" s="73"/>
      <c r="U85" s="73"/>
      <c r="V85" s="73"/>
      <c r="W85" s="73"/>
      <c r="X85" s="73"/>
      <c r="Y85" s="73"/>
      <c r="Z85" s="73"/>
    </row>
    <row r="86" spans="1:26" ht="13.5" customHeight="1" x14ac:dyDescent="0.3">
      <c r="A86" s="70"/>
      <c r="B86" s="73"/>
      <c r="C86" s="73"/>
      <c r="D86" s="73"/>
      <c r="E86" s="73"/>
      <c r="F86" s="72"/>
      <c r="G86" s="73"/>
      <c r="H86" s="73"/>
      <c r="I86" s="72"/>
      <c r="J86" s="73"/>
      <c r="K86" s="73"/>
      <c r="L86" s="73"/>
      <c r="M86" s="73"/>
      <c r="N86" s="73"/>
      <c r="O86" s="73"/>
      <c r="P86" s="73"/>
      <c r="Q86" s="73"/>
      <c r="R86" s="73"/>
      <c r="S86" s="73"/>
      <c r="T86" s="73"/>
      <c r="U86" s="73"/>
      <c r="V86" s="73"/>
      <c r="W86" s="73"/>
      <c r="X86" s="73"/>
      <c r="Y86" s="73"/>
      <c r="Z86" s="73"/>
    </row>
    <row r="87" spans="1:26" ht="13.5" customHeight="1" x14ac:dyDescent="0.3">
      <c r="A87" s="70"/>
      <c r="B87" s="73"/>
      <c r="C87" s="73"/>
      <c r="D87" s="73"/>
      <c r="E87" s="73"/>
      <c r="F87" s="72"/>
      <c r="G87" s="73"/>
      <c r="H87" s="73"/>
      <c r="I87" s="72"/>
      <c r="J87" s="73"/>
      <c r="K87" s="73"/>
      <c r="L87" s="73"/>
      <c r="M87" s="73"/>
      <c r="N87" s="73"/>
      <c r="O87" s="73"/>
      <c r="P87" s="73"/>
      <c r="Q87" s="73"/>
      <c r="R87" s="73"/>
      <c r="S87" s="73"/>
      <c r="T87" s="73"/>
      <c r="U87" s="73"/>
      <c r="V87" s="73"/>
      <c r="W87" s="73"/>
      <c r="X87" s="73"/>
      <c r="Y87" s="73"/>
      <c r="Z87" s="73"/>
    </row>
    <row r="88" spans="1:26" ht="13.5" customHeight="1" x14ac:dyDescent="0.3">
      <c r="A88" s="70"/>
      <c r="B88" s="73"/>
      <c r="C88" s="73"/>
      <c r="D88" s="73"/>
      <c r="E88" s="73"/>
      <c r="F88" s="72"/>
      <c r="G88" s="73"/>
      <c r="H88" s="73"/>
      <c r="I88" s="72"/>
      <c r="J88" s="73"/>
      <c r="K88" s="73"/>
      <c r="L88" s="73"/>
      <c r="M88" s="73"/>
      <c r="N88" s="73"/>
      <c r="O88" s="73"/>
      <c r="P88" s="73"/>
      <c r="Q88" s="73"/>
      <c r="R88" s="73"/>
      <c r="S88" s="73"/>
      <c r="T88" s="73"/>
      <c r="U88" s="73"/>
      <c r="V88" s="73"/>
      <c r="W88" s="73"/>
      <c r="X88" s="73"/>
      <c r="Y88" s="73"/>
      <c r="Z88" s="73"/>
    </row>
    <row r="89" spans="1:26" ht="13.5" customHeight="1" x14ac:dyDescent="0.3">
      <c r="A89" s="70"/>
      <c r="B89" s="73"/>
      <c r="C89" s="73"/>
      <c r="D89" s="73"/>
      <c r="E89" s="73"/>
      <c r="F89" s="72"/>
      <c r="G89" s="73"/>
      <c r="H89" s="73"/>
      <c r="I89" s="72"/>
      <c r="J89" s="73"/>
      <c r="K89" s="73"/>
      <c r="L89" s="73"/>
      <c r="M89" s="73"/>
      <c r="N89" s="73"/>
      <c r="O89" s="73"/>
      <c r="P89" s="73"/>
      <c r="Q89" s="73"/>
      <c r="R89" s="73"/>
      <c r="S89" s="73"/>
      <c r="T89" s="73"/>
      <c r="U89" s="73"/>
      <c r="V89" s="73"/>
      <c r="W89" s="73"/>
      <c r="X89" s="73"/>
      <c r="Y89" s="73"/>
      <c r="Z89" s="73"/>
    </row>
    <row r="90" spans="1:26" ht="13.5" customHeight="1" x14ac:dyDescent="0.3">
      <c r="A90" s="70"/>
      <c r="B90" s="73"/>
      <c r="C90" s="73"/>
      <c r="D90" s="73"/>
      <c r="E90" s="73"/>
      <c r="F90" s="72"/>
      <c r="G90" s="73"/>
      <c r="H90" s="73"/>
      <c r="I90" s="72"/>
      <c r="J90" s="73"/>
      <c r="K90" s="73"/>
      <c r="L90" s="73"/>
      <c r="M90" s="73"/>
      <c r="N90" s="73"/>
      <c r="O90" s="73"/>
      <c r="P90" s="73"/>
      <c r="Q90" s="73"/>
      <c r="R90" s="73"/>
      <c r="S90" s="73"/>
      <c r="T90" s="73"/>
      <c r="U90" s="73"/>
      <c r="V90" s="73"/>
      <c r="W90" s="73"/>
      <c r="X90" s="73"/>
      <c r="Y90" s="73"/>
      <c r="Z90" s="73"/>
    </row>
    <row r="91" spans="1:26" ht="13.5" customHeight="1" x14ac:dyDescent="0.3">
      <c r="A91" s="70"/>
      <c r="B91" s="73"/>
      <c r="C91" s="73"/>
      <c r="D91" s="73"/>
      <c r="E91" s="73"/>
      <c r="F91" s="72"/>
      <c r="G91" s="73"/>
      <c r="H91" s="73"/>
      <c r="I91" s="72"/>
      <c r="J91" s="73"/>
      <c r="K91" s="73"/>
      <c r="L91" s="73"/>
      <c r="M91" s="73"/>
      <c r="N91" s="73"/>
      <c r="O91" s="73"/>
      <c r="P91" s="73"/>
      <c r="Q91" s="73"/>
      <c r="R91" s="73"/>
      <c r="S91" s="73"/>
      <c r="T91" s="73"/>
      <c r="U91" s="73"/>
      <c r="V91" s="73"/>
      <c r="W91" s="73"/>
      <c r="X91" s="73"/>
      <c r="Y91" s="73"/>
      <c r="Z91" s="73"/>
    </row>
    <row r="92" spans="1:26" ht="13.5" customHeight="1" x14ac:dyDescent="0.3">
      <c r="A92" s="70"/>
      <c r="B92" s="73"/>
      <c r="C92" s="73"/>
      <c r="D92" s="73"/>
      <c r="E92" s="73"/>
      <c r="F92" s="72"/>
      <c r="G92" s="73"/>
      <c r="H92" s="73"/>
      <c r="I92" s="72"/>
      <c r="J92" s="73"/>
      <c r="K92" s="73"/>
      <c r="L92" s="73"/>
      <c r="M92" s="73"/>
      <c r="N92" s="73"/>
      <c r="O92" s="73"/>
      <c r="P92" s="73"/>
      <c r="Q92" s="73"/>
      <c r="R92" s="73"/>
      <c r="S92" s="73"/>
      <c r="T92" s="73"/>
      <c r="U92" s="73"/>
      <c r="V92" s="73"/>
      <c r="W92" s="73"/>
      <c r="X92" s="73"/>
      <c r="Y92" s="73"/>
      <c r="Z92" s="73"/>
    </row>
    <row r="93" spans="1:26" ht="13.5" customHeight="1" x14ac:dyDescent="0.3">
      <c r="A93" s="70"/>
      <c r="B93" s="73"/>
      <c r="C93" s="73"/>
      <c r="D93" s="73"/>
      <c r="E93" s="73"/>
      <c r="F93" s="72"/>
      <c r="G93" s="73"/>
      <c r="H93" s="73"/>
      <c r="I93" s="72"/>
      <c r="J93" s="73"/>
      <c r="K93" s="73"/>
      <c r="L93" s="73"/>
      <c r="M93" s="73"/>
      <c r="N93" s="73"/>
      <c r="O93" s="73"/>
      <c r="P93" s="73"/>
      <c r="Q93" s="73"/>
      <c r="R93" s="73"/>
      <c r="S93" s="73"/>
      <c r="T93" s="73"/>
      <c r="U93" s="73"/>
      <c r="V93" s="73"/>
      <c r="W93" s="73"/>
      <c r="X93" s="73"/>
      <c r="Y93" s="73"/>
      <c r="Z93" s="73"/>
    </row>
    <row r="94" spans="1:26" ht="13.5" customHeight="1" x14ac:dyDescent="0.3">
      <c r="A94" s="70"/>
      <c r="B94" s="73"/>
      <c r="C94" s="73"/>
      <c r="D94" s="73"/>
      <c r="E94" s="73"/>
      <c r="F94" s="72"/>
      <c r="G94" s="73"/>
      <c r="H94" s="73"/>
      <c r="I94" s="72"/>
      <c r="J94" s="73"/>
      <c r="K94" s="73"/>
      <c r="L94" s="73"/>
      <c r="M94" s="73"/>
      <c r="N94" s="73"/>
      <c r="O94" s="73"/>
      <c r="P94" s="73"/>
      <c r="Q94" s="73"/>
      <c r="R94" s="73"/>
      <c r="S94" s="73"/>
      <c r="T94" s="73"/>
      <c r="U94" s="73"/>
      <c r="V94" s="73"/>
      <c r="W94" s="73"/>
      <c r="X94" s="73"/>
      <c r="Y94" s="73"/>
      <c r="Z94" s="73"/>
    </row>
    <row r="95" spans="1:26" ht="13.5" customHeight="1" x14ac:dyDescent="0.3">
      <c r="A95" s="70"/>
      <c r="B95" s="73"/>
      <c r="C95" s="73"/>
      <c r="D95" s="73"/>
      <c r="E95" s="73"/>
      <c r="F95" s="72"/>
      <c r="G95" s="73"/>
      <c r="H95" s="73"/>
      <c r="I95" s="72"/>
      <c r="J95" s="73"/>
      <c r="K95" s="73"/>
      <c r="L95" s="73"/>
      <c r="M95" s="73"/>
      <c r="N95" s="73"/>
      <c r="O95" s="73"/>
      <c r="P95" s="73"/>
      <c r="Q95" s="73"/>
      <c r="R95" s="73"/>
      <c r="S95" s="73"/>
      <c r="T95" s="73"/>
      <c r="U95" s="73"/>
      <c r="V95" s="73"/>
      <c r="W95" s="73"/>
      <c r="X95" s="73"/>
      <c r="Y95" s="73"/>
      <c r="Z95" s="73"/>
    </row>
    <row r="96" spans="1:26" ht="13.5" customHeight="1" x14ac:dyDescent="0.3">
      <c r="A96" s="70"/>
      <c r="B96" s="73"/>
      <c r="C96" s="73"/>
      <c r="D96" s="73"/>
      <c r="E96" s="73"/>
      <c r="F96" s="72"/>
      <c r="G96" s="73"/>
      <c r="H96" s="73"/>
      <c r="I96" s="72"/>
      <c r="J96" s="73"/>
      <c r="K96" s="73"/>
      <c r="L96" s="73"/>
      <c r="M96" s="73"/>
      <c r="N96" s="73"/>
      <c r="O96" s="73"/>
      <c r="P96" s="73"/>
      <c r="Q96" s="73"/>
      <c r="R96" s="73"/>
      <c r="S96" s="73"/>
      <c r="T96" s="73"/>
      <c r="U96" s="73"/>
      <c r="V96" s="73"/>
      <c r="W96" s="73"/>
      <c r="X96" s="73"/>
      <c r="Y96" s="73"/>
      <c r="Z96" s="73"/>
    </row>
    <row r="97" spans="1:26" ht="13.5" customHeight="1" x14ac:dyDescent="0.3">
      <c r="A97" s="70"/>
      <c r="B97" s="73"/>
      <c r="C97" s="73"/>
      <c r="D97" s="73"/>
      <c r="E97" s="73"/>
      <c r="F97" s="72"/>
      <c r="G97" s="73"/>
      <c r="H97" s="73"/>
      <c r="I97" s="72"/>
      <c r="J97" s="73"/>
      <c r="K97" s="73"/>
      <c r="L97" s="73"/>
      <c r="M97" s="73"/>
      <c r="N97" s="73"/>
      <c r="O97" s="73"/>
      <c r="P97" s="73"/>
      <c r="Q97" s="73"/>
      <c r="R97" s="73"/>
      <c r="S97" s="73"/>
      <c r="T97" s="73"/>
      <c r="U97" s="73"/>
      <c r="V97" s="73"/>
      <c r="W97" s="73"/>
      <c r="X97" s="73"/>
      <c r="Y97" s="73"/>
      <c r="Z97" s="73"/>
    </row>
    <row r="98" spans="1:26" ht="13.5" customHeight="1" x14ac:dyDescent="0.3">
      <c r="A98" s="70"/>
      <c r="B98" s="73"/>
      <c r="C98" s="73"/>
      <c r="D98" s="73"/>
      <c r="E98" s="73"/>
      <c r="F98" s="72"/>
      <c r="G98" s="73"/>
      <c r="H98" s="73"/>
      <c r="I98" s="72"/>
      <c r="J98" s="73"/>
      <c r="K98" s="73"/>
      <c r="L98" s="73"/>
      <c r="M98" s="73"/>
      <c r="N98" s="73"/>
      <c r="O98" s="73"/>
      <c r="P98" s="73"/>
      <c r="Q98" s="73"/>
      <c r="R98" s="73"/>
      <c r="S98" s="73"/>
      <c r="T98" s="73"/>
      <c r="U98" s="73"/>
      <c r="V98" s="73"/>
      <c r="W98" s="73"/>
      <c r="X98" s="73"/>
      <c r="Y98" s="73"/>
      <c r="Z98" s="73"/>
    </row>
    <row r="99" spans="1:26" ht="13.5" customHeight="1" x14ac:dyDescent="0.3">
      <c r="A99" s="70"/>
      <c r="B99" s="73"/>
      <c r="C99" s="73"/>
      <c r="D99" s="73"/>
      <c r="E99" s="73"/>
      <c r="F99" s="72"/>
      <c r="G99" s="73"/>
      <c r="H99" s="73"/>
      <c r="I99" s="72"/>
      <c r="J99" s="73"/>
      <c r="K99" s="73"/>
      <c r="L99" s="73"/>
      <c r="M99" s="73"/>
      <c r="N99" s="73"/>
      <c r="O99" s="73"/>
      <c r="P99" s="73"/>
      <c r="Q99" s="73"/>
      <c r="R99" s="73"/>
      <c r="S99" s="73"/>
      <c r="T99" s="73"/>
      <c r="U99" s="73"/>
      <c r="V99" s="73"/>
      <c r="W99" s="73"/>
      <c r="X99" s="73"/>
      <c r="Y99" s="73"/>
      <c r="Z99" s="73"/>
    </row>
    <row r="100" spans="1:26" ht="13.5" customHeight="1" x14ac:dyDescent="0.3">
      <c r="A100" s="70"/>
      <c r="B100" s="73"/>
      <c r="C100" s="73"/>
      <c r="D100" s="73"/>
      <c r="E100" s="73"/>
      <c r="F100" s="72"/>
      <c r="G100" s="73"/>
      <c r="H100" s="73"/>
      <c r="I100" s="72"/>
      <c r="J100" s="73"/>
      <c r="K100" s="73"/>
      <c r="L100" s="73"/>
      <c r="M100" s="73"/>
      <c r="N100" s="73"/>
      <c r="O100" s="73"/>
      <c r="P100" s="73"/>
      <c r="Q100" s="73"/>
      <c r="R100" s="73"/>
      <c r="S100" s="73"/>
      <c r="T100" s="73"/>
      <c r="U100" s="73"/>
      <c r="V100" s="73"/>
      <c r="W100" s="73"/>
      <c r="X100" s="73"/>
      <c r="Y100" s="73"/>
      <c r="Z100" s="73"/>
    </row>
    <row r="101" spans="1:26" ht="13.5" customHeight="1" x14ac:dyDescent="0.3">
      <c r="A101" s="70"/>
      <c r="B101" s="73"/>
      <c r="C101" s="73"/>
      <c r="D101" s="73"/>
      <c r="E101" s="73"/>
      <c r="F101" s="72"/>
      <c r="G101" s="73"/>
      <c r="H101" s="73"/>
      <c r="I101" s="72"/>
      <c r="J101" s="73"/>
      <c r="K101" s="73"/>
      <c r="L101" s="73"/>
      <c r="M101" s="73"/>
      <c r="N101" s="73"/>
      <c r="O101" s="73"/>
      <c r="P101" s="73"/>
      <c r="Q101" s="73"/>
      <c r="R101" s="73"/>
      <c r="S101" s="73"/>
      <c r="T101" s="73"/>
      <c r="U101" s="73"/>
      <c r="V101" s="73"/>
      <c r="W101" s="73"/>
      <c r="X101" s="73"/>
      <c r="Y101" s="73"/>
      <c r="Z101" s="73"/>
    </row>
    <row r="102" spans="1:26" ht="13.5" customHeight="1" x14ac:dyDescent="0.3">
      <c r="A102" s="70"/>
      <c r="B102" s="73"/>
      <c r="C102" s="73"/>
      <c r="D102" s="73"/>
      <c r="E102" s="73"/>
      <c r="F102" s="72"/>
      <c r="G102" s="73"/>
      <c r="H102" s="73"/>
      <c r="I102" s="72"/>
      <c r="J102" s="73"/>
      <c r="K102" s="73"/>
      <c r="L102" s="73"/>
      <c r="M102" s="73"/>
      <c r="N102" s="73"/>
      <c r="O102" s="73"/>
      <c r="P102" s="73"/>
      <c r="Q102" s="73"/>
      <c r="R102" s="73"/>
      <c r="S102" s="73"/>
      <c r="T102" s="73"/>
      <c r="U102" s="73"/>
      <c r="V102" s="73"/>
      <c r="W102" s="73"/>
      <c r="X102" s="73"/>
      <c r="Y102" s="73"/>
      <c r="Z102" s="73"/>
    </row>
    <row r="103" spans="1:26" ht="13.5" customHeight="1" x14ac:dyDescent="0.3">
      <c r="A103" s="70"/>
      <c r="B103" s="73"/>
      <c r="C103" s="73"/>
      <c r="D103" s="73"/>
      <c r="E103" s="73"/>
      <c r="F103" s="72"/>
      <c r="G103" s="73"/>
      <c r="H103" s="73"/>
      <c r="I103" s="72"/>
      <c r="J103" s="73"/>
      <c r="K103" s="73"/>
      <c r="L103" s="73"/>
      <c r="M103" s="73"/>
      <c r="N103" s="73"/>
      <c r="O103" s="73"/>
      <c r="P103" s="73"/>
      <c r="Q103" s="73"/>
      <c r="R103" s="73"/>
      <c r="S103" s="73"/>
      <c r="T103" s="73"/>
      <c r="U103" s="73"/>
      <c r="V103" s="73"/>
      <c r="W103" s="73"/>
      <c r="X103" s="73"/>
      <c r="Y103" s="73"/>
      <c r="Z103" s="73"/>
    </row>
    <row r="104" spans="1:26" ht="13.5" customHeight="1" x14ac:dyDescent="0.3">
      <c r="A104" s="70"/>
      <c r="B104" s="73"/>
      <c r="C104" s="73"/>
      <c r="D104" s="73"/>
      <c r="E104" s="73"/>
      <c r="F104" s="72"/>
      <c r="G104" s="73"/>
      <c r="H104" s="73"/>
      <c r="I104" s="72"/>
      <c r="J104" s="73"/>
      <c r="K104" s="73"/>
      <c r="L104" s="73"/>
      <c r="M104" s="73"/>
      <c r="N104" s="73"/>
      <c r="O104" s="73"/>
      <c r="P104" s="73"/>
      <c r="Q104" s="73"/>
      <c r="R104" s="73"/>
      <c r="S104" s="73"/>
      <c r="T104" s="73"/>
      <c r="U104" s="73"/>
      <c r="V104" s="73"/>
      <c r="W104" s="73"/>
      <c r="X104" s="73"/>
      <c r="Y104" s="73"/>
      <c r="Z104" s="73"/>
    </row>
    <row r="105" spans="1:26" ht="13.5" customHeight="1" x14ac:dyDescent="0.3">
      <c r="A105" s="70"/>
      <c r="B105" s="73"/>
      <c r="C105" s="73"/>
      <c r="D105" s="73"/>
      <c r="E105" s="73"/>
      <c r="F105" s="72"/>
      <c r="G105" s="73"/>
      <c r="H105" s="73"/>
      <c r="I105" s="72"/>
      <c r="J105" s="73"/>
      <c r="K105" s="73"/>
      <c r="L105" s="73"/>
      <c r="M105" s="73"/>
      <c r="N105" s="73"/>
      <c r="O105" s="73"/>
      <c r="P105" s="73"/>
      <c r="Q105" s="73"/>
      <c r="R105" s="73"/>
      <c r="S105" s="73"/>
      <c r="T105" s="73"/>
      <c r="U105" s="73"/>
      <c r="V105" s="73"/>
      <c r="W105" s="73"/>
      <c r="X105" s="73"/>
      <c r="Y105" s="73"/>
      <c r="Z105" s="73"/>
    </row>
    <row r="106" spans="1:26" ht="13.5" customHeight="1" x14ac:dyDescent="0.3">
      <c r="A106" s="70"/>
      <c r="B106" s="73"/>
      <c r="C106" s="73"/>
      <c r="D106" s="73"/>
      <c r="E106" s="73"/>
      <c r="F106" s="72"/>
      <c r="G106" s="73"/>
      <c r="H106" s="73"/>
      <c r="I106" s="72"/>
      <c r="J106" s="73"/>
      <c r="K106" s="73"/>
      <c r="L106" s="73"/>
      <c r="M106" s="73"/>
      <c r="N106" s="73"/>
      <c r="O106" s="73"/>
      <c r="P106" s="73"/>
      <c r="Q106" s="73"/>
      <c r="R106" s="73"/>
      <c r="S106" s="73"/>
      <c r="T106" s="73"/>
      <c r="U106" s="73"/>
      <c r="V106" s="73"/>
      <c r="W106" s="73"/>
      <c r="X106" s="73"/>
      <c r="Y106" s="73"/>
      <c r="Z106" s="73"/>
    </row>
    <row r="107" spans="1:26" ht="13.5" customHeight="1" x14ac:dyDescent="0.3">
      <c r="A107" s="70"/>
      <c r="B107" s="73"/>
      <c r="C107" s="73"/>
      <c r="D107" s="73"/>
      <c r="E107" s="73"/>
      <c r="F107" s="72"/>
      <c r="G107" s="73"/>
      <c r="H107" s="73"/>
      <c r="I107" s="72"/>
      <c r="J107" s="73"/>
      <c r="K107" s="73"/>
      <c r="L107" s="73"/>
      <c r="M107" s="73"/>
      <c r="N107" s="73"/>
      <c r="O107" s="73"/>
      <c r="P107" s="73"/>
      <c r="Q107" s="73"/>
      <c r="R107" s="73"/>
      <c r="S107" s="73"/>
      <c r="T107" s="73"/>
      <c r="U107" s="73"/>
      <c r="V107" s="73"/>
      <c r="W107" s="73"/>
      <c r="X107" s="73"/>
      <c r="Y107" s="73"/>
      <c r="Z107" s="73"/>
    </row>
    <row r="108" spans="1:26" ht="13.5" customHeight="1" x14ac:dyDescent="0.3">
      <c r="A108" s="70"/>
      <c r="B108" s="73"/>
      <c r="C108" s="73"/>
      <c r="D108" s="73"/>
      <c r="E108" s="73"/>
      <c r="F108" s="72"/>
      <c r="G108" s="73"/>
      <c r="H108" s="73"/>
      <c r="I108" s="72"/>
      <c r="J108" s="73"/>
      <c r="K108" s="73"/>
      <c r="L108" s="73"/>
      <c r="M108" s="73"/>
      <c r="N108" s="73"/>
      <c r="O108" s="73"/>
      <c r="P108" s="73"/>
      <c r="Q108" s="73"/>
      <c r="R108" s="73"/>
      <c r="S108" s="73"/>
      <c r="T108" s="73"/>
      <c r="U108" s="73"/>
      <c r="V108" s="73"/>
      <c r="W108" s="73"/>
      <c r="X108" s="73"/>
      <c r="Y108" s="73"/>
      <c r="Z108" s="73"/>
    </row>
    <row r="109" spans="1:26" ht="13.5" customHeight="1" x14ac:dyDescent="0.3">
      <c r="A109" s="70"/>
      <c r="B109" s="73"/>
      <c r="C109" s="73"/>
      <c r="D109" s="73"/>
      <c r="E109" s="73"/>
      <c r="F109" s="72"/>
      <c r="G109" s="73"/>
      <c r="H109" s="73"/>
      <c r="I109" s="72"/>
      <c r="J109" s="73"/>
      <c r="K109" s="73"/>
      <c r="L109" s="73"/>
      <c r="M109" s="73"/>
      <c r="N109" s="73"/>
      <c r="O109" s="73"/>
      <c r="P109" s="73"/>
      <c r="Q109" s="73"/>
      <c r="R109" s="73"/>
      <c r="S109" s="73"/>
      <c r="T109" s="73"/>
      <c r="U109" s="73"/>
      <c r="V109" s="73"/>
      <c r="W109" s="73"/>
      <c r="X109" s="73"/>
      <c r="Y109" s="73"/>
      <c r="Z109" s="73"/>
    </row>
    <row r="110" spans="1:26" ht="13.5" customHeight="1" x14ac:dyDescent="0.3">
      <c r="A110" s="70"/>
      <c r="B110" s="73"/>
      <c r="C110" s="73"/>
      <c r="D110" s="73"/>
      <c r="E110" s="73"/>
      <c r="F110" s="72"/>
      <c r="G110" s="73"/>
      <c r="H110" s="73"/>
      <c r="I110" s="72"/>
      <c r="J110" s="73"/>
      <c r="K110" s="73"/>
      <c r="L110" s="73"/>
      <c r="M110" s="73"/>
      <c r="N110" s="73"/>
      <c r="O110" s="73"/>
      <c r="P110" s="73"/>
      <c r="Q110" s="73"/>
      <c r="R110" s="73"/>
      <c r="S110" s="73"/>
      <c r="T110" s="73"/>
      <c r="U110" s="73"/>
      <c r="V110" s="73"/>
      <c r="W110" s="73"/>
      <c r="X110" s="73"/>
      <c r="Y110" s="73"/>
      <c r="Z110" s="73"/>
    </row>
    <row r="111" spans="1:26" ht="13.5" customHeight="1" x14ac:dyDescent="0.3">
      <c r="A111" s="70"/>
      <c r="B111" s="73"/>
      <c r="C111" s="73"/>
      <c r="D111" s="73"/>
      <c r="E111" s="73"/>
      <c r="F111" s="72"/>
      <c r="G111" s="73"/>
      <c r="H111" s="73"/>
      <c r="I111" s="72"/>
      <c r="J111" s="73"/>
      <c r="K111" s="73"/>
      <c r="L111" s="73"/>
      <c r="M111" s="73"/>
      <c r="N111" s="73"/>
      <c r="O111" s="73"/>
      <c r="P111" s="73"/>
      <c r="Q111" s="73"/>
      <c r="R111" s="73"/>
      <c r="S111" s="73"/>
      <c r="T111" s="73"/>
      <c r="U111" s="73"/>
      <c r="V111" s="73"/>
      <c r="W111" s="73"/>
      <c r="X111" s="73"/>
      <c r="Y111" s="73"/>
      <c r="Z111" s="73"/>
    </row>
    <row r="112" spans="1:26" ht="13.5" customHeight="1" x14ac:dyDescent="0.3">
      <c r="A112" s="70"/>
      <c r="B112" s="73"/>
      <c r="C112" s="73"/>
      <c r="D112" s="73"/>
      <c r="E112" s="73"/>
      <c r="F112" s="72"/>
      <c r="G112" s="73"/>
      <c r="H112" s="73"/>
      <c r="I112" s="72"/>
      <c r="J112" s="73"/>
      <c r="K112" s="73"/>
      <c r="L112" s="73"/>
      <c r="M112" s="73"/>
      <c r="N112" s="73"/>
      <c r="O112" s="73"/>
      <c r="P112" s="73"/>
      <c r="Q112" s="73"/>
      <c r="R112" s="73"/>
      <c r="S112" s="73"/>
      <c r="T112" s="73"/>
      <c r="U112" s="73"/>
      <c r="V112" s="73"/>
      <c r="W112" s="73"/>
      <c r="X112" s="73"/>
      <c r="Y112" s="73"/>
      <c r="Z112" s="73"/>
    </row>
    <row r="113" spans="1:26" ht="13.5" customHeight="1" x14ac:dyDescent="0.3">
      <c r="A113" s="70"/>
      <c r="B113" s="73"/>
      <c r="C113" s="73"/>
      <c r="D113" s="73"/>
      <c r="E113" s="73"/>
      <c r="F113" s="72"/>
      <c r="G113" s="73"/>
      <c r="H113" s="73"/>
      <c r="I113" s="72"/>
      <c r="J113" s="73"/>
      <c r="K113" s="73"/>
      <c r="L113" s="73"/>
      <c r="M113" s="73"/>
      <c r="N113" s="73"/>
      <c r="O113" s="73"/>
      <c r="P113" s="73"/>
      <c r="Q113" s="73"/>
      <c r="R113" s="73"/>
      <c r="S113" s="73"/>
      <c r="T113" s="73"/>
      <c r="U113" s="73"/>
      <c r="V113" s="73"/>
      <c r="W113" s="73"/>
      <c r="X113" s="73"/>
      <c r="Y113" s="73"/>
      <c r="Z113" s="73"/>
    </row>
    <row r="114" spans="1:26" ht="13.5" customHeight="1" x14ac:dyDescent="0.3">
      <c r="A114" s="70"/>
      <c r="B114" s="73"/>
      <c r="C114" s="73"/>
      <c r="D114" s="73"/>
      <c r="E114" s="73"/>
      <c r="F114" s="72"/>
      <c r="G114" s="73"/>
      <c r="H114" s="73"/>
      <c r="I114" s="72"/>
      <c r="J114" s="73"/>
      <c r="K114" s="73"/>
      <c r="L114" s="73"/>
      <c r="M114" s="73"/>
      <c r="N114" s="73"/>
      <c r="O114" s="73"/>
      <c r="P114" s="73"/>
      <c r="Q114" s="73"/>
      <c r="R114" s="73"/>
      <c r="S114" s="73"/>
      <c r="T114" s="73"/>
      <c r="U114" s="73"/>
      <c r="V114" s="73"/>
      <c r="W114" s="73"/>
      <c r="X114" s="73"/>
      <c r="Y114" s="73"/>
      <c r="Z114" s="73"/>
    </row>
    <row r="115" spans="1:26" ht="13.5" customHeight="1" x14ac:dyDescent="0.3">
      <c r="A115" s="70"/>
      <c r="B115" s="73"/>
      <c r="C115" s="73"/>
      <c r="D115" s="73"/>
      <c r="E115" s="73"/>
      <c r="F115" s="72"/>
      <c r="G115" s="73"/>
      <c r="H115" s="73"/>
      <c r="I115" s="72"/>
      <c r="J115" s="73"/>
      <c r="K115" s="73"/>
      <c r="L115" s="73"/>
      <c r="M115" s="73"/>
      <c r="N115" s="73"/>
      <c r="O115" s="73"/>
      <c r="P115" s="73"/>
      <c r="Q115" s="73"/>
      <c r="R115" s="73"/>
      <c r="S115" s="73"/>
      <c r="T115" s="73"/>
      <c r="U115" s="73"/>
      <c r="V115" s="73"/>
      <c r="W115" s="73"/>
      <c r="X115" s="73"/>
      <c r="Y115" s="73"/>
      <c r="Z115" s="73"/>
    </row>
    <row r="116" spans="1:26" ht="13.5" customHeight="1" x14ac:dyDescent="0.3">
      <c r="A116" s="70"/>
      <c r="B116" s="73"/>
      <c r="C116" s="73"/>
      <c r="D116" s="73"/>
      <c r="E116" s="73"/>
      <c r="F116" s="72"/>
      <c r="G116" s="73"/>
      <c r="H116" s="73"/>
      <c r="I116" s="72"/>
      <c r="J116" s="73"/>
      <c r="K116" s="73"/>
      <c r="L116" s="73"/>
      <c r="M116" s="73"/>
      <c r="N116" s="73"/>
      <c r="O116" s="73"/>
      <c r="P116" s="73"/>
      <c r="Q116" s="73"/>
      <c r="R116" s="73"/>
      <c r="S116" s="73"/>
      <c r="T116" s="73"/>
      <c r="U116" s="73"/>
      <c r="V116" s="73"/>
      <c r="W116" s="73"/>
      <c r="X116" s="73"/>
      <c r="Y116" s="73"/>
      <c r="Z116" s="73"/>
    </row>
    <row r="117" spans="1:26" ht="13.5" customHeight="1" x14ac:dyDescent="0.3">
      <c r="A117" s="70"/>
      <c r="B117" s="73"/>
      <c r="C117" s="73"/>
      <c r="D117" s="73"/>
      <c r="E117" s="73"/>
      <c r="F117" s="72"/>
      <c r="G117" s="73"/>
      <c r="H117" s="73"/>
      <c r="I117" s="72"/>
      <c r="J117" s="73"/>
      <c r="K117" s="73"/>
      <c r="L117" s="73"/>
      <c r="M117" s="73"/>
      <c r="N117" s="73"/>
      <c r="O117" s="73"/>
      <c r="P117" s="73"/>
      <c r="Q117" s="73"/>
      <c r="R117" s="73"/>
      <c r="S117" s="73"/>
      <c r="T117" s="73"/>
      <c r="U117" s="73"/>
      <c r="V117" s="73"/>
      <c r="W117" s="73"/>
      <c r="X117" s="73"/>
      <c r="Y117" s="73"/>
      <c r="Z117" s="73"/>
    </row>
    <row r="118" spans="1:26" ht="13.5" customHeight="1" x14ac:dyDescent="0.3">
      <c r="A118" s="70"/>
      <c r="B118" s="73"/>
      <c r="C118" s="73"/>
      <c r="D118" s="73"/>
      <c r="E118" s="73"/>
      <c r="F118" s="72"/>
      <c r="G118" s="73"/>
      <c r="H118" s="73"/>
      <c r="I118" s="72"/>
      <c r="J118" s="73"/>
      <c r="K118" s="73"/>
      <c r="L118" s="73"/>
      <c r="M118" s="73"/>
      <c r="N118" s="73"/>
      <c r="O118" s="73"/>
      <c r="P118" s="73"/>
      <c r="Q118" s="73"/>
      <c r="R118" s="73"/>
      <c r="S118" s="73"/>
      <c r="T118" s="73"/>
      <c r="U118" s="73"/>
      <c r="V118" s="73"/>
      <c r="W118" s="73"/>
      <c r="X118" s="73"/>
      <c r="Y118" s="73"/>
      <c r="Z118" s="73"/>
    </row>
    <row r="119" spans="1:26" ht="13.5" customHeight="1" x14ac:dyDescent="0.3">
      <c r="A119" s="70"/>
      <c r="B119" s="73"/>
      <c r="C119" s="73"/>
      <c r="D119" s="73"/>
      <c r="E119" s="73"/>
      <c r="F119" s="72"/>
      <c r="G119" s="73"/>
      <c r="H119" s="73"/>
      <c r="I119" s="72"/>
      <c r="J119" s="73"/>
      <c r="K119" s="73"/>
      <c r="L119" s="73"/>
      <c r="M119" s="73"/>
      <c r="N119" s="73"/>
      <c r="O119" s="73"/>
      <c r="P119" s="73"/>
      <c r="Q119" s="73"/>
      <c r="R119" s="73"/>
      <c r="S119" s="73"/>
      <c r="T119" s="73"/>
      <c r="U119" s="73"/>
      <c r="V119" s="73"/>
      <c r="W119" s="73"/>
      <c r="X119" s="73"/>
      <c r="Y119" s="73"/>
      <c r="Z119" s="73"/>
    </row>
    <row r="120" spans="1:26" ht="13.5" customHeight="1" x14ac:dyDescent="0.3">
      <c r="A120" s="70"/>
      <c r="B120" s="73"/>
      <c r="C120" s="73"/>
      <c r="D120" s="73"/>
      <c r="E120" s="73"/>
      <c r="F120" s="72"/>
      <c r="G120" s="73"/>
      <c r="H120" s="73"/>
      <c r="I120" s="72"/>
      <c r="J120" s="73"/>
      <c r="K120" s="73"/>
      <c r="L120" s="73"/>
      <c r="M120" s="73"/>
      <c r="N120" s="73"/>
      <c r="O120" s="73"/>
      <c r="P120" s="73"/>
      <c r="Q120" s="73"/>
      <c r="R120" s="73"/>
      <c r="S120" s="73"/>
      <c r="T120" s="73"/>
      <c r="U120" s="73"/>
      <c r="V120" s="73"/>
      <c r="W120" s="73"/>
      <c r="X120" s="73"/>
      <c r="Y120" s="73"/>
      <c r="Z120" s="73"/>
    </row>
    <row r="121" spans="1:26" ht="13.5" customHeight="1" x14ac:dyDescent="0.3">
      <c r="A121" s="70"/>
      <c r="B121" s="73"/>
      <c r="C121" s="73"/>
      <c r="D121" s="73"/>
      <c r="E121" s="73"/>
      <c r="F121" s="72"/>
      <c r="G121" s="73"/>
      <c r="H121" s="73"/>
      <c r="I121" s="72"/>
      <c r="J121" s="73"/>
      <c r="K121" s="73"/>
      <c r="L121" s="73"/>
      <c r="M121" s="73"/>
      <c r="N121" s="73"/>
      <c r="O121" s="73"/>
      <c r="P121" s="73"/>
      <c r="Q121" s="73"/>
      <c r="R121" s="73"/>
      <c r="S121" s="73"/>
      <c r="T121" s="73"/>
      <c r="U121" s="73"/>
      <c r="V121" s="73"/>
      <c r="W121" s="73"/>
      <c r="X121" s="73"/>
      <c r="Y121" s="73"/>
      <c r="Z121" s="73"/>
    </row>
    <row r="122" spans="1:26" ht="13.5" customHeight="1" x14ac:dyDescent="0.3">
      <c r="A122" s="70"/>
      <c r="B122" s="73"/>
      <c r="C122" s="73"/>
      <c r="D122" s="73"/>
      <c r="E122" s="73"/>
      <c r="F122" s="72"/>
      <c r="G122" s="73"/>
      <c r="H122" s="73"/>
      <c r="I122" s="72"/>
      <c r="J122" s="73"/>
      <c r="K122" s="73"/>
      <c r="L122" s="73"/>
      <c r="M122" s="73"/>
      <c r="N122" s="73"/>
      <c r="O122" s="73"/>
      <c r="P122" s="73"/>
      <c r="Q122" s="73"/>
      <c r="R122" s="73"/>
      <c r="S122" s="73"/>
      <c r="T122" s="73"/>
      <c r="U122" s="73"/>
      <c r="V122" s="73"/>
      <c r="W122" s="73"/>
      <c r="X122" s="73"/>
      <c r="Y122" s="73"/>
      <c r="Z122" s="73"/>
    </row>
    <row r="123" spans="1:26" ht="13.5" customHeight="1" x14ac:dyDescent="0.3">
      <c r="A123" s="70"/>
      <c r="B123" s="73"/>
      <c r="C123" s="73"/>
      <c r="D123" s="73"/>
      <c r="E123" s="73"/>
      <c r="F123" s="72"/>
      <c r="G123" s="73"/>
      <c r="H123" s="73"/>
      <c r="I123" s="72"/>
      <c r="J123" s="73"/>
      <c r="K123" s="73"/>
      <c r="L123" s="73"/>
      <c r="M123" s="73"/>
      <c r="N123" s="73"/>
      <c r="O123" s="73"/>
      <c r="P123" s="73"/>
      <c r="Q123" s="73"/>
      <c r="R123" s="73"/>
      <c r="S123" s="73"/>
      <c r="T123" s="73"/>
      <c r="U123" s="73"/>
      <c r="V123" s="73"/>
      <c r="W123" s="73"/>
      <c r="X123" s="73"/>
      <c r="Y123" s="73"/>
      <c r="Z123" s="73"/>
    </row>
    <row r="124" spans="1:26" ht="13.5" customHeight="1" x14ac:dyDescent="0.3">
      <c r="A124" s="70"/>
      <c r="B124" s="73"/>
      <c r="C124" s="73"/>
      <c r="D124" s="73"/>
      <c r="E124" s="73"/>
      <c r="F124" s="72"/>
      <c r="G124" s="73"/>
      <c r="H124" s="73"/>
      <c r="I124" s="72"/>
      <c r="J124" s="73"/>
      <c r="K124" s="73"/>
      <c r="L124" s="73"/>
      <c r="M124" s="73"/>
      <c r="N124" s="73"/>
      <c r="O124" s="73"/>
      <c r="P124" s="73"/>
      <c r="Q124" s="73"/>
      <c r="R124" s="73"/>
      <c r="S124" s="73"/>
      <c r="T124" s="73"/>
      <c r="U124" s="73"/>
      <c r="V124" s="73"/>
      <c r="W124" s="73"/>
      <c r="X124" s="73"/>
      <c r="Y124" s="73"/>
      <c r="Z124" s="73"/>
    </row>
    <row r="125" spans="1:26" ht="13.5" customHeight="1" x14ac:dyDescent="0.3">
      <c r="A125" s="70"/>
      <c r="B125" s="73"/>
      <c r="C125" s="73"/>
      <c r="D125" s="73"/>
      <c r="E125" s="73"/>
      <c r="F125" s="72"/>
      <c r="G125" s="73"/>
      <c r="H125" s="73"/>
      <c r="I125" s="72"/>
      <c r="J125" s="73"/>
      <c r="K125" s="73"/>
      <c r="L125" s="73"/>
      <c r="M125" s="73"/>
      <c r="N125" s="73"/>
      <c r="O125" s="73"/>
      <c r="P125" s="73"/>
      <c r="Q125" s="73"/>
      <c r="R125" s="73"/>
      <c r="S125" s="73"/>
      <c r="T125" s="73"/>
      <c r="U125" s="73"/>
      <c r="V125" s="73"/>
      <c r="W125" s="73"/>
      <c r="X125" s="73"/>
      <c r="Y125" s="73"/>
      <c r="Z125" s="73"/>
    </row>
    <row r="126" spans="1:26" ht="13.5" customHeight="1" x14ac:dyDescent="0.3">
      <c r="A126" s="70"/>
      <c r="B126" s="73"/>
      <c r="C126" s="73"/>
      <c r="D126" s="73"/>
      <c r="E126" s="73"/>
      <c r="F126" s="72"/>
      <c r="G126" s="73"/>
      <c r="H126" s="73"/>
      <c r="I126" s="72"/>
      <c r="J126" s="73"/>
      <c r="K126" s="73"/>
      <c r="L126" s="73"/>
      <c r="M126" s="73"/>
      <c r="N126" s="73"/>
      <c r="O126" s="73"/>
      <c r="P126" s="73"/>
      <c r="Q126" s="73"/>
      <c r="R126" s="73"/>
      <c r="S126" s="73"/>
      <c r="T126" s="73"/>
      <c r="U126" s="73"/>
      <c r="V126" s="73"/>
      <c r="W126" s="73"/>
      <c r="X126" s="73"/>
      <c r="Y126" s="73"/>
      <c r="Z126" s="73"/>
    </row>
    <row r="127" spans="1:26" ht="13.5" customHeight="1" x14ac:dyDescent="0.3">
      <c r="A127" s="70"/>
      <c r="B127" s="73"/>
      <c r="C127" s="73"/>
      <c r="D127" s="73"/>
      <c r="E127" s="73"/>
      <c r="F127" s="72"/>
      <c r="G127" s="73"/>
      <c r="H127" s="73"/>
      <c r="I127" s="72"/>
      <c r="J127" s="73"/>
      <c r="K127" s="73"/>
      <c r="L127" s="73"/>
      <c r="M127" s="73"/>
      <c r="N127" s="73"/>
      <c r="O127" s="73"/>
      <c r="P127" s="73"/>
      <c r="Q127" s="73"/>
      <c r="R127" s="73"/>
      <c r="S127" s="73"/>
      <c r="T127" s="73"/>
      <c r="U127" s="73"/>
      <c r="V127" s="73"/>
      <c r="W127" s="73"/>
      <c r="X127" s="73"/>
      <c r="Y127" s="73"/>
      <c r="Z127" s="73"/>
    </row>
    <row r="128" spans="1:26" ht="13.5" customHeight="1" x14ac:dyDescent="0.3">
      <c r="A128" s="70"/>
      <c r="B128" s="73"/>
      <c r="C128" s="73"/>
      <c r="D128" s="73"/>
      <c r="E128" s="73"/>
      <c r="F128" s="72"/>
      <c r="G128" s="73"/>
      <c r="H128" s="73"/>
      <c r="I128" s="72"/>
      <c r="J128" s="73"/>
      <c r="K128" s="73"/>
      <c r="L128" s="73"/>
      <c r="M128" s="73"/>
      <c r="N128" s="73"/>
      <c r="O128" s="73"/>
      <c r="P128" s="73"/>
      <c r="Q128" s="73"/>
      <c r="R128" s="73"/>
      <c r="S128" s="73"/>
      <c r="T128" s="73"/>
      <c r="U128" s="73"/>
      <c r="V128" s="73"/>
      <c r="W128" s="73"/>
      <c r="X128" s="73"/>
      <c r="Y128" s="73"/>
      <c r="Z128" s="73"/>
    </row>
    <row r="129" spans="1:26" ht="13.5" customHeight="1" x14ac:dyDescent="0.3">
      <c r="A129" s="70"/>
      <c r="B129" s="73"/>
      <c r="C129" s="73"/>
      <c r="D129" s="73"/>
      <c r="E129" s="73"/>
      <c r="F129" s="72"/>
      <c r="G129" s="73"/>
      <c r="H129" s="73"/>
      <c r="I129" s="72"/>
      <c r="J129" s="73"/>
      <c r="K129" s="73"/>
      <c r="L129" s="73"/>
      <c r="M129" s="73"/>
      <c r="N129" s="73"/>
      <c r="O129" s="73"/>
      <c r="P129" s="73"/>
      <c r="Q129" s="73"/>
      <c r="R129" s="73"/>
      <c r="S129" s="73"/>
      <c r="T129" s="73"/>
      <c r="U129" s="73"/>
      <c r="V129" s="73"/>
      <c r="W129" s="73"/>
      <c r="X129" s="73"/>
      <c r="Y129" s="73"/>
      <c r="Z129" s="73"/>
    </row>
    <row r="130" spans="1:26" ht="13.5" customHeight="1" x14ac:dyDescent="0.3">
      <c r="A130" s="70"/>
      <c r="B130" s="73"/>
      <c r="C130" s="73"/>
      <c r="D130" s="73"/>
      <c r="E130" s="73"/>
      <c r="F130" s="72"/>
      <c r="G130" s="73"/>
      <c r="H130" s="73"/>
      <c r="I130" s="72"/>
      <c r="J130" s="73"/>
      <c r="K130" s="73"/>
      <c r="L130" s="73"/>
      <c r="M130" s="73"/>
      <c r="N130" s="73"/>
      <c r="O130" s="73"/>
      <c r="P130" s="73"/>
      <c r="Q130" s="73"/>
      <c r="R130" s="73"/>
      <c r="S130" s="73"/>
      <c r="T130" s="73"/>
      <c r="U130" s="73"/>
      <c r="V130" s="73"/>
      <c r="W130" s="73"/>
      <c r="X130" s="73"/>
      <c r="Y130" s="73"/>
      <c r="Z130" s="73"/>
    </row>
    <row r="131" spans="1:26" ht="13.5" customHeight="1" x14ac:dyDescent="0.3">
      <c r="A131" s="70"/>
      <c r="B131" s="73"/>
      <c r="C131" s="73"/>
      <c r="D131" s="73"/>
      <c r="E131" s="73"/>
      <c r="F131" s="72"/>
      <c r="G131" s="73"/>
      <c r="H131" s="73"/>
      <c r="I131" s="72"/>
      <c r="J131" s="73"/>
      <c r="K131" s="73"/>
      <c r="L131" s="73"/>
      <c r="M131" s="73"/>
      <c r="N131" s="73"/>
      <c r="O131" s="73"/>
      <c r="P131" s="73"/>
      <c r="Q131" s="73"/>
      <c r="R131" s="73"/>
      <c r="S131" s="73"/>
      <c r="T131" s="73"/>
      <c r="U131" s="73"/>
      <c r="V131" s="73"/>
      <c r="W131" s="73"/>
      <c r="X131" s="73"/>
      <c r="Y131" s="73"/>
      <c r="Z131" s="73"/>
    </row>
    <row r="132" spans="1:26" ht="13.5" customHeight="1" x14ac:dyDescent="0.3">
      <c r="A132" s="70"/>
      <c r="B132" s="73"/>
      <c r="C132" s="73"/>
      <c r="D132" s="73"/>
      <c r="E132" s="73"/>
      <c r="F132" s="72"/>
      <c r="G132" s="73"/>
      <c r="H132" s="73"/>
      <c r="I132" s="72"/>
      <c r="J132" s="73"/>
      <c r="K132" s="73"/>
      <c r="L132" s="73"/>
      <c r="M132" s="73"/>
      <c r="N132" s="73"/>
      <c r="O132" s="73"/>
      <c r="P132" s="73"/>
      <c r="Q132" s="73"/>
      <c r="R132" s="73"/>
      <c r="S132" s="73"/>
      <c r="T132" s="73"/>
      <c r="U132" s="73"/>
      <c r="V132" s="73"/>
      <c r="W132" s="73"/>
      <c r="X132" s="73"/>
      <c r="Y132" s="73"/>
      <c r="Z132" s="73"/>
    </row>
    <row r="133" spans="1:26" ht="13.5" customHeight="1" x14ac:dyDescent="0.3">
      <c r="A133" s="70"/>
      <c r="B133" s="73"/>
      <c r="C133" s="73"/>
      <c r="D133" s="73"/>
      <c r="E133" s="73"/>
      <c r="F133" s="72"/>
      <c r="G133" s="73"/>
      <c r="H133" s="73"/>
      <c r="I133" s="72"/>
      <c r="J133" s="73"/>
      <c r="K133" s="73"/>
      <c r="L133" s="73"/>
      <c r="M133" s="73"/>
      <c r="N133" s="73"/>
      <c r="O133" s="73"/>
      <c r="P133" s="73"/>
      <c r="Q133" s="73"/>
      <c r="R133" s="73"/>
      <c r="S133" s="73"/>
      <c r="T133" s="73"/>
      <c r="U133" s="73"/>
      <c r="V133" s="73"/>
      <c r="W133" s="73"/>
      <c r="X133" s="73"/>
      <c r="Y133" s="73"/>
      <c r="Z133" s="73"/>
    </row>
    <row r="134" spans="1:26" ht="13.5" customHeight="1" x14ac:dyDescent="0.3">
      <c r="A134" s="70"/>
      <c r="B134" s="73"/>
      <c r="C134" s="73"/>
      <c r="D134" s="73"/>
      <c r="E134" s="73"/>
      <c r="F134" s="72"/>
      <c r="G134" s="73"/>
      <c r="H134" s="73"/>
      <c r="I134" s="72"/>
      <c r="J134" s="73"/>
      <c r="K134" s="73"/>
      <c r="L134" s="73"/>
      <c r="M134" s="73"/>
      <c r="N134" s="73"/>
      <c r="O134" s="73"/>
      <c r="P134" s="73"/>
      <c r="Q134" s="73"/>
      <c r="R134" s="73"/>
      <c r="S134" s="73"/>
      <c r="T134" s="73"/>
      <c r="U134" s="73"/>
      <c r="V134" s="73"/>
      <c r="W134" s="73"/>
      <c r="X134" s="73"/>
      <c r="Y134" s="73"/>
      <c r="Z134" s="73"/>
    </row>
    <row r="135" spans="1:26" ht="13.5" customHeight="1" x14ac:dyDescent="0.3">
      <c r="A135" s="70"/>
      <c r="B135" s="73"/>
      <c r="C135" s="73"/>
      <c r="D135" s="73"/>
      <c r="E135" s="73"/>
      <c r="F135" s="72"/>
      <c r="G135" s="73"/>
      <c r="H135" s="73"/>
      <c r="I135" s="72"/>
      <c r="J135" s="73"/>
      <c r="K135" s="73"/>
      <c r="L135" s="73"/>
      <c r="M135" s="73"/>
      <c r="N135" s="73"/>
      <c r="O135" s="73"/>
      <c r="P135" s="73"/>
      <c r="Q135" s="73"/>
      <c r="R135" s="73"/>
      <c r="S135" s="73"/>
      <c r="T135" s="73"/>
      <c r="U135" s="73"/>
      <c r="V135" s="73"/>
      <c r="W135" s="73"/>
      <c r="X135" s="73"/>
      <c r="Y135" s="73"/>
      <c r="Z135" s="73"/>
    </row>
    <row r="136" spans="1:26" ht="13.5" customHeight="1" x14ac:dyDescent="0.3">
      <c r="A136" s="70"/>
      <c r="B136" s="73"/>
      <c r="C136" s="73"/>
      <c r="D136" s="73"/>
      <c r="E136" s="73"/>
      <c r="F136" s="72"/>
      <c r="G136" s="73"/>
      <c r="H136" s="73"/>
      <c r="I136" s="72"/>
      <c r="J136" s="73"/>
      <c r="K136" s="73"/>
      <c r="L136" s="73"/>
      <c r="M136" s="73"/>
      <c r="N136" s="73"/>
      <c r="O136" s="73"/>
      <c r="P136" s="73"/>
      <c r="Q136" s="73"/>
      <c r="R136" s="73"/>
      <c r="S136" s="73"/>
      <c r="T136" s="73"/>
      <c r="U136" s="73"/>
      <c r="V136" s="73"/>
      <c r="W136" s="73"/>
      <c r="X136" s="73"/>
      <c r="Y136" s="73"/>
      <c r="Z136" s="73"/>
    </row>
    <row r="137" spans="1:26" ht="13.5" customHeight="1" x14ac:dyDescent="0.3">
      <c r="A137" s="70"/>
      <c r="B137" s="73"/>
      <c r="C137" s="73"/>
      <c r="D137" s="73"/>
      <c r="E137" s="73"/>
      <c r="F137" s="72"/>
      <c r="G137" s="73"/>
      <c r="H137" s="73"/>
      <c r="I137" s="72"/>
      <c r="J137" s="73"/>
      <c r="K137" s="73"/>
      <c r="L137" s="73"/>
      <c r="M137" s="73"/>
      <c r="N137" s="73"/>
      <c r="O137" s="73"/>
      <c r="P137" s="73"/>
      <c r="Q137" s="73"/>
      <c r="R137" s="73"/>
      <c r="S137" s="73"/>
      <c r="T137" s="73"/>
      <c r="U137" s="73"/>
      <c r="V137" s="73"/>
      <c r="W137" s="73"/>
      <c r="X137" s="73"/>
      <c r="Y137" s="73"/>
      <c r="Z137" s="73"/>
    </row>
    <row r="138" spans="1:26" ht="13.5" customHeight="1" x14ac:dyDescent="0.3">
      <c r="A138" s="70"/>
      <c r="B138" s="73"/>
      <c r="C138" s="73"/>
      <c r="D138" s="73"/>
      <c r="E138" s="73"/>
      <c r="F138" s="72"/>
      <c r="G138" s="73"/>
      <c r="H138" s="73"/>
      <c r="I138" s="72"/>
      <c r="J138" s="73"/>
      <c r="K138" s="73"/>
      <c r="L138" s="73"/>
      <c r="M138" s="73"/>
      <c r="N138" s="73"/>
      <c r="O138" s="73"/>
      <c r="P138" s="73"/>
      <c r="Q138" s="73"/>
      <c r="R138" s="73"/>
      <c r="S138" s="73"/>
      <c r="T138" s="73"/>
      <c r="U138" s="73"/>
      <c r="V138" s="73"/>
      <c r="W138" s="73"/>
      <c r="X138" s="73"/>
      <c r="Y138" s="73"/>
      <c r="Z138" s="73"/>
    </row>
    <row r="139" spans="1:26" ht="13.5" customHeight="1" x14ac:dyDescent="0.3">
      <c r="A139" s="70"/>
      <c r="B139" s="73"/>
      <c r="C139" s="73"/>
      <c r="D139" s="73"/>
      <c r="E139" s="73"/>
      <c r="F139" s="72"/>
      <c r="G139" s="73"/>
      <c r="H139" s="73"/>
      <c r="I139" s="72"/>
      <c r="J139" s="73"/>
      <c r="K139" s="73"/>
      <c r="L139" s="73"/>
      <c r="M139" s="73"/>
      <c r="N139" s="73"/>
      <c r="O139" s="73"/>
      <c r="P139" s="73"/>
      <c r="Q139" s="73"/>
      <c r="R139" s="73"/>
      <c r="S139" s="73"/>
      <c r="T139" s="73"/>
      <c r="U139" s="73"/>
      <c r="V139" s="73"/>
      <c r="W139" s="73"/>
      <c r="X139" s="73"/>
      <c r="Y139" s="73"/>
      <c r="Z139" s="73"/>
    </row>
    <row r="140" spans="1:26" ht="13.5" customHeight="1" x14ac:dyDescent="0.3">
      <c r="A140" s="70"/>
      <c r="B140" s="73"/>
      <c r="C140" s="73"/>
      <c r="D140" s="73"/>
      <c r="E140" s="73"/>
      <c r="F140" s="72"/>
      <c r="G140" s="73"/>
      <c r="H140" s="73"/>
      <c r="I140" s="72"/>
      <c r="J140" s="73"/>
      <c r="K140" s="73"/>
      <c r="L140" s="73"/>
      <c r="M140" s="73"/>
      <c r="N140" s="73"/>
      <c r="O140" s="73"/>
      <c r="P140" s="73"/>
      <c r="Q140" s="73"/>
      <c r="R140" s="73"/>
      <c r="S140" s="73"/>
      <c r="T140" s="73"/>
      <c r="U140" s="73"/>
      <c r="V140" s="73"/>
      <c r="W140" s="73"/>
      <c r="X140" s="73"/>
      <c r="Y140" s="73"/>
      <c r="Z140" s="73"/>
    </row>
    <row r="141" spans="1:26" ht="13.5" customHeight="1" x14ac:dyDescent="0.3">
      <c r="A141" s="70"/>
      <c r="B141" s="73"/>
      <c r="C141" s="73"/>
      <c r="D141" s="73"/>
      <c r="E141" s="73"/>
      <c r="F141" s="72"/>
      <c r="G141" s="73"/>
      <c r="H141" s="73"/>
      <c r="I141" s="72"/>
      <c r="J141" s="73"/>
      <c r="K141" s="73"/>
      <c r="L141" s="73"/>
      <c r="M141" s="73"/>
      <c r="N141" s="73"/>
      <c r="O141" s="73"/>
      <c r="P141" s="73"/>
      <c r="Q141" s="73"/>
      <c r="R141" s="73"/>
      <c r="S141" s="73"/>
      <c r="T141" s="73"/>
      <c r="U141" s="73"/>
      <c r="V141" s="73"/>
      <c r="W141" s="73"/>
      <c r="X141" s="73"/>
      <c r="Y141" s="73"/>
      <c r="Z141" s="73"/>
    </row>
    <row r="142" spans="1:26" ht="13.5" customHeight="1" x14ac:dyDescent="0.3">
      <c r="A142" s="70"/>
      <c r="B142" s="73"/>
      <c r="C142" s="73"/>
      <c r="D142" s="73"/>
      <c r="E142" s="73"/>
      <c r="F142" s="72"/>
      <c r="G142" s="73"/>
      <c r="H142" s="73"/>
      <c r="I142" s="72"/>
      <c r="J142" s="73"/>
      <c r="K142" s="73"/>
      <c r="L142" s="73"/>
      <c r="M142" s="73"/>
      <c r="N142" s="73"/>
      <c r="O142" s="73"/>
      <c r="P142" s="73"/>
      <c r="Q142" s="73"/>
      <c r="R142" s="73"/>
      <c r="S142" s="73"/>
      <c r="T142" s="73"/>
      <c r="U142" s="73"/>
      <c r="V142" s="73"/>
      <c r="W142" s="73"/>
      <c r="X142" s="73"/>
      <c r="Y142" s="73"/>
      <c r="Z142" s="73"/>
    </row>
    <row r="143" spans="1:26" ht="13.5" customHeight="1" x14ac:dyDescent="0.3">
      <c r="A143" s="70"/>
      <c r="B143" s="73"/>
      <c r="C143" s="73"/>
      <c r="D143" s="73"/>
      <c r="E143" s="73"/>
      <c r="F143" s="72"/>
      <c r="G143" s="73"/>
      <c r="H143" s="73"/>
      <c r="I143" s="72"/>
      <c r="J143" s="73"/>
      <c r="K143" s="73"/>
      <c r="L143" s="73"/>
      <c r="M143" s="73"/>
      <c r="N143" s="73"/>
      <c r="O143" s="73"/>
      <c r="P143" s="73"/>
      <c r="Q143" s="73"/>
      <c r="R143" s="73"/>
      <c r="S143" s="73"/>
      <c r="T143" s="73"/>
      <c r="U143" s="73"/>
      <c r="V143" s="73"/>
      <c r="W143" s="73"/>
      <c r="X143" s="73"/>
      <c r="Y143" s="73"/>
      <c r="Z143" s="73"/>
    </row>
    <row r="144" spans="1:26" ht="13.5" customHeight="1" x14ac:dyDescent="0.3">
      <c r="A144" s="70"/>
      <c r="B144" s="73"/>
      <c r="C144" s="73"/>
      <c r="D144" s="73"/>
      <c r="E144" s="73"/>
      <c r="F144" s="72"/>
      <c r="G144" s="73"/>
      <c r="H144" s="73"/>
      <c r="I144" s="72"/>
      <c r="J144" s="73"/>
      <c r="K144" s="73"/>
      <c r="L144" s="73"/>
      <c r="M144" s="73"/>
      <c r="N144" s="73"/>
      <c r="O144" s="73"/>
      <c r="P144" s="73"/>
      <c r="Q144" s="73"/>
      <c r="R144" s="73"/>
      <c r="S144" s="73"/>
      <c r="T144" s="73"/>
      <c r="U144" s="73"/>
      <c r="V144" s="73"/>
      <c r="W144" s="73"/>
      <c r="X144" s="73"/>
      <c r="Y144" s="73"/>
      <c r="Z144" s="73"/>
    </row>
    <row r="145" spans="1:26" ht="13.5" customHeight="1" x14ac:dyDescent="0.3">
      <c r="A145" s="70"/>
      <c r="B145" s="73"/>
      <c r="C145" s="73"/>
      <c r="D145" s="73"/>
      <c r="E145" s="73"/>
      <c r="F145" s="72"/>
      <c r="G145" s="73"/>
      <c r="H145" s="73"/>
      <c r="I145" s="72"/>
      <c r="J145" s="73"/>
      <c r="K145" s="73"/>
      <c r="L145" s="73"/>
      <c r="M145" s="73"/>
      <c r="N145" s="73"/>
      <c r="O145" s="73"/>
      <c r="P145" s="73"/>
      <c r="Q145" s="73"/>
      <c r="R145" s="73"/>
      <c r="S145" s="73"/>
      <c r="T145" s="73"/>
      <c r="U145" s="73"/>
      <c r="V145" s="73"/>
      <c r="W145" s="73"/>
      <c r="X145" s="73"/>
      <c r="Y145" s="73"/>
      <c r="Z145" s="73"/>
    </row>
    <row r="146" spans="1:26" ht="13.5" customHeight="1" x14ac:dyDescent="0.3">
      <c r="A146" s="70"/>
      <c r="B146" s="73"/>
      <c r="C146" s="73"/>
      <c r="D146" s="73"/>
      <c r="E146" s="73"/>
      <c r="F146" s="72"/>
      <c r="G146" s="73"/>
      <c r="H146" s="73"/>
      <c r="I146" s="72"/>
      <c r="J146" s="73"/>
      <c r="K146" s="73"/>
      <c r="L146" s="73"/>
      <c r="M146" s="73"/>
      <c r="N146" s="73"/>
      <c r="O146" s="73"/>
      <c r="P146" s="73"/>
      <c r="Q146" s="73"/>
      <c r="R146" s="73"/>
      <c r="S146" s="73"/>
      <c r="T146" s="73"/>
      <c r="U146" s="73"/>
      <c r="V146" s="73"/>
      <c r="W146" s="73"/>
      <c r="X146" s="73"/>
      <c r="Y146" s="73"/>
      <c r="Z146" s="73"/>
    </row>
    <row r="147" spans="1:26" ht="13.5" customHeight="1" x14ac:dyDescent="0.3">
      <c r="A147" s="70"/>
      <c r="B147" s="73"/>
      <c r="C147" s="73"/>
      <c r="D147" s="73"/>
      <c r="E147" s="73"/>
      <c r="F147" s="72"/>
      <c r="G147" s="73"/>
      <c r="H147" s="73"/>
      <c r="I147" s="72"/>
      <c r="J147" s="73"/>
      <c r="K147" s="73"/>
      <c r="L147" s="73"/>
      <c r="M147" s="73"/>
      <c r="N147" s="73"/>
      <c r="O147" s="73"/>
      <c r="P147" s="73"/>
      <c r="Q147" s="73"/>
      <c r="R147" s="73"/>
      <c r="S147" s="73"/>
      <c r="T147" s="73"/>
      <c r="U147" s="73"/>
      <c r="V147" s="73"/>
      <c r="W147" s="73"/>
      <c r="X147" s="73"/>
      <c r="Y147" s="73"/>
      <c r="Z147" s="73"/>
    </row>
    <row r="148" spans="1:26" ht="13.5" customHeight="1" x14ac:dyDescent="0.3">
      <c r="A148" s="70"/>
      <c r="B148" s="73"/>
      <c r="C148" s="73"/>
      <c r="D148" s="73"/>
      <c r="E148" s="73"/>
      <c r="F148" s="72"/>
      <c r="G148" s="73"/>
      <c r="H148" s="73"/>
      <c r="I148" s="72"/>
      <c r="J148" s="73"/>
      <c r="K148" s="73"/>
      <c r="L148" s="73"/>
      <c r="M148" s="73"/>
      <c r="N148" s="73"/>
      <c r="O148" s="73"/>
      <c r="P148" s="73"/>
      <c r="Q148" s="73"/>
      <c r="R148" s="73"/>
      <c r="S148" s="73"/>
      <c r="T148" s="73"/>
      <c r="U148" s="73"/>
      <c r="V148" s="73"/>
      <c r="W148" s="73"/>
      <c r="X148" s="73"/>
      <c r="Y148" s="73"/>
      <c r="Z148" s="73"/>
    </row>
    <row r="149" spans="1:26" ht="13.5" customHeight="1" x14ac:dyDescent="0.3">
      <c r="A149" s="70"/>
      <c r="B149" s="73"/>
      <c r="C149" s="73"/>
      <c r="D149" s="73"/>
      <c r="E149" s="73"/>
      <c r="F149" s="72"/>
      <c r="G149" s="73"/>
      <c r="H149" s="73"/>
      <c r="I149" s="72"/>
      <c r="J149" s="73"/>
      <c r="K149" s="73"/>
      <c r="L149" s="73"/>
      <c r="M149" s="73"/>
      <c r="N149" s="73"/>
      <c r="O149" s="73"/>
      <c r="P149" s="73"/>
      <c r="Q149" s="73"/>
      <c r="R149" s="73"/>
      <c r="S149" s="73"/>
      <c r="T149" s="73"/>
      <c r="U149" s="73"/>
      <c r="V149" s="73"/>
      <c r="W149" s="73"/>
      <c r="X149" s="73"/>
      <c r="Y149" s="73"/>
      <c r="Z149" s="73"/>
    </row>
    <row r="150" spans="1:26" ht="13.5" customHeight="1" x14ac:dyDescent="0.3">
      <c r="A150" s="70"/>
      <c r="B150" s="73"/>
      <c r="C150" s="73"/>
      <c r="D150" s="73"/>
      <c r="E150" s="73"/>
      <c r="F150" s="72"/>
      <c r="G150" s="73"/>
      <c r="H150" s="73"/>
      <c r="I150" s="72"/>
      <c r="J150" s="73"/>
      <c r="K150" s="73"/>
      <c r="L150" s="73"/>
      <c r="M150" s="73"/>
      <c r="N150" s="73"/>
      <c r="O150" s="73"/>
      <c r="P150" s="73"/>
      <c r="Q150" s="73"/>
      <c r="R150" s="73"/>
      <c r="S150" s="73"/>
      <c r="T150" s="73"/>
      <c r="U150" s="73"/>
      <c r="V150" s="73"/>
      <c r="W150" s="73"/>
      <c r="X150" s="73"/>
      <c r="Y150" s="73"/>
      <c r="Z150" s="73"/>
    </row>
    <row r="151" spans="1:26" ht="13.5" customHeight="1" x14ac:dyDescent="0.3">
      <c r="A151" s="70"/>
      <c r="B151" s="73"/>
      <c r="C151" s="73"/>
      <c r="D151" s="73"/>
      <c r="E151" s="73"/>
      <c r="F151" s="72"/>
      <c r="G151" s="73"/>
      <c r="H151" s="73"/>
      <c r="I151" s="72"/>
      <c r="J151" s="73"/>
      <c r="K151" s="73"/>
      <c r="L151" s="73"/>
      <c r="M151" s="73"/>
      <c r="N151" s="73"/>
      <c r="O151" s="73"/>
      <c r="P151" s="73"/>
      <c r="Q151" s="73"/>
      <c r="R151" s="73"/>
      <c r="S151" s="73"/>
      <c r="T151" s="73"/>
      <c r="U151" s="73"/>
      <c r="V151" s="73"/>
      <c r="W151" s="73"/>
      <c r="X151" s="73"/>
      <c r="Y151" s="73"/>
      <c r="Z151" s="73"/>
    </row>
    <row r="152" spans="1:26" ht="13.5" customHeight="1" x14ac:dyDescent="0.3">
      <c r="A152" s="70"/>
      <c r="B152" s="73"/>
      <c r="C152" s="73"/>
      <c r="D152" s="73"/>
      <c r="E152" s="73"/>
      <c r="F152" s="72"/>
      <c r="G152" s="73"/>
      <c r="H152" s="73"/>
      <c r="I152" s="72"/>
      <c r="J152" s="73"/>
      <c r="K152" s="73"/>
      <c r="L152" s="73"/>
      <c r="M152" s="73"/>
      <c r="N152" s="73"/>
      <c r="O152" s="73"/>
      <c r="P152" s="73"/>
      <c r="Q152" s="73"/>
      <c r="R152" s="73"/>
      <c r="S152" s="73"/>
      <c r="T152" s="73"/>
      <c r="U152" s="73"/>
      <c r="V152" s="73"/>
      <c r="W152" s="73"/>
      <c r="X152" s="73"/>
      <c r="Y152" s="73"/>
      <c r="Z152" s="73"/>
    </row>
    <row r="153" spans="1:26" ht="13.5" customHeight="1" x14ac:dyDescent="0.3">
      <c r="A153" s="70"/>
      <c r="B153" s="73"/>
      <c r="C153" s="73"/>
      <c r="D153" s="73"/>
      <c r="E153" s="73"/>
      <c r="F153" s="72"/>
      <c r="G153" s="73"/>
      <c r="H153" s="73"/>
      <c r="I153" s="72"/>
      <c r="J153" s="73"/>
      <c r="K153" s="73"/>
      <c r="L153" s="73"/>
      <c r="M153" s="73"/>
      <c r="N153" s="73"/>
      <c r="O153" s="73"/>
      <c r="P153" s="73"/>
      <c r="Q153" s="73"/>
      <c r="R153" s="73"/>
      <c r="S153" s="73"/>
      <c r="T153" s="73"/>
      <c r="U153" s="73"/>
      <c r="V153" s="73"/>
      <c r="W153" s="73"/>
      <c r="X153" s="73"/>
      <c r="Y153" s="73"/>
      <c r="Z153" s="73"/>
    </row>
    <row r="154" spans="1:26" ht="13.5" customHeight="1" x14ac:dyDescent="0.3">
      <c r="A154" s="70"/>
      <c r="B154" s="73"/>
      <c r="C154" s="73"/>
      <c r="D154" s="73"/>
      <c r="E154" s="73"/>
      <c r="F154" s="72"/>
      <c r="G154" s="73"/>
      <c r="H154" s="73"/>
      <c r="I154" s="72"/>
      <c r="J154" s="73"/>
      <c r="K154" s="73"/>
      <c r="L154" s="73"/>
      <c r="M154" s="73"/>
      <c r="N154" s="73"/>
      <c r="O154" s="73"/>
      <c r="P154" s="73"/>
      <c r="Q154" s="73"/>
      <c r="R154" s="73"/>
      <c r="S154" s="73"/>
      <c r="T154" s="73"/>
      <c r="U154" s="73"/>
      <c r="V154" s="73"/>
      <c r="W154" s="73"/>
      <c r="X154" s="73"/>
      <c r="Y154" s="73"/>
      <c r="Z154" s="73"/>
    </row>
    <row r="155" spans="1:26" ht="13.5" customHeight="1" x14ac:dyDescent="0.3">
      <c r="A155" s="70"/>
      <c r="B155" s="73"/>
      <c r="C155" s="73"/>
      <c r="D155" s="73"/>
      <c r="E155" s="73"/>
      <c r="F155" s="72"/>
      <c r="G155" s="73"/>
      <c r="H155" s="73"/>
      <c r="I155" s="72"/>
      <c r="J155" s="73"/>
      <c r="K155" s="73"/>
      <c r="L155" s="73"/>
      <c r="M155" s="73"/>
      <c r="N155" s="73"/>
      <c r="O155" s="73"/>
      <c r="P155" s="73"/>
      <c r="Q155" s="73"/>
      <c r="R155" s="73"/>
      <c r="S155" s="73"/>
      <c r="T155" s="73"/>
      <c r="U155" s="73"/>
      <c r="V155" s="73"/>
      <c r="W155" s="73"/>
      <c r="X155" s="73"/>
      <c r="Y155" s="73"/>
      <c r="Z155" s="73"/>
    </row>
    <row r="156" spans="1:26" ht="13.5" customHeight="1" x14ac:dyDescent="0.3">
      <c r="A156" s="70"/>
      <c r="B156" s="73"/>
      <c r="C156" s="73"/>
      <c r="D156" s="73"/>
      <c r="E156" s="73"/>
      <c r="F156" s="72"/>
      <c r="G156" s="73"/>
      <c r="H156" s="73"/>
      <c r="I156" s="72"/>
      <c r="J156" s="73"/>
      <c r="K156" s="73"/>
      <c r="L156" s="73"/>
      <c r="M156" s="73"/>
      <c r="N156" s="73"/>
      <c r="O156" s="73"/>
      <c r="P156" s="73"/>
      <c r="Q156" s="73"/>
      <c r="R156" s="73"/>
      <c r="S156" s="73"/>
      <c r="T156" s="73"/>
      <c r="U156" s="73"/>
      <c r="V156" s="73"/>
      <c r="W156" s="73"/>
      <c r="X156" s="73"/>
      <c r="Y156" s="73"/>
      <c r="Z156" s="73"/>
    </row>
    <row r="157" spans="1:26" ht="13.5" customHeight="1" x14ac:dyDescent="0.3">
      <c r="A157" s="70"/>
      <c r="B157" s="73"/>
      <c r="C157" s="73"/>
      <c r="D157" s="73"/>
      <c r="E157" s="73"/>
      <c r="F157" s="72"/>
      <c r="G157" s="73"/>
      <c r="H157" s="73"/>
      <c r="I157" s="72"/>
      <c r="J157" s="73"/>
      <c r="K157" s="73"/>
      <c r="L157" s="73"/>
      <c r="M157" s="73"/>
      <c r="N157" s="73"/>
      <c r="O157" s="73"/>
      <c r="P157" s="73"/>
      <c r="Q157" s="73"/>
      <c r="R157" s="73"/>
      <c r="S157" s="73"/>
      <c r="T157" s="73"/>
      <c r="U157" s="73"/>
      <c r="V157" s="73"/>
      <c r="W157" s="73"/>
      <c r="X157" s="73"/>
      <c r="Y157" s="73"/>
      <c r="Z157" s="73"/>
    </row>
    <row r="158" spans="1:26" ht="13.5" customHeight="1" x14ac:dyDescent="0.3">
      <c r="A158" s="70"/>
      <c r="B158" s="73"/>
      <c r="C158" s="73"/>
      <c r="D158" s="73"/>
      <c r="E158" s="73"/>
      <c r="F158" s="72"/>
      <c r="G158" s="73"/>
      <c r="H158" s="73"/>
      <c r="I158" s="72"/>
      <c r="J158" s="73"/>
      <c r="K158" s="73"/>
      <c r="L158" s="73"/>
      <c r="M158" s="73"/>
      <c r="N158" s="73"/>
      <c r="O158" s="73"/>
      <c r="P158" s="73"/>
      <c r="Q158" s="73"/>
      <c r="R158" s="73"/>
      <c r="S158" s="73"/>
      <c r="T158" s="73"/>
      <c r="U158" s="73"/>
      <c r="V158" s="73"/>
      <c r="W158" s="73"/>
      <c r="X158" s="73"/>
      <c r="Y158" s="73"/>
      <c r="Z158" s="73"/>
    </row>
    <row r="159" spans="1:26" ht="13.5" customHeight="1" x14ac:dyDescent="0.3">
      <c r="A159" s="70"/>
      <c r="B159" s="73"/>
      <c r="C159" s="73"/>
      <c r="D159" s="73"/>
      <c r="E159" s="73"/>
      <c r="F159" s="72"/>
      <c r="G159" s="73"/>
      <c r="H159" s="73"/>
      <c r="I159" s="72"/>
      <c r="J159" s="73"/>
      <c r="K159" s="73"/>
      <c r="L159" s="73"/>
      <c r="M159" s="73"/>
      <c r="N159" s="73"/>
      <c r="O159" s="73"/>
      <c r="P159" s="73"/>
      <c r="Q159" s="73"/>
      <c r="R159" s="73"/>
      <c r="S159" s="73"/>
      <c r="T159" s="73"/>
      <c r="U159" s="73"/>
      <c r="V159" s="73"/>
      <c r="W159" s="73"/>
      <c r="X159" s="73"/>
      <c r="Y159" s="73"/>
      <c r="Z159" s="73"/>
    </row>
    <row r="160" spans="1:26" ht="13.5" customHeight="1" x14ac:dyDescent="0.3">
      <c r="A160" s="70"/>
      <c r="B160" s="73"/>
      <c r="C160" s="73"/>
      <c r="D160" s="73"/>
      <c r="E160" s="73"/>
      <c r="F160" s="72"/>
      <c r="G160" s="73"/>
      <c r="H160" s="73"/>
      <c r="I160" s="72"/>
      <c r="J160" s="73"/>
      <c r="K160" s="73"/>
      <c r="L160" s="73"/>
      <c r="M160" s="73"/>
      <c r="N160" s="73"/>
      <c r="O160" s="73"/>
      <c r="P160" s="73"/>
      <c r="Q160" s="73"/>
      <c r="R160" s="73"/>
      <c r="S160" s="73"/>
      <c r="T160" s="73"/>
      <c r="U160" s="73"/>
      <c r="V160" s="73"/>
      <c r="W160" s="73"/>
      <c r="X160" s="73"/>
      <c r="Y160" s="73"/>
      <c r="Z160" s="73"/>
    </row>
    <row r="161" spans="1:26" ht="13.5" customHeight="1" x14ac:dyDescent="0.3">
      <c r="A161" s="70"/>
      <c r="B161" s="73"/>
      <c r="C161" s="73"/>
      <c r="D161" s="73"/>
      <c r="E161" s="73"/>
      <c r="F161" s="72"/>
      <c r="G161" s="73"/>
      <c r="H161" s="73"/>
      <c r="I161" s="72"/>
      <c r="J161" s="73"/>
      <c r="K161" s="73"/>
      <c r="L161" s="73"/>
      <c r="M161" s="73"/>
      <c r="N161" s="73"/>
      <c r="O161" s="73"/>
      <c r="P161" s="73"/>
      <c r="Q161" s="73"/>
      <c r="R161" s="73"/>
      <c r="S161" s="73"/>
      <c r="T161" s="73"/>
      <c r="U161" s="73"/>
      <c r="V161" s="73"/>
      <c r="W161" s="73"/>
      <c r="X161" s="73"/>
      <c r="Y161" s="73"/>
      <c r="Z161" s="73"/>
    </row>
    <row r="162" spans="1:26" ht="13.5" customHeight="1" x14ac:dyDescent="0.3">
      <c r="A162" s="70"/>
      <c r="B162" s="73"/>
      <c r="C162" s="73"/>
      <c r="D162" s="73"/>
      <c r="E162" s="73"/>
      <c r="F162" s="72"/>
      <c r="G162" s="73"/>
      <c r="H162" s="73"/>
      <c r="I162" s="72"/>
      <c r="J162" s="73"/>
      <c r="K162" s="73"/>
      <c r="L162" s="73"/>
      <c r="M162" s="73"/>
      <c r="N162" s="73"/>
      <c r="O162" s="73"/>
      <c r="P162" s="73"/>
      <c r="Q162" s="73"/>
      <c r="R162" s="73"/>
      <c r="S162" s="73"/>
      <c r="T162" s="73"/>
      <c r="U162" s="73"/>
      <c r="V162" s="73"/>
      <c r="W162" s="73"/>
      <c r="X162" s="73"/>
      <c r="Y162" s="73"/>
      <c r="Z162" s="73"/>
    </row>
    <row r="163" spans="1:26" ht="13.5" customHeight="1" x14ac:dyDescent="0.3">
      <c r="A163" s="70"/>
      <c r="B163" s="73"/>
      <c r="C163" s="73"/>
      <c r="D163" s="73"/>
      <c r="E163" s="73"/>
      <c r="F163" s="72"/>
      <c r="G163" s="73"/>
      <c r="H163" s="73"/>
      <c r="I163" s="72"/>
      <c r="J163" s="73"/>
      <c r="K163" s="73"/>
      <c r="L163" s="73"/>
      <c r="M163" s="73"/>
      <c r="N163" s="73"/>
      <c r="O163" s="73"/>
      <c r="P163" s="73"/>
      <c r="Q163" s="73"/>
      <c r="R163" s="73"/>
      <c r="S163" s="73"/>
      <c r="T163" s="73"/>
      <c r="U163" s="73"/>
      <c r="V163" s="73"/>
      <c r="W163" s="73"/>
      <c r="X163" s="73"/>
      <c r="Y163" s="73"/>
      <c r="Z163" s="73"/>
    </row>
    <row r="164" spans="1:26" ht="13.5" customHeight="1" x14ac:dyDescent="0.3">
      <c r="A164" s="70"/>
      <c r="B164" s="73"/>
      <c r="C164" s="73"/>
      <c r="D164" s="73"/>
      <c r="E164" s="73"/>
      <c r="F164" s="72"/>
      <c r="G164" s="73"/>
      <c r="H164" s="73"/>
      <c r="I164" s="72"/>
      <c r="J164" s="73"/>
      <c r="K164" s="73"/>
      <c r="L164" s="73"/>
      <c r="M164" s="73"/>
      <c r="N164" s="73"/>
      <c r="O164" s="73"/>
      <c r="P164" s="73"/>
      <c r="Q164" s="73"/>
      <c r="R164" s="73"/>
      <c r="S164" s="73"/>
      <c r="T164" s="73"/>
      <c r="U164" s="73"/>
      <c r="V164" s="73"/>
      <c r="W164" s="73"/>
      <c r="X164" s="73"/>
      <c r="Y164" s="73"/>
      <c r="Z164" s="73"/>
    </row>
    <row r="165" spans="1:26" ht="13.5" customHeight="1" x14ac:dyDescent="0.3">
      <c r="A165" s="70"/>
      <c r="B165" s="73"/>
      <c r="C165" s="73"/>
      <c r="D165" s="73"/>
      <c r="E165" s="73"/>
      <c r="F165" s="72"/>
      <c r="G165" s="73"/>
      <c r="H165" s="73"/>
      <c r="I165" s="72"/>
      <c r="J165" s="73"/>
      <c r="K165" s="73"/>
      <c r="L165" s="73"/>
      <c r="M165" s="73"/>
      <c r="N165" s="73"/>
      <c r="O165" s="73"/>
      <c r="P165" s="73"/>
      <c r="Q165" s="73"/>
      <c r="R165" s="73"/>
      <c r="S165" s="73"/>
      <c r="T165" s="73"/>
      <c r="U165" s="73"/>
      <c r="V165" s="73"/>
      <c r="W165" s="73"/>
      <c r="X165" s="73"/>
      <c r="Y165" s="73"/>
      <c r="Z165" s="73"/>
    </row>
    <row r="166" spans="1:26" ht="13.5" customHeight="1" x14ac:dyDescent="0.3">
      <c r="A166" s="70"/>
      <c r="B166" s="73"/>
      <c r="C166" s="73"/>
      <c r="D166" s="73"/>
      <c r="E166" s="73"/>
      <c r="F166" s="72"/>
      <c r="G166" s="73"/>
      <c r="H166" s="73"/>
      <c r="I166" s="72"/>
      <c r="J166" s="73"/>
      <c r="K166" s="73"/>
      <c r="L166" s="73"/>
      <c r="M166" s="73"/>
      <c r="N166" s="73"/>
      <c r="O166" s="73"/>
      <c r="P166" s="73"/>
      <c r="Q166" s="73"/>
      <c r="R166" s="73"/>
      <c r="S166" s="73"/>
      <c r="T166" s="73"/>
      <c r="U166" s="73"/>
      <c r="V166" s="73"/>
      <c r="W166" s="73"/>
      <c r="X166" s="73"/>
      <c r="Y166" s="73"/>
      <c r="Z166" s="73"/>
    </row>
    <row r="167" spans="1:26" ht="13.5" customHeight="1" x14ac:dyDescent="0.3">
      <c r="A167" s="70"/>
      <c r="B167" s="73"/>
      <c r="C167" s="73"/>
      <c r="D167" s="73"/>
      <c r="E167" s="73"/>
      <c r="F167" s="72"/>
      <c r="G167" s="73"/>
      <c r="H167" s="73"/>
      <c r="I167" s="72"/>
      <c r="J167" s="73"/>
      <c r="K167" s="73"/>
      <c r="L167" s="73"/>
      <c r="M167" s="73"/>
      <c r="N167" s="73"/>
      <c r="O167" s="73"/>
      <c r="P167" s="73"/>
      <c r="Q167" s="73"/>
      <c r="R167" s="73"/>
      <c r="S167" s="73"/>
      <c r="T167" s="73"/>
      <c r="U167" s="73"/>
      <c r="V167" s="73"/>
      <c r="W167" s="73"/>
      <c r="X167" s="73"/>
      <c r="Y167" s="73"/>
      <c r="Z167" s="73"/>
    </row>
    <row r="168" spans="1:26" ht="13.5" customHeight="1" x14ac:dyDescent="0.3">
      <c r="A168" s="70"/>
      <c r="B168" s="73"/>
      <c r="C168" s="73"/>
      <c r="D168" s="73"/>
      <c r="E168" s="73"/>
      <c r="F168" s="72"/>
      <c r="G168" s="73"/>
      <c r="H168" s="73"/>
      <c r="I168" s="72"/>
      <c r="J168" s="73"/>
      <c r="K168" s="73"/>
      <c r="L168" s="73"/>
      <c r="M168" s="73"/>
      <c r="N168" s="73"/>
      <c r="O168" s="73"/>
      <c r="P168" s="73"/>
      <c r="Q168" s="73"/>
      <c r="R168" s="73"/>
      <c r="S168" s="73"/>
      <c r="T168" s="73"/>
      <c r="U168" s="73"/>
      <c r="V168" s="73"/>
      <c r="W168" s="73"/>
      <c r="X168" s="73"/>
      <c r="Y168" s="73"/>
      <c r="Z168" s="73"/>
    </row>
    <row r="169" spans="1:26" ht="13.5" customHeight="1" x14ac:dyDescent="0.3">
      <c r="A169" s="70"/>
      <c r="B169" s="73"/>
      <c r="C169" s="73"/>
      <c r="D169" s="73"/>
      <c r="E169" s="73"/>
      <c r="F169" s="72"/>
      <c r="G169" s="73"/>
      <c r="H169" s="73"/>
      <c r="I169" s="72"/>
      <c r="J169" s="73"/>
      <c r="K169" s="73"/>
      <c r="L169" s="73"/>
      <c r="M169" s="73"/>
      <c r="N169" s="73"/>
      <c r="O169" s="73"/>
      <c r="P169" s="73"/>
      <c r="Q169" s="73"/>
      <c r="R169" s="73"/>
      <c r="S169" s="73"/>
      <c r="T169" s="73"/>
      <c r="U169" s="73"/>
      <c r="V169" s="73"/>
      <c r="W169" s="73"/>
      <c r="X169" s="73"/>
      <c r="Y169" s="73"/>
      <c r="Z169" s="73"/>
    </row>
    <row r="170" spans="1:26" ht="13.5" customHeight="1" x14ac:dyDescent="0.3">
      <c r="A170" s="70"/>
      <c r="B170" s="73"/>
      <c r="C170" s="73"/>
      <c r="D170" s="73"/>
      <c r="E170" s="73"/>
      <c r="F170" s="72"/>
      <c r="G170" s="73"/>
      <c r="H170" s="73"/>
      <c r="I170" s="72"/>
      <c r="J170" s="73"/>
      <c r="K170" s="73"/>
      <c r="L170" s="73"/>
      <c r="M170" s="73"/>
      <c r="N170" s="73"/>
      <c r="O170" s="73"/>
      <c r="P170" s="73"/>
      <c r="Q170" s="73"/>
      <c r="R170" s="73"/>
      <c r="S170" s="73"/>
      <c r="T170" s="73"/>
      <c r="U170" s="73"/>
      <c r="V170" s="73"/>
      <c r="W170" s="73"/>
      <c r="X170" s="73"/>
      <c r="Y170" s="73"/>
      <c r="Z170" s="73"/>
    </row>
    <row r="171" spans="1:26" ht="13.5" customHeight="1" x14ac:dyDescent="0.3">
      <c r="A171" s="70"/>
      <c r="B171" s="73"/>
      <c r="C171" s="73"/>
      <c r="D171" s="73"/>
      <c r="E171" s="73"/>
      <c r="F171" s="72"/>
      <c r="G171" s="73"/>
      <c r="H171" s="73"/>
      <c r="I171" s="72"/>
      <c r="J171" s="73"/>
      <c r="K171" s="73"/>
      <c r="L171" s="73"/>
      <c r="M171" s="73"/>
      <c r="N171" s="73"/>
      <c r="O171" s="73"/>
      <c r="P171" s="73"/>
      <c r="Q171" s="73"/>
      <c r="R171" s="73"/>
      <c r="S171" s="73"/>
      <c r="T171" s="73"/>
      <c r="U171" s="73"/>
      <c r="V171" s="73"/>
      <c r="W171" s="73"/>
      <c r="X171" s="73"/>
      <c r="Y171" s="73"/>
      <c r="Z171" s="73"/>
    </row>
    <row r="172" spans="1:26" ht="13.5" customHeight="1" x14ac:dyDescent="0.3">
      <c r="A172" s="70"/>
      <c r="B172" s="73"/>
      <c r="C172" s="73"/>
      <c r="D172" s="73"/>
      <c r="E172" s="73"/>
      <c r="F172" s="72"/>
      <c r="G172" s="73"/>
      <c r="H172" s="73"/>
      <c r="I172" s="72"/>
      <c r="J172" s="73"/>
      <c r="K172" s="73"/>
      <c r="L172" s="73"/>
      <c r="M172" s="73"/>
      <c r="N172" s="73"/>
      <c r="O172" s="73"/>
      <c r="P172" s="73"/>
      <c r="Q172" s="73"/>
      <c r="R172" s="73"/>
      <c r="S172" s="73"/>
      <c r="T172" s="73"/>
      <c r="U172" s="73"/>
      <c r="V172" s="73"/>
      <c r="W172" s="73"/>
      <c r="X172" s="73"/>
      <c r="Y172" s="73"/>
      <c r="Z172" s="73"/>
    </row>
    <row r="173" spans="1:26" ht="13.5" customHeight="1" x14ac:dyDescent="0.3">
      <c r="A173" s="70"/>
      <c r="B173" s="73"/>
      <c r="C173" s="73"/>
      <c r="D173" s="73"/>
      <c r="E173" s="73"/>
      <c r="F173" s="72"/>
      <c r="G173" s="73"/>
      <c r="H173" s="73"/>
      <c r="I173" s="72"/>
      <c r="J173" s="73"/>
      <c r="K173" s="73"/>
      <c r="L173" s="73"/>
      <c r="M173" s="73"/>
      <c r="N173" s="73"/>
      <c r="O173" s="73"/>
      <c r="P173" s="73"/>
      <c r="Q173" s="73"/>
      <c r="R173" s="73"/>
      <c r="S173" s="73"/>
      <c r="T173" s="73"/>
      <c r="U173" s="73"/>
      <c r="V173" s="73"/>
      <c r="W173" s="73"/>
      <c r="X173" s="73"/>
      <c r="Y173" s="73"/>
      <c r="Z173" s="73"/>
    </row>
    <row r="174" spans="1:26" ht="13.5" customHeight="1" x14ac:dyDescent="0.3">
      <c r="A174" s="70"/>
      <c r="B174" s="73"/>
      <c r="C174" s="73"/>
      <c r="D174" s="73"/>
      <c r="E174" s="73"/>
      <c r="F174" s="72"/>
      <c r="G174" s="73"/>
      <c r="H174" s="73"/>
      <c r="I174" s="72"/>
      <c r="J174" s="73"/>
      <c r="K174" s="73"/>
      <c r="L174" s="73"/>
      <c r="M174" s="73"/>
      <c r="N174" s="73"/>
      <c r="O174" s="73"/>
      <c r="P174" s="73"/>
      <c r="Q174" s="73"/>
      <c r="R174" s="73"/>
      <c r="S174" s="73"/>
      <c r="T174" s="73"/>
      <c r="U174" s="73"/>
      <c r="V174" s="73"/>
      <c r="W174" s="73"/>
      <c r="X174" s="73"/>
      <c r="Y174" s="73"/>
      <c r="Z174" s="73"/>
    </row>
    <row r="175" spans="1:26" ht="13.5" customHeight="1" x14ac:dyDescent="0.3">
      <c r="A175" s="70"/>
      <c r="B175" s="73"/>
      <c r="C175" s="73"/>
      <c r="D175" s="73"/>
      <c r="E175" s="73"/>
      <c r="F175" s="72"/>
      <c r="G175" s="73"/>
      <c r="H175" s="73"/>
      <c r="I175" s="72"/>
      <c r="J175" s="73"/>
      <c r="K175" s="73"/>
      <c r="L175" s="73"/>
      <c r="M175" s="73"/>
      <c r="N175" s="73"/>
      <c r="O175" s="73"/>
      <c r="P175" s="73"/>
      <c r="Q175" s="73"/>
      <c r="R175" s="73"/>
      <c r="S175" s="73"/>
      <c r="T175" s="73"/>
      <c r="U175" s="73"/>
      <c r="V175" s="73"/>
      <c r="W175" s="73"/>
      <c r="X175" s="73"/>
      <c r="Y175" s="73"/>
      <c r="Z175" s="73"/>
    </row>
    <row r="176" spans="1:26" ht="13.5" customHeight="1" x14ac:dyDescent="0.3">
      <c r="A176" s="70"/>
      <c r="B176" s="73"/>
      <c r="C176" s="73"/>
      <c r="D176" s="73"/>
      <c r="E176" s="73"/>
      <c r="F176" s="72"/>
      <c r="G176" s="73"/>
      <c r="H176" s="73"/>
      <c r="I176" s="72"/>
      <c r="J176" s="73"/>
      <c r="K176" s="73"/>
      <c r="L176" s="73"/>
      <c r="M176" s="73"/>
      <c r="N176" s="73"/>
      <c r="O176" s="73"/>
      <c r="P176" s="73"/>
      <c r="Q176" s="73"/>
      <c r="R176" s="73"/>
      <c r="S176" s="73"/>
      <c r="T176" s="73"/>
      <c r="U176" s="73"/>
      <c r="V176" s="73"/>
      <c r="W176" s="73"/>
      <c r="X176" s="73"/>
      <c r="Y176" s="73"/>
      <c r="Z176" s="73"/>
    </row>
    <row r="177" spans="1:26" ht="13.5" customHeight="1" x14ac:dyDescent="0.3">
      <c r="A177" s="70"/>
      <c r="B177" s="73"/>
      <c r="C177" s="73"/>
      <c r="D177" s="73"/>
      <c r="E177" s="73"/>
      <c r="F177" s="72"/>
      <c r="G177" s="73"/>
      <c r="H177" s="73"/>
      <c r="I177" s="72"/>
      <c r="J177" s="73"/>
      <c r="K177" s="73"/>
      <c r="L177" s="73"/>
      <c r="M177" s="73"/>
      <c r="N177" s="73"/>
      <c r="O177" s="73"/>
      <c r="P177" s="73"/>
      <c r="Q177" s="73"/>
      <c r="R177" s="73"/>
      <c r="S177" s="73"/>
      <c r="T177" s="73"/>
      <c r="U177" s="73"/>
      <c r="V177" s="73"/>
      <c r="W177" s="73"/>
      <c r="X177" s="73"/>
      <c r="Y177" s="73"/>
      <c r="Z177" s="73"/>
    </row>
    <row r="178" spans="1:26" ht="13.5" customHeight="1" x14ac:dyDescent="0.3">
      <c r="A178" s="70"/>
      <c r="B178" s="73"/>
      <c r="C178" s="73"/>
      <c r="D178" s="73"/>
      <c r="E178" s="73"/>
      <c r="F178" s="72"/>
      <c r="G178" s="73"/>
      <c r="H178" s="73"/>
      <c r="I178" s="72"/>
      <c r="J178" s="73"/>
      <c r="K178" s="73"/>
      <c r="L178" s="73"/>
      <c r="M178" s="73"/>
      <c r="N178" s="73"/>
      <c r="O178" s="73"/>
      <c r="P178" s="73"/>
      <c r="Q178" s="73"/>
      <c r="R178" s="73"/>
      <c r="S178" s="73"/>
      <c r="T178" s="73"/>
      <c r="U178" s="73"/>
      <c r="V178" s="73"/>
      <c r="W178" s="73"/>
      <c r="X178" s="73"/>
      <c r="Y178" s="73"/>
      <c r="Z178" s="73"/>
    </row>
    <row r="179" spans="1:26" ht="13.5" customHeight="1" x14ac:dyDescent="0.3">
      <c r="A179" s="70"/>
      <c r="B179" s="73"/>
      <c r="C179" s="73"/>
      <c r="D179" s="73"/>
      <c r="E179" s="73"/>
      <c r="F179" s="72"/>
      <c r="G179" s="73"/>
      <c r="H179" s="73"/>
      <c r="I179" s="72"/>
      <c r="J179" s="73"/>
      <c r="K179" s="73"/>
      <c r="L179" s="73"/>
      <c r="M179" s="73"/>
      <c r="N179" s="73"/>
      <c r="O179" s="73"/>
      <c r="P179" s="73"/>
      <c r="Q179" s="73"/>
      <c r="R179" s="73"/>
      <c r="S179" s="73"/>
      <c r="T179" s="73"/>
      <c r="U179" s="73"/>
      <c r="V179" s="73"/>
      <c r="W179" s="73"/>
      <c r="X179" s="73"/>
      <c r="Y179" s="73"/>
      <c r="Z179" s="73"/>
    </row>
    <row r="180" spans="1:26" ht="13.5" customHeight="1" x14ac:dyDescent="0.3">
      <c r="A180" s="70"/>
      <c r="B180" s="73"/>
      <c r="C180" s="73"/>
      <c r="D180" s="73"/>
      <c r="E180" s="73"/>
      <c r="F180" s="72"/>
      <c r="G180" s="73"/>
      <c r="H180" s="73"/>
      <c r="I180" s="72"/>
      <c r="J180" s="73"/>
      <c r="K180" s="73"/>
      <c r="L180" s="73"/>
      <c r="M180" s="73"/>
      <c r="N180" s="73"/>
      <c r="O180" s="73"/>
      <c r="P180" s="73"/>
      <c r="Q180" s="73"/>
      <c r="R180" s="73"/>
      <c r="S180" s="73"/>
      <c r="T180" s="73"/>
      <c r="U180" s="73"/>
      <c r="V180" s="73"/>
      <c r="W180" s="73"/>
      <c r="X180" s="73"/>
      <c r="Y180" s="73"/>
      <c r="Z180" s="73"/>
    </row>
    <row r="181" spans="1:26" ht="13.5" customHeight="1" x14ac:dyDescent="0.3">
      <c r="A181" s="70"/>
      <c r="B181" s="73"/>
      <c r="C181" s="73"/>
      <c r="D181" s="73"/>
      <c r="E181" s="73"/>
      <c r="F181" s="72"/>
      <c r="G181" s="73"/>
      <c r="H181" s="73"/>
      <c r="I181" s="72"/>
      <c r="J181" s="73"/>
      <c r="K181" s="73"/>
      <c r="L181" s="73"/>
      <c r="M181" s="73"/>
      <c r="N181" s="73"/>
      <c r="O181" s="73"/>
      <c r="P181" s="73"/>
      <c r="Q181" s="73"/>
      <c r="R181" s="73"/>
      <c r="S181" s="73"/>
      <c r="T181" s="73"/>
      <c r="U181" s="73"/>
      <c r="V181" s="73"/>
      <c r="W181" s="73"/>
      <c r="X181" s="73"/>
      <c r="Y181" s="73"/>
      <c r="Z181" s="73"/>
    </row>
    <row r="182" spans="1:26" ht="13.5" customHeight="1" x14ac:dyDescent="0.3">
      <c r="A182" s="70"/>
      <c r="B182" s="73"/>
      <c r="C182" s="73"/>
      <c r="D182" s="73"/>
      <c r="E182" s="73"/>
      <c r="F182" s="72"/>
      <c r="G182" s="73"/>
      <c r="H182" s="73"/>
      <c r="I182" s="72"/>
      <c r="J182" s="73"/>
      <c r="K182" s="73"/>
      <c r="L182" s="73"/>
      <c r="M182" s="73"/>
      <c r="N182" s="73"/>
      <c r="O182" s="73"/>
      <c r="P182" s="73"/>
      <c r="Q182" s="73"/>
      <c r="R182" s="73"/>
      <c r="S182" s="73"/>
      <c r="T182" s="73"/>
      <c r="U182" s="73"/>
      <c r="V182" s="73"/>
      <c r="W182" s="73"/>
      <c r="X182" s="73"/>
      <c r="Y182" s="73"/>
      <c r="Z182" s="73"/>
    </row>
    <row r="183" spans="1:26" ht="13.5" customHeight="1" x14ac:dyDescent="0.3">
      <c r="A183" s="70"/>
      <c r="B183" s="73"/>
      <c r="C183" s="73"/>
      <c r="D183" s="73"/>
      <c r="E183" s="73"/>
      <c r="F183" s="72"/>
      <c r="G183" s="73"/>
      <c r="H183" s="73"/>
      <c r="I183" s="72"/>
      <c r="J183" s="73"/>
      <c r="K183" s="73"/>
      <c r="L183" s="73"/>
      <c r="M183" s="73"/>
      <c r="N183" s="73"/>
      <c r="O183" s="73"/>
      <c r="P183" s="73"/>
      <c r="Q183" s="73"/>
      <c r="R183" s="73"/>
      <c r="S183" s="73"/>
      <c r="T183" s="73"/>
      <c r="U183" s="73"/>
      <c r="V183" s="73"/>
      <c r="W183" s="73"/>
      <c r="X183" s="73"/>
      <c r="Y183" s="73"/>
      <c r="Z183" s="73"/>
    </row>
    <row r="184" spans="1:26" ht="13.5" customHeight="1" x14ac:dyDescent="0.3">
      <c r="A184" s="70"/>
      <c r="B184" s="73"/>
      <c r="C184" s="73"/>
      <c r="D184" s="73"/>
      <c r="E184" s="73"/>
      <c r="F184" s="72"/>
      <c r="G184" s="73"/>
      <c r="H184" s="73"/>
      <c r="I184" s="72"/>
      <c r="J184" s="73"/>
      <c r="K184" s="73"/>
      <c r="L184" s="73"/>
      <c r="M184" s="73"/>
      <c r="N184" s="73"/>
      <c r="O184" s="73"/>
      <c r="P184" s="73"/>
      <c r="Q184" s="73"/>
      <c r="R184" s="73"/>
      <c r="S184" s="73"/>
      <c r="T184" s="73"/>
      <c r="U184" s="73"/>
      <c r="V184" s="73"/>
      <c r="W184" s="73"/>
      <c r="X184" s="73"/>
      <c r="Y184" s="73"/>
      <c r="Z184" s="73"/>
    </row>
    <row r="185" spans="1:26" ht="13.5" customHeight="1" x14ac:dyDescent="0.3">
      <c r="A185" s="70"/>
      <c r="B185" s="73"/>
      <c r="C185" s="73"/>
      <c r="D185" s="73"/>
      <c r="E185" s="73"/>
      <c r="F185" s="72"/>
      <c r="G185" s="73"/>
      <c r="H185" s="73"/>
      <c r="I185" s="72"/>
      <c r="J185" s="73"/>
      <c r="K185" s="73"/>
      <c r="L185" s="73"/>
      <c r="M185" s="73"/>
      <c r="N185" s="73"/>
      <c r="O185" s="73"/>
      <c r="P185" s="73"/>
      <c r="Q185" s="73"/>
      <c r="R185" s="73"/>
      <c r="S185" s="73"/>
      <c r="T185" s="73"/>
      <c r="U185" s="73"/>
      <c r="V185" s="73"/>
      <c r="W185" s="73"/>
      <c r="X185" s="73"/>
      <c r="Y185" s="73"/>
      <c r="Z185" s="73"/>
    </row>
    <row r="186" spans="1:26" ht="13.5" customHeight="1" x14ac:dyDescent="0.3">
      <c r="A186" s="70"/>
      <c r="B186" s="73"/>
      <c r="C186" s="73"/>
      <c r="D186" s="73"/>
      <c r="E186" s="73"/>
      <c r="F186" s="72"/>
      <c r="G186" s="73"/>
      <c r="H186" s="73"/>
      <c r="I186" s="72"/>
      <c r="J186" s="73"/>
      <c r="K186" s="73"/>
      <c r="L186" s="73"/>
      <c r="M186" s="73"/>
      <c r="N186" s="73"/>
      <c r="O186" s="73"/>
      <c r="P186" s="73"/>
      <c r="Q186" s="73"/>
      <c r="R186" s="73"/>
      <c r="S186" s="73"/>
      <c r="T186" s="73"/>
      <c r="U186" s="73"/>
      <c r="V186" s="73"/>
      <c r="W186" s="73"/>
      <c r="X186" s="73"/>
      <c r="Y186" s="73"/>
      <c r="Z186" s="73"/>
    </row>
    <row r="187" spans="1:26" ht="13.5" customHeight="1" x14ac:dyDescent="0.3">
      <c r="A187" s="70"/>
      <c r="B187" s="73"/>
      <c r="C187" s="73"/>
      <c r="D187" s="73"/>
      <c r="E187" s="73"/>
      <c r="F187" s="72"/>
      <c r="G187" s="73"/>
      <c r="H187" s="73"/>
      <c r="I187" s="72"/>
      <c r="J187" s="73"/>
      <c r="K187" s="73"/>
      <c r="L187" s="73"/>
      <c r="M187" s="73"/>
      <c r="N187" s="73"/>
      <c r="O187" s="73"/>
      <c r="P187" s="73"/>
      <c r="Q187" s="73"/>
      <c r="R187" s="73"/>
      <c r="S187" s="73"/>
      <c r="T187" s="73"/>
      <c r="U187" s="73"/>
      <c r="V187" s="73"/>
      <c r="W187" s="73"/>
      <c r="X187" s="73"/>
      <c r="Y187" s="73"/>
      <c r="Z187" s="73"/>
    </row>
    <row r="188" spans="1:26" ht="13.5" customHeight="1" x14ac:dyDescent="0.3">
      <c r="A188" s="70"/>
      <c r="B188" s="73"/>
      <c r="C188" s="73"/>
      <c r="D188" s="73"/>
      <c r="E188" s="73"/>
      <c r="F188" s="72"/>
      <c r="G188" s="73"/>
      <c r="H188" s="73"/>
      <c r="I188" s="72"/>
      <c r="J188" s="73"/>
      <c r="K188" s="73"/>
      <c r="L188" s="73"/>
      <c r="M188" s="73"/>
      <c r="N188" s="73"/>
      <c r="O188" s="73"/>
      <c r="P188" s="73"/>
      <c r="Q188" s="73"/>
      <c r="R188" s="73"/>
      <c r="S188" s="73"/>
      <c r="T188" s="73"/>
      <c r="U188" s="73"/>
      <c r="V188" s="73"/>
      <c r="W188" s="73"/>
      <c r="X188" s="73"/>
      <c r="Y188" s="73"/>
      <c r="Z188" s="73"/>
    </row>
    <row r="189" spans="1:26" ht="13.5" customHeight="1" x14ac:dyDescent="0.3">
      <c r="A189" s="70"/>
      <c r="B189" s="73"/>
      <c r="C189" s="73"/>
      <c r="D189" s="73"/>
      <c r="E189" s="73"/>
      <c r="F189" s="72"/>
      <c r="G189" s="73"/>
      <c r="H189" s="73"/>
      <c r="I189" s="72"/>
      <c r="J189" s="73"/>
      <c r="K189" s="73"/>
      <c r="L189" s="73"/>
      <c r="M189" s="73"/>
      <c r="N189" s="73"/>
      <c r="O189" s="73"/>
      <c r="P189" s="73"/>
      <c r="Q189" s="73"/>
      <c r="R189" s="73"/>
      <c r="S189" s="73"/>
      <c r="T189" s="73"/>
      <c r="U189" s="73"/>
      <c r="V189" s="73"/>
      <c r="W189" s="73"/>
      <c r="X189" s="73"/>
      <c r="Y189" s="73"/>
      <c r="Z189" s="73"/>
    </row>
    <row r="190" spans="1:26" ht="13.5" customHeight="1" x14ac:dyDescent="0.3">
      <c r="A190" s="70"/>
      <c r="B190" s="73"/>
      <c r="C190" s="73"/>
      <c r="D190" s="73"/>
      <c r="E190" s="73"/>
      <c r="F190" s="72"/>
      <c r="G190" s="73"/>
      <c r="H190" s="73"/>
      <c r="I190" s="72"/>
      <c r="J190" s="73"/>
      <c r="K190" s="73"/>
      <c r="L190" s="73"/>
      <c r="M190" s="73"/>
      <c r="N190" s="73"/>
      <c r="O190" s="73"/>
      <c r="P190" s="73"/>
      <c r="Q190" s="73"/>
      <c r="R190" s="73"/>
      <c r="S190" s="73"/>
      <c r="T190" s="73"/>
      <c r="U190" s="73"/>
      <c r="V190" s="73"/>
      <c r="W190" s="73"/>
      <c r="X190" s="73"/>
      <c r="Y190" s="73"/>
      <c r="Z190" s="73"/>
    </row>
    <row r="191" spans="1:26" ht="13.5" customHeight="1" x14ac:dyDescent="0.3">
      <c r="A191" s="70"/>
      <c r="B191" s="73"/>
      <c r="C191" s="73"/>
      <c r="D191" s="73"/>
      <c r="E191" s="73"/>
      <c r="F191" s="72"/>
      <c r="G191" s="73"/>
      <c r="H191" s="73"/>
      <c r="I191" s="72"/>
      <c r="J191" s="73"/>
      <c r="K191" s="73"/>
      <c r="L191" s="73"/>
      <c r="M191" s="73"/>
      <c r="N191" s="73"/>
      <c r="O191" s="73"/>
      <c r="P191" s="73"/>
      <c r="Q191" s="73"/>
      <c r="R191" s="73"/>
      <c r="S191" s="73"/>
      <c r="T191" s="73"/>
      <c r="U191" s="73"/>
      <c r="V191" s="73"/>
      <c r="W191" s="73"/>
      <c r="X191" s="73"/>
      <c r="Y191" s="73"/>
      <c r="Z191" s="73"/>
    </row>
    <row r="192" spans="1:26" ht="13.5" customHeight="1" x14ac:dyDescent="0.3">
      <c r="A192" s="70"/>
      <c r="B192" s="73"/>
      <c r="C192" s="73"/>
      <c r="D192" s="73"/>
      <c r="E192" s="73"/>
      <c r="F192" s="72"/>
      <c r="G192" s="73"/>
      <c r="H192" s="73"/>
      <c r="I192" s="72"/>
      <c r="J192" s="73"/>
      <c r="K192" s="73"/>
      <c r="L192" s="73"/>
      <c r="M192" s="73"/>
      <c r="N192" s="73"/>
      <c r="O192" s="73"/>
      <c r="P192" s="73"/>
      <c r="Q192" s="73"/>
      <c r="R192" s="73"/>
      <c r="S192" s="73"/>
      <c r="T192" s="73"/>
      <c r="U192" s="73"/>
      <c r="V192" s="73"/>
      <c r="W192" s="73"/>
      <c r="X192" s="73"/>
      <c r="Y192" s="73"/>
      <c r="Z192" s="73"/>
    </row>
    <row r="193" spans="1:26" ht="13.5" customHeight="1" x14ac:dyDescent="0.3">
      <c r="A193" s="70"/>
      <c r="B193" s="73"/>
      <c r="C193" s="73"/>
      <c r="D193" s="73"/>
      <c r="E193" s="73"/>
      <c r="F193" s="72"/>
      <c r="G193" s="73"/>
      <c r="H193" s="73"/>
      <c r="I193" s="72"/>
      <c r="J193" s="73"/>
      <c r="K193" s="73"/>
      <c r="L193" s="73"/>
      <c r="M193" s="73"/>
      <c r="N193" s="73"/>
      <c r="O193" s="73"/>
      <c r="P193" s="73"/>
      <c r="Q193" s="73"/>
      <c r="R193" s="73"/>
      <c r="S193" s="73"/>
      <c r="T193" s="73"/>
      <c r="U193" s="73"/>
      <c r="V193" s="73"/>
      <c r="W193" s="73"/>
      <c r="X193" s="73"/>
      <c r="Y193" s="73"/>
      <c r="Z193" s="73"/>
    </row>
    <row r="194" spans="1:26" ht="13.5" customHeight="1" x14ac:dyDescent="0.3">
      <c r="A194" s="70"/>
      <c r="B194" s="73"/>
      <c r="C194" s="73"/>
      <c r="D194" s="73"/>
      <c r="E194" s="73"/>
      <c r="F194" s="72"/>
      <c r="G194" s="73"/>
      <c r="H194" s="73"/>
      <c r="I194" s="72"/>
      <c r="J194" s="73"/>
      <c r="K194" s="73"/>
      <c r="L194" s="73"/>
      <c r="M194" s="73"/>
      <c r="N194" s="73"/>
      <c r="O194" s="73"/>
      <c r="P194" s="73"/>
      <c r="Q194" s="73"/>
      <c r="R194" s="73"/>
      <c r="S194" s="73"/>
      <c r="T194" s="73"/>
      <c r="U194" s="73"/>
      <c r="V194" s="73"/>
      <c r="W194" s="73"/>
      <c r="X194" s="73"/>
      <c r="Y194" s="73"/>
      <c r="Z194" s="73"/>
    </row>
    <row r="195" spans="1:26" ht="13.5" customHeight="1" x14ac:dyDescent="0.3">
      <c r="A195" s="70"/>
      <c r="B195" s="73"/>
      <c r="C195" s="73"/>
      <c r="D195" s="73"/>
      <c r="E195" s="73"/>
      <c r="F195" s="72"/>
      <c r="G195" s="73"/>
      <c r="H195" s="73"/>
      <c r="I195" s="72"/>
      <c r="J195" s="73"/>
      <c r="K195" s="73"/>
      <c r="L195" s="73"/>
      <c r="M195" s="73"/>
      <c r="N195" s="73"/>
      <c r="O195" s="73"/>
      <c r="P195" s="73"/>
      <c r="Q195" s="73"/>
      <c r="R195" s="73"/>
      <c r="S195" s="73"/>
      <c r="T195" s="73"/>
      <c r="U195" s="73"/>
      <c r="V195" s="73"/>
      <c r="W195" s="73"/>
      <c r="X195" s="73"/>
      <c r="Y195" s="73"/>
      <c r="Z195" s="73"/>
    </row>
    <row r="196" spans="1:26" ht="13.5" customHeight="1" x14ac:dyDescent="0.3">
      <c r="A196" s="70"/>
      <c r="B196" s="73"/>
      <c r="C196" s="73"/>
      <c r="D196" s="73"/>
      <c r="E196" s="73"/>
      <c r="F196" s="72"/>
      <c r="G196" s="73"/>
      <c r="H196" s="73"/>
      <c r="I196" s="72"/>
      <c r="J196" s="73"/>
      <c r="K196" s="73"/>
      <c r="L196" s="73"/>
      <c r="M196" s="73"/>
      <c r="N196" s="73"/>
      <c r="O196" s="73"/>
      <c r="P196" s="73"/>
      <c r="Q196" s="73"/>
      <c r="R196" s="73"/>
      <c r="S196" s="73"/>
      <c r="T196" s="73"/>
      <c r="U196" s="73"/>
      <c r="V196" s="73"/>
      <c r="W196" s="73"/>
      <c r="X196" s="73"/>
      <c r="Y196" s="73"/>
      <c r="Z196" s="73"/>
    </row>
    <row r="197" spans="1:26" ht="13.5" customHeight="1" x14ac:dyDescent="0.3">
      <c r="A197" s="70"/>
      <c r="B197" s="73"/>
      <c r="C197" s="73"/>
      <c r="D197" s="73"/>
      <c r="E197" s="73"/>
      <c r="F197" s="72"/>
      <c r="G197" s="73"/>
      <c r="H197" s="73"/>
      <c r="I197" s="72"/>
      <c r="J197" s="73"/>
      <c r="K197" s="73"/>
      <c r="L197" s="73"/>
      <c r="M197" s="73"/>
      <c r="N197" s="73"/>
      <c r="O197" s="73"/>
      <c r="P197" s="73"/>
      <c r="Q197" s="73"/>
      <c r="R197" s="73"/>
      <c r="S197" s="73"/>
      <c r="T197" s="73"/>
      <c r="U197" s="73"/>
      <c r="V197" s="73"/>
      <c r="W197" s="73"/>
      <c r="X197" s="73"/>
      <c r="Y197" s="73"/>
      <c r="Z197" s="73"/>
    </row>
    <row r="198" spans="1:26" ht="13.5" customHeight="1" x14ac:dyDescent="0.3">
      <c r="A198" s="70"/>
      <c r="B198" s="73"/>
      <c r="C198" s="73"/>
      <c r="D198" s="73"/>
      <c r="E198" s="73"/>
      <c r="F198" s="72"/>
      <c r="G198" s="73"/>
      <c r="H198" s="73"/>
      <c r="I198" s="72"/>
      <c r="J198" s="73"/>
      <c r="K198" s="73"/>
      <c r="L198" s="73"/>
      <c r="M198" s="73"/>
      <c r="N198" s="73"/>
      <c r="O198" s="73"/>
      <c r="P198" s="73"/>
      <c r="Q198" s="73"/>
      <c r="R198" s="73"/>
      <c r="S198" s="73"/>
      <c r="T198" s="73"/>
      <c r="U198" s="73"/>
      <c r="V198" s="73"/>
      <c r="W198" s="73"/>
      <c r="X198" s="73"/>
      <c r="Y198" s="73"/>
      <c r="Z198" s="73"/>
    </row>
    <row r="199" spans="1:26" ht="13.5" customHeight="1" x14ac:dyDescent="0.3">
      <c r="A199" s="70"/>
      <c r="B199" s="73"/>
      <c r="C199" s="73"/>
      <c r="D199" s="73"/>
      <c r="E199" s="73"/>
      <c r="F199" s="72"/>
      <c r="G199" s="73"/>
      <c r="H199" s="73"/>
      <c r="I199" s="72"/>
      <c r="J199" s="73"/>
      <c r="K199" s="73"/>
      <c r="L199" s="73"/>
      <c r="M199" s="73"/>
      <c r="N199" s="73"/>
      <c r="O199" s="73"/>
      <c r="P199" s="73"/>
      <c r="Q199" s="73"/>
      <c r="R199" s="73"/>
      <c r="S199" s="73"/>
      <c r="T199" s="73"/>
      <c r="U199" s="73"/>
      <c r="V199" s="73"/>
      <c r="W199" s="73"/>
      <c r="X199" s="73"/>
      <c r="Y199" s="73"/>
      <c r="Z199" s="73"/>
    </row>
    <row r="200" spans="1:26" ht="13.5" customHeight="1" x14ac:dyDescent="0.3">
      <c r="A200" s="70"/>
      <c r="B200" s="73"/>
      <c r="C200" s="73"/>
      <c r="D200" s="73"/>
      <c r="E200" s="73"/>
      <c r="F200" s="72"/>
      <c r="G200" s="73"/>
      <c r="H200" s="73"/>
      <c r="I200" s="72"/>
      <c r="J200" s="73"/>
      <c r="K200" s="73"/>
      <c r="L200" s="73"/>
      <c r="M200" s="73"/>
      <c r="N200" s="73"/>
      <c r="O200" s="73"/>
      <c r="P200" s="73"/>
      <c r="Q200" s="73"/>
      <c r="R200" s="73"/>
      <c r="S200" s="73"/>
      <c r="T200" s="73"/>
      <c r="U200" s="73"/>
      <c r="V200" s="73"/>
      <c r="W200" s="73"/>
      <c r="X200" s="73"/>
      <c r="Y200" s="73"/>
      <c r="Z200" s="73"/>
    </row>
    <row r="201" spans="1:26" ht="13.5" customHeight="1" x14ac:dyDescent="0.3">
      <c r="A201" s="70"/>
      <c r="B201" s="73"/>
      <c r="C201" s="73"/>
      <c r="D201" s="73"/>
      <c r="E201" s="73"/>
      <c r="F201" s="72"/>
      <c r="G201" s="73"/>
      <c r="H201" s="73"/>
      <c r="I201" s="72"/>
      <c r="J201" s="73"/>
      <c r="K201" s="73"/>
      <c r="L201" s="73"/>
      <c r="M201" s="73"/>
      <c r="N201" s="73"/>
      <c r="O201" s="73"/>
      <c r="P201" s="73"/>
      <c r="Q201" s="73"/>
      <c r="R201" s="73"/>
      <c r="S201" s="73"/>
      <c r="T201" s="73"/>
      <c r="U201" s="73"/>
      <c r="V201" s="73"/>
      <c r="W201" s="73"/>
      <c r="X201" s="73"/>
      <c r="Y201" s="73"/>
      <c r="Z201" s="73"/>
    </row>
    <row r="202" spans="1:26" ht="13.5" customHeight="1" x14ac:dyDescent="0.3">
      <c r="A202" s="70"/>
      <c r="B202" s="73"/>
      <c r="C202" s="73"/>
      <c r="D202" s="73"/>
      <c r="E202" s="73"/>
      <c r="F202" s="72"/>
      <c r="G202" s="73"/>
      <c r="H202" s="73"/>
      <c r="I202" s="72"/>
      <c r="J202" s="73"/>
      <c r="K202" s="73"/>
      <c r="L202" s="73"/>
      <c r="M202" s="73"/>
      <c r="N202" s="73"/>
      <c r="O202" s="73"/>
      <c r="P202" s="73"/>
      <c r="Q202" s="73"/>
      <c r="R202" s="73"/>
      <c r="S202" s="73"/>
      <c r="T202" s="73"/>
      <c r="U202" s="73"/>
      <c r="V202" s="73"/>
      <c r="W202" s="73"/>
      <c r="X202" s="73"/>
      <c r="Y202" s="73"/>
      <c r="Z202" s="73"/>
    </row>
    <row r="203" spans="1:26" ht="13.5" customHeight="1" x14ac:dyDescent="0.3">
      <c r="A203" s="70"/>
      <c r="B203" s="73"/>
      <c r="C203" s="73"/>
      <c r="D203" s="73"/>
      <c r="E203" s="73"/>
      <c r="F203" s="72"/>
      <c r="G203" s="73"/>
      <c r="H203" s="73"/>
      <c r="I203" s="72"/>
      <c r="J203" s="73"/>
      <c r="K203" s="73"/>
      <c r="L203" s="73"/>
      <c r="M203" s="73"/>
      <c r="N203" s="73"/>
      <c r="O203" s="73"/>
      <c r="P203" s="73"/>
      <c r="Q203" s="73"/>
      <c r="R203" s="73"/>
      <c r="S203" s="73"/>
      <c r="T203" s="73"/>
      <c r="U203" s="73"/>
      <c r="V203" s="73"/>
      <c r="W203" s="73"/>
      <c r="X203" s="73"/>
      <c r="Y203" s="73"/>
      <c r="Z203" s="73"/>
    </row>
    <row r="204" spans="1:26" ht="13.5" customHeight="1" x14ac:dyDescent="0.3">
      <c r="A204" s="70"/>
      <c r="B204" s="73"/>
      <c r="C204" s="73"/>
      <c r="D204" s="73"/>
      <c r="E204" s="73"/>
      <c r="F204" s="72"/>
      <c r="G204" s="73"/>
      <c r="H204" s="73"/>
      <c r="I204" s="72"/>
      <c r="J204" s="73"/>
      <c r="K204" s="73"/>
      <c r="L204" s="73"/>
      <c r="M204" s="73"/>
      <c r="N204" s="73"/>
      <c r="O204" s="73"/>
      <c r="P204" s="73"/>
      <c r="Q204" s="73"/>
      <c r="R204" s="73"/>
      <c r="S204" s="73"/>
      <c r="T204" s="73"/>
      <c r="U204" s="73"/>
      <c r="V204" s="73"/>
      <c r="W204" s="73"/>
      <c r="X204" s="73"/>
      <c r="Y204" s="73"/>
      <c r="Z204" s="73"/>
    </row>
    <row r="205" spans="1:26" ht="13.5" customHeight="1" x14ac:dyDescent="0.3">
      <c r="A205" s="70"/>
      <c r="B205" s="73"/>
      <c r="C205" s="73"/>
      <c r="D205" s="73"/>
      <c r="E205" s="73"/>
      <c r="F205" s="72"/>
      <c r="G205" s="73"/>
      <c r="H205" s="73"/>
      <c r="I205" s="72"/>
      <c r="J205" s="73"/>
      <c r="K205" s="73"/>
      <c r="L205" s="73"/>
      <c r="M205" s="73"/>
      <c r="N205" s="73"/>
      <c r="O205" s="73"/>
      <c r="P205" s="73"/>
      <c r="Q205" s="73"/>
      <c r="R205" s="73"/>
      <c r="S205" s="73"/>
      <c r="T205" s="73"/>
      <c r="U205" s="73"/>
      <c r="V205" s="73"/>
      <c r="W205" s="73"/>
      <c r="X205" s="73"/>
      <c r="Y205" s="73"/>
      <c r="Z205" s="73"/>
    </row>
    <row r="206" spans="1:26" ht="13.5" customHeight="1" x14ac:dyDescent="0.3">
      <c r="A206" s="70"/>
      <c r="B206" s="73"/>
      <c r="C206" s="73"/>
      <c r="D206" s="73"/>
      <c r="E206" s="73"/>
      <c r="F206" s="72"/>
      <c r="G206" s="73"/>
      <c r="H206" s="73"/>
      <c r="I206" s="72"/>
      <c r="J206" s="73"/>
      <c r="K206" s="73"/>
      <c r="L206" s="73"/>
      <c r="M206" s="73"/>
      <c r="N206" s="73"/>
      <c r="O206" s="73"/>
      <c r="P206" s="73"/>
      <c r="Q206" s="73"/>
      <c r="R206" s="73"/>
      <c r="S206" s="73"/>
      <c r="T206" s="73"/>
      <c r="U206" s="73"/>
      <c r="V206" s="73"/>
      <c r="W206" s="73"/>
      <c r="X206" s="73"/>
      <c r="Y206" s="73"/>
      <c r="Z206" s="73"/>
    </row>
    <row r="207" spans="1:26" ht="13.5" customHeight="1" x14ac:dyDescent="0.3">
      <c r="A207" s="70"/>
      <c r="B207" s="73"/>
      <c r="C207" s="73"/>
      <c r="D207" s="73"/>
      <c r="E207" s="73"/>
      <c r="F207" s="72"/>
      <c r="G207" s="73"/>
      <c r="H207" s="73"/>
      <c r="I207" s="72"/>
      <c r="J207" s="73"/>
      <c r="K207" s="73"/>
      <c r="L207" s="73"/>
      <c r="M207" s="73"/>
      <c r="N207" s="73"/>
      <c r="O207" s="73"/>
      <c r="P207" s="73"/>
      <c r="Q207" s="73"/>
      <c r="R207" s="73"/>
      <c r="S207" s="73"/>
      <c r="T207" s="73"/>
      <c r="U207" s="73"/>
      <c r="V207" s="73"/>
      <c r="W207" s="73"/>
      <c r="X207" s="73"/>
      <c r="Y207" s="73"/>
      <c r="Z207" s="73"/>
    </row>
    <row r="208" spans="1:26" ht="13.5" customHeight="1" x14ac:dyDescent="0.3">
      <c r="A208" s="70"/>
      <c r="B208" s="73"/>
      <c r="C208" s="73"/>
      <c r="D208" s="73"/>
      <c r="E208" s="73"/>
      <c r="F208" s="72"/>
      <c r="G208" s="73"/>
      <c r="H208" s="73"/>
      <c r="I208" s="72"/>
      <c r="J208" s="73"/>
      <c r="K208" s="73"/>
      <c r="L208" s="73"/>
      <c r="M208" s="73"/>
      <c r="N208" s="73"/>
      <c r="O208" s="73"/>
      <c r="P208" s="73"/>
      <c r="Q208" s="73"/>
      <c r="R208" s="73"/>
      <c r="S208" s="73"/>
      <c r="T208" s="73"/>
      <c r="U208" s="73"/>
      <c r="V208" s="73"/>
      <c r="W208" s="73"/>
      <c r="X208" s="73"/>
      <c r="Y208" s="73"/>
      <c r="Z208" s="73"/>
    </row>
    <row r="209" spans="1:26" ht="13.5" customHeight="1" x14ac:dyDescent="0.3">
      <c r="A209" s="70"/>
      <c r="B209" s="73"/>
      <c r="C209" s="73"/>
      <c r="D209" s="73"/>
      <c r="E209" s="73"/>
      <c r="F209" s="72"/>
      <c r="G209" s="73"/>
      <c r="H209" s="73"/>
      <c r="I209" s="72"/>
      <c r="J209" s="73"/>
      <c r="K209" s="73"/>
      <c r="L209" s="73"/>
      <c r="M209" s="73"/>
      <c r="N209" s="73"/>
      <c r="O209" s="73"/>
      <c r="P209" s="73"/>
      <c r="Q209" s="73"/>
      <c r="R209" s="73"/>
      <c r="S209" s="73"/>
      <c r="T209" s="73"/>
      <c r="U209" s="73"/>
      <c r="V209" s="73"/>
      <c r="W209" s="73"/>
      <c r="X209" s="73"/>
      <c r="Y209" s="73"/>
      <c r="Z209" s="73"/>
    </row>
    <row r="210" spans="1:26" ht="13.5" customHeight="1" x14ac:dyDescent="0.3">
      <c r="A210" s="70"/>
      <c r="B210" s="73"/>
      <c r="C210" s="73"/>
      <c r="D210" s="73"/>
      <c r="E210" s="73"/>
      <c r="F210" s="72"/>
      <c r="G210" s="73"/>
      <c r="H210" s="73"/>
      <c r="I210" s="72"/>
      <c r="J210" s="73"/>
      <c r="K210" s="73"/>
      <c r="L210" s="73"/>
      <c r="M210" s="73"/>
      <c r="N210" s="73"/>
      <c r="O210" s="73"/>
      <c r="P210" s="73"/>
      <c r="Q210" s="73"/>
      <c r="R210" s="73"/>
      <c r="S210" s="73"/>
      <c r="T210" s="73"/>
      <c r="U210" s="73"/>
      <c r="V210" s="73"/>
      <c r="W210" s="73"/>
      <c r="X210" s="73"/>
      <c r="Y210" s="73"/>
      <c r="Z210" s="73"/>
    </row>
    <row r="211" spans="1:26" ht="13.5" customHeight="1" x14ac:dyDescent="0.3">
      <c r="A211" s="70"/>
      <c r="B211" s="73"/>
      <c r="C211" s="73"/>
      <c r="D211" s="73"/>
      <c r="E211" s="73"/>
      <c r="F211" s="72"/>
      <c r="G211" s="73"/>
      <c r="H211" s="73"/>
      <c r="I211" s="72"/>
      <c r="J211" s="73"/>
      <c r="K211" s="73"/>
      <c r="L211" s="73"/>
      <c r="M211" s="73"/>
      <c r="N211" s="73"/>
      <c r="O211" s="73"/>
      <c r="P211" s="73"/>
      <c r="Q211" s="73"/>
      <c r="R211" s="73"/>
      <c r="S211" s="73"/>
      <c r="T211" s="73"/>
      <c r="U211" s="73"/>
      <c r="V211" s="73"/>
      <c r="W211" s="73"/>
      <c r="X211" s="73"/>
      <c r="Y211" s="73"/>
      <c r="Z211" s="73"/>
    </row>
    <row r="212" spans="1:26" ht="13.5" customHeight="1" x14ac:dyDescent="0.3">
      <c r="A212" s="70"/>
      <c r="B212" s="73"/>
      <c r="C212" s="73"/>
      <c r="D212" s="73"/>
      <c r="E212" s="73"/>
      <c r="F212" s="72"/>
      <c r="G212" s="73"/>
      <c r="H212" s="73"/>
      <c r="I212" s="72"/>
      <c r="J212" s="73"/>
      <c r="K212" s="73"/>
      <c r="L212" s="73"/>
      <c r="M212" s="73"/>
      <c r="N212" s="73"/>
      <c r="O212" s="73"/>
      <c r="P212" s="73"/>
      <c r="Q212" s="73"/>
      <c r="R212" s="73"/>
      <c r="S212" s="73"/>
      <c r="T212" s="73"/>
      <c r="U212" s="73"/>
      <c r="V212" s="73"/>
      <c r="W212" s="73"/>
      <c r="X212" s="73"/>
      <c r="Y212" s="73"/>
      <c r="Z212" s="73"/>
    </row>
    <row r="213" spans="1:26" ht="13.5" customHeight="1" x14ac:dyDescent="0.3">
      <c r="A213" s="70"/>
      <c r="B213" s="73"/>
      <c r="C213" s="73"/>
      <c r="D213" s="73"/>
      <c r="E213" s="73"/>
      <c r="F213" s="72"/>
      <c r="G213" s="73"/>
      <c r="H213" s="73"/>
      <c r="I213" s="72"/>
      <c r="J213" s="73"/>
      <c r="K213" s="73"/>
      <c r="L213" s="73"/>
      <c r="M213" s="73"/>
      <c r="N213" s="73"/>
      <c r="O213" s="73"/>
      <c r="P213" s="73"/>
      <c r="Q213" s="73"/>
      <c r="R213" s="73"/>
      <c r="S213" s="73"/>
      <c r="T213" s="73"/>
      <c r="U213" s="73"/>
      <c r="V213" s="73"/>
      <c r="W213" s="73"/>
      <c r="X213" s="73"/>
      <c r="Y213" s="73"/>
      <c r="Z213" s="73"/>
    </row>
    <row r="214" spans="1:26" ht="13.5" customHeight="1" x14ac:dyDescent="0.3">
      <c r="A214" s="70"/>
      <c r="B214" s="73"/>
      <c r="C214" s="73"/>
      <c r="D214" s="73"/>
      <c r="E214" s="73"/>
      <c r="F214" s="72"/>
      <c r="G214" s="73"/>
      <c r="H214" s="73"/>
      <c r="I214" s="72"/>
      <c r="J214" s="73"/>
      <c r="K214" s="73"/>
      <c r="L214" s="73"/>
      <c r="M214" s="73"/>
      <c r="N214" s="73"/>
      <c r="O214" s="73"/>
      <c r="P214" s="73"/>
      <c r="Q214" s="73"/>
      <c r="R214" s="73"/>
      <c r="S214" s="73"/>
      <c r="T214" s="73"/>
      <c r="U214" s="73"/>
      <c r="V214" s="73"/>
      <c r="W214" s="73"/>
      <c r="X214" s="73"/>
      <c r="Y214" s="73"/>
      <c r="Z214" s="73"/>
    </row>
    <row r="215" spans="1:26" ht="13.5" customHeight="1" x14ac:dyDescent="0.3">
      <c r="A215" s="70"/>
      <c r="B215" s="73"/>
      <c r="C215" s="73"/>
      <c r="D215" s="73"/>
      <c r="E215" s="73"/>
      <c r="F215" s="72"/>
      <c r="G215" s="73"/>
      <c r="H215" s="73"/>
      <c r="I215" s="72"/>
      <c r="J215" s="73"/>
      <c r="K215" s="73"/>
      <c r="L215" s="73"/>
      <c r="M215" s="73"/>
      <c r="N215" s="73"/>
      <c r="O215" s="73"/>
      <c r="P215" s="73"/>
      <c r="Q215" s="73"/>
      <c r="R215" s="73"/>
      <c r="S215" s="73"/>
      <c r="T215" s="73"/>
      <c r="U215" s="73"/>
      <c r="V215" s="73"/>
      <c r="W215" s="73"/>
      <c r="X215" s="73"/>
      <c r="Y215" s="73"/>
      <c r="Z215" s="73"/>
    </row>
    <row r="216" spans="1:26" ht="13.5" customHeight="1" x14ac:dyDescent="0.3">
      <c r="A216" s="70"/>
      <c r="B216" s="73"/>
      <c r="C216" s="73"/>
      <c r="D216" s="73"/>
      <c r="E216" s="73"/>
      <c r="F216" s="72"/>
      <c r="G216" s="73"/>
      <c r="H216" s="73"/>
      <c r="I216" s="72"/>
      <c r="J216" s="73"/>
      <c r="K216" s="73"/>
      <c r="L216" s="73"/>
      <c r="M216" s="73"/>
      <c r="N216" s="73"/>
      <c r="O216" s="73"/>
      <c r="P216" s="73"/>
      <c r="Q216" s="73"/>
      <c r="R216" s="73"/>
      <c r="S216" s="73"/>
      <c r="T216" s="73"/>
      <c r="U216" s="73"/>
      <c r="V216" s="73"/>
      <c r="W216" s="73"/>
      <c r="X216" s="73"/>
      <c r="Y216" s="73"/>
      <c r="Z216" s="73"/>
    </row>
    <row r="217" spans="1:26" ht="13.5" customHeight="1" x14ac:dyDescent="0.3">
      <c r="A217" s="70"/>
      <c r="B217" s="73"/>
      <c r="C217" s="73"/>
      <c r="D217" s="73"/>
      <c r="E217" s="73"/>
      <c r="F217" s="72"/>
      <c r="G217" s="73"/>
      <c r="H217" s="73"/>
      <c r="I217" s="72"/>
      <c r="J217" s="73"/>
      <c r="K217" s="73"/>
      <c r="L217" s="73"/>
      <c r="M217" s="73"/>
      <c r="N217" s="73"/>
      <c r="O217" s="73"/>
      <c r="P217" s="73"/>
      <c r="Q217" s="73"/>
      <c r="R217" s="73"/>
      <c r="S217" s="73"/>
      <c r="T217" s="73"/>
      <c r="U217" s="73"/>
      <c r="V217" s="73"/>
      <c r="W217" s="73"/>
      <c r="X217" s="73"/>
      <c r="Y217" s="73"/>
      <c r="Z217" s="73"/>
    </row>
    <row r="218" spans="1:26" ht="13.5" customHeight="1" x14ac:dyDescent="0.3">
      <c r="A218" s="70"/>
      <c r="B218" s="73"/>
      <c r="C218" s="73"/>
      <c r="D218" s="73"/>
      <c r="E218" s="73"/>
      <c r="F218" s="72"/>
      <c r="G218" s="73"/>
      <c r="H218" s="73"/>
      <c r="I218" s="72"/>
      <c r="J218" s="73"/>
      <c r="K218" s="73"/>
      <c r="L218" s="73"/>
      <c r="M218" s="73"/>
      <c r="N218" s="73"/>
      <c r="O218" s="73"/>
      <c r="P218" s="73"/>
      <c r="Q218" s="73"/>
      <c r="R218" s="73"/>
      <c r="S218" s="73"/>
      <c r="T218" s="73"/>
      <c r="U218" s="73"/>
      <c r="V218" s="73"/>
      <c r="W218" s="73"/>
      <c r="X218" s="73"/>
      <c r="Y218" s="73"/>
      <c r="Z218" s="73"/>
    </row>
    <row r="219" spans="1:26" ht="13.5" customHeight="1" x14ac:dyDescent="0.3">
      <c r="A219" s="70"/>
      <c r="B219" s="73"/>
      <c r="C219" s="73"/>
      <c r="D219" s="73"/>
      <c r="E219" s="73"/>
      <c r="F219" s="72"/>
      <c r="G219" s="73"/>
      <c r="H219" s="73"/>
      <c r="I219" s="72"/>
      <c r="J219" s="73"/>
      <c r="K219" s="73"/>
      <c r="L219" s="73"/>
      <c r="M219" s="73"/>
      <c r="N219" s="73"/>
      <c r="O219" s="73"/>
      <c r="P219" s="73"/>
      <c r="Q219" s="73"/>
      <c r="R219" s="73"/>
      <c r="S219" s="73"/>
      <c r="T219" s="73"/>
      <c r="U219" s="73"/>
      <c r="V219" s="73"/>
      <c r="W219" s="73"/>
      <c r="X219" s="73"/>
      <c r="Y219" s="73"/>
      <c r="Z219" s="73"/>
    </row>
    <row r="220" spans="1:26" ht="13.5" customHeight="1" x14ac:dyDescent="0.3">
      <c r="A220" s="70"/>
      <c r="B220" s="73"/>
      <c r="C220" s="73"/>
      <c r="D220" s="73"/>
      <c r="E220" s="73"/>
      <c r="F220" s="72"/>
      <c r="G220" s="73"/>
      <c r="H220" s="73"/>
      <c r="I220" s="72"/>
      <c r="J220" s="73"/>
      <c r="K220" s="73"/>
      <c r="L220" s="73"/>
      <c r="M220" s="73"/>
      <c r="N220" s="73"/>
      <c r="O220" s="73"/>
      <c r="P220" s="73"/>
      <c r="Q220" s="73"/>
      <c r="R220" s="73"/>
      <c r="S220" s="73"/>
      <c r="T220" s="73"/>
      <c r="U220" s="73"/>
      <c r="V220" s="73"/>
      <c r="W220" s="73"/>
      <c r="X220" s="73"/>
      <c r="Y220" s="73"/>
      <c r="Z220" s="73"/>
    </row>
    <row r="221" spans="1:26" ht="13.5" customHeight="1" x14ac:dyDescent="0.3">
      <c r="A221" s="70"/>
      <c r="B221" s="73"/>
      <c r="C221" s="73"/>
      <c r="D221" s="73"/>
      <c r="E221" s="73"/>
      <c r="F221" s="72"/>
      <c r="G221" s="73"/>
      <c r="H221" s="73"/>
      <c r="I221" s="72"/>
      <c r="J221" s="73"/>
      <c r="K221" s="73"/>
      <c r="L221" s="73"/>
      <c r="M221" s="73"/>
      <c r="N221" s="73"/>
      <c r="O221" s="73"/>
      <c r="P221" s="73"/>
      <c r="Q221" s="73"/>
      <c r="R221" s="73"/>
      <c r="S221" s="73"/>
      <c r="T221" s="73"/>
      <c r="U221" s="73"/>
      <c r="V221" s="73"/>
      <c r="W221" s="73"/>
      <c r="X221" s="73"/>
      <c r="Y221" s="73"/>
      <c r="Z221" s="73"/>
    </row>
    <row r="222" spans="1:26" ht="13.5" customHeight="1" x14ac:dyDescent="0.3">
      <c r="A222" s="70"/>
      <c r="B222" s="73"/>
      <c r="C222" s="73"/>
      <c r="D222" s="73"/>
      <c r="E222" s="73"/>
      <c r="F222" s="72"/>
      <c r="G222" s="73"/>
      <c r="H222" s="73"/>
      <c r="I222" s="72"/>
      <c r="J222" s="73"/>
      <c r="K222" s="73"/>
      <c r="L222" s="73"/>
      <c r="M222" s="73"/>
      <c r="N222" s="73"/>
      <c r="O222" s="73"/>
      <c r="P222" s="73"/>
      <c r="Q222" s="73"/>
      <c r="R222" s="73"/>
      <c r="S222" s="73"/>
      <c r="T222" s="73"/>
      <c r="U222" s="73"/>
      <c r="V222" s="73"/>
      <c r="W222" s="73"/>
      <c r="X222" s="73"/>
      <c r="Y222" s="73"/>
      <c r="Z222" s="73"/>
    </row>
    <row r="223" spans="1:26" ht="13.5" customHeight="1" x14ac:dyDescent="0.3">
      <c r="A223" s="70"/>
      <c r="B223" s="73"/>
      <c r="C223" s="73"/>
      <c r="D223" s="73"/>
      <c r="E223" s="73"/>
      <c r="F223" s="72"/>
      <c r="G223" s="73"/>
      <c r="H223" s="73"/>
      <c r="I223" s="72"/>
      <c r="J223" s="73"/>
      <c r="K223" s="73"/>
      <c r="L223" s="73"/>
      <c r="M223" s="73"/>
      <c r="N223" s="73"/>
      <c r="O223" s="73"/>
      <c r="P223" s="73"/>
      <c r="Q223" s="73"/>
      <c r="R223" s="73"/>
      <c r="S223" s="73"/>
      <c r="T223" s="73"/>
      <c r="U223" s="73"/>
      <c r="V223" s="73"/>
      <c r="W223" s="73"/>
      <c r="X223" s="73"/>
      <c r="Y223" s="73"/>
      <c r="Z223" s="73"/>
    </row>
    <row r="224" spans="1:26"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2CDE8D-C041-4295-86C1-125DCA006B67}">
  <ds:schemaRefs>
    <ds:schemaRef ds:uri="http://schemas.openxmlformats.org/package/2006/metadata/core-properties"/>
    <ds:schemaRef ds:uri="http://schemas.microsoft.com/office/2006/documentManagement/types"/>
    <ds:schemaRef ds:uri="adcb795c-98ba-4a97-83db-bc5a5d031b76"/>
    <ds:schemaRef ds:uri="http://purl.org/dc/dcmitype/"/>
    <ds:schemaRef ds:uri="http://purl.org/dc/terms/"/>
    <ds:schemaRef ds:uri="http://schemas.microsoft.com/office/2006/metadata/properties"/>
    <ds:schemaRef ds:uri="http://www.w3.org/XML/1998/namespace"/>
    <ds:schemaRef ds:uri="http://purl.org/dc/elements/1.1/"/>
    <ds:schemaRef ds:uri="http://schemas.microsoft.com/office/infopath/2007/PartnerControls"/>
    <ds:schemaRef ds:uri="65abfd4e-ad25-420f-94d8-91d4b7556f3d"/>
  </ds:schemaRefs>
</ds:datastoreItem>
</file>

<file path=customXml/itemProps2.xml><?xml version="1.0" encoding="utf-8"?>
<ds:datastoreItem xmlns:ds="http://schemas.openxmlformats.org/officeDocument/2006/customXml" ds:itemID="{C9060995-AF72-4AEE-AA9D-10C7C9595162}"/>
</file>

<file path=customXml/itemProps3.xml><?xml version="1.0" encoding="utf-8"?>
<ds:datastoreItem xmlns:ds="http://schemas.openxmlformats.org/officeDocument/2006/customXml" ds:itemID="{22121A1C-32F3-4662-910B-67FE051E88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Dashboard</vt:lpstr>
      <vt:lpstr>Detailed Budget Plan</vt:lpstr>
      <vt:lpstr>Detailed Budget Notes</vt:lpstr>
      <vt:lpstr>Budget Breakdown</vt:lpstr>
      <vt:lpstr>Title Lists</vt:lpstr>
      <vt:lpstr>Sheet2</vt:lpstr>
      <vt:lpstr>'Detailed Budget Notes'!Print_Area</vt:lpstr>
      <vt:lpstr>'Detailed Budget Plan'!Print_Area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Helal Uddin</dc:creator>
  <cp:lastModifiedBy>GCF Finance</cp:lastModifiedBy>
  <cp:lastPrinted>2020-10-16T11:28:00Z</cp:lastPrinted>
  <dcterms:created xsi:type="dcterms:W3CDTF">2018-04-27T05:12:51Z</dcterms:created>
  <dcterms:modified xsi:type="dcterms:W3CDTF">2020-10-16T11:40:27Z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