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30"/>
  <workbookPr codeName="ThisWorkbook" defaultThemeVersion="124226"/>
  <mc:AlternateContent xmlns:mc="http://schemas.openxmlformats.org/markup-compatibility/2006">
    <mc:Choice Requires="x15">
      <x15ac:absPath xmlns:x15ac="http://schemas.microsoft.com/office/spreadsheetml/2010/11/ac" url="C:\Users\escuderod\Dropbox\NICARAGUA\SEPTIEMBRe\Septiembre 25\"/>
    </mc:Choice>
  </mc:AlternateContent>
  <xr:revisionPtr revIDLastSave="0" documentId="11_B965F028DE96E062452E56174FDE5A75B7E468EB" xr6:coauthVersionLast="45" xr6:coauthVersionMax="45" xr10:uidLastSave="{00000000-0000-0000-0000-000000000000}"/>
  <bookViews>
    <workbookView xWindow="0" yWindow="0" windowWidth="20490" windowHeight="7095" firstSheet="6" activeTab="6" xr2:uid="{00000000-000D-0000-FFFF-FFFF00000000}"/>
  </bookViews>
  <sheets>
    <sheet name="Annex 4.1 Detail Budget_Activi" sheetId="140" r:id="rId1"/>
    <sheet name="Annex 4.2 Detail Budget Output" sheetId="141" r:id="rId2"/>
    <sheet name="Annex 4.3 Detail Budget Subcom" sheetId="142" r:id="rId3"/>
    <sheet name="Annex 4.4 D Detail Budget Comp" sheetId="143" r:id="rId4"/>
    <sheet name="Annex 4.5 Detailed Budget Total" sheetId="146" r:id="rId5"/>
    <sheet name="Annex 4.6 Activities_annualFlow" sheetId="161" r:id="rId6"/>
    <sheet name="Detailed Budget" sheetId="159" r:id="rId7"/>
    <sheet name="Detailed Budget_Summary" sheetId="163" r:id="rId8"/>
    <sheet name="Notes and assumptions_Summary" sheetId="162" r:id="rId9"/>
  </sheets>
  <calcPr calcId="191028"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490" i="140" l="1"/>
  <c r="N491" i="140"/>
  <c r="P491" i="140" s="1"/>
  <c r="O491" i="140"/>
  <c r="R491" i="140"/>
  <c r="S491" i="140"/>
  <c r="T491" i="140"/>
  <c r="U491" i="140"/>
  <c r="N492" i="140"/>
  <c r="O492" i="140"/>
  <c r="P492" i="140"/>
  <c r="Q492" i="140"/>
  <c r="R492" i="140"/>
  <c r="S492" i="140"/>
  <c r="T492" i="140"/>
  <c r="U492" i="140"/>
  <c r="N493" i="140"/>
  <c r="P493" i="140" s="1"/>
  <c r="O493" i="140"/>
  <c r="Q493" i="140"/>
  <c r="R493" i="140"/>
  <c r="S493" i="140"/>
  <c r="T493" i="140"/>
  <c r="U493" i="140"/>
  <c r="N494" i="140"/>
  <c r="O494" i="140"/>
  <c r="P494" i="140"/>
  <c r="Q494" i="140"/>
  <c r="R494" i="140"/>
  <c r="S494" i="140"/>
  <c r="T494" i="140"/>
  <c r="U494" i="140"/>
  <c r="N495" i="140"/>
  <c r="P495" i="140" s="1"/>
  <c r="O495" i="140"/>
  <c r="Q495" i="140"/>
  <c r="R495" i="140"/>
  <c r="S495" i="140"/>
  <c r="U495" i="140"/>
  <c r="N496" i="140"/>
  <c r="O496" i="140"/>
  <c r="P496" i="140"/>
  <c r="Q496" i="140"/>
  <c r="R496" i="140"/>
  <c r="S496" i="140"/>
  <c r="T496" i="140"/>
  <c r="U496" i="140"/>
  <c r="N497" i="140"/>
  <c r="P497" i="140" s="1"/>
  <c r="O497" i="140"/>
  <c r="Q497" i="140"/>
  <c r="R497" i="140"/>
  <c r="S497" i="140"/>
  <c r="T497" i="140"/>
  <c r="U497" i="140"/>
  <c r="N498" i="140"/>
  <c r="O498" i="140"/>
  <c r="P498" i="140"/>
  <c r="Q498" i="140"/>
  <c r="R498" i="140"/>
  <c r="S498" i="140"/>
  <c r="T498" i="140"/>
  <c r="U498" i="140"/>
  <c r="V498" i="140" l="1"/>
  <c r="B173" i="141" s="1"/>
  <c r="V497" i="140"/>
  <c r="B172" i="141" s="1"/>
  <c r="V496" i="140"/>
  <c r="B171" i="141" s="1"/>
  <c r="V494" i="140"/>
  <c r="B169" i="141" s="1"/>
  <c r="U490" i="140"/>
  <c r="V492" i="140"/>
  <c r="B167" i="141" s="1"/>
  <c r="S490" i="140"/>
  <c r="R490" i="140"/>
  <c r="O490" i="140"/>
  <c r="Z492" i="140"/>
  <c r="F167" i="141" s="1"/>
  <c r="F89" i="142" s="1"/>
  <c r="F45" i="143" s="1"/>
  <c r="Y492" i="140"/>
  <c r="E167" i="141" s="1"/>
  <c r="E89" i="142" s="1"/>
  <c r="E45" i="143" s="1"/>
  <c r="W492" i="140"/>
  <c r="C167" i="141" s="1"/>
  <c r="C89" i="142" s="1"/>
  <c r="C45" i="143" s="1"/>
  <c r="AA492" i="140"/>
  <c r="G167" i="141" s="1"/>
  <c r="G89" i="142" s="1"/>
  <c r="G45" i="143" s="1"/>
  <c r="X492" i="140"/>
  <c r="D167" i="141" s="1"/>
  <c r="D89" i="142" s="1"/>
  <c r="D45" i="143" s="1"/>
  <c r="X497" i="140"/>
  <c r="D172" i="141" s="1"/>
  <c r="D94" i="142" s="1"/>
  <c r="D50" i="143" s="1"/>
  <c r="W497" i="140"/>
  <c r="C172" i="141" s="1"/>
  <c r="C94" i="142" s="1"/>
  <c r="C50" i="143" s="1"/>
  <c r="AA497" i="140"/>
  <c r="G172" i="141" s="1"/>
  <c r="G94" i="142" s="1"/>
  <c r="G50" i="143" s="1"/>
  <c r="Y497" i="140"/>
  <c r="E172" i="141" s="1"/>
  <c r="E94" i="142" s="1"/>
  <c r="E50" i="143" s="1"/>
  <c r="Z497" i="140"/>
  <c r="F172" i="141" s="1"/>
  <c r="F94" i="142" s="1"/>
  <c r="F50" i="143" s="1"/>
  <c r="Z496" i="140"/>
  <c r="F171" i="141" s="1"/>
  <c r="F93" i="142" s="1"/>
  <c r="F49" i="143" s="1"/>
  <c r="Y496" i="140"/>
  <c r="E171" i="141" s="1"/>
  <c r="E93" i="142" s="1"/>
  <c r="E49" i="143" s="1"/>
  <c r="W496" i="140"/>
  <c r="C171" i="141" s="1"/>
  <c r="C93" i="142" s="1"/>
  <c r="C49" i="143" s="1"/>
  <c r="AA496" i="140"/>
  <c r="G171" i="141" s="1"/>
  <c r="G93" i="142" s="1"/>
  <c r="G49" i="143" s="1"/>
  <c r="X496" i="140"/>
  <c r="D171" i="141" s="1"/>
  <c r="D93" i="142" s="1"/>
  <c r="D49" i="143" s="1"/>
  <c r="P490" i="140"/>
  <c r="Z494" i="140"/>
  <c r="F169" i="141" s="1"/>
  <c r="F91" i="142" s="1"/>
  <c r="F47" i="143" s="1"/>
  <c r="W494" i="140"/>
  <c r="C169" i="141" s="1"/>
  <c r="C91" i="142" s="1"/>
  <c r="C47" i="143" s="1"/>
  <c r="AA494" i="140"/>
  <c r="G169" i="141" s="1"/>
  <c r="G91" i="142" s="1"/>
  <c r="G47" i="143" s="1"/>
  <c r="Y494" i="140"/>
  <c r="E169" i="141" s="1"/>
  <c r="E91" i="142" s="1"/>
  <c r="E47" i="143" s="1"/>
  <c r="X494" i="140"/>
  <c r="D169" i="141" s="1"/>
  <c r="D91" i="142" s="1"/>
  <c r="D47" i="143" s="1"/>
  <c r="Z498" i="140"/>
  <c r="F173" i="141" s="1"/>
  <c r="F95" i="142" s="1"/>
  <c r="F51" i="143" s="1"/>
  <c r="Y498" i="140"/>
  <c r="E173" i="141" s="1"/>
  <c r="E95" i="142" s="1"/>
  <c r="E51" i="143" s="1"/>
  <c r="W498" i="140"/>
  <c r="C173" i="141" s="1"/>
  <c r="C95" i="142" s="1"/>
  <c r="C51" i="143" s="1"/>
  <c r="AA498" i="140"/>
  <c r="G173" i="141" s="1"/>
  <c r="G95" i="142" s="1"/>
  <c r="G51" i="143" s="1"/>
  <c r="X498" i="140"/>
  <c r="D173" i="141" s="1"/>
  <c r="D95" i="142" s="1"/>
  <c r="D51" i="143" s="1"/>
  <c r="V493" i="140"/>
  <c r="B168" i="141" s="1"/>
  <c r="Q491" i="140"/>
  <c r="Q490" i="140" s="1"/>
  <c r="D76" i="161" s="1"/>
  <c r="T495" i="140"/>
  <c r="V495" i="140" s="1"/>
  <c r="B170" i="141" s="1"/>
  <c r="C76" i="161"/>
  <c r="E76" i="161"/>
  <c r="F76" i="161"/>
  <c r="H76" i="161"/>
  <c r="B76" i="161"/>
  <c r="B92" i="142" l="1"/>
  <c r="B48" i="143" s="1"/>
  <c r="B90" i="142"/>
  <c r="B46" i="143" s="1"/>
  <c r="B89" i="142"/>
  <c r="B45" i="143" s="1"/>
  <c r="H167" i="141"/>
  <c r="B91" i="142"/>
  <c r="B47" i="143" s="1"/>
  <c r="H169" i="141"/>
  <c r="B93" i="142"/>
  <c r="B49" i="143" s="1"/>
  <c r="H171" i="141"/>
  <c r="B94" i="142"/>
  <c r="B50" i="143" s="1"/>
  <c r="H172" i="141"/>
  <c r="B95" i="142"/>
  <c r="B51" i="143" s="1"/>
  <c r="H173" i="141"/>
  <c r="X495" i="140"/>
  <c r="D170" i="141" s="1"/>
  <c r="D92" i="142" s="1"/>
  <c r="D48" i="143" s="1"/>
  <c r="Y495" i="140"/>
  <c r="E170" i="141" s="1"/>
  <c r="E92" i="142" s="1"/>
  <c r="E48" i="143" s="1"/>
  <c r="W495" i="140"/>
  <c r="C170" i="141" s="1"/>
  <c r="Z495" i="140"/>
  <c r="F170" i="141" s="1"/>
  <c r="F92" i="142" s="1"/>
  <c r="F48" i="143" s="1"/>
  <c r="AA495" i="140"/>
  <c r="G170" i="141" s="1"/>
  <c r="G92" i="142" s="1"/>
  <c r="G48" i="143" s="1"/>
  <c r="V491" i="140"/>
  <c r="B166" i="141" s="1"/>
  <c r="X493" i="140"/>
  <c r="D168" i="141" s="1"/>
  <c r="D90" i="142" s="1"/>
  <c r="D46" i="143" s="1"/>
  <c r="Y493" i="140"/>
  <c r="E168" i="141" s="1"/>
  <c r="E90" i="142" s="1"/>
  <c r="E46" i="143" s="1"/>
  <c r="AA493" i="140"/>
  <c r="G168" i="141" s="1"/>
  <c r="G90" i="142" s="1"/>
  <c r="G46" i="143" s="1"/>
  <c r="Z493" i="140"/>
  <c r="F168" i="141" s="1"/>
  <c r="F90" i="142" s="1"/>
  <c r="F46" i="143" s="1"/>
  <c r="W493" i="140"/>
  <c r="C168" i="141" s="1"/>
  <c r="T490" i="140"/>
  <c r="G76" i="161" s="1"/>
  <c r="D24" i="162"/>
  <c r="D17" i="162"/>
  <c r="D10" i="162"/>
  <c r="D3" i="162"/>
  <c r="N64" i="163"/>
  <c r="M64" i="163"/>
  <c r="L64" i="163"/>
  <c r="K64" i="163"/>
  <c r="J64" i="163"/>
  <c r="I64" i="163"/>
  <c r="H64" i="163"/>
  <c r="N63" i="163"/>
  <c r="M63" i="163"/>
  <c r="L63" i="163"/>
  <c r="K63" i="163"/>
  <c r="J63" i="163"/>
  <c r="I63" i="163"/>
  <c r="H63" i="163"/>
  <c r="E52" i="163"/>
  <c r="E47" i="163"/>
  <c r="E40" i="163"/>
  <c r="E34" i="163"/>
  <c r="E28" i="163"/>
  <c r="E22" i="163"/>
  <c r="E16" i="163"/>
  <c r="E10" i="163"/>
  <c r="E4" i="163"/>
  <c r="A4" i="163"/>
  <c r="O83" i="159"/>
  <c r="O64" i="163" s="1"/>
  <c r="O82" i="159"/>
  <c r="O63" i="163" s="1"/>
  <c r="D60" i="159"/>
  <c r="D47" i="163" s="1"/>
  <c r="D44" i="159"/>
  <c r="D34" i="163" s="1"/>
  <c r="C44" i="159"/>
  <c r="C34" i="163" s="1"/>
  <c r="D28" i="159"/>
  <c r="D22" i="163" s="1"/>
  <c r="D4" i="159"/>
  <c r="D4" i="163" s="1"/>
  <c r="C4" i="159"/>
  <c r="C4" i="163" s="1"/>
  <c r="B4" i="159"/>
  <c r="B4" i="163" s="1"/>
  <c r="H154" i="141"/>
  <c r="I154" i="141" s="1"/>
  <c r="H143" i="141"/>
  <c r="I143" i="141" s="1"/>
  <c r="H132" i="141"/>
  <c r="I132" i="141" s="1"/>
  <c r="H121" i="141"/>
  <c r="I121" i="141" s="1"/>
  <c r="H111" i="141"/>
  <c r="I111" i="141" s="1"/>
  <c r="H99" i="141"/>
  <c r="I99" i="141" s="1"/>
  <c r="H89" i="141"/>
  <c r="I89" i="141" s="1"/>
  <c r="H78" i="141"/>
  <c r="I78" i="141" s="1"/>
  <c r="H68" i="141"/>
  <c r="I68" i="141" s="1"/>
  <c r="H58" i="141"/>
  <c r="I58" i="141" s="1"/>
  <c r="H46" i="141"/>
  <c r="I46" i="141" s="1"/>
  <c r="H36" i="141"/>
  <c r="I36" i="141" s="1"/>
  <c r="H26" i="141"/>
  <c r="I26" i="141" s="1"/>
  <c r="H15" i="141"/>
  <c r="I15" i="141" s="1"/>
  <c r="N488" i="140"/>
  <c r="N487" i="140"/>
  <c r="N486" i="140"/>
  <c r="N485" i="140"/>
  <c r="N484" i="140"/>
  <c r="N483" i="140"/>
  <c r="N482" i="140"/>
  <c r="N481" i="140"/>
  <c r="L480" i="140"/>
  <c r="N478" i="140"/>
  <c r="N477" i="140"/>
  <c r="N476" i="140"/>
  <c r="N475" i="140"/>
  <c r="N474" i="140"/>
  <c r="N473" i="140"/>
  <c r="N472" i="140"/>
  <c r="N471" i="140"/>
  <c r="L470" i="140"/>
  <c r="N467" i="140"/>
  <c r="N466" i="140"/>
  <c r="N465" i="140"/>
  <c r="N464" i="140"/>
  <c r="N463" i="140"/>
  <c r="N462" i="140"/>
  <c r="N461" i="140"/>
  <c r="N460" i="140"/>
  <c r="L459" i="140"/>
  <c r="N457" i="140"/>
  <c r="N456" i="140"/>
  <c r="N455" i="140"/>
  <c r="N454" i="140"/>
  <c r="N453" i="140"/>
  <c r="N452" i="140"/>
  <c r="N451" i="140"/>
  <c r="N450" i="140"/>
  <c r="L449" i="140"/>
  <c r="N445" i="140"/>
  <c r="N444" i="140"/>
  <c r="N443" i="140"/>
  <c r="N442" i="140"/>
  <c r="N441" i="140"/>
  <c r="N440" i="140"/>
  <c r="N439" i="140"/>
  <c r="N438" i="140"/>
  <c r="L437" i="140"/>
  <c r="N435" i="140"/>
  <c r="N434" i="140"/>
  <c r="N433" i="140"/>
  <c r="N432" i="140"/>
  <c r="N431" i="140"/>
  <c r="N430" i="140"/>
  <c r="N429" i="140"/>
  <c r="N428" i="140"/>
  <c r="L427" i="140"/>
  <c r="N423" i="140"/>
  <c r="N422" i="140"/>
  <c r="N421" i="140"/>
  <c r="N420" i="140"/>
  <c r="N419" i="140"/>
  <c r="N418" i="140"/>
  <c r="N417" i="140"/>
  <c r="N416" i="140"/>
  <c r="L415" i="140"/>
  <c r="N413" i="140"/>
  <c r="N412" i="140"/>
  <c r="N411" i="140"/>
  <c r="N410" i="140"/>
  <c r="N409" i="140"/>
  <c r="N408" i="140"/>
  <c r="N407" i="140"/>
  <c r="N406" i="140"/>
  <c r="L405" i="140"/>
  <c r="N403" i="140"/>
  <c r="K403" i="140"/>
  <c r="J403" i="140"/>
  <c r="I403" i="140"/>
  <c r="H403" i="140"/>
  <c r="G403" i="140"/>
  <c r="F403" i="140"/>
  <c r="E403" i="140"/>
  <c r="L403" i="140" s="1"/>
  <c r="N402" i="140"/>
  <c r="N401" i="140"/>
  <c r="N400" i="140"/>
  <c r="N399" i="140"/>
  <c r="N398" i="140"/>
  <c r="N397" i="140"/>
  <c r="N396" i="140"/>
  <c r="L395" i="140"/>
  <c r="N393" i="140"/>
  <c r="N392" i="140"/>
  <c r="N391" i="140"/>
  <c r="N390" i="140"/>
  <c r="N389" i="140"/>
  <c r="N388" i="140"/>
  <c r="N387" i="140"/>
  <c r="N386" i="140"/>
  <c r="AA385" i="140"/>
  <c r="Z385" i="140"/>
  <c r="Y385" i="140"/>
  <c r="X385" i="140"/>
  <c r="L385" i="140"/>
  <c r="N383" i="140"/>
  <c r="N382" i="140"/>
  <c r="N381" i="140"/>
  <c r="N380" i="140"/>
  <c r="N379" i="140"/>
  <c r="N378" i="140"/>
  <c r="N377" i="140"/>
  <c r="N376" i="140"/>
  <c r="AA375" i="140"/>
  <c r="Z375" i="140"/>
  <c r="Y375" i="140"/>
  <c r="X375" i="140"/>
  <c r="L375" i="140"/>
  <c r="N373" i="140"/>
  <c r="N372" i="140"/>
  <c r="N371" i="140"/>
  <c r="N370" i="140"/>
  <c r="N369" i="140"/>
  <c r="N368" i="140"/>
  <c r="N367" i="140"/>
  <c r="N366" i="140"/>
  <c r="L365" i="140"/>
  <c r="N363" i="140"/>
  <c r="N362" i="140"/>
  <c r="N361" i="140"/>
  <c r="N360" i="140"/>
  <c r="N359" i="140"/>
  <c r="N358" i="140"/>
  <c r="N357" i="140"/>
  <c r="N356" i="140"/>
  <c r="L355" i="140"/>
  <c r="N351" i="140"/>
  <c r="N350" i="140"/>
  <c r="N349" i="140"/>
  <c r="N348" i="140"/>
  <c r="N347" i="140"/>
  <c r="N346" i="140"/>
  <c r="N345" i="140"/>
  <c r="N344" i="140"/>
  <c r="AA343" i="140"/>
  <c r="Z343" i="140"/>
  <c r="Y343" i="140"/>
  <c r="X343" i="140"/>
  <c r="L343" i="140"/>
  <c r="N341" i="140"/>
  <c r="N340" i="140"/>
  <c r="N339" i="140"/>
  <c r="N338" i="140"/>
  <c r="N337" i="140"/>
  <c r="N336" i="140"/>
  <c r="N335" i="140"/>
  <c r="N334" i="140"/>
  <c r="L333" i="140"/>
  <c r="L332" i="140"/>
  <c r="N330" i="140"/>
  <c r="N329" i="140"/>
  <c r="N328" i="140"/>
  <c r="N327" i="140"/>
  <c r="N326" i="140"/>
  <c r="N325" i="140"/>
  <c r="N324" i="140"/>
  <c r="N323" i="140"/>
  <c r="AA322" i="140"/>
  <c r="Z322" i="140"/>
  <c r="Y322" i="140"/>
  <c r="X322" i="140"/>
  <c r="L322" i="140"/>
  <c r="N320" i="140"/>
  <c r="N319" i="140"/>
  <c r="N318" i="140"/>
  <c r="N317" i="140"/>
  <c r="N316" i="140"/>
  <c r="N315" i="140"/>
  <c r="N314" i="140"/>
  <c r="N313" i="140"/>
  <c r="L312" i="140"/>
  <c r="N310" i="140"/>
  <c r="N309" i="140"/>
  <c r="N308" i="140"/>
  <c r="N307" i="140"/>
  <c r="N306" i="140"/>
  <c r="N305" i="140"/>
  <c r="N304" i="140"/>
  <c r="N303" i="140"/>
  <c r="L302" i="140"/>
  <c r="L301" i="140"/>
  <c r="AA297" i="140"/>
  <c r="Z297" i="140"/>
  <c r="Y297" i="140"/>
  <c r="X297" i="140"/>
  <c r="W297" i="140"/>
  <c r="U297" i="140"/>
  <c r="T297" i="140"/>
  <c r="S297" i="140"/>
  <c r="R297" i="140"/>
  <c r="Q297" i="140"/>
  <c r="P297" i="140"/>
  <c r="O297" i="140"/>
  <c r="U296" i="140"/>
  <c r="T296" i="140"/>
  <c r="S296" i="140"/>
  <c r="R296" i="140"/>
  <c r="Q296" i="140"/>
  <c r="P296" i="140"/>
  <c r="O296" i="140"/>
  <c r="V296" i="140" s="1"/>
  <c r="U295" i="140"/>
  <c r="T295" i="140"/>
  <c r="S295" i="140"/>
  <c r="R295" i="140"/>
  <c r="Q295" i="140"/>
  <c r="P295" i="140"/>
  <c r="O295" i="140"/>
  <c r="V295" i="140" s="1"/>
  <c r="U294" i="140"/>
  <c r="T294" i="140"/>
  <c r="S294" i="140"/>
  <c r="R294" i="140"/>
  <c r="Q294" i="140"/>
  <c r="P294" i="140"/>
  <c r="O294" i="140"/>
  <c r="V294" i="140" s="1"/>
  <c r="U293" i="140"/>
  <c r="T293" i="140"/>
  <c r="S293" i="140"/>
  <c r="R293" i="140"/>
  <c r="Q293" i="140"/>
  <c r="P293" i="140"/>
  <c r="O293" i="140"/>
  <c r="V293" i="140" s="1"/>
  <c r="U292" i="140"/>
  <c r="T292" i="140"/>
  <c r="S292" i="140"/>
  <c r="R292" i="140"/>
  <c r="Q292" i="140"/>
  <c r="P292" i="140"/>
  <c r="O292" i="140"/>
  <c r="V292" i="140" s="1"/>
  <c r="U291" i="140"/>
  <c r="T291" i="140"/>
  <c r="S291" i="140"/>
  <c r="R291" i="140"/>
  <c r="Q291" i="140"/>
  <c r="P291" i="140"/>
  <c r="O291" i="140"/>
  <c r="V291" i="140" s="1"/>
  <c r="U290" i="140"/>
  <c r="T290" i="140"/>
  <c r="S290" i="140"/>
  <c r="R290" i="140"/>
  <c r="Q290" i="140"/>
  <c r="P290" i="140"/>
  <c r="O290" i="140"/>
  <c r="V290" i="140" s="1"/>
  <c r="V289" i="140"/>
  <c r="U289" i="140"/>
  <c r="H46" i="161" s="1"/>
  <c r="T289" i="140"/>
  <c r="G46" i="161" s="1"/>
  <c r="S289" i="140"/>
  <c r="F46" i="161" s="1"/>
  <c r="R289" i="140"/>
  <c r="E46" i="161" s="1"/>
  <c r="Q289" i="140"/>
  <c r="D46" i="161" s="1"/>
  <c r="P289" i="140"/>
  <c r="C46" i="161" s="1"/>
  <c r="O289" i="140"/>
  <c r="B46" i="161" s="1"/>
  <c r="I46" i="161" s="1"/>
  <c r="L289" i="140"/>
  <c r="U287" i="140"/>
  <c r="T287" i="140"/>
  <c r="S287" i="140"/>
  <c r="R287" i="140"/>
  <c r="Q287" i="140"/>
  <c r="P287" i="140"/>
  <c r="O287" i="140"/>
  <c r="V287" i="140" s="1"/>
  <c r="U286" i="140"/>
  <c r="T286" i="140"/>
  <c r="S286" i="140"/>
  <c r="R286" i="140"/>
  <c r="Q286" i="140"/>
  <c r="P286" i="140"/>
  <c r="O286" i="140"/>
  <c r="V286" i="140" s="1"/>
  <c r="U285" i="140"/>
  <c r="T285" i="140"/>
  <c r="S285" i="140"/>
  <c r="R285" i="140"/>
  <c r="Q285" i="140"/>
  <c r="P285" i="140"/>
  <c r="O285" i="140"/>
  <c r="V285" i="140" s="1"/>
  <c r="U284" i="140"/>
  <c r="T284" i="140"/>
  <c r="S284" i="140"/>
  <c r="R284" i="140"/>
  <c r="Q284" i="140"/>
  <c r="P284" i="140"/>
  <c r="O284" i="140"/>
  <c r="V284" i="140" s="1"/>
  <c r="U283" i="140"/>
  <c r="T283" i="140"/>
  <c r="S283" i="140"/>
  <c r="R283" i="140"/>
  <c r="Q283" i="140"/>
  <c r="P283" i="140"/>
  <c r="O283" i="140"/>
  <c r="V283" i="140" s="1"/>
  <c r="U282" i="140"/>
  <c r="T282" i="140"/>
  <c r="S282" i="140"/>
  <c r="R282" i="140"/>
  <c r="Q282" i="140"/>
  <c r="P282" i="140"/>
  <c r="O282" i="140"/>
  <c r="V282" i="140" s="1"/>
  <c r="U281" i="140"/>
  <c r="T281" i="140"/>
  <c r="S281" i="140"/>
  <c r="R281" i="140"/>
  <c r="Q281" i="140"/>
  <c r="P281" i="140"/>
  <c r="O281" i="140"/>
  <c r="V281" i="140" s="1"/>
  <c r="U280" i="140"/>
  <c r="T280" i="140"/>
  <c r="S280" i="140"/>
  <c r="R280" i="140"/>
  <c r="Q280" i="140"/>
  <c r="P280" i="140"/>
  <c r="O280" i="140"/>
  <c r="V280" i="140" s="1"/>
  <c r="V279" i="140"/>
  <c r="U279" i="140"/>
  <c r="H45" i="161" s="1"/>
  <c r="T279" i="140"/>
  <c r="G45" i="161" s="1"/>
  <c r="S279" i="140"/>
  <c r="F45" i="161" s="1"/>
  <c r="R279" i="140"/>
  <c r="E45" i="161" s="1"/>
  <c r="Q279" i="140"/>
  <c r="D45" i="161" s="1"/>
  <c r="P279" i="140"/>
  <c r="C45" i="161" s="1"/>
  <c r="O279" i="140"/>
  <c r="B45" i="161" s="1"/>
  <c r="I45" i="161" s="1"/>
  <c r="L279" i="140"/>
  <c r="U277" i="140"/>
  <c r="T277" i="140"/>
  <c r="S277" i="140"/>
  <c r="R277" i="140"/>
  <c r="Q277" i="140"/>
  <c r="P277" i="140"/>
  <c r="O277" i="140"/>
  <c r="V277" i="140" s="1"/>
  <c r="U276" i="140"/>
  <c r="T276" i="140"/>
  <c r="S276" i="140"/>
  <c r="R276" i="140"/>
  <c r="Q276" i="140"/>
  <c r="P276" i="140"/>
  <c r="O276" i="140"/>
  <c r="V276" i="140" s="1"/>
  <c r="U275" i="140"/>
  <c r="T275" i="140"/>
  <c r="S275" i="140"/>
  <c r="R275" i="140"/>
  <c r="Q275" i="140"/>
  <c r="P275" i="140"/>
  <c r="O275" i="140"/>
  <c r="V275" i="140" s="1"/>
  <c r="U274" i="140"/>
  <c r="T274" i="140"/>
  <c r="S274" i="140"/>
  <c r="R274" i="140"/>
  <c r="Q274" i="140"/>
  <c r="P274" i="140"/>
  <c r="O274" i="140"/>
  <c r="V274" i="140" s="1"/>
  <c r="U273" i="140"/>
  <c r="T273" i="140"/>
  <c r="S273" i="140"/>
  <c r="R273" i="140"/>
  <c r="Q273" i="140"/>
  <c r="P273" i="140"/>
  <c r="O273" i="140"/>
  <c r="V273" i="140" s="1"/>
  <c r="U272" i="140"/>
  <c r="T272" i="140"/>
  <c r="S272" i="140"/>
  <c r="R272" i="140"/>
  <c r="Q272" i="140"/>
  <c r="P272" i="140"/>
  <c r="O272" i="140"/>
  <c r="V272" i="140" s="1"/>
  <c r="U271" i="140"/>
  <c r="T271" i="140"/>
  <c r="S271" i="140"/>
  <c r="R271" i="140"/>
  <c r="Q271" i="140"/>
  <c r="P271" i="140"/>
  <c r="O271" i="140"/>
  <c r="V271" i="140" s="1"/>
  <c r="U270" i="140"/>
  <c r="T270" i="140"/>
  <c r="S270" i="140"/>
  <c r="R270" i="140"/>
  <c r="Q270" i="140"/>
  <c r="P270" i="140"/>
  <c r="O270" i="140"/>
  <c r="V270" i="140" s="1"/>
  <c r="V269" i="140"/>
  <c r="U269" i="140"/>
  <c r="H44" i="161" s="1"/>
  <c r="H43" i="161" s="1"/>
  <c r="T269" i="140"/>
  <c r="G44" i="161" s="1"/>
  <c r="G43" i="161" s="1"/>
  <c r="S269" i="140"/>
  <c r="F44" i="161" s="1"/>
  <c r="F43" i="161" s="1"/>
  <c r="R269" i="140"/>
  <c r="E44" i="161" s="1"/>
  <c r="E43" i="161" s="1"/>
  <c r="Q269" i="140"/>
  <c r="D44" i="161" s="1"/>
  <c r="D43" i="161" s="1"/>
  <c r="P269" i="140"/>
  <c r="C44" i="161" s="1"/>
  <c r="C43" i="161" s="1"/>
  <c r="O269" i="140"/>
  <c r="B44" i="161" s="1"/>
  <c r="L269" i="140"/>
  <c r="V268" i="140"/>
  <c r="L268" i="140"/>
  <c r="U266" i="140"/>
  <c r="T266" i="140"/>
  <c r="S266" i="140"/>
  <c r="R266" i="140"/>
  <c r="Q266" i="140"/>
  <c r="P266" i="140"/>
  <c r="O266" i="140"/>
  <c r="V266" i="140" s="1"/>
  <c r="U265" i="140"/>
  <c r="T265" i="140"/>
  <c r="S265" i="140"/>
  <c r="R265" i="140"/>
  <c r="Q265" i="140"/>
  <c r="P265" i="140"/>
  <c r="O265" i="140"/>
  <c r="V265" i="140" s="1"/>
  <c r="U264" i="140"/>
  <c r="T264" i="140"/>
  <c r="S264" i="140"/>
  <c r="R264" i="140"/>
  <c r="Q264" i="140"/>
  <c r="P264" i="140"/>
  <c r="O264" i="140"/>
  <c r="V264" i="140" s="1"/>
  <c r="U263" i="140"/>
  <c r="T263" i="140"/>
  <c r="S263" i="140"/>
  <c r="R263" i="140"/>
  <c r="Q263" i="140"/>
  <c r="P263" i="140"/>
  <c r="O263" i="140"/>
  <c r="V263" i="140" s="1"/>
  <c r="U262" i="140"/>
  <c r="T262" i="140"/>
  <c r="S262" i="140"/>
  <c r="R262" i="140"/>
  <c r="Q262" i="140"/>
  <c r="P262" i="140"/>
  <c r="O262" i="140"/>
  <c r="V262" i="140" s="1"/>
  <c r="U261" i="140"/>
  <c r="T261" i="140"/>
  <c r="S261" i="140"/>
  <c r="R261" i="140"/>
  <c r="Q261" i="140"/>
  <c r="P261" i="140"/>
  <c r="O261" i="140"/>
  <c r="V261" i="140" s="1"/>
  <c r="U260" i="140"/>
  <c r="T260" i="140"/>
  <c r="S260" i="140"/>
  <c r="R260" i="140"/>
  <c r="Q260" i="140"/>
  <c r="P260" i="140"/>
  <c r="O260" i="140"/>
  <c r="V260" i="140" s="1"/>
  <c r="U259" i="140"/>
  <c r="T259" i="140"/>
  <c r="S259" i="140"/>
  <c r="R259" i="140"/>
  <c r="Q259" i="140"/>
  <c r="P259" i="140"/>
  <c r="O259" i="140"/>
  <c r="V259" i="140" s="1"/>
  <c r="V258" i="140"/>
  <c r="U258" i="140"/>
  <c r="H42" i="161" s="1"/>
  <c r="T258" i="140"/>
  <c r="G42" i="161" s="1"/>
  <c r="S258" i="140"/>
  <c r="F42" i="161" s="1"/>
  <c r="R258" i="140"/>
  <c r="E42" i="161" s="1"/>
  <c r="Q258" i="140"/>
  <c r="D42" i="161" s="1"/>
  <c r="P258" i="140"/>
  <c r="C42" i="161" s="1"/>
  <c r="O258" i="140"/>
  <c r="B42" i="161" s="1"/>
  <c r="I42" i="161" s="1"/>
  <c r="L258" i="140"/>
  <c r="U256" i="140"/>
  <c r="T256" i="140"/>
  <c r="S256" i="140"/>
  <c r="R256" i="140"/>
  <c r="Q256" i="140"/>
  <c r="P256" i="140"/>
  <c r="O256" i="140"/>
  <c r="V256" i="140" s="1"/>
  <c r="U255" i="140"/>
  <c r="T255" i="140"/>
  <c r="S255" i="140"/>
  <c r="R255" i="140"/>
  <c r="Q255" i="140"/>
  <c r="P255" i="140"/>
  <c r="O255" i="140"/>
  <c r="V255" i="140" s="1"/>
  <c r="U254" i="140"/>
  <c r="T254" i="140"/>
  <c r="S254" i="140"/>
  <c r="R254" i="140"/>
  <c r="Q254" i="140"/>
  <c r="P254" i="140"/>
  <c r="O254" i="140"/>
  <c r="V254" i="140" s="1"/>
  <c r="U253" i="140"/>
  <c r="T253" i="140"/>
  <c r="S253" i="140"/>
  <c r="R253" i="140"/>
  <c r="Q253" i="140"/>
  <c r="P253" i="140"/>
  <c r="O253" i="140"/>
  <c r="V253" i="140" s="1"/>
  <c r="U252" i="140"/>
  <c r="T252" i="140"/>
  <c r="S252" i="140"/>
  <c r="R252" i="140"/>
  <c r="Q252" i="140"/>
  <c r="P252" i="140"/>
  <c r="O252" i="140"/>
  <c r="V252" i="140" s="1"/>
  <c r="U251" i="140"/>
  <c r="T251" i="140"/>
  <c r="S251" i="140"/>
  <c r="R251" i="140"/>
  <c r="Q251" i="140"/>
  <c r="P251" i="140"/>
  <c r="O251" i="140"/>
  <c r="V251" i="140" s="1"/>
  <c r="U250" i="140"/>
  <c r="T250" i="140"/>
  <c r="S250" i="140"/>
  <c r="R250" i="140"/>
  <c r="Q250" i="140"/>
  <c r="P250" i="140"/>
  <c r="O250" i="140"/>
  <c r="V250" i="140" s="1"/>
  <c r="U249" i="140"/>
  <c r="T249" i="140"/>
  <c r="S249" i="140"/>
  <c r="R249" i="140"/>
  <c r="Q249" i="140"/>
  <c r="P249" i="140"/>
  <c r="O249" i="140"/>
  <c r="V249" i="140" s="1"/>
  <c r="V248" i="140"/>
  <c r="U248" i="140"/>
  <c r="H41" i="161" s="1"/>
  <c r="T248" i="140"/>
  <c r="G41" i="161" s="1"/>
  <c r="S248" i="140"/>
  <c r="F41" i="161" s="1"/>
  <c r="R248" i="140"/>
  <c r="E41" i="161" s="1"/>
  <c r="Q248" i="140"/>
  <c r="D41" i="161" s="1"/>
  <c r="P248" i="140"/>
  <c r="C41" i="161" s="1"/>
  <c r="O248" i="140"/>
  <c r="B41" i="161" s="1"/>
  <c r="I41" i="161" s="1"/>
  <c r="L248" i="140"/>
  <c r="U246" i="140"/>
  <c r="T246" i="140"/>
  <c r="S246" i="140"/>
  <c r="R246" i="140"/>
  <c r="Q246" i="140"/>
  <c r="P246" i="140"/>
  <c r="O246" i="140"/>
  <c r="V246" i="140" s="1"/>
  <c r="U245" i="140"/>
  <c r="T245" i="140"/>
  <c r="S245" i="140"/>
  <c r="R245" i="140"/>
  <c r="Q245" i="140"/>
  <c r="P245" i="140"/>
  <c r="O245" i="140"/>
  <c r="V245" i="140" s="1"/>
  <c r="U244" i="140"/>
  <c r="T244" i="140"/>
  <c r="S244" i="140"/>
  <c r="R244" i="140"/>
  <c r="Q244" i="140"/>
  <c r="P244" i="140"/>
  <c r="O244" i="140"/>
  <c r="V244" i="140" s="1"/>
  <c r="U243" i="140"/>
  <c r="T243" i="140"/>
  <c r="S243" i="140"/>
  <c r="R243" i="140"/>
  <c r="Q243" i="140"/>
  <c r="P243" i="140"/>
  <c r="O243" i="140"/>
  <c r="V243" i="140" s="1"/>
  <c r="U242" i="140"/>
  <c r="T242" i="140"/>
  <c r="S242" i="140"/>
  <c r="R242" i="140"/>
  <c r="Q242" i="140"/>
  <c r="P242" i="140"/>
  <c r="O242" i="140"/>
  <c r="V242" i="140" s="1"/>
  <c r="U241" i="140"/>
  <c r="T241" i="140"/>
  <c r="S241" i="140"/>
  <c r="R241" i="140"/>
  <c r="Q241" i="140"/>
  <c r="P241" i="140"/>
  <c r="O241" i="140"/>
  <c r="V241" i="140" s="1"/>
  <c r="U240" i="140"/>
  <c r="T240" i="140"/>
  <c r="S240" i="140"/>
  <c r="R240" i="140"/>
  <c r="Q240" i="140"/>
  <c r="P240" i="140"/>
  <c r="O240" i="140"/>
  <c r="V240" i="140" s="1"/>
  <c r="U239" i="140"/>
  <c r="T239" i="140"/>
  <c r="S239" i="140"/>
  <c r="R239" i="140"/>
  <c r="Q239" i="140"/>
  <c r="P239" i="140"/>
  <c r="O239" i="140"/>
  <c r="V239" i="140" s="1"/>
  <c r="V238" i="140"/>
  <c r="U238" i="140"/>
  <c r="H40" i="161" s="1"/>
  <c r="H39" i="161" s="1"/>
  <c r="T238" i="140"/>
  <c r="G40" i="161" s="1"/>
  <c r="G39" i="161" s="1"/>
  <c r="S238" i="140"/>
  <c r="F40" i="161" s="1"/>
  <c r="F39" i="161" s="1"/>
  <c r="R238" i="140"/>
  <c r="E40" i="161" s="1"/>
  <c r="E39" i="161" s="1"/>
  <c r="Q238" i="140"/>
  <c r="D40" i="161" s="1"/>
  <c r="D39" i="161" s="1"/>
  <c r="P238" i="140"/>
  <c r="C40" i="161" s="1"/>
  <c r="C39" i="161" s="1"/>
  <c r="O238" i="140"/>
  <c r="B40" i="161" s="1"/>
  <c r="L238" i="140"/>
  <c r="V237" i="140"/>
  <c r="L237" i="140"/>
  <c r="V236" i="140"/>
  <c r="U234" i="140"/>
  <c r="T234" i="140"/>
  <c r="S234" i="140"/>
  <c r="R234" i="140"/>
  <c r="Q234" i="140"/>
  <c r="P234" i="140"/>
  <c r="O234" i="140"/>
  <c r="V234" i="140" s="1"/>
  <c r="K234" i="140"/>
  <c r="J234" i="140"/>
  <c r="I234" i="140"/>
  <c r="H234" i="140"/>
  <c r="G234" i="140"/>
  <c r="F234" i="140"/>
  <c r="E234" i="140"/>
  <c r="U233" i="140"/>
  <c r="T233" i="140"/>
  <c r="S233" i="140"/>
  <c r="R233" i="140"/>
  <c r="Q233" i="140"/>
  <c r="P233" i="140"/>
  <c r="O233" i="140"/>
  <c r="V233" i="140" s="1"/>
  <c r="U232" i="140"/>
  <c r="T232" i="140"/>
  <c r="S232" i="140"/>
  <c r="R232" i="140"/>
  <c r="Q232" i="140"/>
  <c r="P232" i="140"/>
  <c r="O232" i="140"/>
  <c r="V232" i="140" s="1"/>
  <c r="U231" i="140"/>
  <c r="T231" i="140"/>
  <c r="S231" i="140"/>
  <c r="R231" i="140"/>
  <c r="Q231" i="140"/>
  <c r="P231" i="140"/>
  <c r="O231" i="140"/>
  <c r="V231" i="140" s="1"/>
  <c r="U230" i="140"/>
  <c r="T230" i="140"/>
  <c r="S230" i="140"/>
  <c r="R230" i="140"/>
  <c r="Q230" i="140"/>
  <c r="P230" i="140"/>
  <c r="O230" i="140"/>
  <c r="V230" i="140" s="1"/>
  <c r="U229" i="140"/>
  <c r="T229" i="140"/>
  <c r="S229" i="140"/>
  <c r="R229" i="140"/>
  <c r="Q229" i="140"/>
  <c r="P229" i="140"/>
  <c r="O229" i="140"/>
  <c r="V229" i="140" s="1"/>
  <c r="U228" i="140"/>
  <c r="T228" i="140"/>
  <c r="S228" i="140"/>
  <c r="R228" i="140"/>
  <c r="Q228" i="140"/>
  <c r="P228" i="140"/>
  <c r="O228" i="140"/>
  <c r="V228" i="140" s="1"/>
  <c r="U227" i="140"/>
  <c r="T227" i="140"/>
  <c r="S227" i="140"/>
  <c r="R227" i="140"/>
  <c r="Q227" i="140"/>
  <c r="P227" i="140"/>
  <c r="O227" i="140"/>
  <c r="V227" i="140" s="1"/>
  <c r="V226" i="140"/>
  <c r="U226" i="140"/>
  <c r="H37" i="161" s="1"/>
  <c r="T226" i="140"/>
  <c r="G37" i="161" s="1"/>
  <c r="S226" i="140"/>
  <c r="F37" i="161" s="1"/>
  <c r="R226" i="140"/>
  <c r="E37" i="161" s="1"/>
  <c r="Q226" i="140"/>
  <c r="D37" i="161" s="1"/>
  <c r="P226" i="140"/>
  <c r="C37" i="161" s="1"/>
  <c r="O226" i="140"/>
  <c r="B37" i="161" s="1"/>
  <c r="I37" i="161" s="1"/>
  <c r="L226" i="140"/>
  <c r="L234" i="140" s="1"/>
  <c r="U224" i="140"/>
  <c r="T224" i="140"/>
  <c r="S224" i="140"/>
  <c r="R224" i="140"/>
  <c r="Q224" i="140"/>
  <c r="P224" i="140"/>
  <c r="O224" i="140"/>
  <c r="V224" i="140" s="1"/>
  <c r="U223" i="140"/>
  <c r="T223" i="140"/>
  <c r="S223" i="140"/>
  <c r="R223" i="140"/>
  <c r="Q223" i="140"/>
  <c r="P223" i="140"/>
  <c r="O223" i="140"/>
  <c r="V223" i="140" s="1"/>
  <c r="U222" i="140"/>
  <c r="T222" i="140"/>
  <c r="S222" i="140"/>
  <c r="R222" i="140"/>
  <c r="Q222" i="140"/>
  <c r="P222" i="140"/>
  <c r="O222" i="140"/>
  <c r="V222" i="140" s="1"/>
  <c r="U221" i="140"/>
  <c r="T221" i="140"/>
  <c r="S221" i="140"/>
  <c r="R221" i="140"/>
  <c r="Q221" i="140"/>
  <c r="P221" i="140"/>
  <c r="O221" i="140"/>
  <c r="V221" i="140" s="1"/>
  <c r="U220" i="140"/>
  <c r="T220" i="140"/>
  <c r="S220" i="140"/>
  <c r="R220" i="140"/>
  <c r="Q220" i="140"/>
  <c r="P220" i="140"/>
  <c r="O220" i="140"/>
  <c r="V220" i="140" s="1"/>
  <c r="U219" i="140"/>
  <c r="T219" i="140"/>
  <c r="S219" i="140"/>
  <c r="R219" i="140"/>
  <c r="Q219" i="140"/>
  <c r="P219" i="140"/>
  <c r="O219" i="140"/>
  <c r="V219" i="140" s="1"/>
  <c r="U218" i="140"/>
  <c r="T218" i="140"/>
  <c r="S218" i="140"/>
  <c r="R218" i="140"/>
  <c r="Q218" i="140"/>
  <c r="P218" i="140"/>
  <c r="O218" i="140"/>
  <c r="V218" i="140" s="1"/>
  <c r="U217" i="140"/>
  <c r="T217" i="140"/>
  <c r="S217" i="140"/>
  <c r="R217" i="140"/>
  <c r="Q217" i="140"/>
  <c r="P217" i="140"/>
  <c r="O217" i="140"/>
  <c r="V217" i="140" s="1"/>
  <c r="V216" i="140"/>
  <c r="U216" i="140"/>
  <c r="H36" i="161" s="1"/>
  <c r="H35" i="161" s="1"/>
  <c r="T216" i="140"/>
  <c r="G36" i="161" s="1"/>
  <c r="G35" i="161" s="1"/>
  <c r="S216" i="140"/>
  <c r="F36" i="161" s="1"/>
  <c r="F35" i="161" s="1"/>
  <c r="R216" i="140"/>
  <c r="E36" i="161" s="1"/>
  <c r="E35" i="161" s="1"/>
  <c r="Q216" i="140"/>
  <c r="D36" i="161" s="1"/>
  <c r="D35" i="161" s="1"/>
  <c r="P216" i="140"/>
  <c r="C36" i="161" s="1"/>
  <c r="C35" i="161" s="1"/>
  <c r="O216" i="140"/>
  <c r="B36" i="161" s="1"/>
  <c r="L216" i="140"/>
  <c r="V215" i="140"/>
  <c r="U213" i="140"/>
  <c r="T213" i="140"/>
  <c r="S213" i="140"/>
  <c r="R213" i="140"/>
  <c r="Q213" i="140"/>
  <c r="P213" i="140"/>
  <c r="O213" i="140"/>
  <c r="V213" i="140" s="1"/>
  <c r="U212" i="140"/>
  <c r="T212" i="140"/>
  <c r="S212" i="140"/>
  <c r="R212" i="140"/>
  <c r="Q212" i="140"/>
  <c r="P212" i="140"/>
  <c r="O212" i="140"/>
  <c r="V212" i="140" s="1"/>
  <c r="U211" i="140"/>
  <c r="T211" i="140"/>
  <c r="S211" i="140"/>
  <c r="R211" i="140"/>
  <c r="Q211" i="140"/>
  <c r="P211" i="140"/>
  <c r="O211" i="140"/>
  <c r="V211" i="140" s="1"/>
  <c r="U210" i="140"/>
  <c r="T210" i="140"/>
  <c r="S210" i="140"/>
  <c r="R210" i="140"/>
  <c r="Q210" i="140"/>
  <c r="P210" i="140"/>
  <c r="O210" i="140"/>
  <c r="V210" i="140" s="1"/>
  <c r="U209" i="140"/>
  <c r="T209" i="140"/>
  <c r="S209" i="140"/>
  <c r="R209" i="140"/>
  <c r="Q209" i="140"/>
  <c r="P209" i="140"/>
  <c r="O209" i="140"/>
  <c r="V209" i="140" s="1"/>
  <c r="U208" i="140"/>
  <c r="T208" i="140"/>
  <c r="S208" i="140"/>
  <c r="R208" i="140"/>
  <c r="Q208" i="140"/>
  <c r="P208" i="140"/>
  <c r="O208" i="140"/>
  <c r="V208" i="140" s="1"/>
  <c r="U207" i="140"/>
  <c r="T207" i="140"/>
  <c r="S207" i="140"/>
  <c r="R207" i="140"/>
  <c r="Q207" i="140"/>
  <c r="P207" i="140"/>
  <c r="O207" i="140"/>
  <c r="V207" i="140" s="1"/>
  <c r="U206" i="140"/>
  <c r="T206" i="140"/>
  <c r="S206" i="140"/>
  <c r="R206" i="140"/>
  <c r="Q206" i="140"/>
  <c r="P206" i="140"/>
  <c r="O206" i="140"/>
  <c r="V206" i="140" s="1"/>
  <c r="V205" i="140"/>
  <c r="U205" i="140"/>
  <c r="H34" i="161" s="1"/>
  <c r="T205" i="140"/>
  <c r="G34" i="161" s="1"/>
  <c r="S205" i="140"/>
  <c r="F34" i="161" s="1"/>
  <c r="R205" i="140"/>
  <c r="E34" i="161" s="1"/>
  <c r="Q205" i="140"/>
  <c r="D34" i="161" s="1"/>
  <c r="P205" i="140"/>
  <c r="C34" i="161" s="1"/>
  <c r="O205" i="140"/>
  <c r="B34" i="161" s="1"/>
  <c r="I34" i="161" s="1"/>
  <c r="L205" i="140"/>
  <c r="U203" i="140"/>
  <c r="T203" i="140"/>
  <c r="S203" i="140"/>
  <c r="R203" i="140"/>
  <c r="Q203" i="140"/>
  <c r="P203" i="140"/>
  <c r="O203" i="140"/>
  <c r="V203" i="140" s="1"/>
  <c r="U202" i="140"/>
  <c r="T202" i="140"/>
  <c r="S202" i="140"/>
  <c r="R202" i="140"/>
  <c r="Q202" i="140"/>
  <c r="P202" i="140"/>
  <c r="O202" i="140"/>
  <c r="V202" i="140" s="1"/>
  <c r="U201" i="140"/>
  <c r="T201" i="140"/>
  <c r="S201" i="140"/>
  <c r="R201" i="140"/>
  <c r="Q201" i="140"/>
  <c r="P201" i="140"/>
  <c r="O201" i="140"/>
  <c r="V201" i="140" s="1"/>
  <c r="U200" i="140"/>
  <c r="T200" i="140"/>
  <c r="S200" i="140"/>
  <c r="R200" i="140"/>
  <c r="Q200" i="140"/>
  <c r="P200" i="140"/>
  <c r="O200" i="140"/>
  <c r="V200" i="140" s="1"/>
  <c r="U199" i="140"/>
  <c r="T199" i="140"/>
  <c r="S199" i="140"/>
  <c r="R199" i="140"/>
  <c r="Q199" i="140"/>
  <c r="P199" i="140"/>
  <c r="O199" i="140"/>
  <c r="V199" i="140" s="1"/>
  <c r="U198" i="140"/>
  <c r="T198" i="140"/>
  <c r="S198" i="140"/>
  <c r="R198" i="140"/>
  <c r="Q198" i="140"/>
  <c r="P198" i="140"/>
  <c r="O198" i="140"/>
  <c r="V198" i="140" s="1"/>
  <c r="U197" i="140"/>
  <c r="T197" i="140"/>
  <c r="S197" i="140"/>
  <c r="R197" i="140"/>
  <c r="Q197" i="140"/>
  <c r="P197" i="140"/>
  <c r="O197" i="140"/>
  <c r="V197" i="140" s="1"/>
  <c r="U196" i="140"/>
  <c r="T196" i="140"/>
  <c r="S196" i="140"/>
  <c r="R196" i="140"/>
  <c r="Q196" i="140"/>
  <c r="P196" i="140"/>
  <c r="O196" i="140"/>
  <c r="V196" i="140" s="1"/>
  <c r="V195" i="140"/>
  <c r="U195" i="140"/>
  <c r="H33" i="161" s="1"/>
  <c r="T195" i="140"/>
  <c r="G33" i="161" s="1"/>
  <c r="S195" i="140"/>
  <c r="F33" i="161" s="1"/>
  <c r="R195" i="140"/>
  <c r="E33" i="161" s="1"/>
  <c r="Q195" i="140"/>
  <c r="D33" i="161" s="1"/>
  <c r="P195" i="140"/>
  <c r="C33" i="161" s="1"/>
  <c r="O195" i="140"/>
  <c r="B33" i="161" s="1"/>
  <c r="I33" i="161" s="1"/>
  <c r="L195" i="140"/>
  <c r="U193" i="140"/>
  <c r="T193" i="140"/>
  <c r="S193" i="140"/>
  <c r="R193" i="140"/>
  <c r="Q193" i="140"/>
  <c r="P193" i="140"/>
  <c r="O193" i="140"/>
  <c r="V193" i="140" s="1"/>
  <c r="U192" i="140"/>
  <c r="T192" i="140"/>
  <c r="S192" i="140"/>
  <c r="R192" i="140"/>
  <c r="Q192" i="140"/>
  <c r="P192" i="140"/>
  <c r="O192" i="140"/>
  <c r="V192" i="140" s="1"/>
  <c r="U191" i="140"/>
  <c r="T191" i="140"/>
  <c r="S191" i="140"/>
  <c r="R191" i="140"/>
  <c r="Q191" i="140"/>
  <c r="P191" i="140"/>
  <c r="O191" i="140"/>
  <c r="V191" i="140" s="1"/>
  <c r="U190" i="140"/>
  <c r="T190" i="140"/>
  <c r="S190" i="140"/>
  <c r="R190" i="140"/>
  <c r="Q190" i="140"/>
  <c r="P190" i="140"/>
  <c r="O190" i="140"/>
  <c r="V190" i="140" s="1"/>
  <c r="U189" i="140"/>
  <c r="T189" i="140"/>
  <c r="S189" i="140"/>
  <c r="R189" i="140"/>
  <c r="Q189" i="140"/>
  <c r="P189" i="140"/>
  <c r="O189" i="140"/>
  <c r="V189" i="140" s="1"/>
  <c r="U188" i="140"/>
  <c r="T188" i="140"/>
  <c r="S188" i="140"/>
  <c r="R188" i="140"/>
  <c r="Q188" i="140"/>
  <c r="P188" i="140"/>
  <c r="O188" i="140"/>
  <c r="V188" i="140" s="1"/>
  <c r="U187" i="140"/>
  <c r="T187" i="140"/>
  <c r="S187" i="140"/>
  <c r="R187" i="140"/>
  <c r="Q187" i="140"/>
  <c r="P187" i="140"/>
  <c r="O187" i="140"/>
  <c r="V187" i="140" s="1"/>
  <c r="U186" i="140"/>
  <c r="T186" i="140"/>
  <c r="S186" i="140"/>
  <c r="R186" i="140"/>
  <c r="Q186" i="140"/>
  <c r="P186" i="140"/>
  <c r="O186" i="140"/>
  <c r="V186" i="140" s="1"/>
  <c r="V185" i="140"/>
  <c r="U185" i="140"/>
  <c r="H32" i="161" s="1"/>
  <c r="H31" i="161" s="1"/>
  <c r="T185" i="140"/>
  <c r="G32" i="161" s="1"/>
  <c r="G31" i="161" s="1"/>
  <c r="S185" i="140"/>
  <c r="F32" i="161" s="1"/>
  <c r="F31" i="161" s="1"/>
  <c r="R185" i="140"/>
  <c r="E32" i="161" s="1"/>
  <c r="E31" i="161" s="1"/>
  <c r="Q185" i="140"/>
  <c r="D32" i="161" s="1"/>
  <c r="D31" i="161" s="1"/>
  <c r="P185" i="140"/>
  <c r="C32" i="161" s="1"/>
  <c r="C31" i="161" s="1"/>
  <c r="O185" i="140"/>
  <c r="B32" i="161" s="1"/>
  <c r="L185" i="140"/>
  <c r="V184" i="140"/>
  <c r="L184" i="140"/>
  <c r="U182" i="140"/>
  <c r="T182" i="140"/>
  <c r="S182" i="140"/>
  <c r="R182" i="140"/>
  <c r="Q182" i="140"/>
  <c r="P182" i="140"/>
  <c r="O182" i="140"/>
  <c r="V182" i="140" s="1"/>
  <c r="U181" i="140"/>
  <c r="T181" i="140"/>
  <c r="S181" i="140"/>
  <c r="R181" i="140"/>
  <c r="Q181" i="140"/>
  <c r="P181" i="140"/>
  <c r="O181" i="140"/>
  <c r="V181" i="140" s="1"/>
  <c r="U180" i="140"/>
  <c r="T180" i="140"/>
  <c r="S180" i="140"/>
  <c r="R180" i="140"/>
  <c r="Q180" i="140"/>
  <c r="P180" i="140"/>
  <c r="O180" i="140"/>
  <c r="V180" i="140" s="1"/>
  <c r="U179" i="140"/>
  <c r="T179" i="140"/>
  <c r="S179" i="140"/>
  <c r="R179" i="140"/>
  <c r="Q179" i="140"/>
  <c r="P179" i="140"/>
  <c r="O179" i="140"/>
  <c r="V179" i="140" s="1"/>
  <c r="U178" i="140"/>
  <c r="T178" i="140"/>
  <c r="S178" i="140"/>
  <c r="R178" i="140"/>
  <c r="Q178" i="140"/>
  <c r="P178" i="140"/>
  <c r="O178" i="140"/>
  <c r="V178" i="140" s="1"/>
  <c r="U177" i="140"/>
  <c r="T177" i="140"/>
  <c r="S177" i="140"/>
  <c r="R177" i="140"/>
  <c r="Q177" i="140"/>
  <c r="P177" i="140"/>
  <c r="O177" i="140"/>
  <c r="V177" i="140" s="1"/>
  <c r="U176" i="140"/>
  <c r="T176" i="140"/>
  <c r="S176" i="140"/>
  <c r="R176" i="140"/>
  <c r="Q176" i="140"/>
  <c r="P176" i="140"/>
  <c r="O176" i="140"/>
  <c r="V176" i="140" s="1"/>
  <c r="U175" i="140"/>
  <c r="T175" i="140"/>
  <c r="S175" i="140"/>
  <c r="R175" i="140"/>
  <c r="Q175" i="140"/>
  <c r="P175" i="140"/>
  <c r="O175" i="140"/>
  <c r="V175" i="140" s="1"/>
  <c r="V174" i="140"/>
  <c r="U174" i="140"/>
  <c r="H30" i="161" s="1"/>
  <c r="T174" i="140"/>
  <c r="G30" i="161" s="1"/>
  <c r="S174" i="140"/>
  <c r="F30" i="161" s="1"/>
  <c r="R174" i="140"/>
  <c r="E30" i="161" s="1"/>
  <c r="Q174" i="140"/>
  <c r="D30" i="161" s="1"/>
  <c r="P174" i="140"/>
  <c r="C30" i="161" s="1"/>
  <c r="O174" i="140"/>
  <c r="B30" i="161" s="1"/>
  <c r="I30" i="161" s="1"/>
  <c r="L174" i="140"/>
  <c r="U172" i="140"/>
  <c r="T172" i="140"/>
  <c r="S172" i="140"/>
  <c r="R172" i="140"/>
  <c r="Q172" i="140"/>
  <c r="P172" i="140"/>
  <c r="O172" i="140"/>
  <c r="V172" i="140" s="1"/>
  <c r="U171" i="140"/>
  <c r="T171" i="140"/>
  <c r="S171" i="140"/>
  <c r="R171" i="140"/>
  <c r="Q171" i="140"/>
  <c r="P171" i="140"/>
  <c r="O171" i="140"/>
  <c r="V171" i="140" s="1"/>
  <c r="U170" i="140"/>
  <c r="T170" i="140"/>
  <c r="S170" i="140"/>
  <c r="R170" i="140"/>
  <c r="Q170" i="140"/>
  <c r="P170" i="140"/>
  <c r="O170" i="140"/>
  <c r="V170" i="140" s="1"/>
  <c r="U169" i="140"/>
  <c r="T169" i="140"/>
  <c r="S169" i="140"/>
  <c r="R169" i="140"/>
  <c r="Q169" i="140"/>
  <c r="P169" i="140"/>
  <c r="O169" i="140"/>
  <c r="V169" i="140" s="1"/>
  <c r="U168" i="140"/>
  <c r="T168" i="140"/>
  <c r="S168" i="140"/>
  <c r="R168" i="140"/>
  <c r="Q168" i="140"/>
  <c r="P168" i="140"/>
  <c r="O168" i="140"/>
  <c r="V168" i="140" s="1"/>
  <c r="U167" i="140"/>
  <c r="T167" i="140"/>
  <c r="S167" i="140"/>
  <c r="R167" i="140"/>
  <c r="Q167" i="140"/>
  <c r="P167" i="140"/>
  <c r="O167" i="140"/>
  <c r="V167" i="140" s="1"/>
  <c r="U166" i="140"/>
  <c r="T166" i="140"/>
  <c r="S166" i="140"/>
  <c r="R166" i="140"/>
  <c r="Q166" i="140"/>
  <c r="P166" i="140"/>
  <c r="O166" i="140"/>
  <c r="V166" i="140" s="1"/>
  <c r="U165" i="140"/>
  <c r="T165" i="140"/>
  <c r="S165" i="140"/>
  <c r="R165" i="140"/>
  <c r="Q165" i="140"/>
  <c r="P165" i="140"/>
  <c r="O165" i="140"/>
  <c r="V165" i="140" s="1"/>
  <c r="V164" i="140"/>
  <c r="U164" i="140"/>
  <c r="H29" i="161" s="1"/>
  <c r="T164" i="140"/>
  <c r="G29" i="161" s="1"/>
  <c r="S164" i="140"/>
  <c r="F29" i="161" s="1"/>
  <c r="R164" i="140"/>
  <c r="E29" i="161" s="1"/>
  <c r="Q164" i="140"/>
  <c r="D29" i="161" s="1"/>
  <c r="P164" i="140"/>
  <c r="C29" i="161" s="1"/>
  <c r="O164" i="140"/>
  <c r="B29" i="161" s="1"/>
  <c r="I29" i="161" s="1"/>
  <c r="L164" i="140"/>
  <c r="AA163" i="140"/>
  <c r="Z163" i="140"/>
  <c r="Y163" i="140"/>
  <c r="X163" i="140"/>
  <c r="W163" i="140"/>
  <c r="U162" i="140"/>
  <c r="T162" i="140"/>
  <c r="S162" i="140"/>
  <c r="R162" i="140"/>
  <c r="Q162" i="140"/>
  <c r="P162" i="140"/>
  <c r="O162" i="140"/>
  <c r="V162" i="140" s="1"/>
  <c r="L162" i="140"/>
  <c r="U161" i="140"/>
  <c r="T161" i="140"/>
  <c r="S161" i="140"/>
  <c r="R161" i="140"/>
  <c r="Q161" i="140"/>
  <c r="P161" i="140"/>
  <c r="O161" i="140"/>
  <c r="V161" i="140" s="1"/>
  <c r="L161" i="140"/>
  <c r="U160" i="140"/>
  <c r="T160" i="140"/>
  <c r="S160" i="140"/>
  <c r="R160" i="140"/>
  <c r="Q160" i="140"/>
  <c r="P160" i="140"/>
  <c r="O160" i="140"/>
  <c r="V160" i="140" s="1"/>
  <c r="L160" i="140"/>
  <c r="U159" i="140"/>
  <c r="T159" i="140"/>
  <c r="S159" i="140"/>
  <c r="R159" i="140"/>
  <c r="Q159" i="140"/>
  <c r="P159" i="140"/>
  <c r="O159" i="140"/>
  <c r="V159" i="140" s="1"/>
  <c r="L159" i="140"/>
  <c r="U158" i="140"/>
  <c r="T158" i="140"/>
  <c r="S158" i="140"/>
  <c r="R158" i="140"/>
  <c r="Q158" i="140"/>
  <c r="P158" i="140"/>
  <c r="O158" i="140"/>
  <c r="V158" i="140" s="1"/>
  <c r="L158" i="140"/>
  <c r="U157" i="140"/>
  <c r="T157" i="140"/>
  <c r="S157" i="140"/>
  <c r="R157" i="140"/>
  <c r="Q157" i="140"/>
  <c r="P157" i="140"/>
  <c r="O157" i="140"/>
  <c r="V157" i="140" s="1"/>
  <c r="L157" i="140"/>
  <c r="U156" i="140"/>
  <c r="T156" i="140"/>
  <c r="S156" i="140"/>
  <c r="R156" i="140"/>
  <c r="Q156" i="140"/>
  <c r="P156" i="140"/>
  <c r="O156" i="140"/>
  <c r="V156" i="140" s="1"/>
  <c r="L156" i="140"/>
  <c r="U155" i="140"/>
  <c r="T155" i="140"/>
  <c r="S155" i="140"/>
  <c r="R155" i="140"/>
  <c r="Q155" i="140"/>
  <c r="P155" i="140"/>
  <c r="O155" i="140"/>
  <c r="V155" i="140" s="1"/>
  <c r="L155" i="140"/>
  <c r="V154" i="140"/>
  <c r="U154" i="140"/>
  <c r="H28" i="161" s="1"/>
  <c r="H27" i="161" s="1"/>
  <c r="H25" i="161" s="1"/>
  <c r="T154" i="140"/>
  <c r="G28" i="161" s="1"/>
  <c r="G27" i="161" s="1"/>
  <c r="G25" i="161" s="1"/>
  <c r="S154" i="140"/>
  <c r="F28" i="161" s="1"/>
  <c r="F27" i="161" s="1"/>
  <c r="F25" i="161" s="1"/>
  <c r="R154" i="140"/>
  <c r="E28" i="161" s="1"/>
  <c r="E27" i="161" s="1"/>
  <c r="E25" i="161" s="1"/>
  <c r="Q154" i="140"/>
  <c r="D28" i="161" s="1"/>
  <c r="D27" i="161" s="1"/>
  <c r="D25" i="161" s="1"/>
  <c r="P154" i="140"/>
  <c r="C28" i="161" s="1"/>
  <c r="C27" i="161" s="1"/>
  <c r="C25" i="161" s="1"/>
  <c r="O154" i="140"/>
  <c r="B28" i="161" s="1"/>
  <c r="L154" i="140"/>
  <c r="V153" i="140"/>
  <c r="V152" i="140"/>
  <c r="V151" i="140"/>
  <c r="U149" i="140"/>
  <c r="T149" i="140"/>
  <c r="S149" i="140"/>
  <c r="R149" i="140"/>
  <c r="Q149" i="140"/>
  <c r="P149" i="140"/>
  <c r="O149" i="140"/>
  <c r="V149" i="140" s="1"/>
  <c r="U148" i="140"/>
  <c r="T148" i="140"/>
  <c r="S148" i="140"/>
  <c r="R148" i="140"/>
  <c r="Q148" i="140"/>
  <c r="P148" i="140"/>
  <c r="O148" i="140"/>
  <c r="V148" i="140" s="1"/>
  <c r="U147" i="140"/>
  <c r="T147" i="140"/>
  <c r="S147" i="140"/>
  <c r="R147" i="140"/>
  <c r="Q147" i="140"/>
  <c r="P147" i="140"/>
  <c r="O147" i="140"/>
  <c r="V147" i="140" s="1"/>
  <c r="U146" i="140"/>
  <c r="T146" i="140"/>
  <c r="S146" i="140"/>
  <c r="R146" i="140"/>
  <c r="Q146" i="140"/>
  <c r="P146" i="140"/>
  <c r="O146" i="140"/>
  <c r="V146" i="140" s="1"/>
  <c r="U145" i="140"/>
  <c r="T145" i="140"/>
  <c r="S145" i="140"/>
  <c r="R145" i="140"/>
  <c r="Q145" i="140"/>
  <c r="P145" i="140"/>
  <c r="O145" i="140"/>
  <c r="V145" i="140" s="1"/>
  <c r="U144" i="140"/>
  <c r="T144" i="140"/>
  <c r="S144" i="140"/>
  <c r="R144" i="140"/>
  <c r="Q144" i="140"/>
  <c r="P144" i="140"/>
  <c r="O144" i="140"/>
  <c r="V144" i="140" s="1"/>
  <c r="U143" i="140"/>
  <c r="T143" i="140"/>
  <c r="S143" i="140"/>
  <c r="R143" i="140"/>
  <c r="Q143" i="140"/>
  <c r="P143" i="140"/>
  <c r="O143" i="140"/>
  <c r="V143" i="140" s="1"/>
  <c r="U142" i="140"/>
  <c r="T142" i="140"/>
  <c r="S142" i="140"/>
  <c r="R142" i="140"/>
  <c r="Q142" i="140"/>
  <c r="P142" i="140"/>
  <c r="O142" i="140"/>
  <c r="V142" i="140" s="1"/>
  <c r="V141" i="140"/>
  <c r="U141" i="140"/>
  <c r="H24" i="161" s="1"/>
  <c r="T141" i="140"/>
  <c r="G24" i="161" s="1"/>
  <c r="S141" i="140"/>
  <c r="F24" i="161" s="1"/>
  <c r="R141" i="140"/>
  <c r="E24" i="161" s="1"/>
  <c r="Q141" i="140"/>
  <c r="D24" i="161" s="1"/>
  <c r="P141" i="140"/>
  <c r="C24" i="161" s="1"/>
  <c r="O141" i="140"/>
  <c r="B24" i="161" s="1"/>
  <c r="I24" i="161" s="1"/>
  <c r="L141" i="140"/>
  <c r="U139" i="140"/>
  <c r="T139" i="140"/>
  <c r="S139" i="140"/>
  <c r="R139" i="140"/>
  <c r="Q139" i="140"/>
  <c r="P139" i="140"/>
  <c r="O139" i="140"/>
  <c r="V139" i="140" s="1"/>
  <c r="U138" i="140"/>
  <c r="T138" i="140"/>
  <c r="S138" i="140"/>
  <c r="R138" i="140"/>
  <c r="Q138" i="140"/>
  <c r="P138" i="140"/>
  <c r="O138" i="140"/>
  <c r="V138" i="140" s="1"/>
  <c r="U137" i="140"/>
  <c r="T137" i="140"/>
  <c r="S137" i="140"/>
  <c r="R137" i="140"/>
  <c r="Q137" i="140"/>
  <c r="P137" i="140"/>
  <c r="O137" i="140"/>
  <c r="V137" i="140" s="1"/>
  <c r="U136" i="140"/>
  <c r="T136" i="140"/>
  <c r="S136" i="140"/>
  <c r="R136" i="140"/>
  <c r="Q136" i="140"/>
  <c r="P136" i="140"/>
  <c r="O136" i="140"/>
  <c r="V136" i="140" s="1"/>
  <c r="U135" i="140"/>
  <c r="T135" i="140"/>
  <c r="S135" i="140"/>
  <c r="R135" i="140"/>
  <c r="Q135" i="140"/>
  <c r="P135" i="140"/>
  <c r="O135" i="140"/>
  <c r="V135" i="140" s="1"/>
  <c r="U134" i="140"/>
  <c r="T134" i="140"/>
  <c r="S134" i="140"/>
  <c r="R134" i="140"/>
  <c r="Q134" i="140"/>
  <c r="P134" i="140"/>
  <c r="O134" i="140"/>
  <c r="V134" i="140" s="1"/>
  <c r="U133" i="140"/>
  <c r="T133" i="140"/>
  <c r="S133" i="140"/>
  <c r="R133" i="140"/>
  <c r="Q133" i="140"/>
  <c r="P133" i="140"/>
  <c r="O133" i="140"/>
  <c r="V133" i="140" s="1"/>
  <c r="U132" i="140"/>
  <c r="T132" i="140"/>
  <c r="S132" i="140"/>
  <c r="R132" i="140"/>
  <c r="Q132" i="140"/>
  <c r="P132" i="140"/>
  <c r="O132" i="140"/>
  <c r="V132" i="140" s="1"/>
  <c r="V131" i="140"/>
  <c r="U131" i="140"/>
  <c r="H23" i="161" s="1"/>
  <c r="T131" i="140"/>
  <c r="G23" i="161" s="1"/>
  <c r="S131" i="140"/>
  <c r="F23" i="161" s="1"/>
  <c r="R131" i="140"/>
  <c r="E23" i="161" s="1"/>
  <c r="Q131" i="140"/>
  <c r="D23" i="161" s="1"/>
  <c r="P131" i="140"/>
  <c r="C23" i="161" s="1"/>
  <c r="O131" i="140"/>
  <c r="B23" i="161" s="1"/>
  <c r="I23" i="161" s="1"/>
  <c r="L131" i="140"/>
  <c r="U129" i="140"/>
  <c r="T129" i="140"/>
  <c r="S129" i="140"/>
  <c r="R129" i="140"/>
  <c r="Q129" i="140"/>
  <c r="P129" i="140"/>
  <c r="O129" i="140"/>
  <c r="V129" i="140" s="1"/>
  <c r="U128" i="140"/>
  <c r="T128" i="140"/>
  <c r="S128" i="140"/>
  <c r="R128" i="140"/>
  <c r="Q128" i="140"/>
  <c r="P128" i="140"/>
  <c r="O128" i="140"/>
  <c r="V128" i="140" s="1"/>
  <c r="U127" i="140"/>
  <c r="T127" i="140"/>
  <c r="S127" i="140"/>
  <c r="R127" i="140"/>
  <c r="Q127" i="140"/>
  <c r="P127" i="140"/>
  <c r="O127" i="140"/>
  <c r="V127" i="140" s="1"/>
  <c r="U126" i="140"/>
  <c r="T126" i="140"/>
  <c r="S126" i="140"/>
  <c r="R126" i="140"/>
  <c r="Q126" i="140"/>
  <c r="P126" i="140"/>
  <c r="O126" i="140"/>
  <c r="V126" i="140" s="1"/>
  <c r="U125" i="140"/>
  <c r="T125" i="140"/>
  <c r="S125" i="140"/>
  <c r="R125" i="140"/>
  <c r="Q125" i="140"/>
  <c r="P125" i="140"/>
  <c r="O125" i="140"/>
  <c r="V125" i="140" s="1"/>
  <c r="U124" i="140"/>
  <c r="T124" i="140"/>
  <c r="S124" i="140"/>
  <c r="R124" i="140"/>
  <c r="Q124" i="140"/>
  <c r="P124" i="140"/>
  <c r="O124" i="140"/>
  <c r="V124" i="140" s="1"/>
  <c r="U123" i="140"/>
  <c r="T123" i="140"/>
  <c r="S123" i="140"/>
  <c r="R123" i="140"/>
  <c r="Q123" i="140"/>
  <c r="P123" i="140"/>
  <c r="O123" i="140"/>
  <c r="V123" i="140" s="1"/>
  <c r="U122" i="140"/>
  <c r="T122" i="140"/>
  <c r="S122" i="140"/>
  <c r="R122" i="140"/>
  <c r="Q122" i="140"/>
  <c r="P122" i="140"/>
  <c r="O122" i="140"/>
  <c r="V122" i="140" s="1"/>
  <c r="V121" i="140"/>
  <c r="U121" i="140"/>
  <c r="H22" i="161" s="1"/>
  <c r="H21" i="161" s="1"/>
  <c r="T121" i="140"/>
  <c r="G22" i="161" s="1"/>
  <c r="G21" i="161" s="1"/>
  <c r="S121" i="140"/>
  <c r="F22" i="161" s="1"/>
  <c r="F21" i="161" s="1"/>
  <c r="R121" i="140"/>
  <c r="E22" i="161" s="1"/>
  <c r="E21" i="161" s="1"/>
  <c r="Q121" i="140"/>
  <c r="D22" i="161" s="1"/>
  <c r="D21" i="161" s="1"/>
  <c r="P121" i="140"/>
  <c r="C22" i="161" s="1"/>
  <c r="C21" i="161" s="1"/>
  <c r="O121" i="140"/>
  <c r="B22" i="161" s="1"/>
  <c r="L121" i="140"/>
  <c r="V120" i="140"/>
  <c r="U118" i="140"/>
  <c r="T118" i="140"/>
  <c r="S118" i="140"/>
  <c r="R118" i="140"/>
  <c r="Q118" i="140"/>
  <c r="P118" i="140"/>
  <c r="O118" i="140"/>
  <c r="V118" i="140" s="1"/>
  <c r="U117" i="140"/>
  <c r="T117" i="140"/>
  <c r="S117" i="140"/>
  <c r="R117" i="140"/>
  <c r="Q117" i="140"/>
  <c r="P117" i="140"/>
  <c r="O117" i="140"/>
  <c r="V117" i="140" s="1"/>
  <c r="U116" i="140"/>
  <c r="T116" i="140"/>
  <c r="S116" i="140"/>
  <c r="R116" i="140"/>
  <c r="Q116" i="140"/>
  <c r="P116" i="140"/>
  <c r="O116" i="140"/>
  <c r="V116" i="140" s="1"/>
  <c r="U115" i="140"/>
  <c r="T115" i="140"/>
  <c r="S115" i="140"/>
  <c r="R115" i="140"/>
  <c r="Q115" i="140"/>
  <c r="P115" i="140"/>
  <c r="O115" i="140"/>
  <c r="V115" i="140" s="1"/>
  <c r="U114" i="140"/>
  <c r="T114" i="140"/>
  <c r="S114" i="140"/>
  <c r="R114" i="140"/>
  <c r="Q114" i="140"/>
  <c r="P114" i="140"/>
  <c r="O114" i="140"/>
  <c r="V114" i="140" s="1"/>
  <c r="U113" i="140"/>
  <c r="T113" i="140"/>
  <c r="S113" i="140"/>
  <c r="R113" i="140"/>
  <c r="Q113" i="140"/>
  <c r="P113" i="140"/>
  <c r="O113" i="140"/>
  <c r="V113" i="140" s="1"/>
  <c r="U112" i="140"/>
  <c r="T112" i="140"/>
  <c r="S112" i="140"/>
  <c r="R112" i="140"/>
  <c r="Q112" i="140"/>
  <c r="P112" i="140"/>
  <c r="O112" i="140"/>
  <c r="V112" i="140" s="1"/>
  <c r="U111" i="140"/>
  <c r="T111" i="140"/>
  <c r="S111" i="140"/>
  <c r="R111" i="140"/>
  <c r="Q111" i="140"/>
  <c r="P111" i="140"/>
  <c r="O111" i="140"/>
  <c r="V111" i="140" s="1"/>
  <c r="V110" i="140"/>
  <c r="U110" i="140"/>
  <c r="H20" i="161" s="1"/>
  <c r="T110" i="140"/>
  <c r="G20" i="161" s="1"/>
  <c r="S110" i="140"/>
  <c r="F20" i="161" s="1"/>
  <c r="R110" i="140"/>
  <c r="E20" i="161" s="1"/>
  <c r="Q110" i="140"/>
  <c r="D20" i="161" s="1"/>
  <c r="P110" i="140"/>
  <c r="C20" i="161" s="1"/>
  <c r="O110" i="140"/>
  <c r="B20" i="161" s="1"/>
  <c r="I20" i="161" s="1"/>
  <c r="L110" i="140"/>
  <c r="U108" i="140"/>
  <c r="T108" i="140"/>
  <c r="S108" i="140"/>
  <c r="R108" i="140"/>
  <c r="Q108" i="140"/>
  <c r="P108" i="140"/>
  <c r="O108" i="140"/>
  <c r="V108" i="140" s="1"/>
  <c r="U107" i="140"/>
  <c r="T107" i="140"/>
  <c r="S107" i="140"/>
  <c r="R107" i="140"/>
  <c r="Q107" i="140"/>
  <c r="P107" i="140"/>
  <c r="O107" i="140"/>
  <c r="V107" i="140" s="1"/>
  <c r="U106" i="140"/>
  <c r="T106" i="140"/>
  <c r="S106" i="140"/>
  <c r="R106" i="140"/>
  <c r="Q106" i="140"/>
  <c r="P106" i="140"/>
  <c r="O106" i="140"/>
  <c r="V106" i="140" s="1"/>
  <c r="U105" i="140"/>
  <c r="T105" i="140"/>
  <c r="S105" i="140"/>
  <c r="R105" i="140"/>
  <c r="Q105" i="140"/>
  <c r="P105" i="140"/>
  <c r="O105" i="140"/>
  <c r="V105" i="140" s="1"/>
  <c r="U104" i="140"/>
  <c r="T104" i="140"/>
  <c r="S104" i="140"/>
  <c r="R104" i="140"/>
  <c r="Q104" i="140"/>
  <c r="P104" i="140"/>
  <c r="O104" i="140"/>
  <c r="V104" i="140" s="1"/>
  <c r="U103" i="140"/>
  <c r="T103" i="140"/>
  <c r="S103" i="140"/>
  <c r="R103" i="140"/>
  <c r="Q103" i="140"/>
  <c r="P103" i="140"/>
  <c r="O103" i="140"/>
  <c r="V103" i="140" s="1"/>
  <c r="U102" i="140"/>
  <c r="T102" i="140"/>
  <c r="S102" i="140"/>
  <c r="R102" i="140"/>
  <c r="Q102" i="140"/>
  <c r="P102" i="140"/>
  <c r="O102" i="140"/>
  <c r="V102" i="140" s="1"/>
  <c r="U101" i="140"/>
  <c r="T101" i="140"/>
  <c r="S101" i="140"/>
  <c r="R101" i="140"/>
  <c r="Q101" i="140"/>
  <c r="P101" i="140"/>
  <c r="O101" i="140"/>
  <c r="V101" i="140" s="1"/>
  <c r="V100" i="140"/>
  <c r="U100" i="140"/>
  <c r="H19" i="161" s="1"/>
  <c r="T100" i="140"/>
  <c r="G19" i="161" s="1"/>
  <c r="S100" i="140"/>
  <c r="F19" i="161" s="1"/>
  <c r="R100" i="140"/>
  <c r="E19" i="161" s="1"/>
  <c r="Q100" i="140"/>
  <c r="D19" i="161" s="1"/>
  <c r="P100" i="140"/>
  <c r="C19" i="161" s="1"/>
  <c r="O100" i="140"/>
  <c r="B19" i="161" s="1"/>
  <c r="I19" i="161" s="1"/>
  <c r="L100" i="140"/>
  <c r="U98" i="140"/>
  <c r="T98" i="140"/>
  <c r="S98" i="140"/>
  <c r="R98" i="140"/>
  <c r="Q98" i="140"/>
  <c r="P98" i="140"/>
  <c r="O98" i="140"/>
  <c r="V98" i="140" s="1"/>
  <c r="U97" i="140"/>
  <c r="T97" i="140"/>
  <c r="S97" i="140"/>
  <c r="R97" i="140"/>
  <c r="Q97" i="140"/>
  <c r="P97" i="140"/>
  <c r="O97" i="140"/>
  <c r="V97" i="140" s="1"/>
  <c r="U96" i="140"/>
  <c r="T96" i="140"/>
  <c r="S96" i="140"/>
  <c r="R96" i="140"/>
  <c r="Q96" i="140"/>
  <c r="P96" i="140"/>
  <c r="O96" i="140"/>
  <c r="V96" i="140" s="1"/>
  <c r="U95" i="140"/>
  <c r="T95" i="140"/>
  <c r="S95" i="140"/>
  <c r="R95" i="140"/>
  <c r="Q95" i="140"/>
  <c r="P95" i="140"/>
  <c r="O95" i="140"/>
  <c r="V95" i="140" s="1"/>
  <c r="U94" i="140"/>
  <c r="T94" i="140"/>
  <c r="S94" i="140"/>
  <c r="R94" i="140"/>
  <c r="Q94" i="140"/>
  <c r="P94" i="140"/>
  <c r="O94" i="140"/>
  <c r="V94" i="140" s="1"/>
  <c r="U93" i="140"/>
  <c r="T93" i="140"/>
  <c r="S93" i="140"/>
  <c r="R93" i="140"/>
  <c r="Q93" i="140"/>
  <c r="P93" i="140"/>
  <c r="O93" i="140"/>
  <c r="V93" i="140" s="1"/>
  <c r="U92" i="140"/>
  <c r="T92" i="140"/>
  <c r="S92" i="140"/>
  <c r="R92" i="140"/>
  <c r="Q92" i="140"/>
  <c r="P92" i="140"/>
  <c r="O92" i="140"/>
  <c r="V92" i="140" s="1"/>
  <c r="U91" i="140"/>
  <c r="T91" i="140"/>
  <c r="S91" i="140"/>
  <c r="R91" i="140"/>
  <c r="Q91" i="140"/>
  <c r="P91" i="140"/>
  <c r="O91" i="140"/>
  <c r="V91" i="140" s="1"/>
  <c r="V90" i="140"/>
  <c r="U90" i="140"/>
  <c r="H18" i="161" s="1"/>
  <c r="H17" i="161" s="1"/>
  <c r="T90" i="140"/>
  <c r="G18" i="161" s="1"/>
  <c r="G17" i="161" s="1"/>
  <c r="S90" i="140"/>
  <c r="F18" i="161" s="1"/>
  <c r="F17" i="161" s="1"/>
  <c r="R90" i="140"/>
  <c r="E18" i="161" s="1"/>
  <c r="E17" i="161" s="1"/>
  <c r="Q90" i="140"/>
  <c r="D18" i="161" s="1"/>
  <c r="D17" i="161" s="1"/>
  <c r="P90" i="140"/>
  <c r="C18" i="161" s="1"/>
  <c r="C17" i="161" s="1"/>
  <c r="O90" i="140"/>
  <c r="B18" i="161" s="1"/>
  <c r="L90" i="140"/>
  <c r="V89" i="140"/>
  <c r="L89" i="140"/>
  <c r="U87" i="140"/>
  <c r="T87" i="140"/>
  <c r="S87" i="140"/>
  <c r="R87" i="140"/>
  <c r="Q87" i="140"/>
  <c r="P87" i="140"/>
  <c r="O87" i="140"/>
  <c r="V87" i="140" s="1"/>
  <c r="U86" i="140"/>
  <c r="T86" i="140"/>
  <c r="S86" i="140"/>
  <c r="R86" i="140"/>
  <c r="Q86" i="140"/>
  <c r="P86" i="140"/>
  <c r="O86" i="140"/>
  <c r="V86" i="140" s="1"/>
  <c r="U85" i="140"/>
  <c r="T85" i="140"/>
  <c r="S85" i="140"/>
  <c r="R85" i="140"/>
  <c r="Q85" i="140"/>
  <c r="P85" i="140"/>
  <c r="O85" i="140"/>
  <c r="V85" i="140" s="1"/>
  <c r="U84" i="140"/>
  <c r="T84" i="140"/>
  <c r="S84" i="140"/>
  <c r="R84" i="140"/>
  <c r="Q84" i="140"/>
  <c r="P84" i="140"/>
  <c r="O84" i="140"/>
  <c r="V84" i="140" s="1"/>
  <c r="U83" i="140"/>
  <c r="T83" i="140"/>
  <c r="S83" i="140"/>
  <c r="R83" i="140"/>
  <c r="Q83" i="140"/>
  <c r="P83" i="140"/>
  <c r="O83" i="140"/>
  <c r="V83" i="140" s="1"/>
  <c r="U82" i="140"/>
  <c r="T82" i="140"/>
  <c r="S82" i="140"/>
  <c r="R82" i="140"/>
  <c r="Q82" i="140"/>
  <c r="P82" i="140"/>
  <c r="O82" i="140"/>
  <c r="V82" i="140" s="1"/>
  <c r="U81" i="140"/>
  <c r="T81" i="140"/>
  <c r="S81" i="140"/>
  <c r="R81" i="140"/>
  <c r="Q81" i="140"/>
  <c r="P81" i="140"/>
  <c r="O81" i="140"/>
  <c r="V81" i="140" s="1"/>
  <c r="U80" i="140"/>
  <c r="T80" i="140"/>
  <c r="S80" i="140"/>
  <c r="R80" i="140"/>
  <c r="Q80" i="140"/>
  <c r="P80" i="140"/>
  <c r="O80" i="140"/>
  <c r="V80" i="140" s="1"/>
  <c r="V79" i="140"/>
  <c r="U79" i="140"/>
  <c r="H16" i="161" s="1"/>
  <c r="T79" i="140"/>
  <c r="G16" i="161" s="1"/>
  <c r="S79" i="140"/>
  <c r="F16" i="161" s="1"/>
  <c r="R79" i="140"/>
  <c r="E16" i="161" s="1"/>
  <c r="Q79" i="140"/>
  <c r="D16" i="161" s="1"/>
  <c r="P79" i="140"/>
  <c r="C16" i="161" s="1"/>
  <c r="O79" i="140"/>
  <c r="B16" i="161" s="1"/>
  <c r="I16" i="161" s="1"/>
  <c r="L79" i="140"/>
  <c r="U77" i="140"/>
  <c r="T77" i="140"/>
  <c r="S77" i="140"/>
  <c r="R77" i="140"/>
  <c r="Q77" i="140"/>
  <c r="P77" i="140"/>
  <c r="O77" i="140"/>
  <c r="V77" i="140" s="1"/>
  <c r="U76" i="140"/>
  <c r="T76" i="140"/>
  <c r="S76" i="140"/>
  <c r="R76" i="140"/>
  <c r="Q76" i="140"/>
  <c r="P76" i="140"/>
  <c r="O76" i="140"/>
  <c r="V76" i="140" s="1"/>
  <c r="U75" i="140"/>
  <c r="T75" i="140"/>
  <c r="S75" i="140"/>
  <c r="R75" i="140"/>
  <c r="Q75" i="140"/>
  <c r="P75" i="140"/>
  <c r="O75" i="140"/>
  <c r="V75" i="140" s="1"/>
  <c r="U74" i="140"/>
  <c r="T74" i="140"/>
  <c r="S74" i="140"/>
  <c r="R74" i="140"/>
  <c r="Q74" i="140"/>
  <c r="P74" i="140"/>
  <c r="O74" i="140"/>
  <c r="V74" i="140" s="1"/>
  <c r="U73" i="140"/>
  <c r="T73" i="140"/>
  <c r="S73" i="140"/>
  <c r="R73" i="140"/>
  <c r="Q73" i="140"/>
  <c r="P73" i="140"/>
  <c r="O73" i="140"/>
  <c r="V73" i="140" s="1"/>
  <c r="U72" i="140"/>
  <c r="T72" i="140"/>
  <c r="S72" i="140"/>
  <c r="R72" i="140"/>
  <c r="Q72" i="140"/>
  <c r="P72" i="140"/>
  <c r="O72" i="140"/>
  <c r="V72" i="140" s="1"/>
  <c r="U71" i="140"/>
  <c r="T71" i="140"/>
  <c r="S71" i="140"/>
  <c r="R71" i="140"/>
  <c r="Q71" i="140"/>
  <c r="P71" i="140"/>
  <c r="O71" i="140"/>
  <c r="V71" i="140" s="1"/>
  <c r="U70" i="140"/>
  <c r="T70" i="140"/>
  <c r="S70" i="140"/>
  <c r="R70" i="140"/>
  <c r="Q70" i="140"/>
  <c r="P70" i="140"/>
  <c r="O70" i="140"/>
  <c r="V70" i="140" s="1"/>
  <c r="V69" i="140"/>
  <c r="U69" i="140"/>
  <c r="H15" i="161" s="1"/>
  <c r="T69" i="140"/>
  <c r="G15" i="161" s="1"/>
  <c r="S69" i="140"/>
  <c r="F15" i="161" s="1"/>
  <c r="R69" i="140"/>
  <c r="E15" i="161" s="1"/>
  <c r="Q69" i="140"/>
  <c r="D15" i="161" s="1"/>
  <c r="P69" i="140"/>
  <c r="C15" i="161" s="1"/>
  <c r="O69" i="140"/>
  <c r="B15" i="161" s="1"/>
  <c r="I15" i="161" s="1"/>
  <c r="L69" i="140"/>
  <c r="N67" i="140"/>
  <c r="N66" i="140"/>
  <c r="N65" i="140"/>
  <c r="N64" i="140"/>
  <c r="N63" i="140"/>
  <c r="N62" i="140"/>
  <c r="N61" i="140"/>
  <c r="N60" i="140"/>
  <c r="L59" i="140"/>
  <c r="N57" i="140"/>
  <c r="N56" i="140"/>
  <c r="N55" i="140"/>
  <c r="N54" i="140"/>
  <c r="N53" i="140"/>
  <c r="N52" i="140"/>
  <c r="N51" i="140"/>
  <c r="N50" i="140"/>
  <c r="L49" i="140"/>
  <c r="L48" i="140"/>
  <c r="N45" i="140"/>
  <c r="N44" i="140"/>
  <c r="N43" i="140"/>
  <c r="N42" i="140"/>
  <c r="N41" i="140"/>
  <c r="N40" i="140"/>
  <c r="N39" i="140"/>
  <c r="N38" i="140"/>
  <c r="L37" i="140"/>
  <c r="N35" i="140"/>
  <c r="N34" i="140"/>
  <c r="N33" i="140"/>
  <c r="N32" i="140"/>
  <c r="N31" i="140"/>
  <c r="N30" i="140"/>
  <c r="N29" i="140"/>
  <c r="N28" i="140"/>
  <c r="L27" i="140"/>
  <c r="N25" i="140"/>
  <c r="N24" i="140"/>
  <c r="N23" i="140"/>
  <c r="N22" i="140"/>
  <c r="N21" i="140"/>
  <c r="N20" i="140"/>
  <c r="N19" i="140"/>
  <c r="N18" i="140"/>
  <c r="L17" i="140"/>
  <c r="N15" i="140"/>
  <c r="K15" i="140"/>
  <c r="J15" i="140"/>
  <c r="I15" i="140"/>
  <c r="H15" i="140"/>
  <c r="G15" i="140"/>
  <c r="F15" i="140"/>
  <c r="E15" i="140"/>
  <c r="L15" i="140" s="1"/>
  <c r="N14" i="140"/>
  <c r="N13" i="140"/>
  <c r="N12" i="140"/>
  <c r="N11" i="140"/>
  <c r="N10" i="140"/>
  <c r="N9" i="140"/>
  <c r="N8" i="140"/>
  <c r="L7" i="140"/>
  <c r="L6" i="140"/>
  <c r="C90" i="142" l="1"/>
  <c r="C46" i="143" s="1"/>
  <c r="H168" i="141"/>
  <c r="B88" i="142"/>
  <c r="B165" i="141"/>
  <c r="C92" i="142"/>
  <c r="C48" i="143" s="1"/>
  <c r="H170" i="141"/>
  <c r="V490" i="140"/>
  <c r="X491" i="140"/>
  <c r="AA491" i="140"/>
  <c r="Y491" i="140"/>
  <c r="W491" i="140"/>
  <c r="Z491" i="140"/>
  <c r="U8" i="140"/>
  <c r="T8" i="140"/>
  <c r="S8" i="140"/>
  <c r="R8" i="140"/>
  <c r="Q8" i="140"/>
  <c r="P8" i="140"/>
  <c r="O8" i="140"/>
  <c r="U9" i="140"/>
  <c r="T9" i="140"/>
  <c r="S9" i="140"/>
  <c r="R9" i="140"/>
  <c r="Q9" i="140"/>
  <c r="P9" i="140"/>
  <c r="O9" i="140"/>
  <c r="V9" i="140" s="1"/>
  <c r="U10" i="140"/>
  <c r="T10" i="140"/>
  <c r="S10" i="140"/>
  <c r="R10" i="140"/>
  <c r="Q10" i="140"/>
  <c r="P10" i="140"/>
  <c r="O10" i="140"/>
  <c r="V10" i="140" s="1"/>
  <c r="U11" i="140"/>
  <c r="T11" i="140"/>
  <c r="S11" i="140"/>
  <c r="R11" i="140"/>
  <c r="Q11" i="140"/>
  <c r="P11" i="140"/>
  <c r="O11" i="140"/>
  <c r="V11" i="140" s="1"/>
  <c r="U12" i="140"/>
  <c r="T12" i="140"/>
  <c r="S12" i="140"/>
  <c r="R12" i="140"/>
  <c r="Q12" i="140"/>
  <c r="P12" i="140"/>
  <c r="O12" i="140"/>
  <c r="V12" i="140" s="1"/>
  <c r="U13" i="140"/>
  <c r="T13" i="140"/>
  <c r="S13" i="140"/>
  <c r="R13" i="140"/>
  <c r="Q13" i="140"/>
  <c r="P13" i="140"/>
  <c r="O13" i="140"/>
  <c r="V13" i="140" s="1"/>
  <c r="U14" i="140"/>
  <c r="T14" i="140"/>
  <c r="S14" i="140"/>
  <c r="R14" i="140"/>
  <c r="Q14" i="140"/>
  <c r="P14" i="140"/>
  <c r="O14" i="140"/>
  <c r="V14" i="140" s="1"/>
  <c r="U15" i="140"/>
  <c r="T15" i="140"/>
  <c r="S15" i="140"/>
  <c r="R15" i="140"/>
  <c r="Q15" i="140"/>
  <c r="P15" i="140"/>
  <c r="O15" i="140"/>
  <c r="V15" i="140" s="1"/>
  <c r="U18" i="140"/>
  <c r="T18" i="140"/>
  <c r="S18" i="140"/>
  <c r="R18" i="140"/>
  <c r="Q18" i="140"/>
  <c r="P18" i="140"/>
  <c r="O18" i="140"/>
  <c r="U19" i="140"/>
  <c r="T19" i="140"/>
  <c r="S19" i="140"/>
  <c r="R19" i="140"/>
  <c r="Q19" i="140"/>
  <c r="P19" i="140"/>
  <c r="O19" i="140"/>
  <c r="V19" i="140" s="1"/>
  <c r="U20" i="140"/>
  <c r="T20" i="140"/>
  <c r="S20" i="140"/>
  <c r="R20" i="140"/>
  <c r="Q20" i="140"/>
  <c r="P20" i="140"/>
  <c r="O20" i="140"/>
  <c r="V20" i="140" s="1"/>
  <c r="U21" i="140"/>
  <c r="T21" i="140"/>
  <c r="S21" i="140"/>
  <c r="R21" i="140"/>
  <c r="Q21" i="140"/>
  <c r="P21" i="140"/>
  <c r="O21" i="140"/>
  <c r="V21" i="140" s="1"/>
  <c r="U22" i="140"/>
  <c r="T22" i="140"/>
  <c r="S22" i="140"/>
  <c r="R22" i="140"/>
  <c r="Q22" i="140"/>
  <c r="P22" i="140"/>
  <c r="O22" i="140"/>
  <c r="V22" i="140" s="1"/>
  <c r="U23" i="140"/>
  <c r="T23" i="140"/>
  <c r="S23" i="140"/>
  <c r="R23" i="140"/>
  <c r="Q23" i="140"/>
  <c r="P23" i="140"/>
  <c r="O23" i="140"/>
  <c r="V23" i="140" s="1"/>
  <c r="U24" i="140"/>
  <c r="T24" i="140"/>
  <c r="S24" i="140"/>
  <c r="R24" i="140"/>
  <c r="Q24" i="140"/>
  <c r="P24" i="140"/>
  <c r="O24" i="140"/>
  <c r="V24" i="140" s="1"/>
  <c r="U25" i="140"/>
  <c r="T25" i="140"/>
  <c r="S25" i="140"/>
  <c r="R25" i="140"/>
  <c r="Q25" i="140"/>
  <c r="P25" i="140"/>
  <c r="O25" i="140"/>
  <c r="V25" i="140" s="1"/>
  <c r="U28" i="140"/>
  <c r="T28" i="140"/>
  <c r="S28" i="140"/>
  <c r="R28" i="140"/>
  <c r="Q28" i="140"/>
  <c r="P28" i="140"/>
  <c r="O28" i="140"/>
  <c r="U29" i="140"/>
  <c r="T29" i="140"/>
  <c r="S29" i="140"/>
  <c r="R29" i="140"/>
  <c r="Q29" i="140"/>
  <c r="P29" i="140"/>
  <c r="O29" i="140"/>
  <c r="V29" i="140" s="1"/>
  <c r="U30" i="140"/>
  <c r="T30" i="140"/>
  <c r="S30" i="140"/>
  <c r="R30" i="140"/>
  <c r="Q30" i="140"/>
  <c r="P30" i="140"/>
  <c r="O30" i="140"/>
  <c r="V30" i="140" s="1"/>
  <c r="U31" i="140"/>
  <c r="T31" i="140"/>
  <c r="S31" i="140"/>
  <c r="R31" i="140"/>
  <c r="Q31" i="140"/>
  <c r="P31" i="140"/>
  <c r="O31" i="140"/>
  <c r="V31" i="140" s="1"/>
  <c r="U32" i="140"/>
  <c r="T32" i="140"/>
  <c r="S32" i="140"/>
  <c r="R32" i="140"/>
  <c r="Q32" i="140"/>
  <c r="P32" i="140"/>
  <c r="O32" i="140"/>
  <c r="V32" i="140" s="1"/>
  <c r="U33" i="140"/>
  <c r="T33" i="140"/>
  <c r="S33" i="140"/>
  <c r="R33" i="140"/>
  <c r="Q33" i="140"/>
  <c r="P33" i="140"/>
  <c r="O33" i="140"/>
  <c r="V33" i="140" s="1"/>
  <c r="U34" i="140"/>
  <c r="T34" i="140"/>
  <c r="S34" i="140"/>
  <c r="R34" i="140"/>
  <c r="Q34" i="140"/>
  <c r="P34" i="140"/>
  <c r="O34" i="140"/>
  <c r="V34" i="140" s="1"/>
  <c r="U35" i="140"/>
  <c r="T35" i="140"/>
  <c r="S35" i="140"/>
  <c r="R35" i="140"/>
  <c r="Q35" i="140"/>
  <c r="P35" i="140"/>
  <c r="O35" i="140"/>
  <c r="V35" i="140" s="1"/>
  <c r="U38" i="140"/>
  <c r="T38" i="140"/>
  <c r="S38" i="140"/>
  <c r="R38" i="140"/>
  <c r="Q38" i="140"/>
  <c r="P38" i="140"/>
  <c r="O38" i="140"/>
  <c r="U39" i="140"/>
  <c r="T39" i="140"/>
  <c r="S39" i="140"/>
  <c r="R39" i="140"/>
  <c r="Q39" i="140"/>
  <c r="P39" i="140"/>
  <c r="O39" i="140"/>
  <c r="V39" i="140" s="1"/>
  <c r="U40" i="140"/>
  <c r="T40" i="140"/>
  <c r="S40" i="140"/>
  <c r="R40" i="140"/>
  <c r="Q40" i="140"/>
  <c r="P40" i="140"/>
  <c r="O40" i="140"/>
  <c r="V40" i="140" s="1"/>
  <c r="U41" i="140"/>
  <c r="T41" i="140"/>
  <c r="S41" i="140"/>
  <c r="R41" i="140"/>
  <c r="Q41" i="140"/>
  <c r="P41" i="140"/>
  <c r="O41" i="140"/>
  <c r="V41" i="140" s="1"/>
  <c r="U42" i="140"/>
  <c r="T42" i="140"/>
  <c r="S42" i="140"/>
  <c r="R42" i="140"/>
  <c r="Q42" i="140"/>
  <c r="P42" i="140"/>
  <c r="O42" i="140"/>
  <c r="V42" i="140" s="1"/>
  <c r="U43" i="140"/>
  <c r="T43" i="140"/>
  <c r="S43" i="140"/>
  <c r="R43" i="140"/>
  <c r="Q43" i="140"/>
  <c r="P43" i="140"/>
  <c r="O43" i="140"/>
  <c r="V43" i="140" s="1"/>
  <c r="U44" i="140"/>
  <c r="T44" i="140"/>
  <c r="S44" i="140"/>
  <c r="R44" i="140"/>
  <c r="Q44" i="140"/>
  <c r="P44" i="140"/>
  <c r="O44" i="140"/>
  <c r="V44" i="140" s="1"/>
  <c r="U45" i="140"/>
  <c r="T45" i="140"/>
  <c r="S45" i="140"/>
  <c r="R45" i="140"/>
  <c r="Q45" i="140"/>
  <c r="P45" i="140"/>
  <c r="O45" i="140"/>
  <c r="V45" i="140" s="1"/>
  <c r="U50" i="140"/>
  <c r="T50" i="140"/>
  <c r="S50" i="140"/>
  <c r="R50" i="140"/>
  <c r="Q50" i="140"/>
  <c r="P50" i="140"/>
  <c r="O50" i="140"/>
  <c r="U51" i="140"/>
  <c r="T51" i="140"/>
  <c r="S51" i="140"/>
  <c r="R51" i="140"/>
  <c r="Q51" i="140"/>
  <c r="P51" i="140"/>
  <c r="O51" i="140"/>
  <c r="V51" i="140" s="1"/>
  <c r="U52" i="140"/>
  <c r="T52" i="140"/>
  <c r="S52" i="140"/>
  <c r="R52" i="140"/>
  <c r="Q52" i="140"/>
  <c r="P52" i="140"/>
  <c r="O52" i="140"/>
  <c r="V52" i="140" s="1"/>
  <c r="U53" i="140"/>
  <c r="T53" i="140"/>
  <c r="S53" i="140"/>
  <c r="R53" i="140"/>
  <c r="Q53" i="140"/>
  <c r="P53" i="140"/>
  <c r="O53" i="140"/>
  <c r="V53" i="140" s="1"/>
  <c r="U54" i="140"/>
  <c r="T54" i="140"/>
  <c r="S54" i="140"/>
  <c r="R54" i="140"/>
  <c r="Q54" i="140"/>
  <c r="P54" i="140"/>
  <c r="O54" i="140"/>
  <c r="V54" i="140" s="1"/>
  <c r="U55" i="140"/>
  <c r="T55" i="140"/>
  <c r="S55" i="140"/>
  <c r="R55" i="140"/>
  <c r="Q55" i="140"/>
  <c r="P55" i="140"/>
  <c r="O55" i="140"/>
  <c r="V55" i="140" s="1"/>
  <c r="U56" i="140"/>
  <c r="T56" i="140"/>
  <c r="S56" i="140"/>
  <c r="R56" i="140"/>
  <c r="Q56" i="140"/>
  <c r="P56" i="140"/>
  <c r="O56" i="140"/>
  <c r="V56" i="140" s="1"/>
  <c r="U57" i="140"/>
  <c r="T57" i="140"/>
  <c r="S57" i="140"/>
  <c r="R57" i="140"/>
  <c r="Q57" i="140"/>
  <c r="P57" i="140"/>
  <c r="O57" i="140"/>
  <c r="V57" i="140" s="1"/>
  <c r="U60" i="140"/>
  <c r="T60" i="140"/>
  <c r="S60" i="140"/>
  <c r="R60" i="140"/>
  <c r="Q60" i="140"/>
  <c r="P60" i="140"/>
  <c r="O60" i="140"/>
  <c r="U61" i="140"/>
  <c r="T61" i="140"/>
  <c r="S61" i="140"/>
  <c r="R61" i="140"/>
  <c r="Q61" i="140"/>
  <c r="P61" i="140"/>
  <c r="O61" i="140"/>
  <c r="V61" i="140" s="1"/>
  <c r="U62" i="140"/>
  <c r="T62" i="140"/>
  <c r="S62" i="140"/>
  <c r="R62" i="140"/>
  <c r="Q62" i="140"/>
  <c r="P62" i="140"/>
  <c r="O62" i="140"/>
  <c r="V62" i="140" s="1"/>
  <c r="U63" i="140"/>
  <c r="T63" i="140"/>
  <c r="S63" i="140"/>
  <c r="R63" i="140"/>
  <c r="Q63" i="140"/>
  <c r="P63" i="140"/>
  <c r="O63" i="140"/>
  <c r="V63" i="140" s="1"/>
  <c r="U64" i="140"/>
  <c r="T64" i="140"/>
  <c r="S64" i="140"/>
  <c r="R64" i="140"/>
  <c r="Q64" i="140"/>
  <c r="P64" i="140"/>
  <c r="O64" i="140"/>
  <c r="V64" i="140" s="1"/>
  <c r="U65" i="140"/>
  <c r="T65" i="140"/>
  <c r="S65" i="140"/>
  <c r="R65" i="140"/>
  <c r="Q65" i="140"/>
  <c r="P65" i="140"/>
  <c r="O65" i="140"/>
  <c r="V65" i="140" s="1"/>
  <c r="U66" i="140"/>
  <c r="T66" i="140"/>
  <c r="S66" i="140"/>
  <c r="R66" i="140"/>
  <c r="Q66" i="140"/>
  <c r="P66" i="140"/>
  <c r="O66" i="140"/>
  <c r="V66" i="140" s="1"/>
  <c r="U67" i="140"/>
  <c r="T67" i="140"/>
  <c r="S67" i="140"/>
  <c r="R67" i="140"/>
  <c r="Q67" i="140"/>
  <c r="P67" i="140"/>
  <c r="O67" i="140"/>
  <c r="V67" i="140" s="1"/>
  <c r="AA70" i="140"/>
  <c r="Z70" i="140"/>
  <c r="Y70" i="140"/>
  <c r="X70" i="140"/>
  <c r="W70" i="140"/>
  <c r="AA71" i="140"/>
  <c r="Z71" i="140"/>
  <c r="Y71" i="140"/>
  <c r="X71" i="140"/>
  <c r="W71" i="140"/>
  <c r="AA72" i="140"/>
  <c r="Z72" i="140"/>
  <c r="Y72" i="140"/>
  <c r="X72" i="140"/>
  <c r="W72" i="140"/>
  <c r="AA73" i="140"/>
  <c r="Z73" i="140"/>
  <c r="Y73" i="140"/>
  <c r="X73" i="140"/>
  <c r="W73" i="140"/>
  <c r="AA74" i="140"/>
  <c r="Z74" i="140"/>
  <c r="Y74" i="140"/>
  <c r="X74" i="140"/>
  <c r="W74" i="140"/>
  <c r="AA75" i="140"/>
  <c r="Z75" i="140"/>
  <c r="Y75" i="140"/>
  <c r="X75" i="140"/>
  <c r="W75" i="140"/>
  <c r="AA76" i="140"/>
  <c r="Z76" i="140"/>
  <c r="Y76" i="140"/>
  <c r="X76" i="140"/>
  <c r="W76" i="140"/>
  <c r="AA77" i="140"/>
  <c r="Z77" i="140"/>
  <c r="Y77" i="140"/>
  <c r="X77" i="140"/>
  <c r="W77" i="140"/>
  <c r="AA80" i="140"/>
  <c r="Z80" i="140"/>
  <c r="Y80" i="140"/>
  <c r="X80" i="140"/>
  <c r="W80" i="140"/>
  <c r="AA81" i="140"/>
  <c r="Z81" i="140"/>
  <c r="Y81" i="140"/>
  <c r="X81" i="140"/>
  <c r="W81" i="140"/>
  <c r="AA82" i="140"/>
  <c r="Z82" i="140"/>
  <c r="Y82" i="140"/>
  <c r="X82" i="140"/>
  <c r="W82" i="140"/>
  <c r="AA83" i="140"/>
  <c r="Z83" i="140"/>
  <c r="Y83" i="140"/>
  <c r="X83" i="140"/>
  <c r="W83" i="140"/>
  <c r="AA84" i="140"/>
  <c r="Z84" i="140"/>
  <c r="Y84" i="140"/>
  <c r="X84" i="140"/>
  <c r="W84" i="140"/>
  <c r="AA85" i="140"/>
  <c r="Z85" i="140"/>
  <c r="Y85" i="140"/>
  <c r="X85" i="140"/>
  <c r="W85" i="140"/>
  <c r="AA86" i="140"/>
  <c r="Z86" i="140"/>
  <c r="Y86" i="140"/>
  <c r="X86" i="140"/>
  <c r="W86" i="140"/>
  <c r="AA87" i="140"/>
  <c r="Z87" i="140"/>
  <c r="Y87" i="140"/>
  <c r="X87" i="140"/>
  <c r="W87" i="140"/>
  <c r="I18" i="161"/>
  <c r="I17" i="161" s="1"/>
  <c r="B17" i="161"/>
  <c r="B28" i="141"/>
  <c r="AA91" i="140"/>
  <c r="Z91" i="140"/>
  <c r="Y91" i="140"/>
  <c r="X91" i="140"/>
  <c r="W91" i="140"/>
  <c r="B29" i="141"/>
  <c r="AA92" i="140"/>
  <c r="Z92" i="140"/>
  <c r="Y92" i="140"/>
  <c r="X92" i="140"/>
  <c r="W92" i="140"/>
  <c r="B30" i="141"/>
  <c r="AA93" i="140"/>
  <c r="Z93" i="140"/>
  <c r="Y93" i="140"/>
  <c r="X93" i="140"/>
  <c r="W93" i="140"/>
  <c r="B31" i="141"/>
  <c r="AA94" i="140"/>
  <c r="Z94" i="140"/>
  <c r="Y94" i="140"/>
  <c r="X94" i="140"/>
  <c r="W94" i="140"/>
  <c r="B32" i="141"/>
  <c r="AA95" i="140"/>
  <c r="Z95" i="140"/>
  <c r="Y95" i="140"/>
  <c r="X95" i="140"/>
  <c r="W95" i="140"/>
  <c r="B33" i="141"/>
  <c r="AA96" i="140"/>
  <c r="Z96" i="140"/>
  <c r="Y96" i="140"/>
  <c r="X96" i="140"/>
  <c r="W96" i="140"/>
  <c r="B34" i="141"/>
  <c r="AA97" i="140"/>
  <c r="Z97" i="140"/>
  <c r="Y97" i="140"/>
  <c r="X97" i="140"/>
  <c r="W97" i="140"/>
  <c r="B35" i="141"/>
  <c r="AA98" i="140"/>
  <c r="Z98" i="140"/>
  <c r="Y98" i="140"/>
  <c r="X98" i="140"/>
  <c r="W98" i="140"/>
  <c r="AA101" i="140"/>
  <c r="Z101" i="140"/>
  <c r="Y101" i="140"/>
  <c r="X101" i="140"/>
  <c r="W101" i="140"/>
  <c r="AA102" i="140"/>
  <c r="Z102" i="140"/>
  <c r="Y102" i="140"/>
  <c r="X102" i="140"/>
  <c r="W102" i="140"/>
  <c r="AA103" i="140"/>
  <c r="Z103" i="140"/>
  <c r="Y103" i="140"/>
  <c r="X103" i="140"/>
  <c r="W103" i="140"/>
  <c r="AA104" i="140"/>
  <c r="Z104" i="140"/>
  <c r="Y104" i="140"/>
  <c r="X104" i="140"/>
  <c r="W104" i="140"/>
  <c r="AA105" i="140"/>
  <c r="Z105" i="140"/>
  <c r="Y105" i="140"/>
  <c r="X105" i="140"/>
  <c r="W105" i="140"/>
  <c r="AA106" i="140"/>
  <c r="Z106" i="140"/>
  <c r="Y106" i="140"/>
  <c r="X106" i="140"/>
  <c r="W106" i="140"/>
  <c r="AA107" i="140"/>
  <c r="Z107" i="140"/>
  <c r="Y107" i="140"/>
  <c r="X107" i="140"/>
  <c r="W107" i="140"/>
  <c r="AA108" i="140"/>
  <c r="Z108" i="140"/>
  <c r="Y108" i="140"/>
  <c r="X108" i="140"/>
  <c r="W108" i="140"/>
  <c r="AA111" i="140"/>
  <c r="Z111" i="140"/>
  <c r="Y111" i="140"/>
  <c r="X111" i="140"/>
  <c r="W111" i="140"/>
  <c r="AA112" i="140"/>
  <c r="Z112" i="140"/>
  <c r="Y112" i="140"/>
  <c r="X112" i="140"/>
  <c r="W112" i="140"/>
  <c r="AA113" i="140"/>
  <c r="Z113" i="140"/>
  <c r="Y113" i="140"/>
  <c r="X113" i="140"/>
  <c r="W113" i="140"/>
  <c r="AA114" i="140"/>
  <c r="Z114" i="140"/>
  <c r="Y114" i="140"/>
  <c r="X114" i="140"/>
  <c r="W114" i="140"/>
  <c r="AA115" i="140"/>
  <c r="Z115" i="140"/>
  <c r="Y115" i="140"/>
  <c r="X115" i="140"/>
  <c r="W115" i="140"/>
  <c r="AA116" i="140"/>
  <c r="Z116" i="140"/>
  <c r="Y116" i="140"/>
  <c r="X116" i="140"/>
  <c r="W116" i="140"/>
  <c r="AA117" i="140"/>
  <c r="Z117" i="140"/>
  <c r="Y117" i="140"/>
  <c r="X117" i="140"/>
  <c r="W117" i="140"/>
  <c r="AA118" i="140"/>
  <c r="Z118" i="140"/>
  <c r="Y118" i="140"/>
  <c r="X118" i="140"/>
  <c r="W118" i="140"/>
  <c r="I22" i="161"/>
  <c r="I21" i="161" s="1"/>
  <c r="B21" i="161"/>
  <c r="B38" i="141"/>
  <c r="AA122" i="140"/>
  <c r="Z122" i="140"/>
  <c r="Y122" i="140"/>
  <c r="X122" i="140"/>
  <c r="W122" i="140"/>
  <c r="B39" i="141"/>
  <c r="AA123" i="140"/>
  <c r="Z123" i="140"/>
  <c r="Y123" i="140"/>
  <c r="X123" i="140"/>
  <c r="W123" i="140"/>
  <c r="B40" i="141"/>
  <c r="AA124" i="140"/>
  <c r="Z124" i="140"/>
  <c r="Y124" i="140"/>
  <c r="X124" i="140"/>
  <c r="W124" i="140"/>
  <c r="B41" i="141"/>
  <c r="AA125" i="140"/>
  <c r="Z125" i="140"/>
  <c r="Y125" i="140"/>
  <c r="X125" i="140"/>
  <c r="W125" i="140"/>
  <c r="B42" i="141"/>
  <c r="AA126" i="140"/>
  <c r="Z126" i="140"/>
  <c r="Y126" i="140"/>
  <c r="X126" i="140"/>
  <c r="W126" i="140"/>
  <c r="B43" i="141"/>
  <c r="AA127" i="140"/>
  <c r="Z127" i="140"/>
  <c r="Y127" i="140"/>
  <c r="X127" i="140"/>
  <c r="W127" i="140"/>
  <c r="B44" i="141"/>
  <c r="AA128" i="140"/>
  <c r="Z128" i="140"/>
  <c r="Y128" i="140"/>
  <c r="X128" i="140"/>
  <c r="W128" i="140"/>
  <c r="B45" i="141"/>
  <c r="AA129" i="140"/>
  <c r="Z129" i="140"/>
  <c r="Y129" i="140"/>
  <c r="X129" i="140"/>
  <c r="W129" i="140"/>
  <c r="AA132" i="140"/>
  <c r="Z132" i="140"/>
  <c r="Y132" i="140"/>
  <c r="X132" i="140"/>
  <c r="W132" i="140"/>
  <c r="AA133" i="140"/>
  <c r="Z133" i="140"/>
  <c r="Y133" i="140"/>
  <c r="X133" i="140"/>
  <c r="W133" i="140"/>
  <c r="AA134" i="140"/>
  <c r="Z134" i="140"/>
  <c r="Y134" i="140"/>
  <c r="X134" i="140"/>
  <c r="W134" i="140"/>
  <c r="AA135" i="140"/>
  <c r="Z135" i="140"/>
  <c r="Y135" i="140"/>
  <c r="X135" i="140"/>
  <c r="W135" i="140"/>
  <c r="AA136" i="140"/>
  <c r="Z136" i="140"/>
  <c r="Y136" i="140"/>
  <c r="X136" i="140"/>
  <c r="W136" i="140"/>
  <c r="AA137" i="140"/>
  <c r="Z137" i="140"/>
  <c r="Y137" i="140"/>
  <c r="X137" i="140"/>
  <c r="W137" i="140"/>
  <c r="AA138" i="140"/>
  <c r="Z138" i="140"/>
  <c r="Y138" i="140"/>
  <c r="X138" i="140"/>
  <c r="W138" i="140"/>
  <c r="AA139" i="140"/>
  <c r="Z139" i="140"/>
  <c r="Y139" i="140"/>
  <c r="X139" i="140"/>
  <c r="W139" i="140"/>
  <c r="AA142" i="140"/>
  <c r="Z142" i="140"/>
  <c r="Y142" i="140"/>
  <c r="X142" i="140"/>
  <c r="W142" i="140"/>
  <c r="AA143" i="140"/>
  <c r="Z143" i="140"/>
  <c r="Y143" i="140"/>
  <c r="X143" i="140"/>
  <c r="W143" i="140"/>
  <c r="AA144" i="140"/>
  <c r="Z144" i="140"/>
  <c r="Y144" i="140"/>
  <c r="X144" i="140"/>
  <c r="W144" i="140"/>
  <c r="AA145" i="140"/>
  <c r="Z145" i="140"/>
  <c r="Y145" i="140"/>
  <c r="X145" i="140"/>
  <c r="W145" i="140"/>
  <c r="AA146" i="140"/>
  <c r="Z146" i="140"/>
  <c r="Y146" i="140"/>
  <c r="X146" i="140"/>
  <c r="W146" i="140"/>
  <c r="AA147" i="140"/>
  <c r="Z147" i="140"/>
  <c r="Y147" i="140"/>
  <c r="X147" i="140"/>
  <c r="W147" i="140"/>
  <c r="AA148" i="140"/>
  <c r="Z148" i="140"/>
  <c r="Y148" i="140"/>
  <c r="X148" i="140"/>
  <c r="W148" i="140"/>
  <c r="AA149" i="140"/>
  <c r="Z149" i="140"/>
  <c r="Y149" i="140"/>
  <c r="X149" i="140"/>
  <c r="W149" i="140"/>
  <c r="I28" i="161"/>
  <c r="I27" i="161" s="1"/>
  <c r="B27" i="161"/>
  <c r="B50" i="141"/>
  <c r="AA155" i="140"/>
  <c r="Z155" i="140"/>
  <c r="Y155" i="140"/>
  <c r="X155" i="140"/>
  <c r="W155" i="140"/>
  <c r="B51" i="141"/>
  <c r="AA156" i="140"/>
  <c r="Z156" i="140"/>
  <c r="Y156" i="140"/>
  <c r="X156" i="140"/>
  <c r="W156" i="140"/>
  <c r="B52" i="141"/>
  <c r="AA157" i="140"/>
  <c r="Z157" i="140"/>
  <c r="Y157" i="140"/>
  <c r="X157" i="140"/>
  <c r="W157" i="140"/>
  <c r="B53" i="141"/>
  <c r="AA158" i="140"/>
  <c r="Z158" i="140"/>
  <c r="Y158" i="140"/>
  <c r="X158" i="140"/>
  <c r="W158" i="140"/>
  <c r="B54" i="141"/>
  <c r="AA159" i="140"/>
  <c r="Z159" i="140"/>
  <c r="Y159" i="140"/>
  <c r="X159" i="140"/>
  <c r="W159" i="140"/>
  <c r="B55" i="141"/>
  <c r="AA160" i="140"/>
  <c r="Z160" i="140"/>
  <c r="Y160" i="140"/>
  <c r="X160" i="140"/>
  <c r="W160" i="140"/>
  <c r="B56" i="141"/>
  <c r="AA161" i="140"/>
  <c r="Z161" i="140"/>
  <c r="Y161" i="140"/>
  <c r="X161" i="140"/>
  <c r="W161" i="140"/>
  <c r="B57" i="141"/>
  <c r="AA162" i="140"/>
  <c r="Z162" i="140"/>
  <c r="Y162" i="140"/>
  <c r="X162" i="140"/>
  <c r="W162" i="140"/>
  <c r="AA165" i="140"/>
  <c r="Z165" i="140"/>
  <c r="Y165" i="140"/>
  <c r="X165" i="140"/>
  <c r="W165" i="140"/>
  <c r="AA166" i="140"/>
  <c r="Z166" i="140"/>
  <c r="Y166" i="140"/>
  <c r="X166" i="140"/>
  <c r="W166" i="140"/>
  <c r="AA167" i="140"/>
  <c r="Z167" i="140"/>
  <c r="Y167" i="140"/>
  <c r="X167" i="140"/>
  <c r="W167" i="140"/>
  <c r="AA168" i="140"/>
  <c r="Z168" i="140"/>
  <c r="Y168" i="140"/>
  <c r="X168" i="140"/>
  <c r="W168" i="140"/>
  <c r="AA169" i="140"/>
  <c r="Z169" i="140"/>
  <c r="Y169" i="140"/>
  <c r="X169" i="140"/>
  <c r="W169" i="140"/>
  <c r="AA170" i="140"/>
  <c r="Z170" i="140"/>
  <c r="Y170" i="140"/>
  <c r="X170" i="140"/>
  <c r="W170" i="140"/>
  <c r="AA171" i="140"/>
  <c r="Z171" i="140"/>
  <c r="Y171" i="140"/>
  <c r="X171" i="140"/>
  <c r="W171" i="140"/>
  <c r="AA172" i="140"/>
  <c r="Z172" i="140"/>
  <c r="Y172" i="140"/>
  <c r="X172" i="140"/>
  <c r="W172" i="140"/>
  <c r="AA175" i="140"/>
  <c r="Z175" i="140"/>
  <c r="Y175" i="140"/>
  <c r="X175" i="140"/>
  <c r="W175" i="140"/>
  <c r="AA176" i="140"/>
  <c r="Z176" i="140"/>
  <c r="Y176" i="140"/>
  <c r="X176" i="140"/>
  <c r="W176" i="140"/>
  <c r="AA177" i="140"/>
  <c r="Z177" i="140"/>
  <c r="Y177" i="140"/>
  <c r="X177" i="140"/>
  <c r="W177" i="140"/>
  <c r="AA178" i="140"/>
  <c r="Z178" i="140"/>
  <c r="Y178" i="140"/>
  <c r="X178" i="140"/>
  <c r="W178" i="140"/>
  <c r="AA179" i="140"/>
  <c r="Z179" i="140"/>
  <c r="Y179" i="140"/>
  <c r="X179" i="140"/>
  <c r="W179" i="140"/>
  <c r="AA180" i="140"/>
  <c r="Z180" i="140"/>
  <c r="Y180" i="140"/>
  <c r="X180" i="140"/>
  <c r="W180" i="140"/>
  <c r="AA181" i="140"/>
  <c r="Z181" i="140"/>
  <c r="Y181" i="140"/>
  <c r="X181" i="140"/>
  <c r="W181" i="140"/>
  <c r="AA182" i="140"/>
  <c r="Z182" i="140"/>
  <c r="Y182" i="140"/>
  <c r="X182" i="140"/>
  <c r="W182" i="140"/>
  <c r="I32" i="161"/>
  <c r="I31" i="161" s="1"/>
  <c r="B31" i="161"/>
  <c r="B60" i="141"/>
  <c r="W186" i="140"/>
  <c r="B61" i="141"/>
  <c r="W187" i="140"/>
  <c r="B62" i="141"/>
  <c r="W188" i="140"/>
  <c r="B63" i="141"/>
  <c r="W189" i="140"/>
  <c r="B64" i="141"/>
  <c r="W190" i="140"/>
  <c r="B65" i="141"/>
  <c r="W191" i="140"/>
  <c r="B66" i="141"/>
  <c r="W192" i="140"/>
  <c r="B67" i="141"/>
  <c r="W193" i="140"/>
  <c r="AA196" i="140"/>
  <c r="Z196" i="140"/>
  <c r="Y196" i="140"/>
  <c r="X196" i="140"/>
  <c r="W196" i="140"/>
  <c r="AA197" i="140"/>
  <c r="Z197" i="140"/>
  <c r="Y197" i="140"/>
  <c r="X197" i="140"/>
  <c r="W197" i="140"/>
  <c r="AA198" i="140"/>
  <c r="Z198" i="140"/>
  <c r="Y198" i="140"/>
  <c r="X198" i="140"/>
  <c r="W198" i="140"/>
  <c r="AA199" i="140"/>
  <c r="Z199" i="140"/>
  <c r="Y199" i="140"/>
  <c r="X199" i="140"/>
  <c r="W199" i="140"/>
  <c r="AA200" i="140"/>
  <c r="Z200" i="140"/>
  <c r="Y200" i="140"/>
  <c r="X200" i="140"/>
  <c r="W200" i="140"/>
  <c r="AA201" i="140"/>
  <c r="Z201" i="140"/>
  <c r="Y201" i="140"/>
  <c r="X201" i="140"/>
  <c r="W201" i="140"/>
  <c r="AA202" i="140"/>
  <c r="Z202" i="140"/>
  <c r="Y202" i="140"/>
  <c r="X202" i="140"/>
  <c r="W202" i="140"/>
  <c r="AA203" i="140"/>
  <c r="Z203" i="140"/>
  <c r="Y203" i="140"/>
  <c r="X203" i="140"/>
  <c r="W203" i="140"/>
  <c r="AA206" i="140"/>
  <c r="Z206" i="140"/>
  <c r="Y206" i="140"/>
  <c r="X206" i="140"/>
  <c r="W206" i="140"/>
  <c r="AA207" i="140"/>
  <c r="Z207" i="140"/>
  <c r="Y207" i="140"/>
  <c r="X207" i="140"/>
  <c r="W207" i="140"/>
  <c r="AA208" i="140"/>
  <c r="Z208" i="140"/>
  <c r="Y208" i="140"/>
  <c r="X208" i="140"/>
  <c r="W208" i="140"/>
  <c r="AA209" i="140"/>
  <c r="Z209" i="140"/>
  <c r="Y209" i="140"/>
  <c r="X209" i="140"/>
  <c r="W209" i="140"/>
  <c r="AA210" i="140"/>
  <c r="Z210" i="140"/>
  <c r="Y210" i="140"/>
  <c r="X210" i="140"/>
  <c r="W210" i="140"/>
  <c r="AA211" i="140"/>
  <c r="Z211" i="140"/>
  <c r="Y211" i="140"/>
  <c r="X211" i="140"/>
  <c r="W211" i="140"/>
  <c r="AA212" i="140"/>
  <c r="Z212" i="140"/>
  <c r="Y212" i="140"/>
  <c r="X212" i="140"/>
  <c r="W212" i="140"/>
  <c r="AA213" i="140"/>
  <c r="Z213" i="140"/>
  <c r="Y213" i="140"/>
  <c r="X213" i="140"/>
  <c r="W213" i="140"/>
  <c r="I36" i="161"/>
  <c r="I35" i="161" s="1"/>
  <c r="B35" i="161"/>
  <c r="B70" i="141"/>
  <c r="AA217" i="140"/>
  <c r="Z217" i="140"/>
  <c r="Y217" i="140"/>
  <c r="X217" i="140"/>
  <c r="W217" i="140"/>
  <c r="B71" i="141"/>
  <c r="AA218" i="140"/>
  <c r="G71" i="141" s="1"/>
  <c r="Z218" i="140"/>
  <c r="F71" i="141" s="1"/>
  <c r="Y218" i="140"/>
  <c r="E71" i="141" s="1"/>
  <c r="X218" i="140"/>
  <c r="D71" i="141" s="1"/>
  <c r="W218" i="140"/>
  <c r="C71" i="141" s="1"/>
  <c r="H71" i="141" s="1"/>
  <c r="B72" i="141"/>
  <c r="AA219" i="140"/>
  <c r="G72" i="141" s="1"/>
  <c r="Z219" i="140"/>
  <c r="F72" i="141" s="1"/>
  <c r="Y219" i="140"/>
  <c r="E72" i="141" s="1"/>
  <c r="X219" i="140"/>
  <c r="D72" i="141" s="1"/>
  <c r="W219" i="140"/>
  <c r="C72" i="141" s="1"/>
  <c r="B73" i="141"/>
  <c r="AA220" i="140"/>
  <c r="G73" i="141" s="1"/>
  <c r="Z220" i="140"/>
  <c r="F73" i="141" s="1"/>
  <c r="Y220" i="140"/>
  <c r="E73" i="141" s="1"/>
  <c r="X220" i="140"/>
  <c r="D73" i="141" s="1"/>
  <c r="W220" i="140"/>
  <c r="C73" i="141" s="1"/>
  <c r="B74" i="141"/>
  <c r="AA221" i="140"/>
  <c r="G74" i="141" s="1"/>
  <c r="Z221" i="140"/>
  <c r="F74" i="141" s="1"/>
  <c r="Y221" i="140"/>
  <c r="E74" i="141" s="1"/>
  <c r="X221" i="140"/>
  <c r="D74" i="141" s="1"/>
  <c r="W221" i="140"/>
  <c r="C74" i="141" s="1"/>
  <c r="B75" i="141"/>
  <c r="AA222" i="140"/>
  <c r="G75" i="141" s="1"/>
  <c r="Z222" i="140"/>
  <c r="F75" i="141" s="1"/>
  <c r="Y222" i="140"/>
  <c r="E75" i="141" s="1"/>
  <c r="X222" i="140"/>
  <c r="D75" i="141" s="1"/>
  <c r="W222" i="140"/>
  <c r="C75" i="141" s="1"/>
  <c r="H75" i="141" s="1"/>
  <c r="B76" i="141"/>
  <c r="AA223" i="140"/>
  <c r="G76" i="141" s="1"/>
  <c r="Z223" i="140"/>
  <c r="F76" i="141" s="1"/>
  <c r="Y223" i="140"/>
  <c r="E76" i="141" s="1"/>
  <c r="X223" i="140"/>
  <c r="D76" i="141" s="1"/>
  <c r="W223" i="140"/>
  <c r="C76" i="141" s="1"/>
  <c r="B77" i="141"/>
  <c r="AA224" i="140"/>
  <c r="G77" i="141" s="1"/>
  <c r="Z224" i="140"/>
  <c r="F77" i="141" s="1"/>
  <c r="Y224" i="140"/>
  <c r="E77" i="141" s="1"/>
  <c r="X224" i="140"/>
  <c r="D77" i="141" s="1"/>
  <c r="W224" i="140"/>
  <c r="C77" i="141" s="1"/>
  <c r="I40" i="161"/>
  <c r="I39" i="161" s="1"/>
  <c r="B39" i="161"/>
  <c r="B81" i="141"/>
  <c r="AA239" i="140"/>
  <c r="Z239" i="140"/>
  <c r="Y239" i="140"/>
  <c r="X239" i="140"/>
  <c r="W239" i="140"/>
  <c r="B82" i="141"/>
  <c r="AA240" i="140"/>
  <c r="Z240" i="140"/>
  <c r="Y240" i="140"/>
  <c r="X240" i="140"/>
  <c r="W240" i="140"/>
  <c r="B83" i="141"/>
  <c r="AA241" i="140"/>
  <c r="Z241" i="140"/>
  <c r="Y241" i="140"/>
  <c r="X241" i="140"/>
  <c r="W241" i="140"/>
  <c r="B84" i="141"/>
  <c r="AA242" i="140"/>
  <c r="Z242" i="140"/>
  <c r="Y242" i="140"/>
  <c r="X242" i="140"/>
  <c r="W242" i="140"/>
  <c r="B85" i="141"/>
  <c r="AA243" i="140"/>
  <c r="Z243" i="140"/>
  <c r="Y243" i="140"/>
  <c r="X243" i="140"/>
  <c r="W243" i="140"/>
  <c r="B86" i="141"/>
  <c r="AA244" i="140"/>
  <c r="Z244" i="140"/>
  <c r="Y244" i="140"/>
  <c r="X244" i="140"/>
  <c r="W244" i="140"/>
  <c r="B87" i="141"/>
  <c r="AA245" i="140"/>
  <c r="Z245" i="140"/>
  <c r="Y245" i="140"/>
  <c r="X245" i="140"/>
  <c r="W245" i="140"/>
  <c r="B88" i="141"/>
  <c r="AA246" i="140"/>
  <c r="Z246" i="140"/>
  <c r="Y246" i="140"/>
  <c r="X246" i="140"/>
  <c r="W246" i="140"/>
  <c r="AA249" i="140"/>
  <c r="Z249" i="140"/>
  <c r="Y249" i="140"/>
  <c r="X249" i="140"/>
  <c r="W249" i="140"/>
  <c r="AA250" i="140"/>
  <c r="Z250" i="140"/>
  <c r="Y250" i="140"/>
  <c r="X250" i="140"/>
  <c r="W250" i="140"/>
  <c r="AA251" i="140"/>
  <c r="Z251" i="140"/>
  <c r="Y251" i="140"/>
  <c r="X251" i="140"/>
  <c r="W251" i="140"/>
  <c r="AA252" i="140"/>
  <c r="Z252" i="140"/>
  <c r="Y252" i="140"/>
  <c r="X252" i="140"/>
  <c r="W252" i="140"/>
  <c r="AA253" i="140"/>
  <c r="Z253" i="140"/>
  <c r="Y253" i="140"/>
  <c r="X253" i="140"/>
  <c r="W253" i="140"/>
  <c r="AA254" i="140"/>
  <c r="Z254" i="140"/>
  <c r="Y254" i="140"/>
  <c r="X254" i="140"/>
  <c r="W254" i="140"/>
  <c r="AA255" i="140"/>
  <c r="Z255" i="140"/>
  <c r="Y255" i="140"/>
  <c r="X255" i="140"/>
  <c r="W255" i="140"/>
  <c r="AA256" i="140"/>
  <c r="Z256" i="140"/>
  <c r="Y256" i="140"/>
  <c r="X256" i="140"/>
  <c r="W256" i="140"/>
  <c r="AA259" i="140"/>
  <c r="Z259" i="140"/>
  <c r="Y259" i="140"/>
  <c r="X259" i="140"/>
  <c r="W259" i="140"/>
  <c r="AA260" i="140"/>
  <c r="Z260" i="140"/>
  <c r="Y260" i="140"/>
  <c r="X260" i="140"/>
  <c r="W260" i="140"/>
  <c r="AA261" i="140"/>
  <c r="Z261" i="140"/>
  <c r="Y261" i="140"/>
  <c r="X261" i="140"/>
  <c r="W261" i="140"/>
  <c r="AA262" i="140"/>
  <c r="Z262" i="140"/>
  <c r="Y262" i="140"/>
  <c r="X262" i="140"/>
  <c r="W262" i="140"/>
  <c r="AA263" i="140"/>
  <c r="Z263" i="140"/>
  <c r="Y263" i="140"/>
  <c r="X263" i="140"/>
  <c r="W263" i="140"/>
  <c r="AA264" i="140"/>
  <c r="Z264" i="140"/>
  <c r="Y264" i="140"/>
  <c r="X264" i="140"/>
  <c r="W264" i="140"/>
  <c r="AA265" i="140"/>
  <c r="Z265" i="140"/>
  <c r="Y265" i="140"/>
  <c r="X265" i="140"/>
  <c r="W265" i="140"/>
  <c r="AA266" i="140"/>
  <c r="Z266" i="140"/>
  <c r="Y266" i="140"/>
  <c r="X266" i="140"/>
  <c r="W266" i="140"/>
  <c r="I44" i="161"/>
  <c r="I43" i="161" s="1"/>
  <c r="B43" i="161"/>
  <c r="B91" i="141"/>
  <c r="AA270" i="140"/>
  <c r="Z270" i="140"/>
  <c r="Y270" i="140"/>
  <c r="X270" i="140"/>
  <c r="W270" i="140"/>
  <c r="B92" i="141"/>
  <c r="AA271" i="140"/>
  <c r="Z271" i="140"/>
  <c r="Y271" i="140"/>
  <c r="X271" i="140"/>
  <c r="W271" i="140"/>
  <c r="B93" i="141"/>
  <c r="AA272" i="140"/>
  <c r="Z272" i="140"/>
  <c r="Y272" i="140"/>
  <c r="X272" i="140"/>
  <c r="W272" i="140"/>
  <c r="B94" i="141"/>
  <c r="AA273" i="140"/>
  <c r="Z273" i="140"/>
  <c r="Y273" i="140"/>
  <c r="X273" i="140"/>
  <c r="W273" i="140"/>
  <c r="B95" i="141"/>
  <c r="AA274" i="140"/>
  <c r="Z274" i="140"/>
  <c r="Y274" i="140"/>
  <c r="X274" i="140"/>
  <c r="W274" i="140"/>
  <c r="B96" i="141"/>
  <c r="AA275" i="140"/>
  <c r="Z275" i="140"/>
  <c r="Y275" i="140"/>
  <c r="X275" i="140"/>
  <c r="W275" i="140"/>
  <c r="B97" i="141"/>
  <c r="AA276" i="140"/>
  <c r="Z276" i="140"/>
  <c r="Y276" i="140"/>
  <c r="X276" i="140"/>
  <c r="W276" i="140"/>
  <c r="B98" i="141"/>
  <c r="AA277" i="140"/>
  <c r="Z277" i="140"/>
  <c r="Y277" i="140"/>
  <c r="X277" i="140"/>
  <c r="W277" i="140"/>
  <c r="AA280" i="140"/>
  <c r="Z280" i="140"/>
  <c r="Y280" i="140"/>
  <c r="X280" i="140"/>
  <c r="W280" i="140"/>
  <c r="AA281" i="140"/>
  <c r="Z281" i="140"/>
  <c r="Y281" i="140"/>
  <c r="X281" i="140"/>
  <c r="W281" i="140"/>
  <c r="AA282" i="140"/>
  <c r="Z282" i="140"/>
  <c r="Y282" i="140"/>
  <c r="X282" i="140"/>
  <c r="W282" i="140"/>
  <c r="AA283" i="140"/>
  <c r="Z283" i="140"/>
  <c r="Y283" i="140"/>
  <c r="X283" i="140"/>
  <c r="W283" i="140"/>
  <c r="AA284" i="140"/>
  <c r="Z284" i="140"/>
  <c r="Y284" i="140"/>
  <c r="X284" i="140"/>
  <c r="W284" i="140"/>
  <c r="AA285" i="140"/>
  <c r="Z285" i="140"/>
  <c r="Y285" i="140"/>
  <c r="X285" i="140"/>
  <c r="W285" i="140"/>
  <c r="AA286" i="140"/>
  <c r="Z286" i="140"/>
  <c r="Y286" i="140"/>
  <c r="X286" i="140"/>
  <c r="W286" i="140"/>
  <c r="AA287" i="140"/>
  <c r="Z287" i="140"/>
  <c r="Y287" i="140"/>
  <c r="X287" i="140"/>
  <c r="W287" i="140"/>
  <c r="AA290" i="140"/>
  <c r="Z290" i="140"/>
  <c r="Y290" i="140"/>
  <c r="X290" i="140"/>
  <c r="W290" i="140"/>
  <c r="AA291" i="140"/>
  <c r="Z291" i="140"/>
  <c r="Y291" i="140"/>
  <c r="X291" i="140"/>
  <c r="W291" i="140"/>
  <c r="AA292" i="140"/>
  <c r="Z292" i="140"/>
  <c r="Y292" i="140"/>
  <c r="X292" i="140"/>
  <c r="W292" i="140"/>
  <c r="AA293" i="140"/>
  <c r="Z293" i="140"/>
  <c r="Y293" i="140"/>
  <c r="X293" i="140"/>
  <c r="W293" i="140"/>
  <c r="AA294" i="140"/>
  <c r="Z294" i="140"/>
  <c r="Y294" i="140"/>
  <c r="X294" i="140"/>
  <c r="W294" i="140"/>
  <c r="AA295" i="140"/>
  <c r="Z295" i="140"/>
  <c r="Y295" i="140"/>
  <c r="X295" i="140"/>
  <c r="W295" i="140"/>
  <c r="AA296" i="140"/>
  <c r="Z296" i="140"/>
  <c r="Y296" i="140"/>
  <c r="X296" i="140"/>
  <c r="W296" i="140"/>
  <c r="U303" i="140"/>
  <c r="T303" i="140"/>
  <c r="S303" i="140"/>
  <c r="R303" i="140"/>
  <c r="Q303" i="140"/>
  <c r="P303" i="140"/>
  <c r="O303" i="140"/>
  <c r="U304" i="140"/>
  <c r="T304" i="140"/>
  <c r="S304" i="140"/>
  <c r="R304" i="140"/>
  <c r="Q304" i="140"/>
  <c r="P304" i="140"/>
  <c r="O304" i="140"/>
  <c r="V304" i="140" s="1"/>
  <c r="U305" i="140"/>
  <c r="T305" i="140"/>
  <c r="S305" i="140"/>
  <c r="R305" i="140"/>
  <c r="Q305" i="140"/>
  <c r="P305" i="140"/>
  <c r="O305" i="140"/>
  <c r="V305" i="140" s="1"/>
  <c r="U306" i="140"/>
  <c r="T306" i="140"/>
  <c r="S306" i="140"/>
  <c r="R306" i="140"/>
  <c r="Q306" i="140"/>
  <c r="P306" i="140"/>
  <c r="O306" i="140"/>
  <c r="V306" i="140" s="1"/>
  <c r="U307" i="140"/>
  <c r="T307" i="140"/>
  <c r="S307" i="140"/>
  <c r="R307" i="140"/>
  <c r="Q307" i="140"/>
  <c r="P307" i="140"/>
  <c r="O307" i="140"/>
  <c r="V307" i="140" s="1"/>
  <c r="U308" i="140"/>
  <c r="T308" i="140"/>
  <c r="S308" i="140"/>
  <c r="R308" i="140"/>
  <c r="Q308" i="140"/>
  <c r="P308" i="140"/>
  <c r="O308" i="140"/>
  <c r="V308" i="140" s="1"/>
  <c r="U309" i="140"/>
  <c r="T309" i="140"/>
  <c r="S309" i="140"/>
  <c r="R309" i="140"/>
  <c r="Q309" i="140"/>
  <c r="P309" i="140"/>
  <c r="O309" i="140"/>
  <c r="V309" i="140" s="1"/>
  <c r="U310" i="140"/>
  <c r="T310" i="140"/>
  <c r="S310" i="140"/>
  <c r="R310" i="140"/>
  <c r="Q310" i="140"/>
  <c r="P310" i="140"/>
  <c r="O310" i="140"/>
  <c r="V310" i="140" s="1"/>
  <c r="U313" i="140"/>
  <c r="T313" i="140"/>
  <c r="S313" i="140"/>
  <c r="R313" i="140"/>
  <c r="Q313" i="140"/>
  <c r="P313" i="140"/>
  <c r="O313" i="140"/>
  <c r="U314" i="140"/>
  <c r="T314" i="140"/>
  <c r="S314" i="140"/>
  <c r="R314" i="140"/>
  <c r="Q314" i="140"/>
  <c r="P314" i="140"/>
  <c r="O314" i="140"/>
  <c r="V314" i="140" s="1"/>
  <c r="U315" i="140"/>
  <c r="T315" i="140"/>
  <c r="S315" i="140"/>
  <c r="R315" i="140"/>
  <c r="Q315" i="140"/>
  <c r="P315" i="140"/>
  <c r="O315" i="140"/>
  <c r="V315" i="140" s="1"/>
  <c r="U316" i="140"/>
  <c r="T316" i="140"/>
  <c r="S316" i="140"/>
  <c r="R316" i="140"/>
  <c r="Q316" i="140"/>
  <c r="P316" i="140"/>
  <c r="O316" i="140"/>
  <c r="V316" i="140" s="1"/>
  <c r="U317" i="140"/>
  <c r="T317" i="140"/>
  <c r="S317" i="140"/>
  <c r="R317" i="140"/>
  <c r="Q317" i="140"/>
  <c r="P317" i="140"/>
  <c r="O317" i="140"/>
  <c r="V317" i="140" s="1"/>
  <c r="U318" i="140"/>
  <c r="T318" i="140"/>
  <c r="S318" i="140"/>
  <c r="R318" i="140"/>
  <c r="Q318" i="140"/>
  <c r="P318" i="140"/>
  <c r="O318" i="140"/>
  <c r="V318" i="140" s="1"/>
  <c r="U319" i="140"/>
  <c r="T319" i="140"/>
  <c r="S319" i="140"/>
  <c r="R319" i="140"/>
  <c r="Q319" i="140"/>
  <c r="P319" i="140"/>
  <c r="O319" i="140"/>
  <c r="V319" i="140" s="1"/>
  <c r="U320" i="140"/>
  <c r="T320" i="140"/>
  <c r="S320" i="140"/>
  <c r="R320" i="140"/>
  <c r="Q320" i="140"/>
  <c r="P320" i="140"/>
  <c r="O320" i="140"/>
  <c r="V320" i="140" s="1"/>
  <c r="U323" i="140"/>
  <c r="T323" i="140"/>
  <c r="S323" i="140"/>
  <c r="R323" i="140"/>
  <c r="Q323" i="140"/>
  <c r="P323" i="140"/>
  <c r="O323" i="140"/>
  <c r="U324" i="140"/>
  <c r="T324" i="140"/>
  <c r="S324" i="140"/>
  <c r="R324" i="140"/>
  <c r="Q324" i="140"/>
  <c r="P324" i="140"/>
  <c r="O324" i="140"/>
  <c r="V324" i="140" s="1"/>
  <c r="W324" i="140" s="1"/>
  <c r="U325" i="140"/>
  <c r="T325" i="140"/>
  <c r="S325" i="140"/>
  <c r="R325" i="140"/>
  <c r="Q325" i="140"/>
  <c r="P325" i="140"/>
  <c r="O325" i="140"/>
  <c r="V325" i="140" s="1"/>
  <c r="W325" i="140" s="1"/>
  <c r="U326" i="140"/>
  <c r="T326" i="140"/>
  <c r="S326" i="140"/>
  <c r="R326" i="140"/>
  <c r="Q326" i="140"/>
  <c r="P326" i="140"/>
  <c r="O326" i="140"/>
  <c r="V326" i="140" s="1"/>
  <c r="W326" i="140" s="1"/>
  <c r="U327" i="140"/>
  <c r="T327" i="140"/>
  <c r="S327" i="140"/>
  <c r="R327" i="140"/>
  <c r="Q327" i="140"/>
  <c r="P327" i="140"/>
  <c r="O327" i="140"/>
  <c r="V327" i="140" s="1"/>
  <c r="W327" i="140" s="1"/>
  <c r="U328" i="140"/>
  <c r="T328" i="140"/>
  <c r="S328" i="140"/>
  <c r="R328" i="140"/>
  <c r="Q328" i="140"/>
  <c r="P328" i="140"/>
  <c r="O328" i="140"/>
  <c r="V328" i="140" s="1"/>
  <c r="W328" i="140" s="1"/>
  <c r="U329" i="140"/>
  <c r="T329" i="140"/>
  <c r="S329" i="140"/>
  <c r="R329" i="140"/>
  <c r="Q329" i="140"/>
  <c r="P329" i="140"/>
  <c r="O329" i="140"/>
  <c r="V329" i="140" s="1"/>
  <c r="W329" i="140" s="1"/>
  <c r="U330" i="140"/>
  <c r="T330" i="140"/>
  <c r="S330" i="140"/>
  <c r="R330" i="140"/>
  <c r="Q330" i="140"/>
  <c r="P330" i="140"/>
  <c r="O330" i="140"/>
  <c r="V330" i="140" s="1"/>
  <c r="W330" i="140" s="1"/>
  <c r="U334" i="140"/>
  <c r="T334" i="140"/>
  <c r="S334" i="140"/>
  <c r="R334" i="140"/>
  <c r="Q334" i="140"/>
  <c r="P334" i="140"/>
  <c r="O334" i="140"/>
  <c r="U335" i="140"/>
  <c r="T335" i="140"/>
  <c r="S335" i="140"/>
  <c r="R335" i="140"/>
  <c r="Q335" i="140"/>
  <c r="P335" i="140"/>
  <c r="O335" i="140"/>
  <c r="V335" i="140" s="1"/>
  <c r="U336" i="140"/>
  <c r="T336" i="140"/>
  <c r="S336" i="140"/>
  <c r="R336" i="140"/>
  <c r="Q336" i="140"/>
  <c r="P336" i="140"/>
  <c r="O336" i="140"/>
  <c r="V336" i="140" s="1"/>
  <c r="U337" i="140"/>
  <c r="T337" i="140"/>
  <c r="S337" i="140"/>
  <c r="R337" i="140"/>
  <c r="Q337" i="140"/>
  <c r="P337" i="140"/>
  <c r="O337" i="140"/>
  <c r="V337" i="140" s="1"/>
  <c r="U338" i="140"/>
  <c r="T338" i="140"/>
  <c r="S338" i="140"/>
  <c r="R338" i="140"/>
  <c r="Q338" i="140"/>
  <c r="P338" i="140"/>
  <c r="O338" i="140"/>
  <c r="V338" i="140" s="1"/>
  <c r="U339" i="140"/>
  <c r="T339" i="140"/>
  <c r="S339" i="140"/>
  <c r="R339" i="140"/>
  <c r="Q339" i="140"/>
  <c r="P339" i="140"/>
  <c r="O339" i="140"/>
  <c r="V339" i="140" s="1"/>
  <c r="U340" i="140"/>
  <c r="T340" i="140"/>
  <c r="S340" i="140"/>
  <c r="R340" i="140"/>
  <c r="Q340" i="140"/>
  <c r="P340" i="140"/>
  <c r="O340" i="140"/>
  <c r="V340" i="140" s="1"/>
  <c r="U341" i="140"/>
  <c r="T341" i="140"/>
  <c r="S341" i="140"/>
  <c r="R341" i="140"/>
  <c r="Q341" i="140"/>
  <c r="P341" i="140"/>
  <c r="O341" i="140"/>
  <c r="V341" i="140" s="1"/>
  <c r="U344" i="140"/>
  <c r="T344" i="140"/>
  <c r="S344" i="140"/>
  <c r="R344" i="140"/>
  <c r="Q344" i="140"/>
  <c r="P344" i="140"/>
  <c r="O344" i="140"/>
  <c r="U345" i="140"/>
  <c r="T345" i="140"/>
  <c r="S345" i="140"/>
  <c r="R345" i="140"/>
  <c r="Q345" i="140"/>
  <c r="P345" i="140"/>
  <c r="O345" i="140"/>
  <c r="V345" i="140" s="1"/>
  <c r="W345" i="140" s="1"/>
  <c r="U346" i="140"/>
  <c r="T346" i="140"/>
  <c r="S346" i="140"/>
  <c r="R346" i="140"/>
  <c r="Q346" i="140"/>
  <c r="P346" i="140"/>
  <c r="O346" i="140"/>
  <c r="V346" i="140" s="1"/>
  <c r="W346" i="140" s="1"/>
  <c r="U347" i="140"/>
  <c r="T347" i="140"/>
  <c r="S347" i="140"/>
  <c r="R347" i="140"/>
  <c r="Q347" i="140"/>
  <c r="P347" i="140"/>
  <c r="O347" i="140"/>
  <c r="V347" i="140" s="1"/>
  <c r="W347" i="140" s="1"/>
  <c r="U348" i="140"/>
  <c r="T348" i="140"/>
  <c r="S348" i="140"/>
  <c r="R348" i="140"/>
  <c r="Q348" i="140"/>
  <c r="P348" i="140"/>
  <c r="O348" i="140"/>
  <c r="V348" i="140" s="1"/>
  <c r="W348" i="140" s="1"/>
  <c r="U349" i="140"/>
  <c r="T349" i="140"/>
  <c r="S349" i="140"/>
  <c r="R349" i="140"/>
  <c r="Q349" i="140"/>
  <c r="P349" i="140"/>
  <c r="O349" i="140"/>
  <c r="V349" i="140" s="1"/>
  <c r="W349" i="140" s="1"/>
  <c r="U350" i="140"/>
  <c r="T350" i="140"/>
  <c r="S350" i="140"/>
  <c r="R350" i="140"/>
  <c r="Q350" i="140"/>
  <c r="P350" i="140"/>
  <c r="O350" i="140"/>
  <c r="V350" i="140" s="1"/>
  <c r="W350" i="140" s="1"/>
  <c r="U351" i="140"/>
  <c r="T351" i="140"/>
  <c r="S351" i="140"/>
  <c r="R351" i="140"/>
  <c r="Q351" i="140"/>
  <c r="P351" i="140"/>
  <c r="O351" i="140"/>
  <c r="V351" i="140" s="1"/>
  <c r="W351" i="140" s="1"/>
  <c r="U356" i="140"/>
  <c r="T356" i="140"/>
  <c r="S356" i="140"/>
  <c r="R356" i="140"/>
  <c r="Q356" i="140"/>
  <c r="P356" i="140"/>
  <c r="O356" i="140"/>
  <c r="U357" i="140"/>
  <c r="T357" i="140"/>
  <c r="S357" i="140"/>
  <c r="R357" i="140"/>
  <c r="Q357" i="140"/>
  <c r="P357" i="140"/>
  <c r="O357" i="140"/>
  <c r="V357" i="140" s="1"/>
  <c r="U358" i="140"/>
  <c r="T358" i="140"/>
  <c r="S358" i="140"/>
  <c r="R358" i="140"/>
  <c r="Q358" i="140"/>
  <c r="P358" i="140"/>
  <c r="O358" i="140"/>
  <c r="V358" i="140" s="1"/>
  <c r="U359" i="140"/>
  <c r="T359" i="140"/>
  <c r="S359" i="140"/>
  <c r="R359" i="140"/>
  <c r="Q359" i="140"/>
  <c r="P359" i="140"/>
  <c r="O359" i="140"/>
  <c r="V359" i="140" s="1"/>
  <c r="U360" i="140"/>
  <c r="T360" i="140"/>
  <c r="S360" i="140"/>
  <c r="R360" i="140"/>
  <c r="Q360" i="140"/>
  <c r="P360" i="140"/>
  <c r="O360" i="140"/>
  <c r="V360" i="140" s="1"/>
  <c r="U361" i="140"/>
  <c r="T361" i="140"/>
  <c r="S361" i="140"/>
  <c r="R361" i="140"/>
  <c r="Q361" i="140"/>
  <c r="P361" i="140"/>
  <c r="O361" i="140"/>
  <c r="V361" i="140" s="1"/>
  <c r="U362" i="140"/>
  <c r="T362" i="140"/>
  <c r="S362" i="140"/>
  <c r="R362" i="140"/>
  <c r="Q362" i="140"/>
  <c r="P362" i="140"/>
  <c r="O362" i="140"/>
  <c r="V362" i="140" s="1"/>
  <c r="U363" i="140"/>
  <c r="T363" i="140"/>
  <c r="S363" i="140"/>
  <c r="R363" i="140"/>
  <c r="Q363" i="140"/>
  <c r="P363" i="140"/>
  <c r="O363" i="140"/>
  <c r="V363" i="140" s="1"/>
  <c r="U366" i="140"/>
  <c r="T366" i="140"/>
  <c r="S366" i="140"/>
  <c r="R366" i="140"/>
  <c r="Q366" i="140"/>
  <c r="P366" i="140"/>
  <c r="O366" i="140"/>
  <c r="U367" i="140"/>
  <c r="T367" i="140"/>
  <c r="S367" i="140"/>
  <c r="R367" i="140"/>
  <c r="Q367" i="140"/>
  <c r="P367" i="140"/>
  <c r="O367" i="140"/>
  <c r="V367" i="140" s="1"/>
  <c r="U368" i="140"/>
  <c r="T368" i="140"/>
  <c r="S368" i="140"/>
  <c r="R368" i="140"/>
  <c r="Q368" i="140"/>
  <c r="P368" i="140"/>
  <c r="O368" i="140"/>
  <c r="V368" i="140" s="1"/>
  <c r="U369" i="140"/>
  <c r="T369" i="140"/>
  <c r="S369" i="140"/>
  <c r="R369" i="140"/>
  <c r="Q369" i="140"/>
  <c r="P369" i="140"/>
  <c r="O369" i="140"/>
  <c r="V369" i="140" s="1"/>
  <c r="U370" i="140"/>
  <c r="T370" i="140"/>
  <c r="S370" i="140"/>
  <c r="R370" i="140"/>
  <c r="Q370" i="140"/>
  <c r="P370" i="140"/>
  <c r="O370" i="140"/>
  <c r="V370" i="140" s="1"/>
  <c r="U371" i="140"/>
  <c r="T371" i="140"/>
  <c r="S371" i="140"/>
  <c r="R371" i="140"/>
  <c r="Q371" i="140"/>
  <c r="P371" i="140"/>
  <c r="O371" i="140"/>
  <c r="V371" i="140" s="1"/>
  <c r="U372" i="140"/>
  <c r="T372" i="140"/>
  <c r="S372" i="140"/>
  <c r="R372" i="140"/>
  <c r="Q372" i="140"/>
  <c r="P372" i="140"/>
  <c r="O372" i="140"/>
  <c r="V372" i="140" s="1"/>
  <c r="U373" i="140"/>
  <c r="T373" i="140"/>
  <c r="S373" i="140"/>
  <c r="R373" i="140"/>
  <c r="Q373" i="140"/>
  <c r="P373" i="140"/>
  <c r="O373" i="140"/>
  <c r="V373" i="140" s="1"/>
  <c r="U376" i="140"/>
  <c r="T376" i="140"/>
  <c r="S376" i="140"/>
  <c r="R376" i="140"/>
  <c r="Q376" i="140"/>
  <c r="P376" i="140"/>
  <c r="O376" i="140"/>
  <c r="U377" i="140"/>
  <c r="T377" i="140"/>
  <c r="S377" i="140"/>
  <c r="R377" i="140"/>
  <c r="Q377" i="140"/>
  <c r="P377" i="140"/>
  <c r="O377" i="140"/>
  <c r="V377" i="140" s="1"/>
  <c r="W377" i="140" s="1"/>
  <c r="U378" i="140"/>
  <c r="T378" i="140"/>
  <c r="S378" i="140"/>
  <c r="R378" i="140"/>
  <c r="Q378" i="140"/>
  <c r="P378" i="140"/>
  <c r="O378" i="140"/>
  <c r="V378" i="140" s="1"/>
  <c r="W378" i="140" s="1"/>
  <c r="U379" i="140"/>
  <c r="T379" i="140"/>
  <c r="S379" i="140"/>
  <c r="R379" i="140"/>
  <c r="Q379" i="140"/>
  <c r="P379" i="140"/>
  <c r="O379" i="140"/>
  <c r="V379" i="140" s="1"/>
  <c r="W379" i="140" s="1"/>
  <c r="U380" i="140"/>
  <c r="T380" i="140"/>
  <c r="S380" i="140"/>
  <c r="R380" i="140"/>
  <c r="Q380" i="140"/>
  <c r="P380" i="140"/>
  <c r="O380" i="140"/>
  <c r="V380" i="140" s="1"/>
  <c r="W380" i="140" s="1"/>
  <c r="U381" i="140"/>
  <c r="T381" i="140"/>
  <c r="S381" i="140"/>
  <c r="R381" i="140"/>
  <c r="Q381" i="140"/>
  <c r="P381" i="140"/>
  <c r="O381" i="140"/>
  <c r="V381" i="140" s="1"/>
  <c r="W381" i="140" s="1"/>
  <c r="U382" i="140"/>
  <c r="T382" i="140"/>
  <c r="S382" i="140"/>
  <c r="R382" i="140"/>
  <c r="Q382" i="140"/>
  <c r="P382" i="140"/>
  <c r="O382" i="140"/>
  <c r="V382" i="140" s="1"/>
  <c r="W382" i="140" s="1"/>
  <c r="U383" i="140"/>
  <c r="T383" i="140"/>
  <c r="S383" i="140"/>
  <c r="R383" i="140"/>
  <c r="Q383" i="140"/>
  <c r="P383" i="140"/>
  <c r="O383" i="140"/>
  <c r="V383" i="140" s="1"/>
  <c r="W383" i="140" s="1"/>
  <c r="U386" i="140"/>
  <c r="T386" i="140"/>
  <c r="S386" i="140"/>
  <c r="R386" i="140"/>
  <c r="Q386" i="140"/>
  <c r="P386" i="140"/>
  <c r="O386" i="140"/>
  <c r="U387" i="140"/>
  <c r="T387" i="140"/>
  <c r="S387" i="140"/>
  <c r="R387" i="140"/>
  <c r="Q387" i="140"/>
  <c r="P387" i="140"/>
  <c r="O387" i="140"/>
  <c r="V387" i="140" s="1"/>
  <c r="W387" i="140" s="1"/>
  <c r="U388" i="140"/>
  <c r="T388" i="140"/>
  <c r="S388" i="140"/>
  <c r="R388" i="140"/>
  <c r="Q388" i="140"/>
  <c r="P388" i="140"/>
  <c r="O388" i="140"/>
  <c r="V388" i="140" s="1"/>
  <c r="W388" i="140" s="1"/>
  <c r="U389" i="140"/>
  <c r="T389" i="140"/>
  <c r="S389" i="140"/>
  <c r="R389" i="140"/>
  <c r="Q389" i="140"/>
  <c r="P389" i="140"/>
  <c r="O389" i="140"/>
  <c r="V389" i="140" s="1"/>
  <c r="W389" i="140" s="1"/>
  <c r="U390" i="140"/>
  <c r="T390" i="140"/>
  <c r="S390" i="140"/>
  <c r="R390" i="140"/>
  <c r="Q390" i="140"/>
  <c r="P390" i="140"/>
  <c r="O390" i="140"/>
  <c r="V390" i="140" s="1"/>
  <c r="W390" i="140" s="1"/>
  <c r="U391" i="140"/>
  <c r="T391" i="140"/>
  <c r="S391" i="140"/>
  <c r="R391" i="140"/>
  <c r="Q391" i="140"/>
  <c r="P391" i="140"/>
  <c r="O391" i="140"/>
  <c r="V391" i="140" s="1"/>
  <c r="W391" i="140" s="1"/>
  <c r="U392" i="140"/>
  <c r="T392" i="140"/>
  <c r="S392" i="140"/>
  <c r="R392" i="140"/>
  <c r="Q392" i="140"/>
  <c r="P392" i="140"/>
  <c r="O392" i="140"/>
  <c r="V392" i="140" s="1"/>
  <c r="W392" i="140" s="1"/>
  <c r="U393" i="140"/>
  <c r="T393" i="140"/>
  <c r="S393" i="140"/>
  <c r="R393" i="140"/>
  <c r="Q393" i="140"/>
  <c r="P393" i="140"/>
  <c r="O393" i="140"/>
  <c r="V393" i="140" s="1"/>
  <c r="W393" i="140" s="1"/>
  <c r="U396" i="140"/>
  <c r="T396" i="140"/>
  <c r="S396" i="140"/>
  <c r="R396" i="140"/>
  <c r="Q396" i="140"/>
  <c r="P396" i="140"/>
  <c r="O396" i="140"/>
  <c r="U397" i="140"/>
  <c r="T397" i="140"/>
  <c r="S397" i="140"/>
  <c r="R397" i="140"/>
  <c r="Q397" i="140"/>
  <c r="P397" i="140"/>
  <c r="O397" i="140"/>
  <c r="V397" i="140" s="1"/>
  <c r="U398" i="140"/>
  <c r="T398" i="140"/>
  <c r="S398" i="140"/>
  <c r="R398" i="140"/>
  <c r="Q398" i="140"/>
  <c r="P398" i="140"/>
  <c r="O398" i="140"/>
  <c r="V398" i="140" s="1"/>
  <c r="U399" i="140"/>
  <c r="T399" i="140"/>
  <c r="S399" i="140"/>
  <c r="R399" i="140"/>
  <c r="Q399" i="140"/>
  <c r="P399" i="140"/>
  <c r="O399" i="140"/>
  <c r="V399" i="140" s="1"/>
  <c r="U400" i="140"/>
  <c r="T400" i="140"/>
  <c r="S400" i="140"/>
  <c r="R400" i="140"/>
  <c r="Q400" i="140"/>
  <c r="P400" i="140"/>
  <c r="O400" i="140"/>
  <c r="V400" i="140" s="1"/>
  <c r="U401" i="140"/>
  <c r="T401" i="140"/>
  <c r="S401" i="140"/>
  <c r="R401" i="140"/>
  <c r="Q401" i="140"/>
  <c r="P401" i="140"/>
  <c r="O401" i="140"/>
  <c r="V401" i="140" s="1"/>
  <c r="U402" i="140"/>
  <c r="T402" i="140"/>
  <c r="S402" i="140"/>
  <c r="R402" i="140"/>
  <c r="Q402" i="140"/>
  <c r="P402" i="140"/>
  <c r="O402" i="140"/>
  <c r="V402" i="140" s="1"/>
  <c r="U403" i="140"/>
  <c r="T403" i="140"/>
  <c r="S403" i="140"/>
  <c r="R403" i="140"/>
  <c r="Q403" i="140"/>
  <c r="P403" i="140"/>
  <c r="O403" i="140"/>
  <c r="V403" i="140" s="1"/>
  <c r="U406" i="140"/>
  <c r="T406" i="140"/>
  <c r="S406" i="140"/>
  <c r="R406" i="140"/>
  <c r="Q406" i="140"/>
  <c r="P406" i="140"/>
  <c r="O406" i="140"/>
  <c r="U407" i="140"/>
  <c r="T407" i="140"/>
  <c r="S407" i="140"/>
  <c r="R407" i="140"/>
  <c r="Q407" i="140"/>
  <c r="P407" i="140"/>
  <c r="O407" i="140"/>
  <c r="V407" i="140" s="1"/>
  <c r="U408" i="140"/>
  <c r="T408" i="140"/>
  <c r="S408" i="140"/>
  <c r="R408" i="140"/>
  <c r="Q408" i="140"/>
  <c r="P408" i="140"/>
  <c r="O408" i="140"/>
  <c r="V408" i="140" s="1"/>
  <c r="U409" i="140"/>
  <c r="T409" i="140"/>
  <c r="S409" i="140"/>
  <c r="R409" i="140"/>
  <c r="Q409" i="140"/>
  <c r="P409" i="140"/>
  <c r="O409" i="140"/>
  <c r="V409" i="140" s="1"/>
  <c r="U410" i="140"/>
  <c r="T410" i="140"/>
  <c r="S410" i="140"/>
  <c r="R410" i="140"/>
  <c r="Q410" i="140"/>
  <c r="P410" i="140"/>
  <c r="O410" i="140"/>
  <c r="V410" i="140" s="1"/>
  <c r="U411" i="140"/>
  <c r="T411" i="140"/>
  <c r="S411" i="140"/>
  <c r="R411" i="140"/>
  <c r="Q411" i="140"/>
  <c r="P411" i="140"/>
  <c r="O411" i="140"/>
  <c r="V411" i="140" s="1"/>
  <c r="U412" i="140"/>
  <c r="T412" i="140"/>
  <c r="S412" i="140"/>
  <c r="R412" i="140"/>
  <c r="Q412" i="140"/>
  <c r="P412" i="140"/>
  <c r="O412" i="140"/>
  <c r="V412" i="140" s="1"/>
  <c r="U413" i="140"/>
  <c r="T413" i="140"/>
  <c r="S413" i="140"/>
  <c r="R413" i="140"/>
  <c r="Q413" i="140"/>
  <c r="P413" i="140"/>
  <c r="O413" i="140"/>
  <c r="V413" i="140" s="1"/>
  <c r="U416" i="140"/>
  <c r="T416" i="140"/>
  <c r="S416" i="140"/>
  <c r="R416" i="140"/>
  <c r="Q416" i="140"/>
  <c r="P416" i="140"/>
  <c r="O416" i="140"/>
  <c r="U417" i="140"/>
  <c r="T417" i="140"/>
  <c r="S417" i="140"/>
  <c r="R417" i="140"/>
  <c r="Q417" i="140"/>
  <c r="P417" i="140"/>
  <c r="O417" i="140"/>
  <c r="V417" i="140" s="1"/>
  <c r="U418" i="140"/>
  <c r="T418" i="140"/>
  <c r="S418" i="140"/>
  <c r="R418" i="140"/>
  <c r="Q418" i="140"/>
  <c r="P418" i="140"/>
  <c r="O418" i="140"/>
  <c r="V418" i="140" s="1"/>
  <c r="U419" i="140"/>
  <c r="T419" i="140"/>
  <c r="S419" i="140"/>
  <c r="R419" i="140"/>
  <c r="Q419" i="140"/>
  <c r="P419" i="140"/>
  <c r="O419" i="140"/>
  <c r="V419" i="140" s="1"/>
  <c r="U420" i="140"/>
  <c r="T420" i="140"/>
  <c r="S420" i="140"/>
  <c r="R420" i="140"/>
  <c r="Q420" i="140"/>
  <c r="P420" i="140"/>
  <c r="O420" i="140"/>
  <c r="V420" i="140" s="1"/>
  <c r="U421" i="140"/>
  <c r="T421" i="140"/>
  <c r="S421" i="140"/>
  <c r="R421" i="140"/>
  <c r="Q421" i="140"/>
  <c r="P421" i="140"/>
  <c r="O421" i="140"/>
  <c r="V421" i="140" s="1"/>
  <c r="U422" i="140"/>
  <c r="T422" i="140"/>
  <c r="S422" i="140"/>
  <c r="R422" i="140"/>
  <c r="Q422" i="140"/>
  <c r="P422" i="140"/>
  <c r="O422" i="140"/>
  <c r="V422" i="140" s="1"/>
  <c r="U423" i="140"/>
  <c r="T423" i="140"/>
  <c r="S423" i="140"/>
  <c r="R423" i="140"/>
  <c r="Q423" i="140"/>
  <c r="P423" i="140"/>
  <c r="O423" i="140"/>
  <c r="V423" i="140" s="1"/>
  <c r="U428" i="140"/>
  <c r="T428" i="140"/>
  <c r="S428" i="140"/>
  <c r="R428" i="140"/>
  <c r="Q428" i="140"/>
  <c r="P428" i="140"/>
  <c r="O428" i="140"/>
  <c r="U429" i="140"/>
  <c r="T429" i="140"/>
  <c r="S429" i="140"/>
  <c r="R429" i="140"/>
  <c r="Q429" i="140"/>
  <c r="P429" i="140"/>
  <c r="O429" i="140"/>
  <c r="V429" i="140" s="1"/>
  <c r="U430" i="140"/>
  <c r="T430" i="140"/>
  <c r="S430" i="140"/>
  <c r="R430" i="140"/>
  <c r="Q430" i="140"/>
  <c r="P430" i="140"/>
  <c r="O430" i="140"/>
  <c r="V430" i="140" s="1"/>
  <c r="U431" i="140"/>
  <c r="T431" i="140"/>
  <c r="S431" i="140"/>
  <c r="R431" i="140"/>
  <c r="Q431" i="140"/>
  <c r="P431" i="140"/>
  <c r="O431" i="140"/>
  <c r="V431" i="140" s="1"/>
  <c r="U432" i="140"/>
  <c r="T432" i="140"/>
  <c r="S432" i="140"/>
  <c r="R432" i="140"/>
  <c r="Q432" i="140"/>
  <c r="P432" i="140"/>
  <c r="O432" i="140"/>
  <c r="V432" i="140" s="1"/>
  <c r="U433" i="140"/>
  <c r="T433" i="140"/>
  <c r="S433" i="140"/>
  <c r="R433" i="140"/>
  <c r="Q433" i="140"/>
  <c r="P433" i="140"/>
  <c r="O433" i="140"/>
  <c r="V433" i="140" s="1"/>
  <c r="U434" i="140"/>
  <c r="T434" i="140"/>
  <c r="S434" i="140"/>
  <c r="R434" i="140"/>
  <c r="Q434" i="140"/>
  <c r="P434" i="140"/>
  <c r="O434" i="140"/>
  <c r="V434" i="140" s="1"/>
  <c r="U435" i="140"/>
  <c r="T435" i="140"/>
  <c r="S435" i="140"/>
  <c r="R435" i="140"/>
  <c r="Q435" i="140"/>
  <c r="P435" i="140"/>
  <c r="O435" i="140"/>
  <c r="V435" i="140" s="1"/>
  <c r="U438" i="140"/>
  <c r="T438" i="140"/>
  <c r="S438" i="140"/>
  <c r="R438" i="140"/>
  <c r="Q438" i="140"/>
  <c r="P438" i="140"/>
  <c r="O438" i="140"/>
  <c r="U439" i="140"/>
  <c r="T439" i="140"/>
  <c r="S439" i="140"/>
  <c r="R439" i="140"/>
  <c r="Q439" i="140"/>
  <c r="P439" i="140"/>
  <c r="O439" i="140"/>
  <c r="V439" i="140" s="1"/>
  <c r="U440" i="140"/>
  <c r="T440" i="140"/>
  <c r="S440" i="140"/>
  <c r="R440" i="140"/>
  <c r="Q440" i="140"/>
  <c r="P440" i="140"/>
  <c r="O440" i="140"/>
  <c r="V440" i="140" s="1"/>
  <c r="U441" i="140"/>
  <c r="T441" i="140"/>
  <c r="S441" i="140"/>
  <c r="R441" i="140"/>
  <c r="Q441" i="140"/>
  <c r="P441" i="140"/>
  <c r="O441" i="140"/>
  <c r="V441" i="140" s="1"/>
  <c r="U442" i="140"/>
  <c r="T442" i="140"/>
  <c r="S442" i="140"/>
  <c r="R442" i="140"/>
  <c r="Q442" i="140"/>
  <c r="P442" i="140"/>
  <c r="O442" i="140"/>
  <c r="V442" i="140" s="1"/>
  <c r="U443" i="140"/>
  <c r="T443" i="140"/>
  <c r="S443" i="140"/>
  <c r="R443" i="140"/>
  <c r="Q443" i="140"/>
  <c r="P443" i="140"/>
  <c r="O443" i="140"/>
  <c r="V443" i="140" s="1"/>
  <c r="U444" i="140"/>
  <c r="T444" i="140"/>
  <c r="S444" i="140"/>
  <c r="R444" i="140"/>
  <c r="Q444" i="140"/>
  <c r="P444" i="140"/>
  <c r="O444" i="140"/>
  <c r="V444" i="140" s="1"/>
  <c r="U445" i="140"/>
  <c r="T445" i="140"/>
  <c r="S445" i="140"/>
  <c r="R445" i="140"/>
  <c r="Q445" i="140"/>
  <c r="P445" i="140"/>
  <c r="O445" i="140"/>
  <c r="V445" i="140" s="1"/>
  <c r="U450" i="140"/>
  <c r="T450" i="140"/>
  <c r="S450" i="140"/>
  <c r="R450" i="140"/>
  <c r="Q450" i="140"/>
  <c r="P450" i="140"/>
  <c r="O450" i="140"/>
  <c r="U451" i="140"/>
  <c r="T451" i="140"/>
  <c r="S451" i="140"/>
  <c r="R451" i="140"/>
  <c r="Q451" i="140"/>
  <c r="P451" i="140"/>
  <c r="O451" i="140"/>
  <c r="V451" i="140" s="1"/>
  <c r="U452" i="140"/>
  <c r="T452" i="140"/>
  <c r="S452" i="140"/>
  <c r="R452" i="140"/>
  <c r="Q452" i="140"/>
  <c r="P452" i="140"/>
  <c r="O452" i="140"/>
  <c r="V452" i="140" s="1"/>
  <c r="U453" i="140"/>
  <c r="T453" i="140"/>
  <c r="S453" i="140"/>
  <c r="R453" i="140"/>
  <c r="Q453" i="140"/>
  <c r="P453" i="140"/>
  <c r="O453" i="140"/>
  <c r="V453" i="140" s="1"/>
  <c r="U454" i="140"/>
  <c r="T454" i="140"/>
  <c r="S454" i="140"/>
  <c r="R454" i="140"/>
  <c r="Q454" i="140"/>
  <c r="P454" i="140"/>
  <c r="O454" i="140"/>
  <c r="V454" i="140" s="1"/>
  <c r="U455" i="140"/>
  <c r="T455" i="140"/>
  <c r="S455" i="140"/>
  <c r="R455" i="140"/>
  <c r="Q455" i="140"/>
  <c r="P455" i="140"/>
  <c r="O455" i="140"/>
  <c r="V455" i="140" s="1"/>
  <c r="U456" i="140"/>
  <c r="T456" i="140"/>
  <c r="S456" i="140"/>
  <c r="R456" i="140"/>
  <c r="Q456" i="140"/>
  <c r="P456" i="140"/>
  <c r="O456" i="140"/>
  <c r="V456" i="140" s="1"/>
  <c r="U457" i="140"/>
  <c r="T457" i="140"/>
  <c r="S457" i="140"/>
  <c r="R457" i="140"/>
  <c r="Q457" i="140"/>
  <c r="P457" i="140"/>
  <c r="O457" i="140"/>
  <c r="V457" i="140" s="1"/>
  <c r="U460" i="140"/>
  <c r="T460" i="140"/>
  <c r="S460" i="140"/>
  <c r="R460" i="140"/>
  <c r="Q460" i="140"/>
  <c r="P460" i="140"/>
  <c r="O460" i="140"/>
  <c r="U461" i="140"/>
  <c r="T461" i="140"/>
  <c r="S461" i="140"/>
  <c r="R461" i="140"/>
  <c r="Q461" i="140"/>
  <c r="P461" i="140"/>
  <c r="O461" i="140"/>
  <c r="V461" i="140" s="1"/>
  <c r="U462" i="140"/>
  <c r="T462" i="140"/>
  <c r="S462" i="140"/>
  <c r="R462" i="140"/>
  <c r="Q462" i="140"/>
  <c r="P462" i="140"/>
  <c r="O462" i="140"/>
  <c r="V462" i="140" s="1"/>
  <c r="U463" i="140"/>
  <c r="T463" i="140"/>
  <c r="S463" i="140"/>
  <c r="R463" i="140"/>
  <c r="Q463" i="140"/>
  <c r="P463" i="140"/>
  <c r="O463" i="140"/>
  <c r="V463" i="140" s="1"/>
  <c r="U464" i="140"/>
  <c r="T464" i="140"/>
  <c r="S464" i="140"/>
  <c r="R464" i="140"/>
  <c r="Q464" i="140"/>
  <c r="P464" i="140"/>
  <c r="O464" i="140"/>
  <c r="V464" i="140" s="1"/>
  <c r="U465" i="140"/>
  <c r="T465" i="140"/>
  <c r="S465" i="140"/>
  <c r="R465" i="140"/>
  <c r="Q465" i="140"/>
  <c r="P465" i="140"/>
  <c r="O465" i="140"/>
  <c r="V465" i="140" s="1"/>
  <c r="U466" i="140"/>
  <c r="T466" i="140"/>
  <c r="S466" i="140"/>
  <c r="R466" i="140"/>
  <c r="Q466" i="140"/>
  <c r="P466" i="140"/>
  <c r="O466" i="140"/>
  <c r="V466" i="140" s="1"/>
  <c r="U467" i="140"/>
  <c r="T467" i="140"/>
  <c r="S467" i="140"/>
  <c r="R467" i="140"/>
  <c r="Q467" i="140"/>
  <c r="P467" i="140"/>
  <c r="O467" i="140"/>
  <c r="V467" i="140" s="1"/>
  <c r="U471" i="140"/>
  <c r="T471" i="140"/>
  <c r="S471" i="140"/>
  <c r="R471" i="140"/>
  <c r="Q471" i="140"/>
  <c r="P471" i="140"/>
  <c r="O471" i="140"/>
  <c r="U472" i="140"/>
  <c r="T472" i="140"/>
  <c r="S472" i="140"/>
  <c r="R472" i="140"/>
  <c r="Q472" i="140"/>
  <c r="P472" i="140"/>
  <c r="O472" i="140"/>
  <c r="V472" i="140" s="1"/>
  <c r="U473" i="140"/>
  <c r="T473" i="140"/>
  <c r="S473" i="140"/>
  <c r="R473" i="140"/>
  <c r="Q473" i="140"/>
  <c r="P473" i="140"/>
  <c r="O473" i="140"/>
  <c r="V473" i="140" s="1"/>
  <c r="U474" i="140"/>
  <c r="T474" i="140"/>
  <c r="S474" i="140"/>
  <c r="R474" i="140"/>
  <c r="Q474" i="140"/>
  <c r="P474" i="140"/>
  <c r="O474" i="140"/>
  <c r="V474" i="140" s="1"/>
  <c r="U475" i="140"/>
  <c r="T475" i="140"/>
  <c r="S475" i="140"/>
  <c r="R475" i="140"/>
  <c r="Q475" i="140"/>
  <c r="P475" i="140"/>
  <c r="O475" i="140"/>
  <c r="V475" i="140" s="1"/>
  <c r="U476" i="140"/>
  <c r="T476" i="140"/>
  <c r="S476" i="140"/>
  <c r="R476" i="140"/>
  <c r="Q476" i="140"/>
  <c r="P476" i="140"/>
  <c r="O476" i="140"/>
  <c r="V476" i="140" s="1"/>
  <c r="U477" i="140"/>
  <c r="T477" i="140"/>
  <c r="S477" i="140"/>
  <c r="R477" i="140"/>
  <c r="Q477" i="140"/>
  <c r="P477" i="140"/>
  <c r="O477" i="140"/>
  <c r="V477" i="140" s="1"/>
  <c r="U478" i="140"/>
  <c r="T478" i="140"/>
  <c r="S478" i="140"/>
  <c r="R478" i="140"/>
  <c r="Q478" i="140"/>
  <c r="P478" i="140"/>
  <c r="O478" i="140"/>
  <c r="V478" i="140" s="1"/>
  <c r="U481" i="140"/>
  <c r="T481" i="140"/>
  <c r="S481" i="140"/>
  <c r="R481" i="140"/>
  <c r="Q481" i="140"/>
  <c r="P481" i="140"/>
  <c r="O481" i="140"/>
  <c r="U482" i="140"/>
  <c r="T482" i="140"/>
  <c r="S482" i="140"/>
  <c r="R482" i="140"/>
  <c r="Q482" i="140"/>
  <c r="P482" i="140"/>
  <c r="O482" i="140"/>
  <c r="V482" i="140" s="1"/>
  <c r="U483" i="140"/>
  <c r="T483" i="140"/>
  <c r="S483" i="140"/>
  <c r="R483" i="140"/>
  <c r="Q483" i="140"/>
  <c r="P483" i="140"/>
  <c r="O483" i="140"/>
  <c r="V483" i="140" s="1"/>
  <c r="U484" i="140"/>
  <c r="T484" i="140"/>
  <c r="S484" i="140"/>
  <c r="R484" i="140"/>
  <c r="Q484" i="140"/>
  <c r="P484" i="140"/>
  <c r="O484" i="140"/>
  <c r="V484" i="140" s="1"/>
  <c r="U485" i="140"/>
  <c r="T485" i="140"/>
  <c r="S485" i="140"/>
  <c r="R485" i="140"/>
  <c r="Q485" i="140"/>
  <c r="P485" i="140"/>
  <c r="O485" i="140"/>
  <c r="V485" i="140" s="1"/>
  <c r="U486" i="140"/>
  <c r="T486" i="140"/>
  <c r="S486" i="140"/>
  <c r="R486" i="140"/>
  <c r="Q486" i="140"/>
  <c r="P486" i="140"/>
  <c r="O486" i="140"/>
  <c r="V486" i="140" s="1"/>
  <c r="U487" i="140"/>
  <c r="T487" i="140"/>
  <c r="S487" i="140"/>
  <c r="R487" i="140"/>
  <c r="Q487" i="140"/>
  <c r="P487" i="140"/>
  <c r="O487" i="140"/>
  <c r="V487" i="140" s="1"/>
  <c r="U488" i="140"/>
  <c r="T488" i="140"/>
  <c r="S488" i="140"/>
  <c r="R488" i="140"/>
  <c r="Q488" i="140"/>
  <c r="P488" i="140"/>
  <c r="O488" i="140"/>
  <c r="V488" i="140" s="1"/>
  <c r="B163" i="141" l="1"/>
  <c r="B162" i="141"/>
  <c r="B161" i="141"/>
  <c r="B160" i="141"/>
  <c r="B159" i="141"/>
  <c r="B158" i="141"/>
  <c r="B157" i="141"/>
  <c r="Z490" i="140"/>
  <c r="F166" i="141"/>
  <c r="W490" i="140"/>
  <c r="C166" i="141"/>
  <c r="Y490" i="140"/>
  <c r="E166" i="141"/>
  <c r="AA490" i="140"/>
  <c r="G166" i="141"/>
  <c r="X490" i="140"/>
  <c r="D166" i="141"/>
  <c r="B44" i="143"/>
  <c r="B43" i="143" s="1"/>
  <c r="B87" i="142"/>
  <c r="H77" i="141"/>
  <c r="H73" i="141"/>
  <c r="H76" i="141"/>
  <c r="H74" i="141"/>
  <c r="I74" i="141" s="1"/>
  <c r="H72" i="141"/>
  <c r="AA488" i="140"/>
  <c r="Z488" i="140"/>
  <c r="Y488" i="140"/>
  <c r="X488" i="140"/>
  <c r="W488" i="140"/>
  <c r="AA487" i="140"/>
  <c r="Z487" i="140"/>
  <c r="Y487" i="140"/>
  <c r="X487" i="140"/>
  <c r="W487" i="140"/>
  <c r="AA486" i="140"/>
  <c r="Z486" i="140"/>
  <c r="Y486" i="140"/>
  <c r="X486" i="140"/>
  <c r="W486" i="140"/>
  <c r="AA485" i="140"/>
  <c r="Z485" i="140"/>
  <c r="Y485" i="140"/>
  <c r="X485" i="140"/>
  <c r="W485" i="140"/>
  <c r="AA484" i="140"/>
  <c r="Z484" i="140"/>
  <c r="Y484" i="140"/>
  <c r="X484" i="140"/>
  <c r="W484" i="140"/>
  <c r="AA483" i="140"/>
  <c r="Z483" i="140"/>
  <c r="Y483" i="140"/>
  <c r="X483" i="140"/>
  <c r="W483" i="140"/>
  <c r="AA482" i="140"/>
  <c r="Z482" i="140"/>
  <c r="Y482" i="140"/>
  <c r="X482" i="140"/>
  <c r="W482" i="140"/>
  <c r="V481" i="140"/>
  <c r="O480" i="140"/>
  <c r="B75" i="161" s="1"/>
  <c r="P480" i="140"/>
  <c r="C75" i="161" s="1"/>
  <c r="Q480" i="140"/>
  <c r="D75" i="161" s="1"/>
  <c r="R480" i="140"/>
  <c r="E75" i="161" s="1"/>
  <c r="S480" i="140"/>
  <c r="F75" i="161" s="1"/>
  <c r="T480" i="140"/>
  <c r="G75" i="161" s="1"/>
  <c r="U480" i="140"/>
  <c r="H75" i="161" s="1"/>
  <c r="AA478" i="140"/>
  <c r="G163" i="141" s="1"/>
  <c r="Z478" i="140"/>
  <c r="F163" i="141" s="1"/>
  <c r="Y478" i="140"/>
  <c r="E163" i="141" s="1"/>
  <c r="X478" i="140"/>
  <c r="D163" i="141" s="1"/>
  <c r="W478" i="140"/>
  <c r="C163" i="141" s="1"/>
  <c r="AA477" i="140"/>
  <c r="G162" i="141" s="1"/>
  <c r="Z477" i="140"/>
  <c r="F162" i="141" s="1"/>
  <c r="Y477" i="140"/>
  <c r="E162" i="141" s="1"/>
  <c r="X477" i="140"/>
  <c r="D162" i="141" s="1"/>
  <c r="W477" i="140"/>
  <c r="C162" i="141" s="1"/>
  <c r="AA476" i="140"/>
  <c r="G161" i="141" s="1"/>
  <c r="Z476" i="140"/>
  <c r="F161" i="141" s="1"/>
  <c r="Y476" i="140"/>
  <c r="E161" i="141" s="1"/>
  <c r="X476" i="140"/>
  <c r="D161" i="141" s="1"/>
  <c r="W476" i="140"/>
  <c r="C161" i="141" s="1"/>
  <c r="AA475" i="140"/>
  <c r="G160" i="141" s="1"/>
  <c r="Z475" i="140"/>
  <c r="F160" i="141" s="1"/>
  <c r="Y475" i="140"/>
  <c r="E160" i="141" s="1"/>
  <c r="X475" i="140"/>
  <c r="D160" i="141" s="1"/>
  <c r="W475" i="140"/>
  <c r="C160" i="141" s="1"/>
  <c r="AA474" i="140"/>
  <c r="G159" i="141" s="1"/>
  <c r="Z474" i="140"/>
  <c r="F159" i="141" s="1"/>
  <c r="Y474" i="140"/>
  <c r="E159" i="141" s="1"/>
  <c r="X474" i="140"/>
  <c r="D159" i="141" s="1"/>
  <c r="W474" i="140"/>
  <c r="C159" i="141" s="1"/>
  <c r="AA473" i="140"/>
  <c r="G158" i="141" s="1"/>
  <c r="Z473" i="140"/>
  <c r="F158" i="141" s="1"/>
  <c r="Y473" i="140"/>
  <c r="E158" i="141" s="1"/>
  <c r="X473" i="140"/>
  <c r="D158" i="141" s="1"/>
  <c r="W473" i="140"/>
  <c r="C158" i="141" s="1"/>
  <c r="AA472" i="140"/>
  <c r="G157" i="141" s="1"/>
  <c r="Z472" i="140"/>
  <c r="F157" i="141" s="1"/>
  <c r="Y472" i="140"/>
  <c r="E157" i="141" s="1"/>
  <c r="X472" i="140"/>
  <c r="D157" i="141" s="1"/>
  <c r="W472" i="140"/>
  <c r="C157" i="141" s="1"/>
  <c r="V471" i="140"/>
  <c r="B156" i="141" s="1"/>
  <c r="O470" i="140"/>
  <c r="B74" i="161" s="1"/>
  <c r="B73" i="161" s="1"/>
  <c r="P470" i="140"/>
  <c r="C74" i="161" s="1"/>
  <c r="C73" i="161" s="1"/>
  <c r="Q470" i="140"/>
  <c r="D74" i="161" s="1"/>
  <c r="D73" i="161" s="1"/>
  <c r="R470" i="140"/>
  <c r="E74" i="161" s="1"/>
  <c r="E73" i="161" s="1"/>
  <c r="S470" i="140"/>
  <c r="F74" i="161" s="1"/>
  <c r="F73" i="161" s="1"/>
  <c r="T470" i="140"/>
  <c r="G74" i="161" s="1"/>
  <c r="G73" i="161" s="1"/>
  <c r="U470" i="140"/>
  <c r="H74" i="161" s="1"/>
  <c r="H73" i="161" s="1"/>
  <c r="AA467" i="140"/>
  <c r="Z467" i="140"/>
  <c r="Y467" i="140"/>
  <c r="X467" i="140"/>
  <c r="W467" i="140"/>
  <c r="AA466" i="140"/>
  <c r="Z466" i="140"/>
  <c r="Y466" i="140"/>
  <c r="X466" i="140"/>
  <c r="W466" i="140"/>
  <c r="AA465" i="140"/>
  <c r="Z465" i="140"/>
  <c r="Y465" i="140"/>
  <c r="X465" i="140"/>
  <c r="W465" i="140"/>
  <c r="AA464" i="140"/>
  <c r="Z464" i="140"/>
  <c r="Y464" i="140"/>
  <c r="X464" i="140"/>
  <c r="W464" i="140"/>
  <c r="AA463" i="140"/>
  <c r="Z463" i="140"/>
  <c r="Y463" i="140"/>
  <c r="X463" i="140"/>
  <c r="W463" i="140"/>
  <c r="AA462" i="140"/>
  <c r="Z462" i="140"/>
  <c r="Y462" i="140"/>
  <c r="X462" i="140"/>
  <c r="W462" i="140"/>
  <c r="AA461" i="140"/>
  <c r="Z461" i="140"/>
  <c r="Y461" i="140"/>
  <c r="X461" i="140"/>
  <c r="W461" i="140"/>
  <c r="V460" i="140"/>
  <c r="O459" i="140"/>
  <c r="B72" i="161" s="1"/>
  <c r="P459" i="140"/>
  <c r="C72" i="161" s="1"/>
  <c r="Q459" i="140"/>
  <c r="D72" i="161" s="1"/>
  <c r="R459" i="140"/>
  <c r="E72" i="161" s="1"/>
  <c r="S459" i="140"/>
  <c r="F72" i="161" s="1"/>
  <c r="T459" i="140"/>
  <c r="G72" i="161" s="1"/>
  <c r="U459" i="140"/>
  <c r="H72" i="161" s="1"/>
  <c r="B153" i="141"/>
  <c r="AA457" i="140"/>
  <c r="Z457" i="140"/>
  <c r="F153" i="141" s="1"/>
  <c r="Y457" i="140"/>
  <c r="E153" i="141" s="1"/>
  <c r="X457" i="140"/>
  <c r="W457" i="140"/>
  <c r="B152" i="141"/>
  <c r="AA456" i="140"/>
  <c r="Z456" i="140"/>
  <c r="F152" i="141" s="1"/>
  <c r="Y456" i="140"/>
  <c r="E152" i="141" s="1"/>
  <c r="X456" i="140"/>
  <c r="W456" i="140"/>
  <c r="B151" i="141"/>
  <c r="AA455" i="140"/>
  <c r="Z455" i="140"/>
  <c r="F151" i="141" s="1"/>
  <c r="Y455" i="140"/>
  <c r="E151" i="141" s="1"/>
  <c r="X455" i="140"/>
  <c r="W455" i="140"/>
  <c r="B150" i="141"/>
  <c r="AA454" i="140"/>
  <c r="Z454" i="140"/>
  <c r="F150" i="141" s="1"/>
  <c r="Y454" i="140"/>
  <c r="E150" i="141" s="1"/>
  <c r="X454" i="140"/>
  <c r="W454" i="140"/>
  <c r="B149" i="141"/>
  <c r="AA453" i="140"/>
  <c r="Z453" i="140"/>
  <c r="F149" i="141" s="1"/>
  <c r="Y453" i="140"/>
  <c r="E149" i="141" s="1"/>
  <c r="X453" i="140"/>
  <c r="W453" i="140"/>
  <c r="B148" i="141"/>
  <c r="AA452" i="140"/>
  <c r="Z452" i="140"/>
  <c r="F148" i="141" s="1"/>
  <c r="F80" i="142" s="1"/>
  <c r="F36" i="143" s="1"/>
  <c r="Y452" i="140"/>
  <c r="E148" i="141" s="1"/>
  <c r="X452" i="140"/>
  <c r="W452" i="140"/>
  <c r="B147" i="141"/>
  <c r="AA451" i="140"/>
  <c r="Z451" i="140"/>
  <c r="F147" i="141" s="1"/>
  <c r="Y451" i="140"/>
  <c r="E147" i="141" s="1"/>
  <c r="X451" i="140"/>
  <c r="W451" i="140"/>
  <c r="V450" i="140"/>
  <c r="O449" i="140"/>
  <c r="B71" i="161" s="1"/>
  <c r="P449" i="140"/>
  <c r="C71" i="161" s="1"/>
  <c r="C70" i="161" s="1"/>
  <c r="Q449" i="140"/>
  <c r="D71" i="161" s="1"/>
  <c r="D70" i="161" s="1"/>
  <c r="D69" i="161" s="1"/>
  <c r="R449" i="140"/>
  <c r="E71" i="161" s="1"/>
  <c r="E70" i="161" s="1"/>
  <c r="S449" i="140"/>
  <c r="F71" i="161" s="1"/>
  <c r="F70" i="161" s="1"/>
  <c r="T449" i="140"/>
  <c r="G71" i="161" s="1"/>
  <c r="G70" i="161" s="1"/>
  <c r="U449" i="140"/>
  <c r="H71" i="161" s="1"/>
  <c r="H70" i="161" s="1"/>
  <c r="H69" i="161" s="1"/>
  <c r="AA445" i="140"/>
  <c r="Z445" i="140"/>
  <c r="Y445" i="140"/>
  <c r="X445" i="140"/>
  <c r="W445" i="140"/>
  <c r="AA444" i="140"/>
  <c r="Z444" i="140"/>
  <c r="Y444" i="140"/>
  <c r="X444" i="140"/>
  <c r="W444" i="140"/>
  <c r="AA443" i="140"/>
  <c r="Z443" i="140"/>
  <c r="Y443" i="140"/>
  <c r="X443" i="140"/>
  <c r="W443" i="140"/>
  <c r="AA442" i="140"/>
  <c r="Z442" i="140"/>
  <c r="Y442" i="140"/>
  <c r="X442" i="140"/>
  <c r="W442" i="140"/>
  <c r="AA441" i="140"/>
  <c r="Z441" i="140"/>
  <c r="Y441" i="140"/>
  <c r="X441" i="140"/>
  <c r="W441" i="140"/>
  <c r="AA440" i="140"/>
  <c r="Z440" i="140"/>
  <c r="Y440" i="140"/>
  <c r="X440" i="140"/>
  <c r="W440" i="140"/>
  <c r="AA439" i="140"/>
  <c r="Z439" i="140"/>
  <c r="Y439" i="140"/>
  <c r="X439" i="140"/>
  <c r="W439" i="140"/>
  <c r="V438" i="140"/>
  <c r="O437" i="140"/>
  <c r="B68" i="161" s="1"/>
  <c r="P437" i="140"/>
  <c r="C68" i="161" s="1"/>
  <c r="Q437" i="140"/>
  <c r="D68" i="161" s="1"/>
  <c r="R437" i="140"/>
  <c r="E68" i="161" s="1"/>
  <c r="S437" i="140"/>
  <c r="F68" i="161" s="1"/>
  <c r="T437" i="140"/>
  <c r="G68" i="161" s="1"/>
  <c r="U437" i="140"/>
  <c r="H68" i="161" s="1"/>
  <c r="B142" i="141"/>
  <c r="AA435" i="140"/>
  <c r="G142" i="141" s="1"/>
  <c r="G75" i="142" s="1"/>
  <c r="Z435" i="140"/>
  <c r="F142" i="141" s="1"/>
  <c r="F75" i="142" s="1"/>
  <c r="Y435" i="140"/>
  <c r="E142" i="141" s="1"/>
  <c r="E75" i="142" s="1"/>
  <c r="X435" i="140"/>
  <c r="D142" i="141" s="1"/>
  <c r="D75" i="142" s="1"/>
  <c r="W435" i="140"/>
  <c r="C142" i="141" s="1"/>
  <c r="B141" i="141"/>
  <c r="AA434" i="140"/>
  <c r="G141" i="141" s="1"/>
  <c r="G74" i="142" s="1"/>
  <c r="Z434" i="140"/>
  <c r="F141" i="141" s="1"/>
  <c r="F74" i="142" s="1"/>
  <c r="Y434" i="140"/>
  <c r="E141" i="141" s="1"/>
  <c r="E74" i="142" s="1"/>
  <c r="X434" i="140"/>
  <c r="D141" i="141" s="1"/>
  <c r="D74" i="142" s="1"/>
  <c r="W434" i="140"/>
  <c r="C141" i="141" s="1"/>
  <c r="B140" i="141"/>
  <c r="AA433" i="140"/>
  <c r="G140" i="141" s="1"/>
  <c r="G73" i="142" s="1"/>
  <c r="Z433" i="140"/>
  <c r="F140" i="141" s="1"/>
  <c r="F73" i="142" s="1"/>
  <c r="Y433" i="140"/>
  <c r="E140" i="141" s="1"/>
  <c r="E73" i="142" s="1"/>
  <c r="X433" i="140"/>
  <c r="D140" i="141" s="1"/>
  <c r="D73" i="142" s="1"/>
  <c r="W433" i="140"/>
  <c r="C140" i="141" s="1"/>
  <c r="B139" i="141"/>
  <c r="AA432" i="140"/>
  <c r="G139" i="141" s="1"/>
  <c r="G72" i="142" s="1"/>
  <c r="Z432" i="140"/>
  <c r="F139" i="141" s="1"/>
  <c r="F72" i="142" s="1"/>
  <c r="Y432" i="140"/>
  <c r="E139" i="141" s="1"/>
  <c r="E72" i="142" s="1"/>
  <c r="X432" i="140"/>
  <c r="D139" i="141" s="1"/>
  <c r="D72" i="142" s="1"/>
  <c r="W432" i="140"/>
  <c r="C139" i="141" s="1"/>
  <c r="B138" i="141"/>
  <c r="AA431" i="140"/>
  <c r="G138" i="141" s="1"/>
  <c r="G71" i="142" s="1"/>
  <c r="Z431" i="140"/>
  <c r="F138" i="141" s="1"/>
  <c r="F71" i="142" s="1"/>
  <c r="Y431" i="140"/>
  <c r="E138" i="141" s="1"/>
  <c r="E71" i="142" s="1"/>
  <c r="X431" i="140"/>
  <c r="D138" i="141" s="1"/>
  <c r="D71" i="142" s="1"/>
  <c r="W431" i="140"/>
  <c r="C138" i="141" s="1"/>
  <c r="B137" i="141"/>
  <c r="AA430" i="140"/>
  <c r="G137" i="141" s="1"/>
  <c r="G70" i="142" s="1"/>
  <c r="Z430" i="140"/>
  <c r="F137" i="141" s="1"/>
  <c r="F70" i="142" s="1"/>
  <c r="Y430" i="140"/>
  <c r="E137" i="141" s="1"/>
  <c r="E70" i="142" s="1"/>
  <c r="X430" i="140"/>
  <c r="D137" i="141" s="1"/>
  <c r="D70" i="142" s="1"/>
  <c r="W430" i="140"/>
  <c r="C137" i="141" s="1"/>
  <c r="B136" i="141"/>
  <c r="AA429" i="140"/>
  <c r="G136" i="141" s="1"/>
  <c r="G69" i="142" s="1"/>
  <c r="Z429" i="140"/>
  <c r="F136" i="141" s="1"/>
  <c r="F69" i="142" s="1"/>
  <c r="Y429" i="140"/>
  <c r="E136" i="141" s="1"/>
  <c r="E69" i="142" s="1"/>
  <c r="X429" i="140"/>
  <c r="D136" i="141" s="1"/>
  <c r="D69" i="142" s="1"/>
  <c r="W429" i="140"/>
  <c r="C136" i="141" s="1"/>
  <c r="V428" i="140"/>
  <c r="O427" i="140"/>
  <c r="B67" i="161" s="1"/>
  <c r="P427" i="140"/>
  <c r="C67" i="161" s="1"/>
  <c r="C66" i="161" s="1"/>
  <c r="C65" i="161" s="1"/>
  <c r="Q427" i="140"/>
  <c r="D67" i="161" s="1"/>
  <c r="D66" i="161" s="1"/>
  <c r="D65" i="161" s="1"/>
  <c r="R427" i="140"/>
  <c r="E67" i="161" s="1"/>
  <c r="E66" i="161" s="1"/>
  <c r="E65" i="161" s="1"/>
  <c r="S427" i="140"/>
  <c r="F67" i="161" s="1"/>
  <c r="F66" i="161" s="1"/>
  <c r="F65" i="161" s="1"/>
  <c r="T427" i="140"/>
  <c r="G67" i="161" s="1"/>
  <c r="G66" i="161" s="1"/>
  <c r="G65" i="161" s="1"/>
  <c r="U427" i="140"/>
  <c r="H67" i="161" s="1"/>
  <c r="H66" i="161" s="1"/>
  <c r="H65" i="161" s="1"/>
  <c r="AA423" i="140"/>
  <c r="Z423" i="140"/>
  <c r="Y423" i="140"/>
  <c r="X423" i="140"/>
  <c r="W423" i="140"/>
  <c r="AA422" i="140"/>
  <c r="Z422" i="140"/>
  <c r="Y422" i="140"/>
  <c r="X422" i="140"/>
  <c r="W422" i="140"/>
  <c r="AA421" i="140"/>
  <c r="Z421" i="140"/>
  <c r="Y421" i="140"/>
  <c r="X421" i="140"/>
  <c r="W421" i="140"/>
  <c r="AA420" i="140"/>
  <c r="Z420" i="140"/>
  <c r="Y420" i="140"/>
  <c r="X420" i="140"/>
  <c r="W420" i="140"/>
  <c r="AA419" i="140"/>
  <c r="Z419" i="140"/>
  <c r="Y419" i="140"/>
  <c r="X419" i="140"/>
  <c r="W419" i="140"/>
  <c r="AA418" i="140"/>
  <c r="Z418" i="140"/>
  <c r="Y418" i="140"/>
  <c r="X418" i="140"/>
  <c r="W418" i="140"/>
  <c r="AA417" i="140"/>
  <c r="Z417" i="140"/>
  <c r="Y417" i="140"/>
  <c r="X417" i="140"/>
  <c r="W417" i="140"/>
  <c r="V416" i="140"/>
  <c r="O415" i="140"/>
  <c r="B64" i="161" s="1"/>
  <c r="P415" i="140"/>
  <c r="C64" i="161" s="1"/>
  <c r="Q415" i="140"/>
  <c r="D64" i="161" s="1"/>
  <c r="R415" i="140"/>
  <c r="E64" i="161" s="1"/>
  <c r="S415" i="140"/>
  <c r="F64" i="161" s="1"/>
  <c r="T415" i="140"/>
  <c r="G64" i="161" s="1"/>
  <c r="U415" i="140"/>
  <c r="H64" i="161" s="1"/>
  <c r="AA413" i="140"/>
  <c r="Z413" i="140"/>
  <c r="Y413" i="140"/>
  <c r="X413" i="140"/>
  <c r="W413" i="140"/>
  <c r="AA412" i="140"/>
  <c r="Z412" i="140"/>
  <c r="Y412" i="140"/>
  <c r="X412" i="140"/>
  <c r="W412" i="140"/>
  <c r="AA411" i="140"/>
  <c r="Z411" i="140"/>
  <c r="Y411" i="140"/>
  <c r="X411" i="140"/>
  <c r="W411" i="140"/>
  <c r="AA410" i="140"/>
  <c r="Z410" i="140"/>
  <c r="Y410" i="140"/>
  <c r="X410" i="140"/>
  <c r="W410" i="140"/>
  <c r="AA409" i="140"/>
  <c r="Z409" i="140"/>
  <c r="Y409" i="140"/>
  <c r="X409" i="140"/>
  <c r="W409" i="140"/>
  <c r="AA408" i="140"/>
  <c r="Z408" i="140"/>
  <c r="Y408" i="140"/>
  <c r="X408" i="140"/>
  <c r="W408" i="140"/>
  <c r="AA407" i="140"/>
  <c r="Z407" i="140"/>
  <c r="Y407" i="140"/>
  <c r="X407" i="140"/>
  <c r="W407" i="140"/>
  <c r="V406" i="140"/>
  <c r="O405" i="140"/>
  <c r="B63" i="161" s="1"/>
  <c r="P405" i="140"/>
  <c r="C63" i="161" s="1"/>
  <c r="Q405" i="140"/>
  <c r="D63" i="161" s="1"/>
  <c r="R405" i="140"/>
  <c r="E63" i="161" s="1"/>
  <c r="S405" i="140"/>
  <c r="F63" i="161" s="1"/>
  <c r="T405" i="140"/>
  <c r="G63" i="161" s="1"/>
  <c r="U405" i="140"/>
  <c r="H63" i="161" s="1"/>
  <c r="AA403" i="140"/>
  <c r="Z403" i="140"/>
  <c r="Y403" i="140"/>
  <c r="X403" i="140"/>
  <c r="W403" i="140"/>
  <c r="AA402" i="140"/>
  <c r="Z402" i="140"/>
  <c r="Y402" i="140"/>
  <c r="X402" i="140"/>
  <c r="W402" i="140"/>
  <c r="AA401" i="140"/>
  <c r="Z401" i="140"/>
  <c r="Y401" i="140"/>
  <c r="X401" i="140"/>
  <c r="W401" i="140"/>
  <c r="AA400" i="140"/>
  <c r="Z400" i="140"/>
  <c r="Y400" i="140"/>
  <c r="X400" i="140"/>
  <c r="W400" i="140"/>
  <c r="AA399" i="140"/>
  <c r="Z399" i="140"/>
  <c r="Y399" i="140"/>
  <c r="X399" i="140"/>
  <c r="W399" i="140"/>
  <c r="AA398" i="140"/>
  <c r="Z398" i="140"/>
  <c r="Y398" i="140"/>
  <c r="X398" i="140"/>
  <c r="W398" i="140"/>
  <c r="AA397" i="140"/>
  <c r="Z397" i="140"/>
  <c r="Y397" i="140"/>
  <c r="X397" i="140"/>
  <c r="W397" i="140"/>
  <c r="V396" i="140"/>
  <c r="O395" i="140"/>
  <c r="B62" i="161" s="1"/>
  <c r="P395" i="140"/>
  <c r="C62" i="161" s="1"/>
  <c r="Q395" i="140"/>
  <c r="D62" i="161" s="1"/>
  <c r="R395" i="140"/>
  <c r="E62" i="161" s="1"/>
  <c r="S395" i="140"/>
  <c r="F62" i="161" s="1"/>
  <c r="T395" i="140"/>
  <c r="G62" i="161" s="1"/>
  <c r="U395" i="140"/>
  <c r="H62" i="161" s="1"/>
  <c r="V386" i="140"/>
  <c r="O385" i="140"/>
  <c r="B61" i="161" s="1"/>
  <c r="P385" i="140"/>
  <c r="C61" i="161" s="1"/>
  <c r="Q385" i="140"/>
  <c r="D61" i="161" s="1"/>
  <c r="R385" i="140"/>
  <c r="E61" i="161" s="1"/>
  <c r="S385" i="140"/>
  <c r="F61" i="161" s="1"/>
  <c r="T385" i="140"/>
  <c r="G61" i="161" s="1"/>
  <c r="U385" i="140"/>
  <c r="H61" i="161" s="1"/>
  <c r="V376" i="140"/>
  <c r="O375" i="140"/>
  <c r="B60" i="161" s="1"/>
  <c r="P375" i="140"/>
  <c r="C60" i="161" s="1"/>
  <c r="Q375" i="140"/>
  <c r="D60" i="161" s="1"/>
  <c r="R375" i="140"/>
  <c r="E60" i="161" s="1"/>
  <c r="S375" i="140"/>
  <c r="F60" i="161" s="1"/>
  <c r="T375" i="140"/>
  <c r="G60" i="161" s="1"/>
  <c r="U375" i="140"/>
  <c r="H60" i="161" s="1"/>
  <c r="AA373" i="140"/>
  <c r="Z373" i="140"/>
  <c r="Y373" i="140"/>
  <c r="X373" i="140"/>
  <c r="W373" i="140"/>
  <c r="AA372" i="140"/>
  <c r="Z372" i="140"/>
  <c r="Y372" i="140"/>
  <c r="X372" i="140"/>
  <c r="W372" i="140"/>
  <c r="AA371" i="140"/>
  <c r="Z371" i="140"/>
  <c r="Y371" i="140"/>
  <c r="X371" i="140"/>
  <c r="W371" i="140"/>
  <c r="AA370" i="140"/>
  <c r="Z370" i="140"/>
  <c r="Y370" i="140"/>
  <c r="X370" i="140"/>
  <c r="W370" i="140"/>
  <c r="AA369" i="140"/>
  <c r="Z369" i="140"/>
  <c r="Y369" i="140"/>
  <c r="X369" i="140"/>
  <c r="W369" i="140"/>
  <c r="AA368" i="140"/>
  <c r="Z368" i="140"/>
  <c r="Y368" i="140"/>
  <c r="X368" i="140"/>
  <c r="W368" i="140"/>
  <c r="AA367" i="140"/>
  <c r="Z367" i="140"/>
  <c r="Y367" i="140"/>
  <c r="X367" i="140"/>
  <c r="W367" i="140"/>
  <c r="V366" i="140"/>
  <c r="O365" i="140"/>
  <c r="B59" i="161" s="1"/>
  <c r="P365" i="140"/>
  <c r="C59" i="161" s="1"/>
  <c r="Q365" i="140"/>
  <c r="D59" i="161" s="1"/>
  <c r="R365" i="140"/>
  <c r="E59" i="161" s="1"/>
  <c r="S365" i="140"/>
  <c r="F59" i="161" s="1"/>
  <c r="T365" i="140"/>
  <c r="G59" i="161" s="1"/>
  <c r="U365" i="140"/>
  <c r="H59" i="161" s="1"/>
  <c r="B131" i="141"/>
  <c r="AA363" i="140"/>
  <c r="G131" i="141" s="1"/>
  <c r="G65" i="142" s="1"/>
  <c r="Z363" i="140"/>
  <c r="F131" i="141" s="1"/>
  <c r="F65" i="142" s="1"/>
  <c r="Y363" i="140"/>
  <c r="E131" i="141" s="1"/>
  <c r="E65" i="142" s="1"/>
  <c r="X363" i="140"/>
  <c r="D131" i="141" s="1"/>
  <c r="D65" i="142" s="1"/>
  <c r="W363" i="140"/>
  <c r="C131" i="141" s="1"/>
  <c r="B130" i="141"/>
  <c r="AA362" i="140"/>
  <c r="G130" i="141" s="1"/>
  <c r="G64" i="142" s="1"/>
  <c r="Z362" i="140"/>
  <c r="F130" i="141" s="1"/>
  <c r="F64" i="142" s="1"/>
  <c r="Y362" i="140"/>
  <c r="E130" i="141" s="1"/>
  <c r="E64" i="142" s="1"/>
  <c r="X362" i="140"/>
  <c r="D130" i="141" s="1"/>
  <c r="D64" i="142" s="1"/>
  <c r="W362" i="140"/>
  <c r="C130" i="141" s="1"/>
  <c r="B129" i="141"/>
  <c r="AA361" i="140"/>
  <c r="G129" i="141" s="1"/>
  <c r="G63" i="142" s="1"/>
  <c r="Z361" i="140"/>
  <c r="F129" i="141" s="1"/>
  <c r="F63" i="142" s="1"/>
  <c r="Y361" i="140"/>
  <c r="E129" i="141" s="1"/>
  <c r="E63" i="142" s="1"/>
  <c r="X361" i="140"/>
  <c r="D129" i="141" s="1"/>
  <c r="D63" i="142" s="1"/>
  <c r="W361" i="140"/>
  <c r="C129" i="141" s="1"/>
  <c r="B128" i="141"/>
  <c r="AA360" i="140"/>
  <c r="G128" i="141" s="1"/>
  <c r="G62" i="142" s="1"/>
  <c r="Z360" i="140"/>
  <c r="F128" i="141" s="1"/>
  <c r="F62" i="142" s="1"/>
  <c r="Y360" i="140"/>
  <c r="E128" i="141" s="1"/>
  <c r="E62" i="142" s="1"/>
  <c r="X360" i="140"/>
  <c r="D128" i="141" s="1"/>
  <c r="D62" i="142" s="1"/>
  <c r="W360" i="140"/>
  <c r="C128" i="141" s="1"/>
  <c r="B127" i="141"/>
  <c r="AA359" i="140"/>
  <c r="G127" i="141" s="1"/>
  <c r="G61" i="142" s="1"/>
  <c r="Z359" i="140"/>
  <c r="F127" i="141" s="1"/>
  <c r="F61" i="142" s="1"/>
  <c r="Y359" i="140"/>
  <c r="E127" i="141" s="1"/>
  <c r="E61" i="142" s="1"/>
  <c r="X359" i="140"/>
  <c r="D127" i="141" s="1"/>
  <c r="D61" i="142" s="1"/>
  <c r="W359" i="140"/>
  <c r="C127" i="141" s="1"/>
  <c r="B126" i="141"/>
  <c r="AA358" i="140"/>
  <c r="G126" i="141" s="1"/>
  <c r="G60" i="142" s="1"/>
  <c r="Z358" i="140"/>
  <c r="F126" i="141" s="1"/>
  <c r="F60" i="142" s="1"/>
  <c r="Y358" i="140"/>
  <c r="E126" i="141" s="1"/>
  <c r="E60" i="142" s="1"/>
  <c r="X358" i="140"/>
  <c r="D126" i="141" s="1"/>
  <c r="D60" i="142" s="1"/>
  <c r="W358" i="140"/>
  <c r="C126" i="141" s="1"/>
  <c r="B125" i="141"/>
  <c r="AA357" i="140"/>
  <c r="G125" i="141" s="1"/>
  <c r="G59" i="142" s="1"/>
  <c r="Z357" i="140"/>
  <c r="F125" i="141" s="1"/>
  <c r="F59" i="142" s="1"/>
  <c r="Y357" i="140"/>
  <c r="E125" i="141" s="1"/>
  <c r="E59" i="142" s="1"/>
  <c r="X357" i="140"/>
  <c r="D125" i="141" s="1"/>
  <c r="D59" i="142" s="1"/>
  <c r="W357" i="140"/>
  <c r="C125" i="141" s="1"/>
  <c r="V356" i="140"/>
  <c r="O355" i="140"/>
  <c r="B58" i="161" s="1"/>
  <c r="P355" i="140"/>
  <c r="C58" i="161" s="1"/>
  <c r="C57" i="161" s="1"/>
  <c r="C56" i="161" s="1"/>
  <c r="Q355" i="140"/>
  <c r="D58" i="161" s="1"/>
  <c r="D57" i="161" s="1"/>
  <c r="D56" i="161" s="1"/>
  <c r="R355" i="140"/>
  <c r="E58" i="161" s="1"/>
  <c r="E57" i="161" s="1"/>
  <c r="E56" i="161" s="1"/>
  <c r="S355" i="140"/>
  <c r="F58" i="161" s="1"/>
  <c r="F57" i="161" s="1"/>
  <c r="F56" i="161" s="1"/>
  <c r="T355" i="140"/>
  <c r="G58" i="161" s="1"/>
  <c r="G57" i="161" s="1"/>
  <c r="G56" i="161" s="1"/>
  <c r="U355" i="140"/>
  <c r="H58" i="161" s="1"/>
  <c r="H57" i="161" s="1"/>
  <c r="H56" i="161" s="1"/>
  <c r="V344" i="140"/>
  <c r="O343" i="140"/>
  <c r="B55" i="161" s="1"/>
  <c r="P343" i="140"/>
  <c r="C55" i="161" s="1"/>
  <c r="Q343" i="140"/>
  <c r="D55" i="161" s="1"/>
  <c r="R343" i="140"/>
  <c r="E55" i="161" s="1"/>
  <c r="S343" i="140"/>
  <c r="F55" i="161" s="1"/>
  <c r="T343" i="140"/>
  <c r="G55" i="161" s="1"/>
  <c r="U343" i="140"/>
  <c r="H55" i="161" s="1"/>
  <c r="B120" i="141"/>
  <c r="AA341" i="140"/>
  <c r="G120" i="141" s="1"/>
  <c r="Z341" i="140"/>
  <c r="F120" i="141" s="1"/>
  <c r="Y341" i="140"/>
  <c r="E120" i="141" s="1"/>
  <c r="X341" i="140"/>
  <c r="D120" i="141" s="1"/>
  <c r="W341" i="140"/>
  <c r="C120" i="141" s="1"/>
  <c r="B119" i="141"/>
  <c r="AA340" i="140"/>
  <c r="G119" i="141" s="1"/>
  <c r="Z340" i="140"/>
  <c r="F119" i="141" s="1"/>
  <c r="Y340" i="140"/>
  <c r="E119" i="141" s="1"/>
  <c r="X340" i="140"/>
  <c r="D119" i="141" s="1"/>
  <c r="W340" i="140"/>
  <c r="C119" i="141" s="1"/>
  <c r="B118" i="141"/>
  <c r="AA339" i="140"/>
  <c r="G118" i="141" s="1"/>
  <c r="Z339" i="140"/>
  <c r="F118" i="141" s="1"/>
  <c r="Y339" i="140"/>
  <c r="E118" i="141" s="1"/>
  <c r="X339" i="140"/>
  <c r="D118" i="141" s="1"/>
  <c r="W339" i="140"/>
  <c r="C118" i="141" s="1"/>
  <c r="B117" i="141"/>
  <c r="AA338" i="140"/>
  <c r="G117" i="141" s="1"/>
  <c r="Z338" i="140"/>
  <c r="F117" i="141" s="1"/>
  <c r="Y338" i="140"/>
  <c r="E117" i="141" s="1"/>
  <c r="X338" i="140"/>
  <c r="D117" i="141" s="1"/>
  <c r="W338" i="140"/>
  <c r="C117" i="141" s="1"/>
  <c r="B116" i="141"/>
  <c r="AA337" i="140"/>
  <c r="G116" i="141" s="1"/>
  <c r="Z337" i="140"/>
  <c r="F116" i="141" s="1"/>
  <c r="Y337" i="140"/>
  <c r="E116" i="141" s="1"/>
  <c r="X337" i="140"/>
  <c r="D116" i="141" s="1"/>
  <c r="W337" i="140"/>
  <c r="C116" i="141" s="1"/>
  <c r="B115" i="141"/>
  <c r="AA336" i="140"/>
  <c r="G115" i="141" s="1"/>
  <c r="Z336" i="140"/>
  <c r="F115" i="141" s="1"/>
  <c r="Y336" i="140"/>
  <c r="E115" i="141" s="1"/>
  <c r="X336" i="140"/>
  <c r="D115" i="141" s="1"/>
  <c r="W336" i="140"/>
  <c r="C115" i="141" s="1"/>
  <c r="B114" i="141"/>
  <c r="AA335" i="140"/>
  <c r="G114" i="141" s="1"/>
  <c r="Z335" i="140"/>
  <c r="F114" i="141" s="1"/>
  <c r="Y335" i="140"/>
  <c r="E114" i="141" s="1"/>
  <c r="X335" i="140"/>
  <c r="D114" i="141" s="1"/>
  <c r="W335" i="140"/>
  <c r="C114" i="141" s="1"/>
  <c r="V334" i="140"/>
  <c r="O333" i="140"/>
  <c r="B54" i="161" s="1"/>
  <c r="P333" i="140"/>
  <c r="C54" i="161" s="1"/>
  <c r="C53" i="161" s="1"/>
  <c r="Q333" i="140"/>
  <c r="D54" i="161" s="1"/>
  <c r="D53" i="161" s="1"/>
  <c r="R333" i="140"/>
  <c r="E54" i="161" s="1"/>
  <c r="E53" i="161" s="1"/>
  <c r="S333" i="140"/>
  <c r="F54" i="161" s="1"/>
  <c r="F53" i="161" s="1"/>
  <c r="T333" i="140"/>
  <c r="G54" i="161" s="1"/>
  <c r="G53" i="161" s="1"/>
  <c r="U333" i="140"/>
  <c r="H54" i="161" s="1"/>
  <c r="H53" i="161" s="1"/>
  <c r="V323" i="140"/>
  <c r="O322" i="140"/>
  <c r="B52" i="161" s="1"/>
  <c r="P322" i="140"/>
  <c r="C52" i="161" s="1"/>
  <c r="Q322" i="140"/>
  <c r="D52" i="161" s="1"/>
  <c r="R322" i="140"/>
  <c r="E52" i="161" s="1"/>
  <c r="S322" i="140"/>
  <c r="F52" i="161" s="1"/>
  <c r="T322" i="140"/>
  <c r="G52" i="161" s="1"/>
  <c r="U322" i="140"/>
  <c r="H52" i="161" s="1"/>
  <c r="AA320" i="140"/>
  <c r="Z320" i="140"/>
  <c r="Y320" i="140"/>
  <c r="X320" i="140"/>
  <c r="W320" i="140"/>
  <c r="AA319" i="140"/>
  <c r="Z319" i="140"/>
  <c r="Y319" i="140"/>
  <c r="X319" i="140"/>
  <c r="W319" i="140"/>
  <c r="AA318" i="140"/>
  <c r="Z318" i="140"/>
  <c r="Y318" i="140"/>
  <c r="X318" i="140"/>
  <c r="W318" i="140"/>
  <c r="AA317" i="140"/>
  <c r="Z317" i="140"/>
  <c r="Y317" i="140"/>
  <c r="X317" i="140"/>
  <c r="W317" i="140"/>
  <c r="AA316" i="140"/>
  <c r="Z316" i="140"/>
  <c r="Y316" i="140"/>
  <c r="X316" i="140"/>
  <c r="W316" i="140"/>
  <c r="AA315" i="140"/>
  <c r="Z315" i="140"/>
  <c r="Y315" i="140"/>
  <c r="X315" i="140"/>
  <c r="W315" i="140"/>
  <c r="AA314" i="140"/>
  <c r="Z314" i="140"/>
  <c r="Y314" i="140"/>
  <c r="X314" i="140"/>
  <c r="W314" i="140"/>
  <c r="V313" i="140"/>
  <c r="O312" i="140"/>
  <c r="B51" i="161" s="1"/>
  <c r="P312" i="140"/>
  <c r="C51" i="161" s="1"/>
  <c r="Q312" i="140"/>
  <c r="D51" i="161" s="1"/>
  <c r="R312" i="140"/>
  <c r="E51" i="161" s="1"/>
  <c r="S312" i="140"/>
  <c r="F51" i="161" s="1"/>
  <c r="T312" i="140"/>
  <c r="G51" i="161" s="1"/>
  <c r="U312" i="140"/>
  <c r="H51" i="161" s="1"/>
  <c r="B110" i="141"/>
  <c r="AA310" i="140"/>
  <c r="G110" i="141" s="1"/>
  <c r="Z310" i="140"/>
  <c r="F110" i="141" s="1"/>
  <c r="F55" i="142" s="1"/>
  <c r="Y310" i="140"/>
  <c r="E110" i="141" s="1"/>
  <c r="X310" i="140"/>
  <c r="D110" i="141" s="1"/>
  <c r="W310" i="140"/>
  <c r="C110" i="141" s="1"/>
  <c r="B109" i="141"/>
  <c r="AA309" i="140"/>
  <c r="G109" i="141" s="1"/>
  <c r="Z309" i="140"/>
  <c r="F109" i="141" s="1"/>
  <c r="Y309" i="140"/>
  <c r="E109" i="141" s="1"/>
  <c r="X309" i="140"/>
  <c r="D109" i="141" s="1"/>
  <c r="D54" i="142" s="1"/>
  <c r="W309" i="140"/>
  <c r="C109" i="141" s="1"/>
  <c r="B108" i="141"/>
  <c r="AA308" i="140"/>
  <c r="G108" i="141" s="1"/>
  <c r="Z308" i="140"/>
  <c r="F108" i="141" s="1"/>
  <c r="F53" i="142" s="1"/>
  <c r="Y308" i="140"/>
  <c r="E108" i="141" s="1"/>
  <c r="X308" i="140"/>
  <c r="D108" i="141" s="1"/>
  <c r="W308" i="140"/>
  <c r="C108" i="141" s="1"/>
  <c r="B107" i="141"/>
  <c r="AA307" i="140"/>
  <c r="G107" i="141" s="1"/>
  <c r="Z307" i="140"/>
  <c r="F107" i="141" s="1"/>
  <c r="Y307" i="140"/>
  <c r="E107" i="141" s="1"/>
  <c r="X307" i="140"/>
  <c r="D107" i="141" s="1"/>
  <c r="D52" i="142" s="1"/>
  <c r="W307" i="140"/>
  <c r="C107" i="141" s="1"/>
  <c r="B106" i="141"/>
  <c r="AA306" i="140"/>
  <c r="G106" i="141" s="1"/>
  <c r="Z306" i="140"/>
  <c r="F106" i="141" s="1"/>
  <c r="F51" i="142" s="1"/>
  <c r="Y306" i="140"/>
  <c r="E106" i="141" s="1"/>
  <c r="X306" i="140"/>
  <c r="D106" i="141" s="1"/>
  <c r="W306" i="140"/>
  <c r="C106" i="141" s="1"/>
  <c r="B105" i="141"/>
  <c r="AA305" i="140"/>
  <c r="G105" i="141" s="1"/>
  <c r="Z305" i="140"/>
  <c r="F105" i="141" s="1"/>
  <c r="Y305" i="140"/>
  <c r="E105" i="141" s="1"/>
  <c r="X305" i="140"/>
  <c r="D105" i="141" s="1"/>
  <c r="D50" i="142" s="1"/>
  <c r="W305" i="140"/>
  <c r="C105" i="141" s="1"/>
  <c r="B104" i="141"/>
  <c r="AA304" i="140"/>
  <c r="G104" i="141" s="1"/>
  <c r="Z304" i="140"/>
  <c r="F104" i="141" s="1"/>
  <c r="F49" i="142" s="1"/>
  <c r="Y304" i="140"/>
  <c r="E104" i="141" s="1"/>
  <c r="X304" i="140"/>
  <c r="D104" i="141" s="1"/>
  <c r="W304" i="140"/>
  <c r="C104" i="141" s="1"/>
  <c r="V303" i="140"/>
  <c r="O302" i="140"/>
  <c r="B50" i="161" s="1"/>
  <c r="P302" i="140"/>
  <c r="C50" i="161" s="1"/>
  <c r="C49" i="161" s="1"/>
  <c r="C48" i="161" s="1"/>
  <c r="C47" i="161" s="1"/>
  <c r="Q302" i="140"/>
  <c r="D50" i="161" s="1"/>
  <c r="D49" i="161" s="1"/>
  <c r="D48" i="161" s="1"/>
  <c r="D47" i="161" s="1"/>
  <c r="R302" i="140"/>
  <c r="E50" i="161" s="1"/>
  <c r="E49" i="161" s="1"/>
  <c r="E48" i="161" s="1"/>
  <c r="E47" i="161" s="1"/>
  <c r="S302" i="140"/>
  <c r="F50" i="161" s="1"/>
  <c r="F49" i="161" s="1"/>
  <c r="F48" i="161" s="1"/>
  <c r="F47" i="161" s="1"/>
  <c r="T302" i="140"/>
  <c r="G50" i="161" s="1"/>
  <c r="G49" i="161" s="1"/>
  <c r="G48" i="161" s="1"/>
  <c r="G47" i="161" s="1"/>
  <c r="U302" i="140"/>
  <c r="H50" i="161" s="1"/>
  <c r="H49" i="161" s="1"/>
  <c r="H48" i="161" s="1"/>
  <c r="H47" i="161" s="1"/>
  <c r="W289" i="140"/>
  <c r="X289" i="140"/>
  <c r="Y289" i="140"/>
  <c r="Z289" i="140"/>
  <c r="AA289" i="140"/>
  <c r="W279" i="140"/>
  <c r="X279" i="140"/>
  <c r="Y279" i="140"/>
  <c r="Z279" i="140"/>
  <c r="AA279" i="140"/>
  <c r="C98" i="141"/>
  <c r="D98" i="141"/>
  <c r="E98" i="141"/>
  <c r="F98" i="141"/>
  <c r="G98" i="141"/>
  <c r="C97" i="141"/>
  <c r="D97" i="141"/>
  <c r="E97" i="141"/>
  <c r="F97" i="141"/>
  <c r="G97" i="141"/>
  <c r="C96" i="141"/>
  <c r="D96" i="141"/>
  <c r="E96" i="141"/>
  <c r="F96" i="141"/>
  <c r="G96" i="141"/>
  <c r="C95" i="141"/>
  <c r="D95" i="141"/>
  <c r="E95" i="141"/>
  <c r="F95" i="141"/>
  <c r="G95" i="141"/>
  <c r="C94" i="141"/>
  <c r="D94" i="141"/>
  <c r="E94" i="141"/>
  <c r="F94" i="141"/>
  <c r="G94" i="141"/>
  <c r="C93" i="141"/>
  <c r="D93" i="141"/>
  <c r="E93" i="141"/>
  <c r="F93" i="141"/>
  <c r="G93" i="141"/>
  <c r="C92" i="141"/>
  <c r="D92" i="141"/>
  <c r="E92" i="141"/>
  <c r="F92" i="141"/>
  <c r="G92" i="141"/>
  <c r="C91" i="141"/>
  <c r="W269" i="140"/>
  <c r="W268" i="140" s="1"/>
  <c r="D91" i="141"/>
  <c r="X269" i="140"/>
  <c r="X268" i="140" s="1"/>
  <c r="E91" i="141"/>
  <c r="Y269" i="140"/>
  <c r="Y268" i="140" s="1"/>
  <c r="F91" i="141"/>
  <c r="Z269" i="140"/>
  <c r="Z268" i="140" s="1"/>
  <c r="G91" i="141"/>
  <c r="AA269" i="140"/>
  <c r="AA268" i="140" s="1"/>
  <c r="B90" i="141"/>
  <c r="W258" i="140"/>
  <c r="X258" i="140"/>
  <c r="Y258" i="140"/>
  <c r="Z258" i="140"/>
  <c r="AA258" i="140"/>
  <c r="W248" i="140"/>
  <c r="X248" i="140"/>
  <c r="Y248" i="140"/>
  <c r="Z248" i="140"/>
  <c r="AA248" i="140"/>
  <c r="C88" i="141"/>
  <c r="D88" i="141"/>
  <c r="D44" i="142" s="1"/>
  <c r="E88" i="141"/>
  <c r="E44" i="142" s="1"/>
  <c r="F88" i="141"/>
  <c r="F44" i="142" s="1"/>
  <c r="G88" i="141"/>
  <c r="G44" i="142" s="1"/>
  <c r="B44" i="142"/>
  <c r="C87" i="141"/>
  <c r="D87" i="141"/>
  <c r="E87" i="141"/>
  <c r="F87" i="141"/>
  <c r="G87" i="141"/>
  <c r="G43" i="142" s="1"/>
  <c r="B43" i="142"/>
  <c r="C86" i="141"/>
  <c r="D86" i="141"/>
  <c r="E86" i="141"/>
  <c r="F86" i="141"/>
  <c r="F42" i="142" s="1"/>
  <c r="G86" i="141"/>
  <c r="B42" i="142"/>
  <c r="C85" i="141"/>
  <c r="D85" i="141"/>
  <c r="E85" i="141"/>
  <c r="E41" i="142" s="1"/>
  <c r="F85" i="141"/>
  <c r="G85" i="141"/>
  <c r="B41" i="142"/>
  <c r="C84" i="141"/>
  <c r="D84" i="141"/>
  <c r="D40" i="142" s="1"/>
  <c r="E84" i="141"/>
  <c r="E40" i="142" s="1"/>
  <c r="F84" i="141"/>
  <c r="F40" i="142" s="1"/>
  <c r="G84" i="141"/>
  <c r="G40" i="142" s="1"/>
  <c r="B40" i="142"/>
  <c r="C83" i="141"/>
  <c r="D83" i="141"/>
  <c r="E83" i="141"/>
  <c r="F83" i="141"/>
  <c r="G83" i="141"/>
  <c r="G39" i="142" s="1"/>
  <c r="B39" i="142"/>
  <c r="C82" i="141"/>
  <c r="D82" i="141"/>
  <c r="E82" i="141"/>
  <c r="F82" i="141"/>
  <c r="F38" i="142" s="1"/>
  <c r="G82" i="141"/>
  <c r="B38" i="142"/>
  <c r="C81" i="141"/>
  <c r="W238" i="140"/>
  <c r="W237" i="140" s="1"/>
  <c r="W236" i="140" s="1"/>
  <c r="D81" i="141"/>
  <c r="X238" i="140"/>
  <c r="X237" i="140" s="1"/>
  <c r="X236" i="140" s="1"/>
  <c r="E81" i="141"/>
  <c r="Y238" i="140"/>
  <c r="Y237" i="140" s="1"/>
  <c r="Y236" i="140" s="1"/>
  <c r="F81" i="141"/>
  <c r="Z238" i="140"/>
  <c r="Z237" i="140" s="1"/>
  <c r="Z236" i="140" s="1"/>
  <c r="G81" i="141"/>
  <c r="AA238" i="140"/>
  <c r="AA237" i="140" s="1"/>
  <c r="AA236" i="140" s="1"/>
  <c r="B37" i="142"/>
  <c r="B80" i="141"/>
  <c r="I77" i="141"/>
  <c r="I76" i="141"/>
  <c r="I75" i="141"/>
  <c r="I73" i="141"/>
  <c r="I72" i="141"/>
  <c r="I71" i="141"/>
  <c r="C70" i="141"/>
  <c r="W216" i="140"/>
  <c r="W215" i="140" s="1"/>
  <c r="D70" i="141"/>
  <c r="D69" i="141" s="1"/>
  <c r="X216" i="140"/>
  <c r="X215" i="140" s="1"/>
  <c r="E70" i="141"/>
  <c r="E69" i="141" s="1"/>
  <c r="Y216" i="140"/>
  <c r="Y215" i="140" s="1"/>
  <c r="F70" i="141"/>
  <c r="F69" i="141" s="1"/>
  <c r="Z216" i="140"/>
  <c r="Z215" i="140" s="1"/>
  <c r="G70" i="141"/>
  <c r="G69" i="141" s="1"/>
  <c r="AA216" i="140"/>
  <c r="AA215" i="140" s="1"/>
  <c r="B69" i="141"/>
  <c r="W205" i="140"/>
  <c r="X205" i="140"/>
  <c r="Y205" i="140"/>
  <c r="Z205" i="140"/>
  <c r="AA205" i="140"/>
  <c r="D67" i="141"/>
  <c r="E67" i="141"/>
  <c r="F67" i="141"/>
  <c r="G67" i="141"/>
  <c r="D66" i="141"/>
  <c r="E66" i="141"/>
  <c r="F66" i="141"/>
  <c r="G66" i="141"/>
  <c r="D65" i="141"/>
  <c r="E65" i="141"/>
  <c r="F65" i="141"/>
  <c r="G65" i="141"/>
  <c r="D64" i="141"/>
  <c r="E64" i="141"/>
  <c r="F64" i="141"/>
  <c r="G64" i="141"/>
  <c r="D63" i="141"/>
  <c r="E63" i="141"/>
  <c r="F63" i="141"/>
  <c r="G63" i="141"/>
  <c r="D62" i="141"/>
  <c r="E62" i="141"/>
  <c r="F62" i="141"/>
  <c r="G62" i="141"/>
  <c r="D61" i="141"/>
  <c r="E61" i="141"/>
  <c r="F61" i="141"/>
  <c r="G61" i="141"/>
  <c r="W195" i="140"/>
  <c r="D60" i="141"/>
  <c r="D59" i="141" s="1"/>
  <c r="X195" i="140"/>
  <c r="E60" i="141"/>
  <c r="Y195" i="140"/>
  <c r="F60" i="141"/>
  <c r="Z195" i="140"/>
  <c r="G60" i="141"/>
  <c r="G59" i="141" s="1"/>
  <c r="AA195" i="140"/>
  <c r="C67" i="141"/>
  <c r="C66" i="141"/>
  <c r="C65" i="141"/>
  <c r="C64" i="141"/>
  <c r="C63" i="141"/>
  <c r="C62" i="141"/>
  <c r="C61" i="141"/>
  <c r="C60" i="141"/>
  <c r="B59" i="141"/>
  <c r="W174" i="140"/>
  <c r="X174" i="140"/>
  <c r="Y174" i="140"/>
  <c r="Z174" i="140"/>
  <c r="AA174" i="140"/>
  <c r="W164" i="140"/>
  <c r="X164" i="140"/>
  <c r="Y164" i="140"/>
  <c r="Z164" i="140"/>
  <c r="AA164" i="140"/>
  <c r="C57" i="141"/>
  <c r="D57" i="141"/>
  <c r="D34" i="142" s="1"/>
  <c r="D21" i="143" s="1"/>
  <c r="E57" i="141"/>
  <c r="F57" i="141"/>
  <c r="G57" i="141"/>
  <c r="G34" i="142" s="1"/>
  <c r="G21" i="143" s="1"/>
  <c r="B34" i="142"/>
  <c r="B21" i="143" s="1"/>
  <c r="C56" i="141"/>
  <c r="D56" i="141"/>
  <c r="D33" i="142" s="1"/>
  <c r="E56" i="141"/>
  <c r="F56" i="141"/>
  <c r="G56" i="141"/>
  <c r="B33" i="142"/>
  <c r="C55" i="141"/>
  <c r="D55" i="141"/>
  <c r="D32" i="142" s="1"/>
  <c r="E55" i="141"/>
  <c r="F55" i="141"/>
  <c r="G55" i="141"/>
  <c r="G32" i="142" s="1"/>
  <c r="B32" i="142"/>
  <c r="B19" i="143" s="1"/>
  <c r="C54" i="141"/>
  <c r="D54" i="141"/>
  <c r="D31" i="142" s="1"/>
  <c r="E54" i="141"/>
  <c r="F54" i="141"/>
  <c r="G54" i="141"/>
  <c r="B31" i="142"/>
  <c r="C53" i="141"/>
  <c r="D53" i="141"/>
  <c r="D30" i="142" s="1"/>
  <c r="D17" i="143" s="1"/>
  <c r="E53" i="141"/>
  <c r="F53" i="141"/>
  <c r="G53" i="141"/>
  <c r="G30" i="142" s="1"/>
  <c r="G17" i="143" s="1"/>
  <c r="B30" i="142"/>
  <c r="B17" i="143" s="1"/>
  <c r="C52" i="141"/>
  <c r="D52" i="141"/>
  <c r="D29" i="142" s="1"/>
  <c r="E52" i="141"/>
  <c r="F52" i="141"/>
  <c r="G52" i="141"/>
  <c r="B29" i="142"/>
  <c r="C51" i="141"/>
  <c r="D51" i="141"/>
  <c r="D28" i="142" s="1"/>
  <c r="E51" i="141"/>
  <c r="F51" i="141"/>
  <c r="G51" i="141"/>
  <c r="G28" i="142" s="1"/>
  <c r="B28" i="142"/>
  <c r="B15" i="143" s="1"/>
  <c r="C50" i="141"/>
  <c r="W154" i="140"/>
  <c r="W153" i="140" s="1"/>
  <c r="W152" i="140" s="1"/>
  <c r="W151" i="140" s="1"/>
  <c r="D50" i="141"/>
  <c r="X154" i="140"/>
  <c r="X153" i="140" s="1"/>
  <c r="X152" i="140" s="1"/>
  <c r="X151" i="140" s="1"/>
  <c r="E50" i="141"/>
  <c r="Y154" i="140"/>
  <c r="Y153" i="140" s="1"/>
  <c r="Y152" i="140" s="1"/>
  <c r="Y151" i="140" s="1"/>
  <c r="F50" i="141"/>
  <c r="Z154" i="140"/>
  <c r="Z153" i="140" s="1"/>
  <c r="Z152" i="140" s="1"/>
  <c r="Z151" i="140" s="1"/>
  <c r="G50" i="141"/>
  <c r="AA154" i="140"/>
  <c r="AA153" i="140" s="1"/>
  <c r="AA152" i="140" s="1"/>
  <c r="AA151" i="140" s="1"/>
  <c r="B27" i="142"/>
  <c r="B49" i="141"/>
  <c r="B25" i="161"/>
  <c r="I25" i="161"/>
  <c r="W141" i="140"/>
  <c r="X141" i="140"/>
  <c r="Y141" i="140"/>
  <c r="Z141" i="140"/>
  <c r="AA141" i="140"/>
  <c r="W131" i="140"/>
  <c r="X131" i="140"/>
  <c r="Y131" i="140"/>
  <c r="Z131" i="140"/>
  <c r="AA131" i="140"/>
  <c r="C45" i="141"/>
  <c r="D45" i="141"/>
  <c r="E45" i="141"/>
  <c r="F45" i="141"/>
  <c r="G45" i="141"/>
  <c r="C44" i="141"/>
  <c r="D44" i="141"/>
  <c r="E44" i="141"/>
  <c r="F44" i="141"/>
  <c r="G44" i="141"/>
  <c r="C43" i="141"/>
  <c r="D43" i="141"/>
  <c r="E43" i="141"/>
  <c r="F43" i="141"/>
  <c r="G43" i="141"/>
  <c r="C42" i="141"/>
  <c r="D42" i="141"/>
  <c r="E42" i="141"/>
  <c r="F42" i="141"/>
  <c r="G42" i="141"/>
  <c r="C41" i="141"/>
  <c r="D41" i="141"/>
  <c r="E41" i="141"/>
  <c r="F41" i="141"/>
  <c r="G41" i="141"/>
  <c r="C40" i="141"/>
  <c r="D40" i="141"/>
  <c r="E40" i="141"/>
  <c r="F40" i="141"/>
  <c r="G40" i="141"/>
  <c r="C39" i="141"/>
  <c r="D39" i="141"/>
  <c r="E39" i="141"/>
  <c r="F39" i="141"/>
  <c r="G39" i="141"/>
  <c r="C38" i="141"/>
  <c r="W121" i="140"/>
  <c r="W120" i="140" s="1"/>
  <c r="D38" i="141"/>
  <c r="X121" i="140"/>
  <c r="X120" i="140" s="1"/>
  <c r="E38" i="141"/>
  <c r="Y121" i="140"/>
  <c r="Y120" i="140" s="1"/>
  <c r="F38" i="141"/>
  <c r="Z121" i="140"/>
  <c r="Z120" i="140" s="1"/>
  <c r="G38" i="141"/>
  <c r="AA121" i="140"/>
  <c r="AA120" i="140" s="1"/>
  <c r="B37" i="141"/>
  <c r="W110" i="140"/>
  <c r="X110" i="140"/>
  <c r="Y110" i="140"/>
  <c r="Z110" i="140"/>
  <c r="AA110" i="140"/>
  <c r="W100" i="140"/>
  <c r="X100" i="140"/>
  <c r="Y100" i="140"/>
  <c r="Z100" i="140"/>
  <c r="AA100" i="140"/>
  <c r="C35" i="141"/>
  <c r="D35" i="141"/>
  <c r="E35" i="141"/>
  <c r="F35" i="141"/>
  <c r="G35" i="141"/>
  <c r="C34" i="141"/>
  <c r="D34" i="141"/>
  <c r="E34" i="141"/>
  <c r="F34" i="141"/>
  <c r="G34" i="141"/>
  <c r="C33" i="141"/>
  <c r="D33" i="141"/>
  <c r="E33" i="141"/>
  <c r="F33" i="141"/>
  <c r="G33" i="141"/>
  <c r="C32" i="141"/>
  <c r="D32" i="141"/>
  <c r="E32" i="141"/>
  <c r="F32" i="141"/>
  <c r="G32" i="141"/>
  <c r="C31" i="141"/>
  <c r="D31" i="141"/>
  <c r="E31" i="141"/>
  <c r="F31" i="141"/>
  <c r="G31" i="141"/>
  <c r="C30" i="141"/>
  <c r="D30" i="141"/>
  <c r="E30" i="141"/>
  <c r="F30" i="141"/>
  <c r="G30" i="141"/>
  <c r="C29" i="141"/>
  <c r="D29" i="141"/>
  <c r="E29" i="141"/>
  <c r="F29" i="141"/>
  <c r="G29" i="141"/>
  <c r="C28" i="141"/>
  <c r="W90" i="140"/>
  <c r="W89" i="140" s="1"/>
  <c r="D28" i="141"/>
  <c r="X90" i="140"/>
  <c r="X89" i="140" s="1"/>
  <c r="E28" i="141"/>
  <c r="Y90" i="140"/>
  <c r="Y89" i="140" s="1"/>
  <c r="F28" i="141"/>
  <c r="Z90" i="140"/>
  <c r="Z89" i="140" s="1"/>
  <c r="G28" i="141"/>
  <c r="AA90" i="140"/>
  <c r="AA89" i="140" s="1"/>
  <c r="B27" i="141"/>
  <c r="W79" i="140"/>
  <c r="X79" i="140"/>
  <c r="Y79" i="140"/>
  <c r="Z79" i="140"/>
  <c r="AA79" i="140"/>
  <c r="W69" i="140"/>
  <c r="X69" i="140"/>
  <c r="Y69" i="140"/>
  <c r="Z69" i="140"/>
  <c r="AA69" i="140"/>
  <c r="AA67" i="140"/>
  <c r="Z67" i="140"/>
  <c r="Y67" i="140"/>
  <c r="X67" i="140"/>
  <c r="W67" i="140"/>
  <c r="AA66" i="140"/>
  <c r="Z66" i="140"/>
  <c r="Y66" i="140"/>
  <c r="X66" i="140"/>
  <c r="W66" i="140"/>
  <c r="AA65" i="140"/>
  <c r="Z65" i="140"/>
  <c r="Y65" i="140"/>
  <c r="X65" i="140"/>
  <c r="W65" i="140"/>
  <c r="AA64" i="140"/>
  <c r="Z64" i="140"/>
  <c r="Y64" i="140"/>
  <c r="X64" i="140"/>
  <c r="W64" i="140"/>
  <c r="AA63" i="140"/>
  <c r="Z63" i="140"/>
  <c r="Y63" i="140"/>
  <c r="X63" i="140"/>
  <c r="W63" i="140"/>
  <c r="AA62" i="140"/>
  <c r="Z62" i="140"/>
  <c r="Y62" i="140"/>
  <c r="X62" i="140"/>
  <c r="W62" i="140"/>
  <c r="AA61" i="140"/>
  <c r="Z61" i="140"/>
  <c r="Y61" i="140"/>
  <c r="X61" i="140"/>
  <c r="W61" i="140"/>
  <c r="V60" i="140"/>
  <c r="O59" i="140"/>
  <c r="B14" i="161" s="1"/>
  <c r="P59" i="140"/>
  <c r="C14" i="161" s="1"/>
  <c r="Q59" i="140"/>
  <c r="D14" i="161" s="1"/>
  <c r="R59" i="140"/>
  <c r="E14" i="161" s="1"/>
  <c r="S59" i="140"/>
  <c r="F14" i="161" s="1"/>
  <c r="T59" i="140"/>
  <c r="G14" i="161" s="1"/>
  <c r="U59" i="140"/>
  <c r="H14" i="161" s="1"/>
  <c r="B25" i="141"/>
  <c r="AA57" i="140"/>
  <c r="G25" i="141" s="1"/>
  <c r="G23" i="142" s="1"/>
  <c r="Z57" i="140"/>
  <c r="F25" i="141" s="1"/>
  <c r="Y57" i="140"/>
  <c r="E25" i="141" s="1"/>
  <c r="E23" i="142" s="1"/>
  <c r="X57" i="140"/>
  <c r="D25" i="141" s="1"/>
  <c r="W57" i="140"/>
  <c r="C25" i="141" s="1"/>
  <c r="B24" i="141"/>
  <c r="AA56" i="140"/>
  <c r="G24" i="141" s="1"/>
  <c r="G22" i="142" s="1"/>
  <c r="Z56" i="140"/>
  <c r="F24" i="141" s="1"/>
  <c r="Y56" i="140"/>
  <c r="E24" i="141" s="1"/>
  <c r="X56" i="140"/>
  <c r="D24" i="141" s="1"/>
  <c r="W56" i="140"/>
  <c r="C24" i="141" s="1"/>
  <c r="B23" i="141"/>
  <c r="AA55" i="140"/>
  <c r="G23" i="141" s="1"/>
  <c r="Z55" i="140"/>
  <c r="F23" i="141" s="1"/>
  <c r="F21" i="142" s="1"/>
  <c r="Y55" i="140"/>
  <c r="E23" i="141" s="1"/>
  <c r="X55" i="140"/>
  <c r="D23" i="141" s="1"/>
  <c r="D21" i="142" s="1"/>
  <c r="W55" i="140"/>
  <c r="C23" i="141" s="1"/>
  <c r="B22" i="141"/>
  <c r="AA54" i="140"/>
  <c r="G22" i="141" s="1"/>
  <c r="Z54" i="140"/>
  <c r="F22" i="141" s="1"/>
  <c r="Y54" i="140"/>
  <c r="E22" i="141" s="1"/>
  <c r="X54" i="140"/>
  <c r="D22" i="141" s="1"/>
  <c r="W54" i="140"/>
  <c r="C22" i="141" s="1"/>
  <c r="B21" i="141"/>
  <c r="AA53" i="140"/>
  <c r="G21" i="141" s="1"/>
  <c r="G19" i="142" s="1"/>
  <c r="Z53" i="140"/>
  <c r="F21" i="141" s="1"/>
  <c r="Y53" i="140"/>
  <c r="E21" i="141" s="1"/>
  <c r="E19" i="142" s="1"/>
  <c r="X53" i="140"/>
  <c r="D21" i="141" s="1"/>
  <c r="W53" i="140"/>
  <c r="C21" i="141" s="1"/>
  <c r="B20" i="141"/>
  <c r="AA52" i="140"/>
  <c r="G20" i="141" s="1"/>
  <c r="G18" i="142" s="1"/>
  <c r="Z52" i="140"/>
  <c r="F20" i="141" s="1"/>
  <c r="Y52" i="140"/>
  <c r="E20" i="141" s="1"/>
  <c r="X52" i="140"/>
  <c r="D20" i="141" s="1"/>
  <c r="W52" i="140"/>
  <c r="C20" i="141" s="1"/>
  <c r="B19" i="141"/>
  <c r="AA51" i="140"/>
  <c r="G19" i="141" s="1"/>
  <c r="Z51" i="140"/>
  <c r="F19" i="141" s="1"/>
  <c r="F17" i="142" s="1"/>
  <c r="Y51" i="140"/>
  <c r="E19" i="141" s="1"/>
  <c r="X51" i="140"/>
  <c r="D19" i="141" s="1"/>
  <c r="D17" i="142" s="1"/>
  <c r="W51" i="140"/>
  <c r="C19" i="141" s="1"/>
  <c r="V50" i="140"/>
  <c r="O49" i="140"/>
  <c r="B13" i="161" s="1"/>
  <c r="P49" i="140"/>
  <c r="C13" i="161" s="1"/>
  <c r="C12" i="161" s="1"/>
  <c r="C11" i="161" s="1"/>
  <c r="Q49" i="140"/>
  <c r="D13" i="161" s="1"/>
  <c r="D12" i="161" s="1"/>
  <c r="D11" i="161" s="1"/>
  <c r="R49" i="140"/>
  <c r="E13" i="161" s="1"/>
  <c r="E12" i="161" s="1"/>
  <c r="E11" i="161" s="1"/>
  <c r="S49" i="140"/>
  <c r="F13" i="161" s="1"/>
  <c r="F12" i="161" s="1"/>
  <c r="F11" i="161" s="1"/>
  <c r="T49" i="140"/>
  <c r="G13" i="161" s="1"/>
  <c r="G12" i="161" s="1"/>
  <c r="G11" i="161" s="1"/>
  <c r="U49" i="140"/>
  <c r="H13" i="161" s="1"/>
  <c r="H12" i="161" s="1"/>
  <c r="H11" i="161" s="1"/>
  <c r="AA45" i="140"/>
  <c r="Z45" i="140"/>
  <c r="Y45" i="140"/>
  <c r="X45" i="140"/>
  <c r="W45" i="140"/>
  <c r="AA44" i="140"/>
  <c r="Z44" i="140"/>
  <c r="Y44" i="140"/>
  <c r="X44" i="140"/>
  <c r="W44" i="140"/>
  <c r="AA43" i="140"/>
  <c r="Z43" i="140"/>
  <c r="Y43" i="140"/>
  <c r="X43" i="140"/>
  <c r="W43" i="140"/>
  <c r="AA42" i="140"/>
  <c r="Z42" i="140"/>
  <c r="Y42" i="140"/>
  <c r="X42" i="140"/>
  <c r="W42" i="140"/>
  <c r="AA41" i="140"/>
  <c r="Z41" i="140"/>
  <c r="Y41" i="140"/>
  <c r="X41" i="140"/>
  <c r="W41" i="140"/>
  <c r="AA40" i="140"/>
  <c r="Z40" i="140"/>
  <c r="Y40" i="140"/>
  <c r="X40" i="140"/>
  <c r="W40" i="140"/>
  <c r="AA39" i="140"/>
  <c r="Z39" i="140"/>
  <c r="Y39" i="140"/>
  <c r="X39" i="140"/>
  <c r="W39" i="140"/>
  <c r="V38" i="140"/>
  <c r="O37" i="140"/>
  <c r="B10" i="161" s="1"/>
  <c r="P37" i="140"/>
  <c r="C10" i="161" s="1"/>
  <c r="Q37" i="140"/>
  <c r="D10" i="161" s="1"/>
  <c r="R37" i="140"/>
  <c r="E10" i="161" s="1"/>
  <c r="S37" i="140"/>
  <c r="F10" i="161" s="1"/>
  <c r="T37" i="140"/>
  <c r="G10" i="161" s="1"/>
  <c r="U37" i="140"/>
  <c r="H10" i="161" s="1"/>
  <c r="AA35" i="140"/>
  <c r="Z35" i="140"/>
  <c r="Y35" i="140"/>
  <c r="X35" i="140"/>
  <c r="W35" i="140"/>
  <c r="AA34" i="140"/>
  <c r="Z34" i="140"/>
  <c r="Y34" i="140"/>
  <c r="X34" i="140"/>
  <c r="W34" i="140"/>
  <c r="AA33" i="140"/>
  <c r="Z33" i="140"/>
  <c r="Y33" i="140"/>
  <c r="X33" i="140"/>
  <c r="W33" i="140"/>
  <c r="AA32" i="140"/>
  <c r="Z32" i="140"/>
  <c r="Y32" i="140"/>
  <c r="X32" i="140"/>
  <c r="W32" i="140"/>
  <c r="AA31" i="140"/>
  <c r="Z31" i="140"/>
  <c r="Y31" i="140"/>
  <c r="X31" i="140"/>
  <c r="W31" i="140"/>
  <c r="AA30" i="140"/>
  <c r="Z30" i="140"/>
  <c r="Y30" i="140"/>
  <c r="X30" i="140"/>
  <c r="W30" i="140"/>
  <c r="AA29" i="140"/>
  <c r="Z29" i="140"/>
  <c r="Y29" i="140"/>
  <c r="X29" i="140"/>
  <c r="W29" i="140"/>
  <c r="V28" i="140"/>
  <c r="O27" i="140"/>
  <c r="B9" i="161" s="1"/>
  <c r="P27" i="140"/>
  <c r="C9" i="161" s="1"/>
  <c r="Q27" i="140"/>
  <c r="D9" i="161" s="1"/>
  <c r="R27" i="140"/>
  <c r="E9" i="161" s="1"/>
  <c r="S27" i="140"/>
  <c r="F9" i="161" s="1"/>
  <c r="T27" i="140"/>
  <c r="G9" i="161" s="1"/>
  <c r="U27" i="140"/>
  <c r="H9" i="161" s="1"/>
  <c r="AA25" i="140"/>
  <c r="Z25" i="140"/>
  <c r="Y25" i="140"/>
  <c r="X25" i="140"/>
  <c r="W25" i="140"/>
  <c r="AA24" i="140"/>
  <c r="Z24" i="140"/>
  <c r="Y24" i="140"/>
  <c r="X24" i="140"/>
  <c r="W24" i="140"/>
  <c r="AA23" i="140"/>
  <c r="Z23" i="140"/>
  <c r="Y23" i="140"/>
  <c r="X23" i="140"/>
  <c r="W23" i="140"/>
  <c r="AA22" i="140"/>
  <c r="Z22" i="140"/>
  <c r="Y22" i="140"/>
  <c r="X22" i="140"/>
  <c r="W22" i="140"/>
  <c r="AA21" i="140"/>
  <c r="Z21" i="140"/>
  <c r="Y21" i="140"/>
  <c r="X21" i="140"/>
  <c r="W21" i="140"/>
  <c r="AA20" i="140"/>
  <c r="Z20" i="140"/>
  <c r="Y20" i="140"/>
  <c r="X20" i="140"/>
  <c r="W20" i="140"/>
  <c r="AA19" i="140"/>
  <c r="Z19" i="140"/>
  <c r="Y19" i="140"/>
  <c r="X19" i="140"/>
  <c r="W19" i="140"/>
  <c r="V18" i="140"/>
  <c r="O17" i="140"/>
  <c r="B8" i="161" s="1"/>
  <c r="P17" i="140"/>
  <c r="C8" i="161" s="1"/>
  <c r="Q17" i="140"/>
  <c r="D8" i="161" s="1"/>
  <c r="R17" i="140"/>
  <c r="E8" i="161" s="1"/>
  <c r="S17" i="140"/>
  <c r="F8" i="161" s="1"/>
  <c r="T17" i="140"/>
  <c r="G8" i="161" s="1"/>
  <c r="U17" i="140"/>
  <c r="H8" i="161" s="1"/>
  <c r="B13" i="142"/>
  <c r="B14" i="141"/>
  <c r="AA15" i="140"/>
  <c r="Z15" i="140"/>
  <c r="Y15" i="140"/>
  <c r="X15" i="140"/>
  <c r="W15" i="140"/>
  <c r="B12" i="142"/>
  <c r="B13" i="141"/>
  <c r="AA14" i="140"/>
  <c r="Z14" i="140"/>
  <c r="Y14" i="140"/>
  <c r="X14" i="140"/>
  <c r="W14" i="140"/>
  <c r="B11" i="142"/>
  <c r="B12" i="141"/>
  <c r="AA13" i="140"/>
  <c r="Z13" i="140"/>
  <c r="Y13" i="140"/>
  <c r="X13" i="140"/>
  <c r="W13" i="140"/>
  <c r="B10" i="142"/>
  <c r="B11" i="141"/>
  <c r="AA12" i="140"/>
  <c r="Z12" i="140"/>
  <c r="Y12" i="140"/>
  <c r="X12" i="140"/>
  <c r="W12" i="140"/>
  <c r="B9" i="142"/>
  <c r="B10" i="141"/>
  <c r="AA11" i="140"/>
  <c r="Z11" i="140"/>
  <c r="Y11" i="140"/>
  <c r="X11" i="140"/>
  <c r="W11" i="140"/>
  <c r="B8" i="142"/>
  <c r="B9" i="141"/>
  <c r="AA10" i="140"/>
  <c r="Z10" i="140"/>
  <c r="Y10" i="140"/>
  <c r="X10" i="140"/>
  <c r="W10" i="140"/>
  <c r="B7" i="142"/>
  <c r="B8" i="141"/>
  <c r="AA9" i="140"/>
  <c r="Z9" i="140"/>
  <c r="Y9" i="140"/>
  <c r="X9" i="140"/>
  <c r="W9" i="140"/>
  <c r="V8" i="140"/>
  <c r="O7" i="140"/>
  <c r="B7" i="161" s="1"/>
  <c r="P7" i="140"/>
  <c r="C7" i="161" s="1"/>
  <c r="C6" i="161" s="1"/>
  <c r="C5" i="161" s="1"/>
  <c r="C4" i="161" s="1"/>
  <c r="Q7" i="140"/>
  <c r="D7" i="161" s="1"/>
  <c r="D6" i="161" s="1"/>
  <c r="D5" i="161" s="1"/>
  <c r="D4" i="161" s="1"/>
  <c r="D77" i="161" s="1"/>
  <c r="R7" i="140"/>
  <c r="E7" i="161" s="1"/>
  <c r="E6" i="161" s="1"/>
  <c r="E5" i="161" s="1"/>
  <c r="E4" i="161" s="1"/>
  <c r="S7" i="140"/>
  <c r="F7" i="161" s="1"/>
  <c r="F6" i="161" s="1"/>
  <c r="F5" i="161" s="1"/>
  <c r="F4" i="161" s="1"/>
  <c r="T7" i="140"/>
  <c r="G7" i="161" s="1"/>
  <c r="G6" i="161" s="1"/>
  <c r="G5" i="161" s="1"/>
  <c r="G4" i="161" s="1"/>
  <c r="U7" i="140"/>
  <c r="H7" i="161" s="1"/>
  <c r="H6" i="161" s="1"/>
  <c r="H5" i="161" s="1"/>
  <c r="H4" i="161" s="1"/>
  <c r="H77" i="161" s="1"/>
  <c r="D88" i="142" l="1"/>
  <c r="D165" i="141"/>
  <c r="G88" i="142"/>
  <c r="G165" i="141"/>
  <c r="E88" i="142"/>
  <c r="E165" i="141"/>
  <c r="C88" i="142"/>
  <c r="C165" i="141"/>
  <c r="H166" i="141"/>
  <c r="F88" i="142"/>
  <c r="F165" i="141"/>
  <c r="E85" i="142"/>
  <c r="E41" i="143" s="1"/>
  <c r="E80" i="142"/>
  <c r="E36" i="143" s="1"/>
  <c r="F22" i="142"/>
  <c r="F29" i="142"/>
  <c r="F31" i="142"/>
  <c r="F33" i="142"/>
  <c r="F59" i="141"/>
  <c r="G41" i="142"/>
  <c r="F25" i="143"/>
  <c r="D26" i="143"/>
  <c r="F27" i="143"/>
  <c r="D28" i="143"/>
  <c r="F29" i="143"/>
  <c r="D30" i="143"/>
  <c r="F31" i="143"/>
  <c r="F18" i="142"/>
  <c r="E17" i="142"/>
  <c r="E21" i="142"/>
  <c r="D20" i="142"/>
  <c r="F28" i="142"/>
  <c r="F15" i="143" s="1"/>
  <c r="B16" i="143"/>
  <c r="B18" i="143"/>
  <c r="B20" i="143"/>
  <c r="E28" i="142"/>
  <c r="E30" i="142"/>
  <c r="E17" i="143" s="1"/>
  <c r="E32" i="142"/>
  <c r="E34" i="142"/>
  <c r="E21" i="143" s="1"/>
  <c r="H62" i="141"/>
  <c r="I62" i="141" s="1"/>
  <c r="H66" i="141"/>
  <c r="I66" i="141" s="1"/>
  <c r="D39" i="142"/>
  <c r="D16" i="143" s="1"/>
  <c r="D43" i="142"/>
  <c r="D20" i="143" s="1"/>
  <c r="E49" i="142"/>
  <c r="E25" i="143" s="1"/>
  <c r="G50" i="142"/>
  <c r="G26" i="143" s="1"/>
  <c r="E51" i="142"/>
  <c r="G52" i="142"/>
  <c r="E53" i="142"/>
  <c r="E29" i="143" s="1"/>
  <c r="G54" i="142"/>
  <c r="G30" i="143" s="1"/>
  <c r="E55" i="142"/>
  <c r="E31" i="143" s="1"/>
  <c r="G20" i="142"/>
  <c r="E29" i="142"/>
  <c r="E31" i="142"/>
  <c r="E18" i="143" s="1"/>
  <c r="E33" i="142"/>
  <c r="H64" i="141"/>
  <c r="I64" i="141" s="1"/>
  <c r="D38" i="142"/>
  <c r="D15" i="143" s="1"/>
  <c r="F41" i="142"/>
  <c r="F18" i="143" s="1"/>
  <c r="D42" i="142"/>
  <c r="D19" i="143" s="1"/>
  <c r="F19" i="142"/>
  <c r="F23" i="142"/>
  <c r="F30" i="142"/>
  <c r="F17" i="143" s="1"/>
  <c r="F32" i="142"/>
  <c r="F19" i="143" s="1"/>
  <c r="F34" i="142"/>
  <c r="F21" i="143" s="1"/>
  <c r="E59" i="141"/>
  <c r="B36" i="142"/>
  <c r="G38" i="142"/>
  <c r="G15" i="143" s="1"/>
  <c r="E39" i="142"/>
  <c r="G42" i="142"/>
  <c r="G19" i="143" s="1"/>
  <c r="E43" i="142"/>
  <c r="D49" i="142"/>
  <c r="D25" i="143" s="1"/>
  <c r="F50" i="142"/>
  <c r="F26" i="143" s="1"/>
  <c r="D51" i="142"/>
  <c r="D27" i="143" s="1"/>
  <c r="F52" i="142"/>
  <c r="F28" i="143" s="1"/>
  <c r="D53" i="142"/>
  <c r="D29" i="143" s="1"/>
  <c r="F54" i="142"/>
  <c r="F30" i="143" s="1"/>
  <c r="D55" i="142"/>
  <c r="D31" i="143" s="1"/>
  <c r="H114" i="141"/>
  <c r="H116" i="141"/>
  <c r="I116" i="141" s="1"/>
  <c r="H118" i="141"/>
  <c r="H120" i="141"/>
  <c r="I120" i="141" s="1"/>
  <c r="D41" i="142"/>
  <c r="D18" i="143" s="1"/>
  <c r="G90" i="141"/>
  <c r="E90" i="141"/>
  <c r="E27" i="143"/>
  <c r="G28" i="143"/>
  <c r="D22" i="142"/>
  <c r="F27" i="141"/>
  <c r="F37" i="141"/>
  <c r="D37" i="141"/>
  <c r="G17" i="142"/>
  <c r="E18" i="142"/>
  <c r="E20" i="142"/>
  <c r="G21" i="142"/>
  <c r="E22" i="142"/>
  <c r="G29" i="142"/>
  <c r="G16" i="143" s="1"/>
  <c r="G31" i="142"/>
  <c r="G33" i="142"/>
  <c r="G20" i="143" s="1"/>
  <c r="H61" i="141"/>
  <c r="I61" i="141" s="1"/>
  <c r="H63" i="141"/>
  <c r="I63" i="141" s="1"/>
  <c r="H65" i="141"/>
  <c r="I65" i="141" s="1"/>
  <c r="H67" i="141"/>
  <c r="I67" i="141" s="1"/>
  <c r="E38" i="142"/>
  <c r="E42" i="142"/>
  <c r="H115" i="141"/>
  <c r="I115" i="141" s="1"/>
  <c r="H117" i="141"/>
  <c r="H119" i="141"/>
  <c r="I119" i="141" s="1"/>
  <c r="D18" i="142"/>
  <c r="D27" i="141"/>
  <c r="D19" i="142"/>
  <c r="F20" i="142"/>
  <c r="D23" i="142"/>
  <c r="G27" i="141"/>
  <c r="E27" i="141"/>
  <c r="G37" i="141"/>
  <c r="E37" i="141"/>
  <c r="F39" i="142"/>
  <c r="F43" i="142"/>
  <c r="F90" i="141"/>
  <c r="D90" i="141"/>
  <c r="G49" i="142"/>
  <c r="G25" i="143" s="1"/>
  <c r="E50" i="142"/>
  <c r="E26" i="143" s="1"/>
  <c r="G51" i="142"/>
  <c r="G27" i="143" s="1"/>
  <c r="E52" i="142"/>
  <c r="E28" i="143" s="1"/>
  <c r="G53" i="142"/>
  <c r="G29" i="143" s="1"/>
  <c r="E54" i="142"/>
  <c r="E30" i="143" s="1"/>
  <c r="G55" i="142"/>
  <c r="G31" i="143" s="1"/>
  <c r="F84" i="142"/>
  <c r="F40" i="143" s="1"/>
  <c r="E84" i="142"/>
  <c r="E40" i="143" s="1"/>
  <c r="F85" i="142"/>
  <c r="F41" i="143" s="1"/>
  <c r="E82" i="142"/>
  <c r="E38" i="143" s="1"/>
  <c r="G69" i="161"/>
  <c r="G77" i="161" s="1"/>
  <c r="C69" i="161"/>
  <c r="C77" i="161" s="1"/>
  <c r="B81" i="142"/>
  <c r="B37" i="143" s="1"/>
  <c r="F82" i="142"/>
  <c r="F38" i="143" s="1"/>
  <c r="E81" i="142"/>
  <c r="E37" i="143" s="1"/>
  <c r="F81" i="142"/>
  <c r="F37" i="143" s="1"/>
  <c r="E69" i="161"/>
  <c r="E77" i="161" s="1"/>
  <c r="F79" i="142"/>
  <c r="F35" i="143" s="1"/>
  <c r="F83" i="142"/>
  <c r="F39" i="143" s="1"/>
  <c r="F69" i="161"/>
  <c r="F77" i="161" s="1"/>
  <c r="E79" i="142"/>
  <c r="E35" i="143" s="1"/>
  <c r="E83" i="142"/>
  <c r="E39" i="143" s="1"/>
  <c r="I7" i="161"/>
  <c r="B6" i="161"/>
  <c r="B5" i="161" s="1"/>
  <c r="B6" i="142"/>
  <c r="B7" i="141"/>
  <c r="AA8" i="140"/>
  <c r="Z8" i="140"/>
  <c r="Y8" i="140"/>
  <c r="X8" i="140"/>
  <c r="W8" i="140"/>
  <c r="V7" i="140"/>
  <c r="C7" i="142"/>
  <c r="C8" i="141"/>
  <c r="D7" i="142"/>
  <c r="D5" i="143" s="1"/>
  <c r="D8" i="141"/>
  <c r="E7" i="142"/>
  <c r="E5" i="143" s="1"/>
  <c r="E8" i="141"/>
  <c r="F7" i="142"/>
  <c r="F5" i="143" s="1"/>
  <c r="G4" i="146" s="1"/>
  <c r="F8" i="141"/>
  <c r="G7" i="142"/>
  <c r="G8" i="141"/>
  <c r="C8" i="142"/>
  <c r="C9" i="141"/>
  <c r="D8" i="142"/>
  <c r="D9" i="141"/>
  <c r="E8" i="142"/>
  <c r="E9" i="141"/>
  <c r="F8" i="142"/>
  <c r="F9" i="141"/>
  <c r="G8" i="142"/>
  <c r="G6" i="143" s="1"/>
  <c r="G9" i="141"/>
  <c r="C9" i="142"/>
  <c r="C10" i="141"/>
  <c r="D9" i="142"/>
  <c r="D10" i="141"/>
  <c r="E9" i="142"/>
  <c r="E7" i="143" s="1"/>
  <c r="F6" i="146" s="1"/>
  <c r="E10" i="141"/>
  <c r="F9" i="142"/>
  <c r="F10" i="141"/>
  <c r="G9" i="142"/>
  <c r="G7" i="143" s="1"/>
  <c r="G10" i="141"/>
  <c r="C10" i="142"/>
  <c r="C11" i="141"/>
  <c r="D10" i="142"/>
  <c r="D8" i="143" s="1"/>
  <c r="D11" i="141"/>
  <c r="E10" i="142"/>
  <c r="E11" i="141"/>
  <c r="F10" i="142"/>
  <c r="F11" i="141"/>
  <c r="G10" i="142"/>
  <c r="G11" i="141"/>
  <c r="C11" i="142"/>
  <c r="C12" i="141"/>
  <c r="D11" i="142"/>
  <c r="D9" i="143" s="1"/>
  <c r="D12" i="141"/>
  <c r="E11" i="142"/>
  <c r="E12" i="141"/>
  <c r="F11" i="142"/>
  <c r="F9" i="143" s="1"/>
  <c r="G8" i="146" s="1"/>
  <c r="F12" i="141"/>
  <c r="G11" i="142"/>
  <c r="G12" i="141"/>
  <c r="C12" i="142"/>
  <c r="C13" i="141"/>
  <c r="D12" i="142"/>
  <c r="D13" i="141"/>
  <c r="E12" i="142"/>
  <c r="E10" i="143" s="1"/>
  <c r="E13" i="141"/>
  <c r="F12" i="142"/>
  <c r="F10" i="143" s="1"/>
  <c r="F13" i="141"/>
  <c r="G12" i="142"/>
  <c r="G10" i="143" s="1"/>
  <c r="G13" i="141"/>
  <c r="C13" i="142"/>
  <c r="C14" i="141"/>
  <c r="D13" i="142"/>
  <c r="D14" i="141"/>
  <c r="E13" i="142"/>
  <c r="E11" i="143" s="1"/>
  <c r="F10" i="146" s="1"/>
  <c r="E14" i="141"/>
  <c r="F13" i="142"/>
  <c r="F14" i="141"/>
  <c r="G13" i="142"/>
  <c r="G11" i="143" s="1"/>
  <c r="G14" i="141"/>
  <c r="I8" i="161"/>
  <c r="AA18" i="140"/>
  <c r="AA17" i="140" s="1"/>
  <c r="Z18" i="140"/>
  <c r="Z17" i="140" s="1"/>
  <c r="Y18" i="140"/>
  <c r="Y17" i="140" s="1"/>
  <c r="X18" i="140"/>
  <c r="X17" i="140" s="1"/>
  <c r="W18" i="140"/>
  <c r="W17" i="140" s="1"/>
  <c r="V17" i="140"/>
  <c r="I9" i="161"/>
  <c r="AA28" i="140"/>
  <c r="AA27" i="140" s="1"/>
  <c r="Z28" i="140"/>
  <c r="Z27" i="140" s="1"/>
  <c r="Y28" i="140"/>
  <c r="Y27" i="140" s="1"/>
  <c r="X28" i="140"/>
  <c r="X27" i="140" s="1"/>
  <c r="W28" i="140"/>
  <c r="W27" i="140" s="1"/>
  <c r="V27" i="140"/>
  <c r="I10" i="161"/>
  <c r="AA38" i="140"/>
  <c r="AA37" i="140" s="1"/>
  <c r="Z38" i="140"/>
  <c r="Z37" i="140" s="1"/>
  <c r="Y38" i="140"/>
  <c r="Y37" i="140" s="1"/>
  <c r="X38" i="140"/>
  <c r="X37" i="140" s="1"/>
  <c r="W38" i="140"/>
  <c r="W37" i="140" s="1"/>
  <c r="V37" i="140"/>
  <c r="I13" i="161"/>
  <c r="B12" i="161"/>
  <c r="B11" i="161" s="1"/>
  <c r="B18" i="141"/>
  <c r="AA50" i="140"/>
  <c r="Z50" i="140"/>
  <c r="Y50" i="140"/>
  <c r="X50" i="140"/>
  <c r="W50" i="140"/>
  <c r="V49" i="140"/>
  <c r="C17" i="142"/>
  <c r="H19" i="141"/>
  <c r="I19" i="141" s="1"/>
  <c r="B17" i="142"/>
  <c r="B5" i="143" s="1"/>
  <c r="C18" i="142"/>
  <c r="H20" i="141"/>
  <c r="I20" i="141" s="1"/>
  <c r="B18" i="142"/>
  <c r="B6" i="143" s="1"/>
  <c r="C19" i="142"/>
  <c r="H21" i="141"/>
  <c r="I21" i="141" s="1"/>
  <c r="B19" i="142"/>
  <c r="B7" i="143" s="1"/>
  <c r="C20" i="142"/>
  <c r="H22" i="141"/>
  <c r="I22" i="141" s="1"/>
  <c r="B20" i="142"/>
  <c r="B8" i="143" s="1"/>
  <c r="C21" i="142"/>
  <c r="H23" i="141"/>
  <c r="I23" i="141" s="1"/>
  <c r="B21" i="142"/>
  <c r="B9" i="143" s="1"/>
  <c r="C22" i="142"/>
  <c r="H24" i="141"/>
  <c r="I24" i="141" s="1"/>
  <c r="B22" i="142"/>
  <c r="B10" i="143" s="1"/>
  <c r="C23" i="142"/>
  <c r="H25" i="141"/>
  <c r="I25" i="141" s="1"/>
  <c r="B23" i="142"/>
  <c r="B11" i="143" s="1"/>
  <c r="I14" i="161"/>
  <c r="AA60" i="140"/>
  <c r="AA59" i="140" s="1"/>
  <c r="Z60" i="140"/>
  <c r="Z59" i="140" s="1"/>
  <c r="Y60" i="140"/>
  <c r="Y59" i="140" s="1"/>
  <c r="X60" i="140"/>
  <c r="X59" i="140" s="1"/>
  <c r="W60" i="140"/>
  <c r="W59" i="140" s="1"/>
  <c r="V59" i="140"/>
  <c r="H28" i="141"/>
  <c r="I28" i="141" s="1"/>
  <c r="C27" i="141"/>
  <c r="H29" i="141"/>
  <c r="I29" i="141" s="1"/>
  <c r="H30" i="141"/>
  <c r="I30" i="141" s="1"/>
  <c r="H31" i="141"/>
  <c r="I31" i="141" s="1"/>
  <c r="H32" i="141"/>
  <c r="I32" i="141" s="1"/>
  <c r="H33" i="141"/>
  <c r="I33" i="141" s="1"/>
  <c r="H34" i="141"/>
  <c r="I34" i="141" s="1"/>
  <c r="H35" i="141"/>
  <c r="I35" i="141" s="1"/>
  <c r="H38" i="141"/>
  <c r="I38" i="141" s="1"/>
  <c r="C37" i="141"/>
  <c r="H39" i="141"/>
  <c r="I39" i="141" s="1"/>
  <c r="H40" i="141"/>
  <c r="I40" i="141" s="1"/>
  <c r="H41" i="141"/>
  <c r="I41" i="141" s="1"/>
  <c r="H42" i="141"/>
  <c r="I42" i="141" s="1"/>
  <c r="H43" i="141"/>
  <c r="I43" i="141" s="1"/>
  <c r="H44" i="141"/>
  <c r="I44" i="141" s="1"/>
  <c r="H45" i="141"/>
  <c r="I45" i="141" s="1"/>
  <c r="B48" i="141"/>
  <c r="B14" i="143"/>
  <c r="B26" i="142"/>
  <c r="B25" i="142" s="1"/>
  <c r="G27" i="142"/>
  <c r="G49" i="141"/>
  <c r="G48" i="141" s="1"/>
  <c r="F27" i="142"/>
  <c r="F49" i="141"/>
  <c r="F48" i="141" s="1"/>
  <c r="E27" i="142"/>
  <c r="E49" i="141"/>
  <c r="E48" i="141" s="1"/>
  <c r="D27" i="142"/>
  <c r="D49" i="141"/>
  <c r="D48" i="141" s="1"/>
  <c r="C27" i="142"/>
  <c r="H50" i="141"/>
  <c r="I50" i="141" s="1"/>
  <c r="C49" i="141"/>
  <c r="C28" i="142"/>
  <c r="H51" i="141"/>
  <c r="I51" i="141" s="1"/>
  <c r="C29" i="142"/>
  <c r="H52" i="141"/>
  <c r="I52" i="141" s="1"/>
  <c r="C30" i="142"/>
  <c r="H53" i="141"/>
  <c r="I53" i="141" s="1"/>
  <c r="C31" i="142"/>
  <c r="H54" i="141"/>
  <c r="I54" i="141" s="1"/>
  <c r="C32" i="142"/>
  <c r="H55" i="141"/>
  <c r="I55" i="141" s="1"/>
  <c r="C33" i="142"/>
  <c r="H56" i="141"/>
  <c r="I56" i="141" s="1"/>
  <c r="C34" i="142"/>
  <c r="H57" i="141"/>
  <c r="I57" i="141" s="1"/>
  <c r="H60" i="141"/>
  <c r="I60" i="141" s="1"/>
  <c r="C59" i="141"/>
  <c r="H70" i="141"/>
  <c r="I70" i="141" s="1"/>
  <c r="C69" i="141"/>
  <c r="H69" i="141" s="1"/>
  <c r="I69" i="141" s="1"/>
  <c r="B79" i="141"/>
  <c r="G37" i="142"/>
  <c r="G80" i="141"/>
  <c r="F37" i="142"/>
  <c r="F80" i="141"/>
  <c r="E37" i="142"/>
  <c r="E80" i="141"/>
  <c r="D37" i="142"/>
  <c r="D80" i="141"/>
  <c r="C37" i="142"/>
  <c r="H81" i="141"/>
  <c r="I81" i="141" s="1"/>
  <c r="C80" i="141"/>
  <c r="C38" i="142"/>
  <c r="H82" i="141"/>
  <c r="I82" i="141" s="1"/>
  <c r="C39" i="142"/>
  <c r="H83" i="141"/>
  <c r="I83" i="141" s="1"/>
  <c r="C40" i="142"/>
  <c r="H84" i="141"/>
  <c r="I84" i="141" s="1"/>
  <c r="C41" i="142"/>
  <c r="H85" i="141"/>
  <c r="I85" i="141" s="1"/>
  <c r="C42" i="142"/>
  <c r="H86" i="141"/>
  <c r="I86" i="141" s="1"/>
  <c r="C43" i="142"/>
  <c r="H87" i="141"/>
  <c r="I87" i="141" s="1"/>
  <c r="C44" i="142"/>
  <c r="H88" i="141"/>
  <c r="I88" i="141" s="1"/>
  <c r="H91" i="141"/>
  <c r="I91" i="141" s="1"/>
  <c r="C90" i="141"/>
  <c r="H92" i="141"/>
  <c r="I92" i="141" s="1"/>
  <c r="H93" i="141"/>
  <c r="I93" i="141" s="1"/>
  <c r="H94" i="141"/>
  <c r="I94" i="141" s="1"/>
  <c r="H95" i="141"/>
  <c r="I95" i="141" s="1"/>
  <c r="H96" i="141"/>
  <c r="I96" i="141" s="1"/>
  <c r="H97" i="141"/>
  <c r="I97" i="141" s="1"/>
  <c r="H98" i="141"/>
  <c r="I98" i="141" s="1"/>
  <c r="I50" i="161"/>
  <c r="B49" i="161"/>
  <c r="B103" i="141"/>
  <c r="AA303" i="140"/>
  <c r="Z303" i="140"/>
  <c r="Y303" i="140"/>
  <c r="X303" i="140"/>
  <c r="W303" i="140"/>
  <c r="V302" i="140"/>
  <c r="C49" i="142"/>
  <c r="H104" i="141"/>
  <c r="I104" i="141" s="1"/>
  <c r="B49" i="142"/>
  <c r="C50" i="142"/>
  <c r="H105" i="141"/>
  <c r="I105" i="141" s="1"/>
  <c r="B50" i="142"/>
  <c r="C51" i="142"/>
  <c r="H106" i="141"/>
  <c r="I106" i="141" s="1"/>
  <c r="B51" i="142"/>
  <c r="C52" i="142"/>
  <c r="H107" i="141"/>
  <c r="I107" i="141" s="1"/>
  <c r="B52" i="142"/>
  <c r="C53" i="142"/>
  <c r="H108" i="141"/>
  <c r="I108" i="141" s="1"/>
  <c r="B53" i="142"/>
  <c r="C54" i="142"/>
  <c r="H109" i="141"/>
  <c r="I109" i="141" s="1"/>
  <c r="B54" i="142"/>
  <c r="C55" i="142"/>
  <c r="H110" i="141"/>
  <c r="I110" i="141" s="1"/>
  <c r="B55" i="142"/>
  <c r="I51" i="161"/>
  <c r="AA313" i="140"/>
  <c r="AA312" i="140" s="1"/>
  <c r="Z313" i="140"/>
  <c r="Z312" i="140" s="1"/>
  <c r="Y313" i="140"/>
  <c r="Y312" i="140" s="1"/>
  <c r="X313" i="140"/>
  <c r="X312" i="140" s="1"/>
  <c r="W313" i="140"/>
  <c r="W312" i="140" s="1"/>
  <c r="V312" i="140"/>
  <c r="I52" i="161"/>
  <c r="W323" i="140"/>
  <c r="W322" i="140" s="1"/>
  <c r="V322" i="140"/>
  <c r="I54" i="161"/>
  <c r="B53" i="161"/>
  <c r="B113" i="141"/>
  <c r="AA334" i="140"/>
  <c r="Z334" i="140"/>
  <c r="Y334" i="140"/>
  <c r="X334" i="140"/>
  <c r="W334" i="140"/>
  <c r="V333" i="140"/>
  <c r="I114" i="141"/>
  <c r="I117" i="141"/>
  <c r="I118" i="141"/>
  <c r="I55" i="161"/>
  <c r="W344" i="140"/>
  <c r="W343" i="140" s="1"/>
  <c r="V343" i="140"/>
  <c r="I58" i="161"/>
  <c r="B57" i="161"/>
  <c r="B56" i="161" s="1"/>
  <c r="B124" i="141"/>
  <c r="AA356" i="140"/>
  <c r="Z356" i="140"/>
  <c r="Y356" i="140"/>
  <c r="X356" i="140"/>
  <c r="W356" i="140"/>
  <c r="V355" i="140"/>
  <c r="C59" i="142"/>
  <c r="H125" i="141"/>
  <c r="I125" i="141" s="1"/>
  <c r="B59" i="142"/>
  <c r="C60" i="142"/>
  <c r="H126" i="141"/>
  <c r="I126" i="141" s="1"/>
  <c r="B60" i="142"/>
  <c r="C61" i="142"/>
  <c r="H127" i="141"/>
  <c r="I127" i="141" s="1"/>
  <c r="B61" i="142"/>
  <c r="C62" i="142"/>
  <c r="H128" i="141"/>
  <c r="I128" i="141" s="1"/>
  <c r="B62" i="142"/>
  <c r="C63" i="142"/>
  <c r="H129" i="141"/>
  <c r="I129" i="141" s="1"/>
  <c r="B63" i="142"/>
  <c r="C64" i="142"/>
  <c r="H130" i="141"/>
  <c r="I130" i="141" s="1"/>
  <c r="B64" i="142"/>
  <c r="C65" i="142"/>
  <c r="H131" i="141"/>
  <c r="I131" i="141" s="1"/>
  <c r="B65" i="142"/>
  <c r="I59" i="161"/>
  <c r="AA366" i="140"/>
  <c r="AA365" i="140" s="1"/>
  <c r="Z366" i="140"/>
  <c r="Z365" i="140" s="1"/>
  <c r="Y366" i="140"/>
  <c r="Y365" i="140" s="1"/>
  <c r="X366" i="140"/>
  <c r="X365" i="140" s="1"/>
  <c r="W366" i="140"/>
  <c r="W365" i="140" s="1"/>
  <c r="V365" i="140"/>
  <c r="I60" i="161"/>
  <c r="W376" i="140"/>
  <c r="W375" i="140" s="1"/>
  <c r="V375" i="140"/>
  <c r="I61" i="161"/>
  <c r="W386" i="140"/>
  <c r="W385" i="140" s="1"/>
  <c r="V385" i="140"/>
  <c r="I62" i="161"/>
  <c r="AA396" i="140"/>
  <c r="AA395" i="140" s="1"/>
  <c r="Z396" i="140"/>
  <c r="Z395" i="140" s="1"/>
  <c r="Y396" i="140"/>
  <c r="Y395" i="140" s="1"/>
  <c r="X396" i="140"/>
  <c r="X395" i="140" s="1"/>
  <c r="W396" i="140"/>
  <c r="W395" i="140" s="1"/>
  <c r="V395" i="140"/>
  <c r="I63" i="161"/>
  <c r="AA406" i="140"/>
  <c r="AA405" i="140" s="1"/>
  <c r="Z406" i="140"/>
  <c r="Z405" i="140" s="1"/>
  <c r="Y406" i="140"/>
  <c r="Y405" i="140" s="1"/>
  <c r="X406" i="140"/>
  <c r="X405" i="140" s="1"/>
  <c r="W406" i="140"/>
  <c r="W405" i="140" s="1"/>
  <c r="V405" i="140"/>
  <c r="I64" i="161"/>
  <c r="AA416" i="140"/>
  <c r="AA415" i="140" s="1"/>
  <c r="Z416" i="140"/>
  <c r="Z415" i="140" s="1"/>
  <c r="Y416" i="140"/>
  <c r="Y415" i="140" s="1"/>
  <c r="X416" i="140"/>
  <c r="X415" i="140" s="1"/>
  <c r="W416" i="140"/>
  <c r="W415" i="140" s="1"/>
  <c r="V415" i="140"/>
  <c r="I67" i="161"/>
  <c r="B66" i="161"/>
  <c r="B65" i="161" s="1"/>
  <c r="B135" i="141"/>
  <c r="AA428" i="140"/>
  <c r="Z428" i="140"/>
  <c r="Y428" i="140"/>
  <c r="X428" i="140"/>
  <c r="W428" i="140"/>
  <c r="V427" i="140"/>
  <c r="C69" i="142"/>
  <c r="H136" i="141"/>
  <c r="I136" i="141" s="1"/>
  <c r="B69" i="142"/>
  <c r="C70" i="142"/>
  <c r="H137" i="141"/>
  <c r="I137" i="141" s="1"/>
  <c r="B70" i="142"/>
  <c r="C71" i="142"/>
  <c r="H138" i="141"/>
  <c r="I138" i="141" s="1"/>
  <c r="B71" i="142"/>
  <c r="C72" i="142"/>
  <c r="H139" i="141"/>
  <c r="I139" i="141" s="1"/>
  <c r="B72" i="142"/>
  <c r="C73" i="142"/>
  <c r="H140" i="141"/>
  <c r="I140" i="141" s="1"/>
  <c r="B73" i="142"/>
  <c r="C74" i="142"/>
  <c r="H141" i="141"/>
  <c r="I141" i="141" s="1"/>
  <c r="B74" i="142"/>
  <c r="C75" i="142"/>
  <c r="H142" i="141"/>
  <c r="I142" i="141" s="1"/>
  <c r="B75" i="142"/>
  <c r="I68" i="161"/>
  <c r="AA438" i="140"/>
  <c r="AA437" i="140" s="1"/>
  <c r="Z438" i="140"/>
  <c r="Z437" i="140" s="1"/>
  <c r="Y438" i="140"/>
  <c r="Y437" i="140" s="1"/>
  <c r="X438" i="140"/>
  <c r="X437" i="140" s="1"/>
  <c r="W438" i="140"/>
  <c r="W437" i="140" s="1"/>
  <c r="V437" i="140"/>
  <c r="I71" i="161"/>
  <c r="B70" i="161"/>
  <c r="B146" i="141"/>
  <c r="AA450" i="140"/>
  <c r="Z450" i="140"/>
  <c r="Y450" i="140"/>
  <c r="X450" i="140"/>
  <c r="W450" i="140"/>
  <c r="V449" i="140"/>
  <c r="N4" i="163"/>
  <c r="M4" i="163"/>
  <c r="L4" i="163"/>
  <c r="K4" i="163"/>
  <c r="J4" i="163"/>
  <c r="I4" i="163"/>
  <c r="H4" i="163"/>
  <c r="N5" i="159"/>
  <c r="M5" i="159"/>
  <c r="L5" i="159"/>
  <c r="K5" i="159"/>
  <c r="J5" i="159"/>
  <c r="I5" i="159"/>
  <c r="H5" i="159"/>
  <c r="O5" i="159" s="1"/>
  <c r="C147" i="141"/>
  <c r="N10" i="163"/>
  <c r="M10" i="163"/>
  <c r="L10" i="163"/>
  <c r="K10" i="163"/>
  <c r="J10" i="163"/>
  <c r="I10" i="163"/>
  <c r="H10" i="163"/>
  <c r="O10" i="163" s="1"/>
  <c r="N13" i="159"/>
  <c r="M13" i="159"/>
  <c r="L13" i="159"/>
  <c r="K13" i="159"/>
  <c r="J13" i="159"/>
  <c r="I13" i="159"/>
  <c r="H13" i="159"/>
  <c r="D147" i="141"/>
  <c r="D79" i="142" s="1"/>
  <c r="D35" i="143" s="1"/>
  <c r="N16" i="163"/>
  <c r="M16" i="163"/>
  <c r="L16" i="163"/>
  <c r="K16" i="163"/>
  <c r="J16" i="163"/>
  <c r="I16" i="163"/>
  <c r="H16" i="163"/>
  <c r="N21" i="159"/>
  <c r="M21" i="159"/>
  <c r="L21" i="159"/>
  <c r="K21" i="159"/>
  <c r="J21" i="159"/>
  <c r="I21" i="159"/>
  <c r="H21" i="159"/>
  <c r="G147" i="141"/>
  <c r="B79" i="142"/>
  <c r="B35" i="143" s="1"/>
  <c r="N6" i="159"/>
  <c r="M6" i="159"/>
  <c r="L6" i="159"/>
  <c r="K6" i="159"/>
  <c r="J6" i="159"/>
  <c r="I6" i="159"/>
  <c r="H6" i="159"/>
  <c r="C148" i="141"/>
  <c r="N14" i="159"/>
  <c r="M14" i="159"/>
  <c r="L14" i="159"/>
  <c r="K14" i="159"/>
  <c r="J14" i="159"/>
  <c r="I14" i="159"/>
  <c r="H14" i="159"/>
  <c r="D148" i="141"/>
  <c r="D80" i="142" s="1"/>
  <c r="D36" i="143" s="1"/>
  <c r="N22" i="159"/>
  <c r="M22" i="159"/>
  <c r="L22" i="159"/>
  <c r="K22" i="159"/>
  <c r="J22" i="159"/>
  <c r="I22" i="159"/>
  <c r="H22" i="159"/>
  <c r="G148" i="141"/>
  <c r="B80" i="142"/>
  <c r="B36" i="143" s="1"/>
  <c r="N5" i="163"/>
  <c r="M5" i="163"/>
  <c r="L5" i="163"/>
  <c r="K5" i="163"/>
  <c r="J5" i="163"/>
  <c r="I5" i="163"/>
  <c r="H5" i="163"/>
  <c r="O5" i="163" s="1"/>
  <c r="N7" i="159"/>
  <c r="M7" i="159"/>
  <c r="L7" i="159"/>
  <c r="K7" i="159"/>
  <c r="J7" i="159"/>
  <c r="I7" i="159"/>
  <c r="H7" i="159"/>
  <c r="C149" i="141"/>
  <c r="N11" i="163"/>
  <c r="M11" i="163"/>
  <c r="L11" i="163"/>
  <c r="K11" i="163"/>
  <c r="J11" i="163"/>
  <c r="I11" i="163"/>
  <c r="H11" i="163"/>
  <c r="N15" i="159"/>
  <c r="M15" i="159"/>
  <c r="L15" i="159"/>
  <c r="K15" i="159"/>
  <c r="J15" i="159"/>
  <c r="I15" i="159"/>
  <c r="H15" i="159"/>
  <c r="D149" i="141"/>
  <c r="D81" i="142" s="1"/>
  <c r="D37" i="143" s="1"/>
  <c r="N17" i="163"/>
  <c r="M17" i="163"/>
  <c r="L17" i="163"/>
  <c r="K17" i="163"/>
  <c r="J17" i="163"/>
  <c r="I17" i="163"/>
  <c r="H17" i="163"/>
  <c r="N23" i="159"/>
  <c r="M23" i="159"/>
  <c r="L23" i="159"/>
  <c r="K23" i="159"/>
  <c r="J23" i="159"/>
  <c r="I23" i="159"/>
  <c r="H23" i="159"/>
  <c r="G149" i="141"/>
  <c r="N6" i="163"/>
  <c r="M6" i="163"/>
  <c r="L6" i="163"/>
  <c r="K6" i="163"/>
  <c r="J6" i="163"/>
  <c r="I6" i="163"/>
  <c r="H6" i="163"/>
  <c r="N8" i="159"/>
  <c r="M8" i="159"/>
  <c r="L8" i="159"/>
  <c r="K8" i="159"/>
  <c r="J8" i="159"/>
  <c r="I8" i="159"/>
  <c r="H8" i="159"/>
  <c r="C150" i="141"/>
  <c r="N12" i="163"/>
  <c r="M12" i="163"/>
  <c r="L12" i="163"/>
  <c r="K12" i="163"/>
  <c r="J12" i="163"/>
  <c r="I12" i="163"/>
  <c r="H12" i="163"/>
  <c r="O12" i="163" s="1"/>
  <c r="N16" i="159"/>
  <c r="M16" i="159"/>
  <c r="L16" i="159"/>
  <c r="K16" i="159"/>
  <c r="J16" i="159"/>
  <c r="I16" i="159"/>
  <c r="H16" i="159"/>
  <c r="D150" i="141"/>
  <c r="N18" i="163"/>
  <c r="M18" i="163"/>
  <c r="L18" i="163"/>
  <c r="K18" i="163"/>
  <c r="J18" i="163"/>
  <c r="I18" i="163"/>
  <c r="H18" i="163"/>
  <c r="N24" i="159"/>
  <c r="M24" i="159"/>
  <c r="L24" i="159"/>
  <c r="K24" i="159"/>
  <c r="J24" i="159"/>
  <c r="I24" i="159"/>
  <c r="H24" i="159"/>
  <c r="G150" i="141"/>
  <c r="B82" i="142"/>
  <c r="B38" i="143" s="1"/>
  <c r="N7" i="163"/>
  <c r="M7" i="163"/>
  <c r="L7" i="163"/>
  <c r="K7" i="163"/>
  <c r="J7" i="163"/>
  <c r="I7" i="163"/>
  <c r="H7" i="163"/>
  <c r="N9" i="159"/>
  <c r="M9" i="159"/>
  <c r="L9" i="159"/>
  <c r="K9" i="159"/>
  <c r="J9" i="159"/>
  <c r="I9" i="159"/>
  <c r="H9" i="159"/>
  <c r="C151" i="141"/>
  <c r="N13" i="163"/>
  <c r="M13" i="163"/>
  <c r="L13" i="163"/>
  <c r="K13" i="163"/>
  <c r="J13" i="163"/>
  <c r="I13" i="163"/>
  <c r="H13" i="163"/>
  <c r="N17" i="159"/>
  <c r="M17" i="159"/>
  <c r="L17" i="159"/>
  <c r="K17" i="159"/>
  <c r="J17" i="159"/>
  <c r="I17" i="159"/>
  <c r="H17" i="159"/>
  <c r="D151" i="141"/>
  <c r="N19" i="163"/>
  <c r="M19" i="163"/>
  <c r="L19" i="163"/>
  <c r="K19" i="163"/>
  <c r="J19" i="163"/>
  <c r="I19" i="163"/>
  <c r="H19" i="163"/>
  <c r="N25" i="159"/>
  <c r="M25" i="159"/>
  <c r="L25" i="159"/>
  <c r="K25" i="159"/>
  <c r="J25" i="159"/>
  <c r="I25" i="159"/>
  <c r="H25" i="159"/>
  <c r="G151" i="141"/>
  <c r="B83" i="142"/>
  <c r="B39" i="143" s="1"/>
  <c r="N8" i="163"/>
  <c r="M8" i="163"/>
  <c r="L8" i="163"/>
  <c r="K8" i="163"/>
  <c r="J8" i="163"/>
  <c r="I8" i="163"/>
  <c r="H8" i="163"/>
  <c r="N10" i="159"/>
  <c r="M10" i="159"/>
  <c r="L10" i="159"/>
  <c r="K10" i="159"/>
  <c r="J10" i="159"/>
  <c r="I10" i="159"/>
  <c r="H10" i="159"/>
  <c r="C152" i="141"/>
  <c r="N14" i="163"/>
  <c r="M14" i="163"/>
  <c r="L14" i="163"/>
  <c r="K14" i="163"/>
  <c r="J14" i="163"/>
  <c r="I14" i="163"/>
  <c r="H14" i="163"/>
  <c r="O14" i="163" s="1"/>
  <c r="N18" i="159"/>
  <c r="M18" i="159"/>
  <c r="L18" i="159"/>
  <c r="K18" i="159"/>
  <c r="J18" i="159"/>
  <c r="I18" i="159"/>
  <c r="H18" i="159"/>
  <c r="D152" i="141"/>
  <c r="D84" i="142" s="1"/>
  <c r="D40" i="143" s="1"/>
  <c r="N20" i="163"/>
  <c r="M20" i="163"/>
  <c r="L20" i="163"/>
  <c r="K20" i="163"/>
  <c r="J20" i="163"/>
  <c r="I20" i="163"/>
  <c r="H20" i="163"/>
  <c r="N26" i="159"/>
  <c r="M26" i="159"/>
  <c r="L26" i="159"/>
  <c r="K26" i="159"/>
  <c r="J26" i="159"/>
  <c r="I26" i="159"/>
  <c r="H26" i="159"/>
  <c r="G152" i="141"/>
  <c r="B84" i="142"/>
  <c r="B40" i="143" s="1"/>
  <c r="N9" i="163"/>
  <c r="M9" i="163"/>
  <c r="L9" i="163"/>
  <c r="K9" i="163"/>
  <c r="J9" i="163"/>
  <c r="I9" i="163"/>
  <c r="H9" i="163"/>
  <c r="N11" i="159"/>
  <c r="M11" i="159"/>
  <c r="L11" i="159"/>
  <c r="K11" i="159"/>
  <c r="J11" i="159"/>
  <c r="I11" i="159"/>
  <c r="H11" i="159"/>
  <c r="C153" i="141"/>
  <c r="N15" i="163"/>
  <c r="M15" i="163"/>
  <c r="L15" i="163"/>
  <c r="K15" i="163"/>
  <c r="J15" i="163"/>
  <c r="I15" i="163"/>
  <c r="H15" i="163"/>
  <c r="N19" i="159"/>
  <c r="M19" i="159"/>
  <c r="L19" i="159"/>
  <c r="K19" i="159"/>
  <c r="J19" i="159"/>
  <c r="I19" i="159"/>
  <c r="H19" i="159"/>
  <c r="D153" i="141"/>
  <c r="N21" i="163"/>
  <c r="M21" i="163"/>
  <c r="L21" i="163"/>
  <c r="K21" i="163"/>
  <c r="J21" i="163"/>
  <c r="I21" i="163"/>
  <c r="H21" i="163"/>
  <c r="N27" i="159"/>
  <c r="M27" i="159"/>
  <c r="L27" i="159"/>
  <c r="K27" i="159"/>
  <c r="J27" i="159"/>
  <c r="I27" i="159"/>
  <c r="H27" i="159"/>
  <c r="G153" i="141"/>
  <c r="B85" i="142"/>
  <c r="B41" i="143" s="1"/>
  <c r="I72" i="161"/>
  <c r="AA460" i="140"/>
  <c r="Z460" i="140"/>
  <c r="Z459" i="140" s="1"/>
  <c r="Y460" i="140"/>
  <c r="Y459" i="140" s="1"/>
  <c r="X460" i="140"/>
  <c r="X459" i="140" s="1"/>
  <c r="W460" i="140"/>
  <c r="V459" i="140"/>
  <c r="N22" i="163"/>
  <c r="M22" i="163"/>
  <c r="L22" i="163"/>
  <c r="K22" i="163"/>
  <c r="J22" i="163"/>
  <c r="I22" i="163"/>
  <c r="H22" i="163"/>
  <c r="O22" i="163" s="1"/>
  <c r="N29" i="159"/>
  <c r="M29" i="159"/>
  <c r="L29" i="159"/>
  <c r="K29" i="159"/>
  <c r="J29" i="159"/>
  <c r="I29" i="159"/>
  <c r="H29" i="159"/>
  <c r="N28" i="163"/>
  <c r="M28" i="163"/>
  <c r="L28" i="163"/>
  <c r="K28" i="163"/>
  <c r="J28" i="163"/>
  <c r="I28" i="163"/>
  <c r="H28" i="163"/>
  <c r="N37" i="159"/>
  <c r="M37" i="159"/>
  <c r="L37" i="159"/>
  <c r="K37" i="159"/>
  <c r="J37" i="159"/>
  <c r="I37" i="159"/>
  <c r="H37" i="159"/>
  <c r="N30" i="159"/>
  <c r="M30" i="159"/>
  <c r="L30" i="159"/>
  <c r="K30" i="159"/>
  <c r="J30" i="159"/>
  <c r="I30" i="159"/>
  <c r="H30" i="159"/>
  <c r="N38" i="159"/>
  <c r="M38" i="159"/>
  <c r="L38" i="159"/>
  <c r="K38" i="159"/>
  <c r="J38" i="159"/>
  <c r="I38" i="159"/>
  <c r="H38" i="159"/>
  <c r="N23" i="163"/>
  <c r="M23" i="163"/>
  <c r="L23" i="163"/>
  <c r="K23" i="163"/>
  <c r="J23" i="163"/>
  <c r="I23" i="163"/>
  <c r="H23" i="163"/>
  <c r="N31" i="159"/>
  <c r="M31" i="159"/>
  <c r="L31" i="159"/>
  <c r="K31" i="159"/>
  <c r="J31" i="159"/>
  <c r="I31" i="159"/>
  <c r="H31" i="159"/>
  <c r="N29" i="163"/>
  <c r="M29" i="163"/>
  <c r="L29" i="163"/>
  <c r="K29" i="163"/>
  <c r="J29" i="163"/>
  <c r="I29" i="163"/>
  <c r="H29" i="163"/>
  <c r="O29" i="163" s="1"/>
  <c r="N39" i="159"/>
  <c r="M39" i="159"/>
  <c r="L39" i="159"/>
  <c r="K39" i="159"/>
  <c r="J39" i="159"/>
  <c r="I39" i="159"/>
  <c r="H39" i="159"/>
  <c r="N24" i="163"/>
  <c r="M24" i="163"/>
  <c r="L24" i="163"/>
  <c r="K24" i="163"/>
  <c r="J24" i="163"/>
  <c r="I24" i="163"/>
  <c r="H24" i="163"/>
  <c r="N32" i="159"/>
  <c r="M32" i="159"/>
  <c r="L32" i="159"/>
  <c r="K32" i="159"/>
  <c r="J32" i="159"/>
  <c r="I32" i="159"/>
  <c r="H32" i="159"/>
  <c r="N30" i="163"/>
  <c r="M30" i="163"/>
  <c r="L30" i="163"/>
  <c r="K30" i="163"/>
  <c r="J30" i="163"/>
  <c r="I30" i="163"/>
  <c r="H30" i="163"/>
  <c r="O30" i="163" s="1"/>
  <c r="N40" i="159"/>
  <c r="M40" i="159"/>
  <c r="L40" i="159"/>
  <c r="K40" i="159"/>
  <c r="J40" i="159"/>
  <c r="I40" i="159"/>
  <c r="H40" i="159"/>
  <c r="N25" i="163"/>
  <c r="M25" i="163"/>
  <c r="L25" i="163"/>
  <c r="K25" i="163"/>
  <c r="J25" i="163"/>
  <c r="I25" i="163"/>
  <c r="H25" i="163"/>
  <c r="N33" i="159"/>
  <c r="M33" i="159"/>
  <c r="L33" i="159"/>
  <c r="K33" i="159"/>
  <c r="J33" i="159"/>
  <c r="I33" i="159"/>
  <c r="H33" i="159"/>
  <c r="N31" i="163"/>
  <c r="M31" i="163"/>
  <c r="L31" i="163"/>
  <c r="K31" i="163"/>
  <c r="J31" i="163"/>
  <c r="I31" i="163"/>
  <c r="H31" i="163"/>
  <c r="O31" i="163" s="1"/>
  <c r="N41" i="159"/>
  <c r="M41" i="159"/>
  <c r="L41" i="159"/>
  <c r="K41" i="159"/>
  <c r="J41" i="159"/>
  <c r="I41" i="159"/>
  <c r="H41" i="159"/>
  <c r="N26" i="163"/>
  <c r="M26" i="163"/>
  <c r="L26" i="163"/>
  <c r="K26" i="163"/>
  <c r="J26" i="163"/>
  <c r="I26" i="163"/>
  <c r="H26" i="163"/>
  <c r="N34" i="159"/>
  <c r="M34" i="159"/>
  <c r="L34" i="159"/>
  <c r="K34" i="159"/>
  <c r="J34" i="159"/>
  <c r="I34" i="159"/>
  <c r="H34" i="159"/>
  <c r="N32" i="163"/>
  <c r="M32" i="163"/>
  <c r="L32" i="163"/>
  <c r="K32" i="163"/>
  <c r="J32" i="163"/>
  <c r="I32" i="163"/>
  <c r="H32" i="163"/>
  <c r="O32" i="163" s="1"/>
  <c r="N42" i="159"/>
  <c r="M42" i="159"/>
  <c r="L42" i="159"/>
  <c r="K42" i="159"/>
  <c r="J42" i="159"/>
  <c r="I42" i="159"/>
  <c r="H42" i="159"/>
  <c r="N27" i="163"/>
  <c r="M27" i="163"/>
  <c r="L27" i="163"/>
  <c r="K27" i="163"/>
  <c r="J27" i="163"/>
  <c r="I27" i="163"/>
  <c r="H27" i="163"/>
  <c r="N35" i="159"/>
  <c r="M35" i="159"/>
  <c r="L35" i="159"/>
  <c r="K35" i="159"/>
  <c r="J35" i="159"/>
  <c r="I35" i="159"/>
  <c r="H35" i="159"/>
  <c r="N33" i="163"/>
  <c r="M33" i="163"/>
  <c r="L33" i="163"/>
  <c r="K33" i="163"/>
  <c r="J33" i="163"/>
  <c r="I33" i="163"/>
  <c r="H33" i="163"/>
  <c r="O33" i="163" s="1"/>
  <c r="N43" i="159"/>
  <c r="M43" i="159"/>
  <c r="L43" i="159"/>
  <c r="K43" i="159"/>
  <c r="J43" i="159"/>
  <c r="I43" i="159"/>
  <c r="H43" i="159"/>
  <c r="I74" i="161"/>
  <c r="AA471" i="140"/>
  <c r="Z471" i="140"/>
  <c r="Y471" i="140"/>
  <c r="X471" i="140"/>
  <c r="W471" i="140"/>
  <c r="V470" i="140"/>
  <c r="N34" i="163"/>
  <c r="M34" i="163"/>
  <c r="L34" i="163"/>
  <c r="K34" i="163"/>
  <c r="J34" i="163"/>
  <c r="I34" i="163"/>
  <c r="H34" i="163"/>
  <c r="N45" i="159"/>
  <c r="M45" i="159"/>
  <c r="L45" i="159"/>
  <c r="K45" i="159"/>
  <c r="J45" i="159"/>
  <c r="I45" i="159"/>
  <c r="H45" i="159"/>
  <c r="N40" i="163"/>
  <c r="M40" i="163"/>
  <c r="L40" i="163"/>
  <c r="K40" i="163"/>
  <c r="J40" i="163"/>
  <c r="I40" i="163"/>
  <c r="H40" i="163"/>
  <c r="N53" i="159"/>
  <c r="M53" i="159"/>
  <c r="L53" i="159"/>
  <c r="K53" i="159"/>
  <c r="J53" i="159"/>
  <c r="I53" i="159"/>
  <c r="H53" i="159"/>
  <c r="N35" i="163"/>
  <c r="M35" i="163"/>
  <c r="L35" i="163"/>
  <c r="K35" i="163"/>
  <c r="J35" i="163"/>
  <c r="I35" i="163"/>
  <c r="H35" i="163"/>
  <c r="N46" i="159"/>
  <c r="M46" i="159"/>
  <c r="L46" i="159"/>
  <c r="K46" i="159"/>
  <c r="J46" i="159"/>
  <c r="I46" i="159"/>
  <c r="H46" i="159"/>
  <c r="N41" i="163"/>
  <c r="M41" i="163"/>
  <c r="L41" i="163"/>
  <c r="K41" i="163"/>
  <c r="J41" i="163"/>
  <c r="I41" i="163"/>
  <c r="H41" i="163"/>
  <c r="N54" i="159"/>
  <c r="M54" i="159"/>
  <c r="L54" i="159"/>
  <c r="K54" i="159"/>
  <c r="J54" i="159"/>
  <c r="I54" i="159"/>
  <c r="H54" i="159"/>
  <c r="N36" i="163"/>
  <c r="M36" i="163"/>
  <c r="L36" i="163"/>
  <c r="K36" i="163"/>
  <c r="J36" i="163"/>
  <c r="I36" i="163"/>
  <c r="H36" i="163"/>
  <c r="N47" i="159"/>
  <c r="M47" i="159"/>
  <c r="L47" i="159"/>
  <c r="K47" i="159"/>
  <c r="J47" i="159"/>
  <c r="I47" i="159"/>
  <c r="H47" i="159"/>
  <c r="N42" i="163"/>
  <c r="M42" i="163"/>
  <c r="L42" i="163"/>
  <c r="K42" i="163"/>
  <c r="J42" i="163"/>
  <c r="I42" i="163"/>
  <c r="H42" i="163"/>
  <c r="N55" i="159"/>
  <c r="M55" i="159"/>
  <c r="L55" i="159"/>
  <c r="K55" i="159"/>
  <c r="J55" i="159"/>
  <c r="I55" i="159"/>
  <c r="H55" i="159"/>
  <c r="N48" i="159"/>
  <c r="M48" i="159"/>
  <c r="L48" i="159"/>
  <c r="K48" i="159"/>
  <c r="J48" i="159"/>
  <c r="I48" i="159"/>
  <c r="H48" i="159"/>
  <c r="N43" i="163"/>
  <c r="M43" i="163"/>
  <c r="L43" i="163"/>
  <c r="K43" i="163"/>
  <c r="J43" i="163"/>
  <c r="I43" i="163"/>
  <c r="H43" i="163"/>
  <c r="O43" i="163" s="1"/>
  <c r="N56" i="159"/>
  <c r="M56" i="159"/>
  <c r="L56" i="159"/>
  <c r="K56" i="159"/>
  <c r="J56" i="159"/>
  <c r="I56" i="159"/>
  <c r="H56" i="159"/>
  <c r="N37" i="163"/>
  <c r="M37" i="163"/>
  <c r="L37" i="163"/>
  <c r="K37" i="163"/>
  <c r="J37" i="163"/>
  <c r="I37" i="163"/>
  <c r="H37" i="163"/>
  <c r="N49" i="159"/>
  <c r="M49" i="159"/>
  <c r="L49" i="159"/>
  <c r="K49" i="159"/>
  <c r="J49" i="159"/>
  <c r="I49" i="159"/>
  <c r="H49" i="159"/>
  <c r="N44" i="163"/>
  <c r="M44" i="163"/>
  <c r="L44" i="163"/>
  <c r="K44" i="163"/>
  <c r="J44" i="163"/>
  <c r="I44" i="163"/>
  <c r="H44" i="163"/>
  <c r="O44" i="163" s="1"/>
  <c r="N57" i="159"/>
  <c r="M57" i="159"/>
  <c r="L57" i="159"/>
  <c r="K57" i="159"/>
  <c r="J57" i="159"/>
  <c r="I57" i="159"/>
  <c r="H57" i="159"/>
  <c r="N38" i="163"/>
  <c r="M38" i="163"/>
  <c r="L38" i="163"/>
  <c r="K38" i="163"/>
  <c r="J38" i="163"/>
  <c r="I38" i="163"/>
  <c r="H38" i="163"/>
  <c r="N50" i="159"/>
  <c r="M50" i="159"/>
  <c r="L50" i="159"/>
  <c r="K50" i="159"/>
  <c r="J50" i="159"/>
  <c r="I50" i="159"/>
  <c r="H50" i="159"/>
  <c r="N45" i="163"/>
  <c r="M45" i="163"/>
  <c r="L45" i="163"/>
  <c r="K45" i="163"/>
  <c r="J45" i="163"/>
  <c r="I45" i="163"/>
  <c r="H45" i="163"/>
  <c r="O45" i="163" s="1"/>
  <c r="N58" i="159"/>
  <c r="M58" i="159"/>
  <c r="L58" i="159"/>
  <c r="K58" i="159"/>
  <c r="J58" i="159"/>
  <c r="I58" i="159"/>
  <c r="H58" i="159"/>
  <c r="N39" i="163"/>
  <c r="M39" i="163"/>
  <c r="L39" i="163"/>
  <c r="K39" i="163"/>
  <c r="J39" i="163"/>
  <c r="I39" i="163"/>
  <c r="H39" i="163"/>
  <c r="N51" i="159"/>
  <c r="M51" i="159"/>
  <c r="L51" i="159"/>
  <c r="K51" i="159"/>
  <c r="J51" i="159"/>
  <c r="I51" i="159"/>
  <c r="H51" i="159"/>
  <c r="N46" i="163"/>
  <c r="M46" i="163"/>
  <c r="L46" i="163"/>
  <c r="K46" i="163"/>
  <c r="J46" i="163"/>
  <c r="I46" i="163"/>
  <c r="H46" i="163"/>
  <c r="O46" i="163" s="1"/>
  <c r="N59" i="159"/>
  <c r="M59" i="159"/>
  <c r="L59" i="159"/>
  <c r="K59" i="159"/>
  <c r="J59" i="159"/>
  <c r="I59" i="159"/>
  <c r="H59" i="159"/>
  <c r="I75" i="161"/>
  <c r="N47" i="163" s="1"/>
  <c r="AA481" i="140"/>
  <c r="Z481" i="140"/>
  <c r="Z480" i="140" s="1"/>
  <c r="Y481" i="140"/>
  <c r="Y480" i="140" s="1"/>
  <c r="X481" i="140"/>
  <c r="X480" i="140" s="1"/>
  <c r="W481" i="140"/>
  <c r="V480" i="140"/>
  <c r="M47" i="163"/>
  <c r="L47" i="163"/>
  <c r="K47" i="163"/>
  <c r="I47" i="163"/>
  <c r="H47" i="163"/>
  <c r="N61" i="159"/>
  <c r="L61" i="159"/>
  <c r="K61" i="159"/>
  <c r="J61" i="159"/>
  <c r="H61" i="159"/>
  <c r="N52" i="163"/>
  <c r="M52" i="163"/>
  <c r="K52" i="163"/>
  <c r="J52" i="163"/>
  <c r="I52" i="163"/>
  <c r="N69" i="159"/>
  <c r="M69" i="159"/>
  <c r="L69" i="159"/>
  <c r="J69" i="159"/>
  <c r="I69" i="159"/>
  <c r="H69" i="159"/>
  <c r="M62" i="159"/>
  <c r="L62" i="159"/>
  <c r="K62" i="159"/>
  <c r="I62" i="159"/>
  <c r="H62" i="159"/>
  <c r="N70" i="159"/>
  <c r="L70" i="159"/>
  <c r="K70" i="159"/>
  <c r="J70" i="159"/>
  <c r="H70" i="159"/>
  <c r="N48" i="163"/>
  <c r="M48" i="163"/>
  <c r="K48" i="163"/>
  <c r="J48" i="163"/>
  <c r="I48" i="163"/>
  <c r="N63" i="159"/>
  <c r="M63" i="159"/>
  <c r="L63" i="159"/>
  <c r="J63" i="159"/>
  <c r="I63" i="159"/>
  <c r="H63" i="159"/>
  <c r="M53" i="163"/>
  <c r="L53" i="163"/>
  <c r="K53" i="163"/>
  <c r="I53" i="163"/>
  <c r="H53" i="163"/>
  <c r="N71" i="159"/>
  <c r="L71" i="159"/>
  <c r="K71" i="159"/>
  <c r="J71" i="159"/>
  <c r="H71" i="159"/>
  <c r="N64" i="159"/>
  <c r="M64" i="159"/>
  <c r="K64" i="159"/>
  <c r="J64" i="159"/>
  <c r="I64" i="159"/>
  <c r="N72" i="159"/>
  <c r="M72" i="159"/>
  <c r="L72" i="159"/>
  <c r="J72" i="159"/>
  <c r="I72" i="159"/>
  <c r="H72" i="159"/>
  <c r="M49" i="163"/>
  <c r="L49" i="163"/>
  <c r="K49" i="163"/>
  <c r="I49" i="163"/>
  <c r="H49" i="163"/>
  <c r="N65" i="159"/>
  <c r="L65" i="159"/>
  <c r="K65" i="159"/>
  <c r="J65" i="159"/>
  <c r="H65" i="159"/>
  <c r="N54" i="163"/>
  <c r="M54" i="163"/>
  <c r="K54" i="163"/>
  <c r="J54" i="163"/>
  <c r="I54" i="163"/>
  <c r="N73" i="159"/>
  <c r="M73" i="159"/>
  <c r="L73" i="159"/>
  <c r="J73" i="159"/>
  <c r="I73" i="159"/>
  <c r="H73" i="159"/>
  <c r="M50" i="163"/>
  <c r="L50" i="163"/>
  <c r="K50" i="163"/>
  <c r="I50" i="163"/>
  <c r="H50" i="163"/>
  <c r="N66" i="159"/>
  <c r="L66" i="159"/>
  <c r="K66" i="159"/>
  <c r="J66" i="159"/>
  <c r="H66" i="159"/>
  <c r="N55" i="163"/>
  <c r="M55" i="163"/>
  <c r="K55" i="163"/>
  <c r="J55" i="163"/>
  <c r="I55" i="163"/>
  <c r="N74" i="159"/>
  <c r="M74" i="159"/>
  <c r="L74" i="159"/>
  <c r="J74" i="159"/>
  <c r="I74" i="159"/>
  <c r="H74" i="159"/>
  <c r="M51" i="163"/>
  <c r="L51" i="163"/>
  <c r="K51" i="163"/>
  <c r="I51" i="163"/>
  <c r="H51" i="163"/>
  <c r="N67" i="159"/>
  <c r="L67" i="159"/>
  <c r="K67" i="159"/>
  <c r="J67" i="159"/>
  <c r="H67" i="159"/>
  <c r="N56" i="163"/>
  <c r="M56" i="163"/>
  <c r="K56" i="163"/>
  <c r="J56" i="163"/>
  <c r="I56" i="163"/>
  <c r="N75" i="159"/>
  <c r="M75" i="159"/>
  <c r="L75" i="159"/>
  <c r="J75" i="159"/>
  <c r="I75" i="159"/>
  <c r="H75" i="159"/>
  <c r="I76" i="161"/>
  <c r="V469" i="140" l="1"/>
  <c r="C156" i="141"/>
  <c r="D156" i="141"/>
  <c r="E156" i="141"/>
  <c r="F156" i="141"/>
  <c r="G156" i="141"/>
  <c r="I73" i="161"/>
  <c r="E4" i="146"/>
  <c r="F44" i="143"/>
  <c r="F43" i="143" s="1"/>
  <c r="F87" i="142"/>
  <c r="H165" i="141"/>
  <c r="C44" i="143"/>
  <c r="C43" i="143" s="1"/>
  <c r="C87" i="142"/>
  <c r="E44" i="143"/>
  <c r="E43" i="143" s="1"/>
  <c r="E87" i="142"/>
  <c r="G44" i="143"/>
  <c r="G43" i="143" s="1"/>
  <c r="G87" i="142"/>
  <c r="D44" i="143"/>
  <c r="D43" i="143" s="1"/>
  <c r="D87" i="142"/>
  <c r="O42" i="163"/>
  <c r="O41" i="163"/>
  <c r="O40" i="163"/>
  <c r="O9" i="163"/>
  <c r="O20" i="163"/>
  <c r="O7" i="163"/>
  <c r="O18" i="163"/>
  <c r="O11" i="163"/>
  <c r="O16" i="163"/>
  <c r="O39" i="163"/>
  <c r="O38" i="163"/>
  <c r="O37" i="163"/>
  <c r="O27" i="163"/>
  <c r="O26" i="163"/>
  <c r="O25" i="163"/>
  <c r="O24" i="163"/>
  <c r="O23" i="163"/>
  <c r="O28" i="163"/>
  <c r="O15" i="163"/>
  <c r="O13" i="163"/>
  <c r="O17" i="163"/>
  <c r="O36" i="163"/>
  <c r="O35" i="163"/>
  <c r="O34" i="163"/>
  <c r="O21" i="163"/>
  <c r="O8" i="163"/>
  <c r="O19" i="163"/>
  <c r="O6" i="163"/>
  <c r="O43" i="159"/>
  <c r="O42" i="159"/>
  <c r="O41" i="159"/>
  <c r="O40" i="159"/>
  <c r="O39" i="159"/>
  <c r="O38" i="159"/>
  <c r="O29" i="159"/>
  <c r="O18" i="159"/>
  <c r="O16" i="159"/>
  <c r="O7" i="159"/>
  <c r="O22" i="159"/>
  <c r="O14" i="159"/>
  <c r="O6" i="159"/>
  <c r="O55" i="159"/>
  <c r="O11" i="159"/>
  <c r="O26" i="159"/>
  <c r="O9" i="159"/>
  <c r="O24" i="159"/>
  <c r="O51" i="159"/>
  <c r="O50" i="159"/>
  <c r="O49" i="159"/>
  <c r="O47" i="159"/>
  <c r="O46" i="159"/>
  <c r="O45" i="159"/>
  <c r="O30" i="159"/>
  <c r="O27" i="159"/>
  <c r="O10" i="159"/>
  <c r="O25" i="159"/>
  <c r="O8" i="159"/>
  <c r="O59" i="159"/>
  <c r="O58" i="159"/>
  <c r="O57" i="159"/>
  <c r="O56" i="159"/>
  <c r="O13" i="159"/>
  <c r="O54" i="159"/>
  <c r="O53" i="159"/>
  <c r="O15" i="159"/>
  <c r="O21" i="159"/>
  <c r="O48" i="159"/>
  <c r="O35" i="159"/>
  <c r="O34" i="159"/>
  <c r="O33" i="159"/>
  <c r="O32" i="159"/>
  <c r="O31" i="159"/>
  <c r="O37" i="159"/>
  <c r="O19" i="159"/>
  <c r="O17" i="159"/>
  <c r="O23" i="159"/>
  <c r="F6" i="143"/>
  <c r="F16" i="143"/>
  <c r="G18" i="143"/>
  <c r="D79" i="141"/>
  <c r="H37" i="141"/>
  <c r="I37" i="141" s="1"/>
  <c r="F11" i="143"/>
  <c r="G10" i="146" s="1"/>
  <c r="D11" i="143"/>
  <c r="G8" i="143"/>
  <c r="E8" i="143"/>
  <c r="F7" i="146" s="1"/>
  <c r="F7" i="143"/>
  <c r="G6" i="146" s="1"/>
  <c r="E6" i="143"/>
  <c r="E15" i="143"/>
  <c r="F4" i="146" s="1"/>
  <c r="D83" i="142"/>
  <c r="D39" i="143" s="1"/>
  <c r="E8" i="146" s="1"/>
  <c r="D7" i="143"/>
  <c r="E6" i="146" s="1"/>
  <c r="F20" i="143"/>
  <c r="G9" i="146" s="1"/>
  <c r="E9" i="143"/>
  <c r="F8" i="143"/>
  <c r="G7" i="146" s="1"/>
  <c r="H59" i="141"/>
  <c r="I59" i="141" s="1"/>
  <c r="B13" i="143"/>
  <c r="E19" i="143"/>
  <c r="E20" i="143"/>
  <c r="F9" i="146" s="1"/>
  <c r="E36" i="142"/>
  <c r="G36" i="142"/>
  <c r="D36" i="142"/>
  <c r="E16" i="143"/>
  <c r="F79" i="141"/>
  <c r="F47" i="141" s="1"/>
  <c r="H90" i="141"/>
  <c r="I90" i="141" s="1"/>
  <c r="F36" i="142"/>
  <c r="H27" i="141"/>
  <c r="I27" i="141" s="1"/>
  <c r="D6" i="143"/>
  <c r="E5" i="146" s="1"/>
  <c r="D10" i="143"/>
  <c r="E9" i="146" s="1"/>
  <c r="G9" i="143"/>
  <c r="G5" i="143"/>
  <c r="E79" i="141"/>
  <c r="G79" i="141"/>
  <c r="G47" i="141" s="1"/>
  <c r="D85" i="142"/>
  <c r="D41" i="143" s="1"/>
  <c r="K57" i="163"/>
  <c r="K75" i="159"/>
  <c r="O75" i="159" s="1"/>
  <c r="H56" i="163"/>
  <c r="L56" i="163"/>
  <c r="I67" i="159"/>
  <c r="M67" i="159"/>
  <c r="J51" i="163"/>
  <c r="N51" i="163"/>
  <c r="K74" i="159"/>
  <c r="O74" i="159" s="1"/>
  <c r="H55" i="163"/>
  <c r="L55" i="163"/>
  <c r="I66" i="159"/>
  <c r="M66" i="159"/>
  <c r="J50" i="163"/>
  <c r="N50" i="163"/>
  <c r="K73" i="159"/>
  <c r="O73" i="159" s="1"/>
  <c r="H54" i="163"/>
  <c r="L54" i="163"/>
  <c r="I65" i="159"/>
  <c r="M65" i="159"/>
  <c r="J49" i="163"/>
  <c r="N49" i="163"/>
  <c r="K72" i="159"/>
  <c r="O72" i="159" s="1"/>
  <c r="H64" i="159"/>
  <c r="L64" i="159"/>
  <c r="I71" i="159"/>
  <c r="M71" i="159"/>
  <c r="J53" i="163"/>
  <c r="N53" i="163"/>
  <c r="K63" i="159"/>
  <c r="O63" i="159" s="1"/>
  <c r="H48" i="163"/>
  <c r="L48" i="163"/>
  <c r="I70" i="159"/>
  <c r="M70" i="159"/>
  <c r="J62" i="159"/>
  <c r="N62" i="159"/>
  <c r="K69" i="159"/>
  <c r="O69" i="159" s="1"/>
  <c r="H52" i="163"/>
  <c r="L52" i="163"/>
  <c r="I61" i="159"/>
  <c r="M61" i="159"/>
  <c r="J47" i="163"/>
  <c r="O47" i="163" s="1"/>
  <c r="D82" i="142"/>
  <c r="D38" i="143" s="1"/>
  <c r="E7" i="146" s="1"/>
  <c r="H160" i="141"/>
  <c r="I160" i="141" s="1"/>
  <c r="N60" i="159"/>
  <c r="M60" i="159"/>
  <c r="L60" i="159"/>
  <c r="K60" i="159"/>
  <c r="J60" i="159"/>
  <c r="I60" i="159"/>
  <c r="H60" i="159"/>
  <c r="W480" i="140"/>
  <c r="N68" i="159"/>
  <c r="M68" i="159"/>
  <c r="L68" i="159"/>
  <c r="K68" i="159"/>
  <c r="J68" i="159"/>
  <c r="I68" i="159"/>
  <c r="H68" i="159"/>
  <c r="AA480" i="140"/>
  <c r="H163" i="141"/>
  <c r="I163" i="141" s="1"/>
  <c r="H162" i="141"/>
  <c r="I162" i="141" s="1"/>
  <c r="H161" i="141"/>
  <c r="I161" i="141" s="1"/>
  <c r="H159" i="141"/>
  <c r="I159" i="141" s="1"/>
  <c r="H158" i="141"/>
  <c r="I158" i="141" s="1"/>
  <c r="H157" i="141"/>
  <c r="I157" i="141" s="1"/>
  <c r="N44" i="159"/>
  <c r="M44" i="159"/>
  <c r="L44" i="159"/>
  <c r="K44" i="159"/>
  <c r="J44" i="159"/>
  <c r="I44" i="159"/>
  <c r="H44" i="159"/>
  <c r="W470" i="140"/>
  <c r="W469" i="140" s="1"/>
  <c r="D155" i="141"/>
  <c r="X470" i="140"/>
  <c r="X469" i="140" s="1"/>
  <c r="E155" i="141"/>
  <c r="Y470" i="140"/>
  <c r="Y469" i="140" s="1"/>
  <c r="F155" i="141"/>
  <c r="Z470" i="140"/>
  <c r="Z469" i="140" s="1"/>
  <c r="N52" i="159"/>
  <c r="M52" i="159"/>
  <c r="L52" i="159"/>
  <c r="K52" i="159"/>
  <c r="J52" i="159"/>
  <c r="I52" i="159"/>
  <c r="H52" i="159"/>
  <c r="G155" i="141"/>
  <c r="AA470" i="140"/>
  <c r="AA469" i="140" s="1"/>
  <c r="B155" i="141"/>
  <c r="N28" i="159"/>
  <c r="M28" i="159"/>
  <c r="L28" i="159"/>
  <c r="K28" i="159"/>
  <c r="J28" i="159"/>
  <c r="I28" i="159"/>
  <c r="H28" i="159"/>
  <c r="W459" i="140"/>
  <c r="N36" i="159"/>
  <c r="M36" i="159"/>
  <c r="L36" i="159"/>
  <c r="K36" i="159"/>
  <c r="J36" i="159"/>
  <c r="I36" i="159"/>
  <c r="H36" i="159"/>
  <c r="AA459" i="140"/>
  <c r="G85" i="142"/>
  <c r="G41" i="143" s="1"/>
  <c r="H10" i="146" s="1"/>
  <c r="C85" i="142"/>
  <c r="C41" i="143" s="1"/>
  <c r="H153" i="141"/>
  <c r="I153" i="141" s="1"/>
  <c r="G84" i="142"/>
  <c r="G40" i="143" s="1"/>
  <c r="H9" i="146" s="1"/>
  <c r="C84" i="142"/>
  <c r="C40" i="143" s="1"/>
  <c r="H152" i="141"/>
  <c r="I152" i="141" s="1"/>
  <c r="G83" i="142"/>
  <c r="G39" i="143" s="1"/>
  <c r="C83" i="142"/>
  <c r="C39" i="143" s="1"/>
  <c r="H151" i="141"/>
  <c r="I151" i="141" s="1"/>
  <c r="G82" i="142"/>
  <c r="G38" i="143" s="1"/>
  <c r="C82" i="142"/>
  <c r="C38" i="143" s="1"/>
  <c r="H150" i="141"/>
  <c r="I150" i="141" s="1"/>
  <c r="G81" i="142"/>
  <c r="G37" i="143" s="1"/>
  <c r="H6" i="146" s="1"/>
  <c r="C81" i="142"/>
  <c r="C37" i="143" s="1"/>
  <c r="H149" i="141"/>
  <c r="I149" i="141" s="1"/>
  <c r="G80" i="142"/>
  <c r="G36" i="143" s="1"/>
  <c r="H5" i="146" s="1"/>
  <c r="C80" i="142"/>
  <c r="C36" i="143" s="1"/>
  <c r="H148" i="141"/>
  <c r="I148" i="141" s="1"/>
  <c r="G79" i="142"/>
  <c r="G35" i="143" s="1"/>
  <c r="C79" i="142"/>
  <c r="C35" i="143" s="1"/>
  <c r="H147" i="141"/>
  <c r="I147" i="141" s="1"/>
  <c r="O4" i="163"/>
  <c r="V448" i="140"/>
  <c r="V447" i="140" s="1"/>
  <c r="N4" i="159"/>
  <c r="M4" i="159"/>
  <c r="M80" i="159" s="1"/>
  <c r="L4" i="159"/>
  <c r="L80" i="159" s="1"/>
  <c r="K4" i="159"/>
  <c r="K80" i="159" s="1"/>
  <c r="J4" i="159"/>
  <c r="I4" i="159"/>
  <c r="I80" i="159" s="1"/>
  <c r="H4" i="159"/>
  <c r="H80" i="159" s="1"/>
  <c r="C146" i="141"/>
  <c r="W449" i="140"/>
  <c r="W448" i="140" s="1"/>
  <c r="N12" i="159"/>
  <c r="N81" i="159" s="1"/>
  <c r="N62" i="163" s="1"/>
  <c r="M12" i="159"/>
  <c r="M81" i="159" s="1"/>
  <c r="M62" i="163" s="1"/>
  <c r="L12" i="159"/>
  <c r="L81" i="159" s="1"/>
  <c r="L62" i="163" s="1"/>
  <c r="K12" i="159"/>
  <c r="K81" i="159" s="1"/>
  <c r="K62" i="163" s="1"/>
  <c r="J12" i="159"/>
  <c r="J81" i="159" s="1"/>
  <c r="J62" i="163" s="1"/>
  <c r="I12" i="159"/>
  <c r="I81" i="159" s="1"/>
  <c r="I62" i="163" s="1"/>
  <c r="H12" i="159"/>
  <c r="D146" i="141"/>
  <c r="X449" i="140"/>
  <c r="X448" i="140" s="1"/>
  <c r="E146" i="141"/>
  <c r="Y449" i="140"/>
  <c r="Y448" i="140" s="1"/>
  <c r="F146" i="141"/>
  <c r="Z449" i="140"/>
  <c r="Z448" i="140" s="1"/>
  <c r="N20" i="159"/>
  <c r="N84" i="159" s="1"/>
  <c r="M20" i="159"/>
  <c r="M84" i="159" s="1"/>
  <c r="L20" i="159"/>
  <c r="L84" i="159" s="1"/>
  <c r="K20" i="159"/>
  <c r="K84" i="159" s="1"/>
  <c r="J20" i="159"/>
  <c r="J84" i="159" s="1"/>
  <c r="I20" i="159"/>
  <c r="I84" i="159" s="1"/>
  <c r="H20" i="159"/>
  <c r="H84" i="159" s="1"/>
  <c r="G146" i="141"/>
  <c r="AA449" i="140"/>
  <c r="AA448" i="140" s="1"/>
  <c r="AA447" i="140" s="1"/>
  <c r="B78" i="142"/>
  <c r="B145" i="141"/>
  <c r="B69" i="161"/>
  <c r="I70" i="161"/>
  <c r="V426" i="140"/>
  <c r="V425" i="140" s="1"/>
  <c r="C135" i="141"/>
  <c r="W427" i="140"/>
  <c r="W426" i="140" s="1"/>
  <c r="W425" i="140" s="1"/>
  <c r="D135" i="141"/>
  <c r="X427" i="140"/>
  <c r="X426" i="140" s="1"/>
  <c r="X425" i="140" s="1"/>
  <c r="E135" i="141"/>
  <c r="Y427" i="140"/>
  <c r="Y426" i="140" s="1"/>
  <c r="Y425" i="140" s="1"/>
  <c r="F135" i="141"/>
  <c r="Z427" i="140"/>
  <c r="Z426" i="140" s="1"/>
  <c r="Z425" i="140" s="1"/>
  <c r="G135" i="141"/>
  <c r="AA427" i="140"/>
  <c r="AA426" i="140" s="1"/>
  <c r="AA425" i="140" s="1"/>
  <c r="B68" i="142"/>
  <c r="B67" i="142" s="1"/>
  <c r="B134" i="141"/>
  <c r="I66" i="161"/>
  <c r="I65" i="161" s="1"/>
  <c r="V354" i="140"/>
  <c r="V353" i="140" s="1"/>
  <c r="C124" i="141"/>
  <c r="W355" i="140"/>
  <c r="W354" i="140" s="1"/>
  <c r="W353" i="140" s="1"/>
  <c r="D124" i="141"/>
  <c r="X355" i="140"/>
  <c r="X354" i="140" s="1"/>
  <c r="X353" i="140" s="1"/>
  <c r="E124" i="141"/>
  <c r="Y355" i="140"/>
  <c r="Y354" i="140" s="1"/>
  <c r="Y353" i="140" s="1"/>
  <c r="F124" i="141"/>
  <c r="Z355" i="140"/>
  <c r="Z354" i="140" s="1"/>
  <c r="Z353" i="140" s="1"/>
  <c r="G124" i="141"/>
  <c r="AA355" i="140"/>
  <c r="AA354" i="140" s="1"/>
  <c r="AA353" i="140" s="1"/>
  <c r="B58" i="142"/>
  <c r="B57" i="142" s="1"/>
  <c r="B123" i="141"/>
  <c r="I57" i="161"/>
  <c r="I56" i="161" s="1"/>
  <c r="V332" i="140"/>
  <c r="C113" i="141"/>
  <c r="W333" i="140"/>
  <c r="W332" i="140" s="1"/>
  <c r="D113" i="141"/>
  <c r="D112" i="141" s="1"/>
  <c r="X333" i="140"/>
  <c r="X332" i="140" s="1"/>
  <c r="E113" i="141"/>
  <c r="E112" i="141" s="1"/>
  <c r="Y333" i="140"/>
  <c r="Y332" i="140" s="1"/>
  <c r="F113" i="141"/>
  <c r="F112" i="141" s="1"/>
  <c r="Z333" i="140"/>
  <c r="Z332" i="140" s="1"/>
  <c r="G113" i="141"/>
  <c r="G112" i="141" s="1"/>
  <c r="AA333" i="140"/>
  <c r="AA332" i="140" s="1"/>
  <c r="B112" i="141"/>
  <c r="I53" i="161"/>
  <c r="B31" i="143"/>
  <c r="C10" i="146" s="1"/>
  <c r="C31" i="143"/>
  <c r="B30" i="143"/>
  <c r="C9" i="146" s="1"/>
  <c r="C30" i="143"/>
  <c r="B29" i="143"/>
  <c r="C8" i="146" s="1"/>
  <c r="C29" i="143"/>
  <c r="B28" i="143"/>
  <c r="C7" i="146" s="1"/>
  <c r="C28" i="143"/>
  <c r="B27" i="143"/>
  <c r="C6" i="146" s="1"/>
  <c r="C27" i="143"/>
  <c r="B26" i="143"/>
  <c r="C5" i="146" s="1"/>
  <c r="C26" i="143"/>
  <c r="B25" i="143"/>
  <c r="C4" i="146" s="1"/>
  <c r="C25" i="143"/>
  <c r="V301" i="140"/>
  <c r="V300" i="140" s="1"/>
  <c r="V299" i="140" s="1"/>
  <c r="C103" i="141"/>
  <c r="W302" i="140"/>
  <c r="W301" i="140" s="1"/>
  <c r="W300" i="140" s="1"/>
  <c r="W299" i="140" s="1"/>
  <c r="D103" i="141"/>
  <c r="X302" i="140"/>
  <c r="X301" i="140" s="1"/>
  <c r="X300" i="140" s="1"/>
  <c r="X299" i="140" s="1"/>
  <c r="E103" i="141"/>
  <c r="Y302" i="140"/>
  <c r="Y301" i="140" s="1"/>
  <c r="Y300" i="140" s="1"/>
  <c r="Y299" i="140" s="1"/>
  <c r="F103" i="141"/>
  <c r="Z302" i="140"/>
  <c r="Z301" i="140" s="1"/>
  <c r="Z300" i="140" s="1"/>
  <c r="Z299" i="140" s="1"/>
  <c r="G103" i="141"/>
  <c r="AA302" i="140"/>
  <c r="AA301" i="140" s="1"/>
  <c r="AA300" i="140" s="1"/>
  <c r="AA299" i="140" s="1"/>
  <c r="B48" i="142"/>
  <c r="B102" i="141"/>
  <c r="B48" i="161"/>
  <c r="B47" i="161" s="1"/>
  <c r="I49" i="161"/>
  <c r="I48" i="161" s="1"/>
  <c r="I47" i="161" s="1"/>
  <c r="H80" i="141"/>
  <c r="I80" i="141" s="1"/>
  <c r="C79" i="141"/>
  <c r="C36" i="142"/>
  <c r="C21" i="143"/>
  <c r="C20" i="143"/>
  <c r="C19" i="143"/>
  <c r="C18" i="143"/>
  <c r="C17" i="143"/>
  <c r="C16" i="143"/>
  <c r="C15" i="143"/>
  <c r="H49" i="141"/>
  <c r="I49" i="141" s="1"/>
  <c r="C48" i="141"/>
  <c r="C14" i="143"/>
  <c r="C26" i="142"/>
  <c r="D47" i="141"/>
  <c r="D14" i="143"/>
  <c r="D13" i="143" s="1"/>
  <c r="D26" i="142"/>
  <c r="D25" i="142" s="1"/>
  <c r="E47" i="141"/>
  <c r="E14" i="143"/>
  <c r="E26" i="142"/>
  <c r="E25" i="142" s="1"/>
  <c r="F14" i="143"/>
  <c r="F26" i="142"/>
  <c r="F25" i="142" s="1"/>
  <c r="G14" i="143"/>
  <c r="G26" i="142"/>
  <c r="B47" i="141"/>
  <c r="V48" i="140"/>
  <c r="V47" i="140" s="1"/>
  <c r="C18" i="141"/>
  <c r="W49" i="140"/>
  <c r="W48" i="140" s="1"/>
  <c r="W47" i="140" s="1"/>
  <c r="D18" i="141"/>
  <c r="X49" i="140"/>
  <c r="X48" i="140" s="1"/>
  <c r="X47" i="140" s="1"/>
  <c r="E18" i="141"/>
  <c r="Y49" i="140"/>
  <c r="Y48" i="140" s="1"/>
  <c r="Y47" i="140" s="1"/>
  <c r="F18" i="141"/>
  <c r="Z49" i="140"/>
  <c r="Z48" i="140" s="1"/>
  <c r="Z47" i="140" s="1"/>
  <c r="G18" i="141"/>
  <c r="AA49" i="140"/>
  <c r="AA48" i="140" s="1"/>
  <c r="AA47" i="140" s="1"/>
  <c r="B16" i="142"/>
  <c r="B15" i="142" s="1"/>
  <c r="B17" i="141"/>
  <c r="I12" i="161"/>
  <c r="I11" i="161" s="1"/>
  <c r="H14" i="141"/>
  <c r="I14" i="141" s="1"/>
  <c r="C11" i="143"/>
  <c r="D10" i="146" s="1"/>
  <c r="H13" i="141"/>
  <c r="I13" i="141" s="1"/>
  <c r="C10" i="143"/>
  <c r="D9" i="146" s="1"/>
  <c r="H12" i="141"/>
  <c r="I12" i="141" s="1"/>
  <c r="C9" i="143"/>
  <c r="D8" i="146" s="1"/>
  <c r="H11" i="141"/>
  <c r="I11" i="141" s="1"/>
  <c r="C8" i="143"/>
  <c r="D7" i="146" s="1"/>
  <c r="H10" i="141"/>
  <c r="I10" i="141" s="1"/>
  <c r="C7" i="143"/>
  <c r="D6" i="146" s="1"/>
  <c r="H9" i="141"/>
  <c r="I9" i="141" s="1"/>
  <c r="C6" i="143"/>
  <c r="D5" i="146" s="1"/>
  <c r="H8" i="141"/>
  <c r="I8" i="141" s="1"/>
  <c r="C5" i="143"/>
  <c r="D4" i="146" s="1"/>
  <c r="V6" i="140"/>
  <c r="V5" i="140" s="1"/>
  <c r="V4" i="140" s="1"/>
  <c r="V500" i="140" s="1"/>
  <c r="C6" i="142"/>
  <c r="C7" i="141"/>
  <c r="W7" i="140"/>
  <c r="W6" i="140" s="1"/>
  <c r="W5" i="140" s="1"/>
  <c r="W4" i="140" s="1"/>
  <c r="D6" i="142"/>
  <c r="D7" i="141"/>
  <c r="D6" i="141" s="1"/>
  <c r="D5" i="141" s="1"/>
  <c r="X7" i="140"/>
  <c r="X6" i="140" s="1"/>
  <c r="X5" i="140" s="1"/>
  <c r="X4" i="140" s="1"/>
  <c r="E6" i="142"/>
  <c r="E7" i="141"/>
  <c r="E6" i="141" s="1"/>
  <c r="E5" i="141" s="1"/>
  <c r="Y7" i="140"/>
  <c r="Y6" i="140" s="1"/>
  <c r="Y5" i="140" s="1"/>
  <c r="Y4" i="140" s="1"/>
  <c r="F6" i="142"/>
  <c r="F7" i="141"/>
  <c r="F6" i="141" s="1"/>
  <c r="F5" i="141" s="1"/>
  <c r="Z7" i="140"/>
  <c r="Z6" i="140" s="1"/>
  <c r="Z5" i="140" s="1"/>
  <c r="Z4" i="140" s="1"/>
  <c r="G6" i="142"/>
  <c r="G7" i="141"/>
  <c r="G6" i="141" s="1"/>
  <c r="G5" i="141" s="1"/>
  <c r="AA7" i="140"/>
  <c r="AA6" i="140" s="1"/>
  <c r="AA5" i="140" s="1"/>
  <c r="AA4" i="140" s="1"/>
  <c r="AA500" i="140" s="1"/>
  <c r="B6" i="141"/>
  <c r="B5" i="142"/>
  <c r="B4" i="161"/>
  <c r="B77" i="161" s="1"/>
  <c r="I6" i="161"/>
  <c r="I5" i="161" s="1"/>
  <c r="I4" i="161" s="1"/>
  <c r="J76" i="159" l="1"/>
  <c r="J80" i="159"/>
  <c r="N76" i="159"/>
  <c r="N80" i="159"/>
  <c r="H4" i="146"/>
  <c r="H8" i="146"/>
  <c r="F8" i="146"/>
  <c r="F5" i="146"/>
  <c r="H7" i="146"/>
  <c r="E10" i="146"/>
  <c r="G5" i="146"/>
  <c r="O48" i="163"/>
  <c r="O51" i="163"/>
  <c r="O56" i="163"/>
  <c r="K76" i="159"/>
  <c r="H76" i="159"/>
  <c r="L76" i="159"/>
  <c r="I76" i="159"/>
  <c r="M76" i="159"/>
  <c r="O52" i="159"/>
  <c r="O62" i="159"/>
  <c r="O65" i="159"/>
  <c r="O36" i="159"/>
  <c r="O28" i="159"/>
  <c r="O44" i="159"/>
  <c r="G13" i="143"/>
  <c r="B4" i="143"/>
  <c r="B4" i="142"/>
  <c r="G25" i="142"/>
  <c r="F13" i="143"/>
  <c r="C25" i="142"/>
  <c r="H79" i="141"/>
  <c r="I79" i="141" s="1"/>
  <c r="E13" i="143"/>
  <c r="C13" i="143"/>
  <c r="M57" i="163"/>
  <c r="I57" i="163"/>
  <c r="I69" i="161"/>
  <c r="I77" i="161" s="1"/>
  <c r="H57" i="163"/>
  <c r="O70" i="159"/>
  <c r="O49" i="163"/>
  <c r="O67" i="159"/>
  <c r="I65" i="163"/>
  <c r="M65" i="163"/>
  <c r="O61" i="159"/>
  <c r="O53" i="163"/>
  <c r="O66" i="159"/>
  <c r="L57" i="163"/>
  <c r="O71" i="159"/>
  <c r="N57" i="163"/>
  <c r="J57" i="163"/>
  <c r="O60" i="159"/>
  <c r="O52" i="163"/>
  <c r="K65" i="163"/>
  <c r="O54" i="163"/>
  <c r="O50" i="163"/>
  <c r="O68" i="159"/>
  <c r="O55" i="163"/>
  <c r="L65" i="163"/>
  <c r="O64" i="159"/>
  <c r="Y447" i="140"/>
  <c r="Y500" i="140" s="1"/>
  <c r="J65" i="163"/>
  <c r="N65" i="163"/>
  <c r="Z447" i="140"/>
  <c r="Z500" i="140" s="1"/>
  <c r="X447" i="140"/>
  <c r="X500" i="140" s="1"/>
  <c r="W447" i="140"/>
  <c r="W500" i="140" s="1"/>
  <c r="B5" i="141"/>
  <c r="G5" i="142"/>
  <c r="F5" i="142"/>
  <c r="E5" i="142"/>
  <c r="D5" i="142"/>
  <c r="H7" i="141"/>
  <c r="I7" i="141" s="1"/>
  <c r="C6" i="141"/>
  <c r="C5" i="142"/>
  <c r="B16" i="141"/>
  <c r="G16" i="142"/>
  <c r="G17" i="141"/>
  <c r="G16" i="141" s="1"/>
  <c r="G4" i="141" s="1"/>
  <c r="F16" i="142"/>
  <c r="F17" i="141"/>
  <c r="F16" i="141" s="1"/>
  <c r="F4" i="141" s="1"/>
  <c r="E16" i="142"/>
  <c r="E17" i="141"/>
  <c r="E16" i="141" s="1"/>
  <c r="E4" i="141" s="1"/>
  <c r="D16" i="142"/>
  <c r="D17" i="141"/>
  <c r="D16" i="141" s="1"/>
  <c r="D4" i="141" s="1"/>
  <c r="C16" i="142"/>
  <c r="H18" i="141"/>
  <c r="I18" i="141" s="1"/>
  <c r="C17" i="141"/>
  <c r="H48" i="141"/>
  <c r="I48" i="141" s="1"/>
  <c r="C47" i="141"/>
  <c r="H47" i="141" s="1"/>
  <c r="I47" i="141" s="1"/>
  <c r="B101" i="141"/>
  <c r="B24" i="143"/>
  <c r="B47" i="142"/>
  <c r="B46" i="142" s="1"/>
  <c r="G48" i="142"/>
  <c r="G102" i="141"/>
  <c r="G101" i="141" s="1"/>
  <c r="F48" i="142"/>
  <c r="F102" i="141"/>
  <c r="F101" i="141" s="1"/>
  <c r="E48" i="142"/>
  <c r="E102" i="141"/>
  <c r="E101" i="141" s="1"/>
  <c r="D48" i="142"/>
  <c r="D102" i="141"/>
  <c r="D101" i="141" s="1"/>
  <c r="C48" i="142"/>
  <c r="H103" i="141"/>
  <c r="I103" i="141" s="1"/>
  <c r="C102" i="141"/>
  <c r="H113" i="141"/>
  <c r="I113" i="141" s="1"/>
  <c r="C112" i="141"/>
  <c r="H112" i="141" s="1"/>
  <c r="I112" i="141" s="1"/>
  <c r="B122" i="141"/>
  <c r="G58" i="142"/>
  <c r="G57" i="142" s="1"/>
  <c r="G123" i="141"/>
  <c r="G122" i="141" s="1"/>
  <c r="F58" i="142"/>
  <c r="F57" i="142" s="1"/>
  <c r="F123" i="141"/>
  <c r="F122" i="141" s="1"/>
  <c r="E58" i="142"/>
  <c r="E57" i="142" s="1"/>
  <c r="E123" i="141"/>
  <c r="E122" i="141" s="1"/>
  <c r="D58" i="142"/>
  <c r="D57" i="142" s="1"/>
  <c r="D123" i="141"/>
  <c r="D122" i="141" s="1"/>
  <c r="C58" i="142"/>
  <c r="C57" i="142" s="1"/>
  <c r="H124" i="141"/>
  <c r="I124" i="141" s="1"/>
  <c r="C123" i="141"/>
  <c r="B133" i="141"/>
  <c r="G68" i="142"/>
  <c r="G67" i="142" s="1"/>
  <c r="G134" i="141"/>
  <c r="G133" i="141" s="1"/>
  <c r="F68" i="142"/>
  <c r="F67" i="142" s="1"/>
  <c r="F134" i="141"/>
  <c r="F133" i="141" s="1"/>
  <c r="E68" i="142"/>
  <c r="E67" i="142" s="1"/>
  <c r="E134" i="141"/>
  <c r="E133" i="141" s="1"/>
  <c r="D68" i="142"/>
  <c r="D67" i="142" s="1"/>
  <c r="D134" i="141"/>
  <c r="D133" i="141" s="1"/>
  <c r="C68" i="142"/>
  <c r="C67" i="142" s="1"/>
  <c r="H135" i="141"/>
  <c r="I135" i="141" s="1"/>
  <c r="C134" i="141"/>
  <c r="B144" i="141"/>
  <c r="B34" i="143"/>
  <c r="B33" i="143" s="1"/>
  <c r="B77" i="142"/>
  <c r="B97" i="142" s="1"/>
  <c r="G78" i="142"/>
  <c r="G145" i="141"/>
  <c r="G144" i="141" s="1"/>
  <c r="O20" i="159"/>
  <c r="O84" i="159" s="1"/>
  <c r="F78" i="142"/>
  <c r="F145" i="141"/>
  <c r="F144" i="141" s="1"/>
  <c r="E78" i="142"/>
  <c r="E145" i="141"/>
  <c r="E144" i="141" s="1"/>
  <c r="D78" i="142"/>
  <c r="D145" i="141"/>
  <c r="D144" i="141" s="1"/>
  <c r="H81" i="159"/>
  <c r="O12" i="159"/>
  <c r="C78" i="142"/>
  <c r="H146" i="141"/>
  <c r="I146" i="141" s="1"/>
  <c r="C145" i="141"/>
  <c r="O4" i="159"/>
  <c r="O80" i="159" s="1"/>
  <c r="H156" i="141"/>
  <c r="I156" i="141" s="1"/>
  <c r="C155" i="141"/>
  <c r="H155" i="141" s="1"/>
  <c r="I155" i="141" s="1"/>
  <c r="C144" i="141" l="1"/>
  <c r="B3" i="143"/>
  <c r="C3" i="146"/>
  <c r="O76" i="159"/>
  <c r="O57" i="163"/>
  <c r="N61" i="163"/>
  <c r="N79" i="159"/>
  <c r="M61" i="163"/>
  <c r="M79" i="159"/>
  <c r="L61" i="163"/>
  <c r="L79" i="159"/>
  <c r="K61" i="163"/>
  <c r="K79" i="159"/>
  <c r="J61" i="163"/>
  <c r="J79" i="159"/>
  <c r="I61" i="163"/>
  <c r="I79" i="159"/>
  <c r="H61" i="163"/>
  <c r="O61" i="163"/>
  <c r="H79" i="159"/>
  <c r="H145" i="141"/>
  <c r="I145" i="141" s="1"/>
  <c r="C34" i="143"/>
  <c r="C33" i="143" s="1"/>
  <c r="C77" i="142"/>
  <c r="H62" i="163"/>
  <c r="O81" i="159"/>
  <c r="O62" i="163" s="1"/>
  <c r="D34" i="143"/>
  <c r="D33" i="143" s="1"/>
  <c r="D77" i="142"/>
  <c r="E34" i="143"/>
  <c r="E33" i="143" s="1"/>
  <c r="E77" i="142"/>
  <c r="F34" i="143"/>
  <c r="F33" i="143" s="1"/>
  <c r="F77" i="142"/>
  <c r="H65" i="163"/>
  <c r="O65" i="163"/>
  <c r="G34" i="143"/>
  <c r="G33" i="143" s="1"/>
  <c r="G77" i="142"/>
  <c r="H134" i="141"/>
  <c r="I134" i="141" s="1"/>
  <c r="C133" i="141"/>
  <c r="H133" i="141" s="1"/>
  <c r="I133" i="141" s="1"/>
  <c r="H123" i="141"/>
  <c r="I123" i="141" s="1"/>
  <c r="C122" i="141"/>
  <c r="H122" i="141" s="1"/>
  <c r="I122" i="141" s="1"/>
  <c r="H102" i="141"/>
  <c r="I102" i="141" s="1"/>
  <c r="C101" i="141"/>
  <c r="C24" i="143"/>
  <c r="C23" i="143" s="1"/>
  <c r="C47" i="142"/>
  <c r="C46" i="142" s="1"/>
  <c r="D100" i="141"/>
  <c r="D174" i="141" s="1"/>
  <c r="D24" i="143"/>
  <c r="D23" i="143" s="1"/>
  <c r="D47" i="142"/>
  <c r="D46" i="142" s="1"/>
  <c r="E100" i="141"/>
  <c r="E174" i="141" s="1"/>
  <c r="E24" i="143"/>
  <c r="E23" i="143" s="1"/>
  <c r="E47" i="142"/>
  <c r="E46" i="142" s="1"/>
  <c r="F100" i="141"/>
  <c r="F174" i="141" s="1"/>
  <c r="F24" i="143"/>
  <c r="F23" i="143" s="1"/>
  <c r="F47" i="142"/>
  <c r="F46" i="142" s="1"/>
  <c r="G100" i="141"/>
  <c r="G174" i="141" s="1"/>
  <c r="G24" i="143"/>
  <c r="G23" i="143" s="1"/>
  <c r="G47" i="142"/>
  <c r="G46" i="142" s="1"/>
  <c r="B23" i="143"/>
  <c r="B100" i="141"/>
  <c r="H17" i="141"/>
  <c r="I17" i="141" s="1"/>
  <c r="C16" i="141"/>
  <c r="H16" i="141" s="1"/>
  <c r="I16" i="141" s="1"/>
  <c r="C15" i="142"/>
  <c r="C4" i="142" s="1"/>
  <c r="C4" i="143"/>
  <c r="D3" i="146" s="1"/>
  <c r="D15" i="142"/>
  <c r="D4" i="142" s="1"/>
  <c r="D4" i="143"/>
  <c r="E3" i="146" s="1"/>
  <c r="E15" i="142"/>
  <c r="E4" i="142" s="1"/>
  <c r="E4" i="143"/>
  <c r="F3" i="146" s="1"/>
  <c r="F15" i="142"/>
  <c r="F4" i="142" s="1"/>
  <c r="F4" i="143"/>
  <c r="G3" i="146" s="1"/>
  <c r="G15" i="142"/>
  <c r="G4" i="142" s="1"/>
  <c r="G4" i="143"/>
  <c r="H3" i="146" s="1"/>
  <c r="H6" i="141"/>
  <c r="I6" i="141" s="1"/>
  <c r="C5" i="141"/>
  <c r="B4" i="141"/>
  <c r="B174" i="141" l="1"/>
  <c r="G97" i="142"/>
  <c r="F97" i="142"/>
  <c r="E97" i="142"/>
  <c r="D97" i="142"/>
  <c r="C97" i="142"/>
  <c r="B53" i="143"/>
  <c r="H5" i="141"/>
  <c r="I5" i="141" s="1"/>
  <c r="C4" i="141"/>
  <c r="H4" i="141" s="1"/>
  <c r="I4" i="141" s="1"/>
  <c r="H11" i="146"/>
  <c r="G3" i="143"/>
  <c r="G53" i="143" s="1"/>
  <c r="G11" i="146"/>
  <c r="F3" i="143"/>
  <c r="F53" i="143" s="1"/>
  <c r="F11" i="146"/>
  <c r="E3" i="143"/>
  <c r="E53" i="143" s="1"/>
  <c r="E11" i="146"/>
  <c r="D3" i="143"/>
  <c r="D53" i="143" s="1"/>
  <c r="D11" i="146"/>
  <c r="C3" i="143"/>
  <c r="C53" i="143" s="1"/>
  <c r="C11" i="146"/>
  <c r="I3" i="146" s="1"/>
  <c r="H101" i="141"/>
  <c r="I101" i="141" s="1"/>
  <c r="C100" i="141"/>
  <c r="H144" i="141"/>
  <c r="H60" i="163"/>
  <c r="O79" i="159"/>
  <c r="O60" i="163" s="1"/>
  <c r="H78" i="159"/>
  <c r="I60" i="163"/>
  <c r="I78" i="159"/>
  <c r="I59" i="163" s="1"/>
  <c r="J60" i="163"/>
  <c r="J78" i="159"/>
  <c r="J59" i="163" s="1"/>
  <c r="K60" i="163"/>
  <c r="K78" i="159"/>
  <c r="K59" i="163" s="1"/>
  <c r="L60" i="163"/>
  <c r="L78" i="159"/>
  <c r="L59" i="163" s="1"/>
  <c r="M60" i="163"/>
  <c r="M78" i="159"/>
  <c r="M59" i="163" s="1"/>
  <c r="N60" i="163"/>
  <c r="N78" i="159"/>
  <c r="N59" i="163" s="1"/>
  <c r="H100" i="141" l="1"/>
  <c r="C174" i="141"/>
  <c r="I144" i="141"/>
  <c r="H59" i="163"/>
  <c r="O78" i="159"/>
  <c r="O59" i="163" s="1"/>
  <c r="I11" i="146"/>
  <c r="I4" i="146"/>
  <c r="I5" i="146"/>
  <c r="I6" i="146"/>
  <c r="I7" i="146"/>
  <c r="I8" i="146"/>
  <c r="I9" i="146"/>
  <c r="I10" i="146"/>
  <c r="D12" i="146"/>
  <c r="E12" i="146"/>
  <c r="F12" i="146"/>
  <c r="G12" i="146"/>
  <c r="H12" i="146"/>
  <c r="I100" i="141" l="1"/>
  <c r="I174" i="141" s="1"/>
  <c r="H174" i="141"/>
  <c r="I12" i="146"/>
</calcChain>
</file>

<file path=xl/sharedStrings.xml><?xml version="1.0" encoding="utf-8"?>
<sst xmlns="http://schemas.openxmlformats.org/spreadsheetml/2006/main" count="2141" uniqueCount="582">
  <si>
    <t>COMPONENTS, SUB-COMPONENTS, OUTPUTS AND ACTIVITIES</t>
  </si>
  <si>
    <t xml:space="preserve">INDICATOR/ASSUMPTIONS </t>
  </si>
  <si>
    <t>Measurament Unit</t>
  </si>
  <si>
    <t>Years (Targets)</t>
  </si>
  <si>
    <t>Total</t>
  </si>
  <si>
    <t xml:space="preserve">Category distribution </t>
  </si>
  <si>
    <t>Unit cost (USD/unit)</t>
  </si>
  <si>
    <t>Years (Budget)</t>
  </si>
  <si>
    <t>Total Cost (USD)</t>
  </si>
  <si>
    <t xml:space="preserve">Funding Sources </t>
  </si>
  <si>
    <t>Share of funding sources (%)</t>
  </si>
  <si>
    <t>Green Climate Fund (Grant)</t>
  </si>
  <si>
    <t>Green Climate Fund (Credit)</t>
  </si>
  <si>
    <t>CABEI  (Credit)</t>
  </si>
  <si>
    <t>Results-based payments ENDE REDD+</t>
  </si>
  <si>
    <t>GEF (Grant)</t>
  </si>
  <si>
    <t>COMPONENT 1: CONSERVING AND PRODUCING FOR LIFE</t>
  </si>
  <si>
    <t>Subcomponent 1.1 Land use and management planning for landscape restoration, forest conservation and climate-resilient production</t>
  </si>
  <si>
    <t>Output 1.1.1 Land use/management plans formulated; and restoration/conservation agreements signed/formalized with beneficiaries</t>
  </si>
  <si>
    <t>Total number (#) of LUMPs, TDP and business plans formulated, with their conservation/restoration agreements/contracts signed</t>
  </si>
  <si>
    <t>1.1.1.1 Assist small producers to formulate Land Use-Management Plans with business plans (LUMP-b)</t>
  </si>
  <si>
    <t>Number of LUMPs with BP formulated by small producers</t>
  </si>
  <si>
    <t xml:space="preserve">Staff Cost </t>
  </si>
  <si>
    <t xml:space="preserve">Not considerated </t>
  </si>
  <si>
    <t>Local consultants</t>
  </si>
  <si>
    <t>International consultant</t>
  </si>
  <si>
    <t>Materials and Equipments</t>
  </si>
  <si>
    <t xml:space="preserve">Constuction cost </t>
  </si>
  <si>
    <t>Training, workshops, and conference</t>
  </si>
  <si>
    <t>Travel</t>
  </si>
  <si>
    <t xml:space="preserve">Professional/ Contractual Services </t>
  </si>
  <si>
    <t>Contract by public tender for specialized technical service providers considering: facilitation service, training and elaboration of business plans and land management for  small producers</t>
  </si>
  <si>
    <t xml:space="preserve">Referencial unit cost (USD/LUMP_BP): 325 </t>
  </si>
  <si>
    <t>1.1.1.2 Assist indigenous communities to formulate Territorial Development, Land Use and Plans, incl. business plans (TDP-b)</t>
  </si>
  <si>
    <t>Number of TDP with BP for SCEs/CFMR projects formulated by indigenous communities</t>
  </si>
  <si>
    <t>Contract by public tender for specialized technical service providers considering: facilitation service, training and elaboration of business plans and land management for indigenous communities</t>
  </si>
  <si>
    <t>Referencial unit cost (USD/BP): 6500</t>
  </si>
  <si>
    <t>1.1.1.3 Assist middle sized producers to formulate LUMPs,  incl. business plans (LUMP-b)</t>
  </si>
  <si>
    <t>Number of LUMPs with BPs formulated by middle and big-sized producers</t>
  </si>
  <si>
    <t xml:space="preserve">Contract by public tender for specialized technical service providers considering: facilitation service, training and elaboration of business plans and land management for middle size producers. </t>
  </si>
  <si>
    <t>Referencial unit cost (USD/LUMP): 126</t>
  </si>
  <si>
    <t xml:space="preserve">1.1.1.4 Facilitate celebration and formalize of landscape restoration and forest conservation agreements </t>
  </si>
  <si>
    <t>Number of conservation / restoration agreemennts/contracts signed and legalized</t>
  </si>
  <si>
    <t xml:space="preserve">Contract by public tender for specialized technical service provider: facilitation and training service for the formalization of legal agreements for landscape restoration and conservation </t>
  </si>
  <si>
    <t xml:space="preserve">Referencial unit cost (USD/LUMP): 106 </t>
  </si>
  <si>
    <t>Sub-component 1.2 Investments in landscape restoration, forest conservation and climate-resilient production</t>
  </si>
  <si>
    <t>Output 1.2.1 Degraded pasture- and rangeland restored</t>
  </si>
  <si>
    <t>Total area of pastures/rangeland restored</t>
  </si>
  <si>
    <t>1.2.1.1 Small producers (farm size &lt; 35 ha) restore degraded pastures into climate resilient, biodiverse sustainable silvopastural systems</t>
  </si>
  <si>
    <t>Small producers pasture area restored to SPSs</t>
  </si>
  <si>
    <t>Fencing materials, veterinary inputs (kits), fodder seeds and tree seedlings, miscellaneous materials and inputs for livestock management</t>
  </si>
  <si>
    <t>Referencial unit cost (USD/ha): 524</t>
  </si>
  <si>
    <t xml:space="preserve">Materials, food and lodging, and miscellaneous supplies for beneficiary training events </t>
  </si>
  <si>
    <t>Refencial unit cost (USD/ha): 20</t>
  </si>
  <si>
    <t>Internal travels in the territory (fuel, tickets, food, lodging)</t>
  </si>
  <si>
    <t>Refencial unit cost (USD/ha): 65</t>
  </si>
  <si>
    <t xml:space="preserve">Contract of local experts and technicians for the facilitation of meetings, transportation of materials for the implementation of production modules </t>
  </si>
  <si>
    <t>Refencial unit cost (USD/ha): 80</t>
  </si>
  <si>
    <t xml:space="preserve">1.2.1.2 Middle sized producers (farm size &gt; 35 ha) restore degraded pastures into biodiverse silvopastural systems </t>
  </si>
  <si>
    <t>Middle sized producers pasture area restored to SPSs</t>
  </si>
  <si>
    <t>1.2.1.3 Producers restore degraded pastures into biodiverse cocoa  agroforests</t>
  </si>
  <si>
    <t>Pasture- and rangeland area restored to Cocoa AFS</t>
  </si>
  <si>
    <t xml:space="preserve">Fences, cocoa and tree seedlings, fertilizers, materials, inputs and / or tools for the installation of plots </t>
  </si>
  <si>
    <t>Referencial unit cost (USD/ha): 1594</t>
  </si>
  <si>
    <t xml:space="preserve">Materials, supplies, food, lodging and miscellaneous expenses for training workshops for beneficiaries </t>
  </si>
  <si>
    <t>1.2.1.4 Reforest degraded land on slopes (&gt; 50%) into biodiverse, Close to Nature Planted Forests (CTNPFs)</t>
  </si>
  <si>
    <t>Pasture/rangeland area restored to CTNPF</t>
  </si>
  <si>
    <t xml:space="preserve">Fences (posts, staples and barbed wire), nursery materials, seeds, machetes, miscellaneous materials and supplies </t>
  </si>
  <si>
    <t>Referencial unit cost (USD/ha): 50</t>
  </si>
  <si>
    <t>Materials, supplies, food, lodging and miscellaneous expenses for training workshops for beneficiaries</t>
  </si>
  <si>
    <t>Refencial unit cost (USD/ha): 5</t>
  </si>
  <si>
    <t>Refencial unit cost (USD/ha): 10</t>
  </si>
  <si>
    <t>Output 1.2.2 Natural forest ecosystems and forest land conserved, restored and sustainably used</t>
  </si>
  <si>
    <t>Total number of Sustainable Community Enterprises  and Community Forest Management and/or Restoration Plans financed by the Project</t>
  </si>
  <si>
    <t>1.2.2.1 Finance Sustainable Community Enterprises (SCE) in indigenous territories within protected areas for natural forest ecosystems conservation and use</t>
  </si>
  <si>
    <t>Number of SCE projects financed</t>
  </si>
  <si>
    <t>Equipment, tools and materials to implement centers of crafts, carpentry, jewelry, tourist attention and mobility, exhibition of products among others</t>
  </si>
  <si>
    <t>Refencial unit cost (USD/SCE): 25000</t>
  </si>
  <si>
    <t>Infrastructure for handicraft production workshops, shelters, exhibition centers, various constructions according to the proposed project</t>
  </si>
  <si>
    <t>Refencial unit cost (USD/SCE): 15010</t>
  </si>
  <si>
    <t>Refencial unit cost (USD/SCE): 1000</t>
  </si>
  <si>
    <t>Internal and national travels to exchange experiences (tickets, accommodation, food)</t>
  </si>
  <si>
    <t>Refencial unit cost (USD/SCE): 3000</t>
  </si>
  <si>
    <t>Contract of professional services of natural and/or legal persons specialized in community forest management and wood processing</t>
  </si>
  <si>
    <t>Refencial unit cost (USD/SCE): 9990</t>
  </si>
  <si>
    <t>1.2.2.2  Finance commercial Community Forest Management (CFM) projects with business plans prepared by indigenous communities outside protected areas</t>
  </si>
  <si>
    <t>Number of CFM projects financed</t>
  </si>
  <si>
    <t>Equipment and materials for nurseries, marking, cutting, drying, preservation and classification of wood, among others.</t>
  </si>
  <si>
    <t>Refencial unit cost (USD/SFM): 108044</t>
  </si>
  <si>
    <t>Adaptation of sawmills, drying spaces, treatment and classification of wood, construction and maintenance of trails, construction of nurseries</t>
  </si>
  <si>
    <t>Refencial unit cost (USD/SFM): 93510</t>
  </si>
  <si>
    <t>Materials, supplies, food, lodging and miscellaneous expenses for training workshops for beneficiaries (workshops and specialized roundtables on sustainable forest management and harvesting of forest products)</t>
  </si>
  <si>
    <t>Refencial unit cost (USD/SFM): 5000</t>
  </si>
  <si>
    <t>Internal, national and international travels (tickets, accommodation and food)</t>
  </si>
  <si>
    <t>Refencial unit cost (USD/SFM): 7000</t>
  </si>
  <si>
    <t>Professional service contracts of natural and/or legal persons specialized in community forest management and wood processing (CFM)</t>
  </si>
  <si>
    <t>Refencial unit cost (USD/SFM): 32000</t>
  </si>
  <si>
    <t>1.2.2.3  Finance commercial Community Forest Restoration (CFR) projects with business plans prepared by indigenous communities outside protected areas</t>
  </si>
  <si>
    <t>Number of CFR projects financed</t>
  </si>
  <si>
    <t>Refencial unit cost (USD/CFR): 57659</t>
  </si>
  <si>
    <t>Refencial unit cost (USD/CFR): 99942</t>
  </si>
  <si>
    <t xml:space="preserve"> Materials, supplies, food, lodging and miscellaneous expenses for training workshops for beneficiaries: Workshops and rountables on sustainable forest management and harvesting of forest products</t>
  </si>
  <si>
    <t>Refencial unit cost (USD/CFR): 5711</t>
  </si>
  <si>
    <t>Refencial unit cost (USD/CFR): 7000</t>
  </si>
  <si>
    <t>Professional service contracts of natural and/or legal persons specialized in community forest management, wood processing and forest restoration CFR</t>
  </si>
  <si>
    <t>Refencial unit cost (USD/CFR): 32000</t>
  </si>
  <si>
    <t xml:space="preserve">Output 1.2.3 Farmer cooperatives, producer organizations and community enterprises access high-value markets </t>
  </si>
  <si>
    <t xml:space="preserve">Number of farmer cooperatives and community enterprises access high-value markets </t>
  </si>
  <si>
    <t>1.2.3.1 Support cooperatives, producer organizations and indigenous communitiy (SCEs and CRMR) to reach high-value markets</t>
  </si>
  <si>
    <t>Number of organizations that participated in fairs or business events</t>
  </si>
  <si>
    <t>Value-added and post-harvest materials and equipment (drying, selection, packaging, among others)</t>
  </si>
  <si>
    <t>Refencial unit cost (USD/organization): 2,400</t>
  </si>
  <si>
    <t xml:space="preserve"> Materials, supplies, food, lodging and miscellaneous expenses for beneficiary training workshops: Training workshops on value chains, post-harvest treatment, access to markets, among others  </t>
  </si>
  <si>
    <t>Refencial unit cost (USD/organization): 1,400</t>
  </si>
  <si>
    <t>Internal and national travels of representatives of producer organizations (includes tickets, accommodation and food)</t>
  </si>
  <si>
    <t>Refencial unit cost (USD/organization): 1,000</t>
  </si>
  <si>
    <t>Contract of specialized consultancy in post-harvest and marketing</t>
  </si>
  <si>
    <t>Refencial unit cost (USD/organization): 2,000</t>
  </si>
  <si>
    <t>1.2.3.2  Facilitate targeted business contacts between producers organizations and indigenous communities enterprises with high value markets</t>
  </si>
  <si>
    <t>Number of commercial visits/exchanges facilitated</t>
  </si>
  <si>
    <t xml:space="preserve">Exhibition equipment, tools and materials, advertisements among others  </t>
  </si>
  <si>
    <t>Refencial unit cost (USD/event): 7,000</t>
  </si>
  <si>
    <t xml:space="preserve">Product display and sales spaces </t>
  </si>
  <si>
    <t>Refencial unit cost (USD/event): 10,000</t>
  </si>
  <si>
    <t xml:space="preserve"> Materials, supplies, food, lodging and miscellaneous expenses for beneficiary training workshops: training and exchange workshops, product presentation events, business rounds</t>
  </si>
  <si>
    <t>Refencial unit cost (USD/event): 8,000</t>
  </si>
  <si>
    <t>Travels, food and lodging expenses for participation in international and national fairs</t>
  </si>
  <si>
    <t>Refencial unit cost (USD/event): 11,200</t>
  </si>
  <si>
    <t>Refencial unit cost (USD/event): 8,800</t>
  </si>
  <si>
    <t>1.2.3.3  Support producer organizations and community enterprises in voluntary certification processes</t>
  </si>
  <si>
    <t>Number of farmers/organizations/cooperatives/enterprises to certify their products/services</t>
  </si>
  <si>
    <t xml:space="preserve"> Materials, supplies, food, lodging and miscellaneous expenses for training workshops for beneficiaries (certification process)</t>
  </si>
  <si>
    <t>Refencial unit cost (USD/producer): 20</t>
  </si>
  <si>
    <t>Contract by public tender to a national or international specialized technical service provider: certification services for agroforestry products of individual producers, organizations and/or cooperatives</t>
  </si>
  <si>
    <t>Refencial unit cost (USD/producer): 120</t>
  </si>
  <si>
    <t>COMPONENT 2: GOOD GOVERNANCE</t>
  </si>
  <si>
    <t>Subcomponente 2.1 Regional natural resources governance strengthened</t>
  </si>
  <si>
    <t>Output 2.1 .1 Environmental authorities present at the regional and the local level, including municipalities and indigenous territory governments (GTIs) strenghtened</t>
  </si>
  <si>
    <t>Number of institutions strenghtened</t>
  </si>
  <si>
    <t>2.1.1 .1  Hire new technical, extension and control personell to work in the project area and indigenous territories</t>
  </si>
  <si>
    <t>Total number of new annual contracts to hire technicians at local level</t>
  </si>
  <si>
    <t>National consultants exclusively hired to implement the project under the modality of long-term project consultants (professional and technical, administrative and support staff, among others)</t>
  </si>
  <si>
    <t>Refencial unit cost (USD/contract/year): 6,300</t>
  </si>
  <si>
    <t>2.1..1.2 Procure material, equipment and vehicles for regional and local institutions</t>
  </si>
  <si>
    <t>Number of institutions equipped</t>
  </si>
  <si>
    <t xml:space="preserve">Equipment, desktop materials (computers, furniture, projectors, printers, etc.) and field equipment (vans, motorcycles, boats, GPS, etc.) </t>
  </si>
  <si>
    <t>Refencial unit cost (USD/territorial institutions): 95,000</t>
  </si>
  <si>
    <t>Adaptation of national, deconcentrated offices and repair of forest control and monitoring posts</t>
  </si>
  <si>
    <t>Refencial unit cost (USD/territorial institutions): 20,000</t>
  </si>
  <si>
    <t xml:space="preserve"> Materials, supplies, food, lodging and miscellaneous expenses for training workshops for beneficiaries: Training workshops for use of equipment and offices </t>
  </si>
  <si>
    <t>Refencial unit cost (USD/territorial institutions): 5,000</t>
  </si>
  <si>
    <t>Internal travels (transfer of equipment, materials and tools)</t>
  </si>
  <si>
    <t>Refencial unit cost (USD/territorial institutions): 3,000</t>
  </si>
  <si>
    <t>Professional contract for design, adaptation of offices and checkpoints</t>
  </si>
  <si>
    <t>Refencial unit cost (USD/territorial institutions): 15,951</t>
  </si>
  <si>
    <t>2.1.1. 3 Grant public budget for operationalional expenses to regional/local environ. authorities incl. Indigenous Territorial Governments</t>
  </si>
  <si>
    <t>Number of local institutions with increaded operative budget</t>
  </si>
  <si>
    <t>Repair and maintenance of equipment, tools, replacement of parts for equipment and tools, fuel and lubricants</t>
  </si>
  <si>
    <t>Refencial unit cost (USD/territorial institutions): 21,000</t>
  </si>
  <si>
    <t xml:space="preserve">Maintenance of offices and checkpoints and surveillance </t>
  </si>
  <si>
    <t>Refencial unit cost (USD/territorial institutions): 14,000</t>
  </si>
  <si>
    <t xml:space="preserve">Materials, supplies, food, lodging and miscellaneous expenses for training workshops for beneficiaries: Permanent training of personnel </t>
  </si>
  <si>
    <t>Refencial unit cost (USD/territorial institutions): 4,900</t>
  </si>
  <si>
    <t xml:space="preserve">Internal control and surveillance travels (fuel, food, lodging expenses) </t>
  </si>
  <si>
    <t>Refencial unit cost (USD/territorial institutions): 42,000</t>
  </si>
  <si>
    <t>Contracts for maintenance of equipment and checkpoints</t>
  </si>
  <si>
    <t>Refencial unit cost (USD/territorial institutions): 8,250</t>
  </si>
  <si>
    <t>Output 2.1.2  Legal and normative framework up-datet</t>
  </si>
  <si>
    <t>Number of legal, normative and administrative  instruments, including management plans for protected areas, that have been up-dated with project support</t>
  </si>
  <si>
    <t>2.1.2.1 Analyse and up-date forestry, environmental and land-use normative framework at national level</t>
  </si>
  <si>
    <t>Number of legal instruments up-dated (at national level)</t>
  </si>
  <si>
    <t>Contract of specialized consultants in environmental law (elaboration of legal, normative and/or administrative instruments)</t>
  </si>
  <si>
    <t>Refencial unit cost (USD/legal instrument): 2,500</t>
  </si>
  <si>
    <t>Contract of specialized consultants in forest and comparative environmental law (elaboration of legal, normative and/or administrative instruments)</t>
  </si>
  <si>
    <t>Refencial unit cost (USD/legal instrument): 4,000</t>
  </si>
  <si>
    <t>Materials and inputs for organizing consultation workshops with beneficiaries and experts</t>
  </si>
  <si>
    <t>Refencial unit cost (USD/legal instrument): 200</t>
  </si>
  <si>
    <t xml:space="preserve">Food and lodging expenses for consultation workshops </t>
  </si>
  <si>
    <t>Refencial unit cost (USD/legal instrument): 2,400</t>
  </si>
  <si>
    <t>Domestic and international travels (tickets, accommodation and food)</t>
  </si>
  <si>
    <t>Contracts for participatory workshop organization and facilitation services</t>
  </si>
  <si>
    <t>Refencial unit cost (USD/legal instrument): 1,300</t>
  </si>
  <si>
    <t>2.1.2.2 Support regional / local environamental authorities to actualize the normative framework</t>
  </si>
  <si>
    <t>Number of institutions suppored to update legal instruments (at regional and local level)</t>
  </si>
  <si>
    <t>Refencial unit cost (USD/legal instrument): -</t>
  </si>
  <si>
    <t>Refencial unit cost (USD/legal instrument): 800</t>
  </si>
  <si>
    <t xml:space="preserve">Food, lodging and facilitation expenses </t>
  </si>
  <si>
    <t>Refencial unit cost (USD/legal instrument): 1,500</t>
  </si>
  <si>
    <t>Internal travels (tickets, accommodation, food)</t>
  </si>
  <si>
    <t>Refencial unit cost (USD/legal instrument): 400</t>
  </si>
  <si>
    <t>2.1.2.3 Up-date the management plans of the two protected areas: BOSAWAS and Indío Maíz</t>
  </si>
  <si>
    <t>Management plans updated</t>
  </si>
  <si>
    <t>Specialized consultancies (for each protected area)</t>
  </si>
  <si>
    <t>Refencial unit cost (USD/management plan): 15,000</t>
  </si>
  <si>
    <t>Specialized consultants in international environmental law (for each protected area)</t>
  </si>
  <si>
    <t>Refencial unit cost (USD/management plan): 5,000</t>
  </si>
  <si>
    <t>Refencial unit cost (USD/management plan): 1,000</t>
  </si>
  <si>
    <t>Refencial unit cost (USD/management plan): -</t>
  </si>
  <si>
    <t>Expenses for food, lodging and facilitation of workshops</t>
  </si>
  <si>
    <t>Refencial unit cost (USD/management plan): 3,000</t>
  </si>
  <si>
    <t>Refencial unit cost (USD/management plan): 2,000</t>
  </si>
  <si>
    <t>Service contracts for the organization and facilitation of participatory workshops</t>
  </si>
  <si>
    <t>Refencial unit cost (USD/management plan): 1,625</t>
  </si>
  <si>
    <t>Output 2.1.3 Public-private dialogue and cooperation strenghtened</t>
  </si>
  <si>
    <t>Public private investment facilities / trust funds for climate resilient, sustainable development operative</t>
  </si>
  <si>
    <t>2.1.3.1 Facilitate sectoral public-private dialogue at regional and local level</t>
  </si>
  <si>
    <t>Number of public private round tables supported</t>
  </si>
  <si>
    <t xml:space="preserve">Miscellaneous materials and inputs for participatory and consultative workshops </t>
  </si>
  <si>
    <t>Refencial unit cost (USD/roundtable): 500</t>
  </si>
  <si>
    <t>Refencial unit cost (USD/roundtable): -</t>
  </si>
  <si>
    <t xml:space="preserve">Expenses for food, lodging, workshops and dialogue tables </t>
  </si>
  <si>
    <t>Refencial unit cost (USD/roundtable): 800</t>
  </si>
  <si>
    <t>Refencial unit cost (USD/roundtable): 200</t>
  </si>
  <si>
    <t>Refencial unit cost (USD/roundtable): 250</t>
  </si>
  <si>
    <t>2.1.3.2 Strenghten the Production, Consumption and Marketing System (SPCC) at regional level</t>
  </si>
  <si>
    <t>Number of instrumets (Including Trust Funds) agreed upon and operative</t>
  </si>
  <si>
    <t>Specialized consultants in trusts and financial mechanisms (by type of trust)</t>
  </si>
  <si>
    <t>Refencial unit cost (USD/instrument): 5,000</t>
  </si>
  <si>
    <t>Specialized consultants in the design of innovative financial mechanisms and public/private participation (by type of trust)</t>
  </si>
  <si>
    <t>Refencial unit cost (USD/instrument): 6,000</t>
  </si>
  <si>
    <t>Computer equipment and digital platforms for strengthening the SPCC</t>
  </si>
  <si>
    <t>Refencial unit cost (USD/instrument): 20,000</t>
  </si>
  <si>
    <t>Food and lodging expenses in training workshops for the use of SPCC tools</t>
  </si>
  <si>
    <t>Refencial unit cost (USD/instrument): 2,000</t>
  </si>
  <si>
    <t>Internal travels (tickets, accommodation and food)</t>
  </si>
  <si>
    <t>Refencial unit cost (USD/instrument): 800</t>
  </si>
  <si>
    <t>Refencial unit cost (USD/instrument): 28,033</t>
  </si>
  <si>
    <t>Subcomponente 2.2 Local organization, territorial oversight and law enforcement strengthened</t>
  </si>
  <si>
    <t>Output 2.2.1 Territorial governments and local organizations strenghtened</t>
  </si>
  <si>
    <t>Total number of organizations strenghtened</t>
  </si>
  <si>
    <t>2.2.1.1 Provide institutional strengthening to Indigenous Territorial Governments (GTIs)</t>
  </si>
  <si>
    <t>Number of GTIs strenghtened</t>
  </si>
  <si>
    <t xml:space="preserve"> Specialized consultants for organizational development (for each indigenous territorial government)</t>
  </si>
  <si>
    <t>Refencial unit cost (USD/GTI): 5,000</t>
  </si>
  <si>
    <t>Office materials and equipment (computers, projectors, furniture, etc)</t>
  </si>
  <si>
    <t>Refencial unit cost (USD/GTI): 10,000</t>
  </si>
  <si>
    <t>Adaptation of community spaces (adaptation of meeting spaces and offices)</t>
  </si>
  <si>
    <t>Refencial unit cost (USD/GTI): 7,000</t>
  </si>
  <si>
    <t xml:space="preserve">Organizational strengthening workshops (includes lodging, food, various supplies) </t>
  </si>
  <si>
    <t>Refencial unit cost (USD/GTI): 2,000</t>
  </si>
  <si>
    <t>Travel of board members for exchanges of experience and training (tickets, accommodation, food)</t>
  </si>
  <si>
    <t>Refencial unit cost (USD/GTI): 1,600</t>
  </si>
  <si>
    <t>Refencial unit cost (USD/GTI): 1,400</t>
  </si>
  <si>
    <t>2.2.1.2 Provide organizational support to local producer organizations (indigenous and non-indigenous)</t>
  </si>
  <si>
    <t>Number of organizatios created/strenghtened</t>
  </si>
  <si>
    <t>Basic writing materials (file cabinets, ecran, blackboards, etc.)</t>
  </si>
  <si>
    <t>Refencial unit cost (USD/organization): 200</t>
  </si>
  <si>
    <t>Refencial unit cost (USD/organization): 480</t>
  </si>
  <si>
    <t>2.2.1.3 Provide legal support to officialize producer organizations, cooperatives and community enterprises</t>
  </si>
  <si>
    <t>Number of organizations legalized</t>
  </si>
  <si>
    <t>Specialized consultants in fomalization (for each organization)</t>
  </si>
  <si>
    <t>Refencial unit cost (USD/organization): 1,300</t>
  </si>
  <si>
    <t>Expenditure on materials, food for the organisation of working meetings with board members and members of associations</t>
  </si>
  <si>
    <t>Internal travels of coordination and formalities (ticket, food ,lodging)</t>
  </si>
  <si>
    <t>Refencial unit cost (USD/organization): 300</t>
  </si>
  <si>
    <t>Output 2.2.2 Forest, land-use and land use change administration, control and environmental law enforcement strengthened</t>
  </si>
  <si>
    <t>Number of control and law enforcement initiatives supported (including fire brigades, fixed and mobile control posts for timber control, community brigades and similar initiatives)</t>
  </si>
  <si>
    <t xml:space="preserve">2.2.2.1  Operate mobile units and fixed control posts to control timber transport </t>
  </si>
  <si>
    <t>Number of control units operative</t>
  </si>
  <si>
    <t>Vehicles, equipment and tools for surveillance and operation (flashlights, radio, machetes, protectors, uniforms etc)</t>
  </si>
  <si>
    <t>Refencial unit cost (USD/control unit): 5,023</t>
  </si>
  <si>
    <t xml:space="preserve">Maintenance and adaptation of control posts </t>
  </si>
  <si>
    <t>Refencial unit cost (USD/control unit): 4,000</t>
  </si>
  <si>
    <t>Training of checkpoint personnel</t>
  </si>
  <si>
    <t>Refencial unit cost (USD/control unit): 1,000</t>
  </si>
  <si>
    <t>Monitoring travels (fuel, lubricants, travel expenses, miscellaneous)</t>
  </si>
  <si>
    <t>Refencial unit cost (USD/control unit): 5,000</t>
  </si>
  <si>
    <t>2.2.2.2 Operate deforestation control and forest fire prevention brigades</t>
  </si>
  <si>
    <t xml:space="preserve">Number of control operatives/check points that have been supported </t>
  </si>
  <si>
    <t>Forest protection equipment and forest fire fighting and containment</t>
  </si>
  <si>
    <t>Refencial unit cost (USD/control operation): 1,200</t>
  </si>
  <si>
    <t>Refencial unit cost (USD/control operation): -</t>
  </si>
  <si>
    <t>Training of brigade personnel</t>
  </si>
  <si>
    <t>Refencial unit cost (USD/control operation): 200</t>
  </si>
  <si>
    <t xml:space="preserve">Expenses for food, lodging, meals and internal travel </t>
  </si>
  <si>
    <t>Refencial unit cost (USD/control operation): 800</t>
  </si>
  <si>
    <t>Hiring of local workforce for construction and maintenance of fire control and fire fighting trails</t>
  </si>
  <si>
    <t>Refencial unit cost (USD/control operation): 331</t>
  </si>
  <si>
    <t>2.2.2.3 Operate indigenous people territorial defense and resources control brigades</t>
  </si>
  <si>
    <t xml:space="preserve">Number of community surveillance operations supported </t>
  </si>
  <si>
    <t>Surveillance and protective equipment (radio, flashlights, scopes, etc.)</t>
  </si>
  <si>
    <t>Refencial unit cost (USD/operation): 2,000</t>
  </si>
  <si>
    <t xml:space="preserve">Maintenance of checkpoints </t>
  </si>
  <si>
    <t>Refencial unit cost (USD/operation): 506</t>
  </si>
  <si>
    <t>Training workshops for community members (accommodation, food)</t>
  </si>
  <si>
    <t>Refencial unit cost (USD/operation): 200</t>
  </si>
  <si>
    <t>Refencial unit cost (USD/operation): 500</t>
  </si>
  <si>
    <t>COMPONENT 3: CAPACITY DEVELOPMENT FOR PRODUCTIVE LANDSCAPE RESTORATION AND FOREST CONSERVATION</t>
  </si>
  <si>
    <t>Subcomponent 3.1 Capacity development through training</t>
  </si>
  <si>
    <t>Total number of persons trained (gender dissagregated)</t>
  </si>
  <si>
    <t>Output 3.1.1 Technical personell, extension workers and promotors trained</t>
  </si>
  <si>
    <t>Number of persons trained (gender disaggregated)</t>
  </si>
  <si>
    <t>3.1.1.1 Train technicians and extensionists in participatory land use planning (LUMP-b, TDPs-b)</t>
  </si>
  <si>
    <t>Number of trainers trained (gender disaggregated)</t>
  </si>
  <si>
    <t>Training materials</t>
  </si>
  <si>
    <t>Refencial unit cost (USD/trainer): 20</t>
  </si>
  <si>
    <t>Refencial unit cost (USD/trainer): 40</t>
  </si>
  <si>
    <t xml:space="preserve">Refencial unit cost (USD/trainer): </t>
  </si>
  <si>
    <t>Refencial unit cost (USD/trainer): 64</t>
  </si>
  <si>
    <t>3.1.1.2 Train stakeholders to use the up-dated sectoral legal and normative framework</t>
  </si>
  <si>
    <t xml:space="preserve">Training materials </t>
  </si>
  <si>
    <t>Refencial unit cost (USD/person trained): 10</t>
  </si>
  <si>
    <t>Training workshops (accommodation, food)</t>
  </si>
  <si>
    <t>Refencial unit cost (USD/person trained):  53</t>
  </si>
  <si>
    <t xml:space="preserve">Refencial unit cost (USD/person trained): </t>
  </si>
  <si>
    <t>Refencial unit cost (USD/person trained):  62</t>
  </si>
  <si>
    <t xml:space="preserve">3.1.1.3 Train technicians and extensionworkers to implement Productive Landscape Restoration / Forest Conservation Models </t>
  </si>
  <si>
    <t>Refencial unit cost (USD/person trained): 52</t>
  </si>
  <si>
    <t>Refencial unit cost (USD/person trained): 61</t>
  </si>
  <si>
    <t>Output 3.1.2 Producers and members of organizations/communities trained</t>
  </si>
  <si>
    <t>Numbre of producers trained</t>
  </si>
  <si>
    <t>3.1.2.1 Provide organizational, management, financial and marketing training to producers and members of organizations/communities</t>
  </si>
  <si>
    <t>Expenses for food, lodging, room rental and facilitation, among others</t>
  </si>
  <si>
    <t>Refencial unit cost (USD/person trained): 130</t>
  </si>
  <si>
    <t>3.1.2.2 Train producers in LUMP, TDP and Productive Landscape Restoration / Forest Conservation Models</t>
  </si>
  <si>
    <t>Training materials, equipment and supplies</t>
  </si>
  <si>
    <t>Refencial unit cost (USD/person trained): 39</t>
  </si>
  <si>
    <t>National and international travel expenses (exchanges)</t>
  </si>
  <si>
    <t>Refencial unit cost (USD/person trained): 57</t>
  </si>
  <si>
    <t>Subcomponent 3.2 Development of tools and instruments</t>
  </si>
  <si>
    <t>Output 3.2.1 Information systems for climate resilient sustainable development and risk management are in place</t>
  </si>
  <si>
    <t>System in operation</t>
  </si>
  <si>
    <t>3.2.1.1  Set up a deforestation and forest fires early-warning system</t>
  </si>
  <si>
    <t>System is in operation</t>
  </si>
  <si>
    <t>Consultant team to design early warning system</t>
  </si>
  <si>
    <t>Refencial unit cost (USD/system): 20,000</t>
  </si>
  <si>
    <t>International consultant specialized in early warning systems</t>
  </si>
  <si>
    <t>Refencial unit cost (USD/system): 10,000</t>
  </si>
  <si>
    <t xml:space="preserve">Specialized and interconnected computer equipment for handling satellite information and processing real-time images and radio equipment for emergency and communication </t>
  </si>
  <si>
    <t>Refencial unit cost (USD/system): 180,000</t>
  </si>
  <si>
    <t>Construction of monitoring stations in sensitive areas equipped with local sensors</t>
  </si>
  <si>
    <t>Refencial unit cost (USD/system): 70,000</t>
  </si>
  <si>
    <t>Refencial unit cost (USD/system): 25,000</t>
  </si>
  <si>
    <t>National and international exchange and training travels</t>
  </si>
  <si>
    <t>Refencial unit cost (USD/system): 15,000</t>
  </si>
  <si>
    <t>Purchase of specialized software licenses, satellite internet services, various support services</t>
  </si>
  <si>
    <t>Refencial unit cost (USD/system): 184,000</t>
  </si>
  <si>
    <t>3.2.1.2 Up-date and roll out the forest products administration and control system</t>
  </si>
  <si>
    <t>Consultant team per product to design the traceability system</t>
  </si>
  <si>
    <t>Refencial unit cost (USD/System): 25,000</t>
  </si>
  <si>
    <t xml:space="preserve">International consultant specialized in traceability systems </t>
  </si>
  <si>
    <t>Refencial unit cost (USD/System): 15,000</t>
  </si>
  <si>
    <t>Computer equipment and interconnection, digital readers, local servers and communication equipment, integrated surveillance systems</t>
  </si>
  <si>
    <t>Refencial unit cost (USD/System): 285,000</t>
  </si>
  <si>
    <t>Construction of surveillance posts for wood transport</t>
  </si>
  <si>
    <t>Refencial unit cost (USD/System): 120,000</t>
  </si>
  <si>
    <t>Training in the use of the traceability or wood control platform</t>
  </si>
  <si>
    <t>Refencial unit cost (USD/System): 20,000</t>
  </si>
  <si>
    <t>Purchase of specialized software licenses, development of the traceability and control system</t>
  </si>
  <si>
    <t>Refencial unit cost (USD/System): 200,000</t>
  </si>
  <si>
    <t>3.2.1.3 Monitor LULUC, deforestation and forest degradation</t>
  </si>
  <si>
    <t>Bi-annual reports from the MARENAs´ENDE REDD+ Team</t>
  </si>
  <si>
    <t>Not considerated</t>
  </si>
  <si>
    <t xml:space="preserve">Specialized consultant team </t>
  </si>
  <si>
    <t>Refencial unit cost (USD/report): 27,000</t>
  </si>
  <si>
    <t xml:space="preserve">Specialized consultant </t>
  </si>
  <si>
    <t>Refencial unit cost (USD/report): 15,000</t>
  </si>
  <si>
    <t>Computer equipment for processing satellite images, broadcast materials and publications</t>
  </si>
  <si>
    <t>Refencial unit cost (USD/report): 50,000</t>
  </si>
  <si>
    <t>International experience exchange travels</t>
  </si>
  <si>
    <t>Refencial unit cost (USD/report): 10,000</t>
  </si>
  <si>
    <t xml:space="preserve">Contract for the purchase of satellite images and publication </t>
  </si>
  <si>
    <t>Refencial unit cost (USD/report): 70,000</t>
  </si>
  <si>
    <t>3.2.1.4 Install and monitor permanent plots of the National Forest Inventory (NFI) in the CR</t>
  </si>
  <si>
    <t>Permanent plots installed</t>
  </si>
  <si>
    <t>Refencial unit cost (USD/SFM): 13,021</t>
  </si>
  <si>
    <t>Tender / contract for the installation and monitoring of plots in areas established for the national forest inventory</t>
  </si>
  <si>
    <t>Refencial unit cost (USD/plot): 13,021</t>
  </si>
  <si>
    <t>3.2.1.5 Monitor biodiversity indicator species in 10% of plots of the NFI in the CR</t>
  </si>
  <si>
    <t>Number of capacity building and training events, on the job training and monitoring events/visits</t>
  </si>
  <si>
    <t>Tendering / contracting of biodiversity monitoring service in a network of plots established in forest areas</t>
  </si>
  <si>
    <t>Refencial unit cost (USD/monitoring action): 37,000</t>
  </si>
  <si>
    <t>3.2.1.6 Monitor adaptation,mitigation and biodiversity impact of implemented productive landscape restoration/forest conservation models</t>
  </si>
  <si>
    <t>Tendering / contracting service for monitoring the impacts of adaptation, mitigation and biodiversity in production models</t>
  </si>
  <si>
    <t>Refencial unit cost (USD/monitoring action): 15,400</t>
  </si>
  <si>
    <t>3.2.1.7 Monitor climate, hydrometeorological (incl tropical storms, hurricanes, doughts),and pest risk phenomena in order to inform and emit alerts</t>
  </si>
  <si>
    <t>Number of bi-annual reports emitted</t>
  </si>
  <si>
    <t>Refencial unit cost (USD/SFM): 24,000</t>
  </si>
  <si>
    <t xml:space="preserve">Consultants preparation of specialized reports on weather events </t>
  </si>
  <si>
    <t>Refencial unit cost (USD/monitoring report): 7,000</t>
  </si>
  <si>
    <t xml:space="preserve">Purchase of computer equipment to improve information processing and reporting </t>
  </si>
  <si>
    <t>Refencial unit cost (USD/monitoring report): 5,000</t>
  </si>
  <si>
    <t xml:space="preserve">Training and reporting workshops </t>
  </si>
  <si>
    <t>Refencial unit cost (USD/monitoring report): 3,000</t>
  </si>
  <si>
    <t xml:space="preserve">National travels to develop training processes in regions </t>
  </si>
  <si>
    <t>Refencial unit cost (USD/monitoring report): 4,000</t>
  </si>
  <si>
    <t xml:space="preserve">Contract for the optimization of computer systems for data analysis and reporting </t>
  </si>
  <si>
    <t>Subcomponent 3.3 Development of public awareness</t>
  </si>
  <si>
    <t>Output 3.3.1 The Public is more aware of the need for climate change adaptation, mitigation, landscape restoration and forest conservation</t>
  </si>
  <si>
    <t>Independent evaluation reports specifically commissioned to evaluate the various results included in this outcome</t>
  </si>
  <si>
    <t>3.3.1.1 Develop and roll-out a public communication strategy</t>
  </si>
  <si>
    <t>Strategy document developed and quarterly reports of communication campaing implementation</t>
  </si>
  <si>
    <t>Tendering / contracting of service to a company specialized in communication for development</t>
  </si>
  <si>
    <t>Refencial unit cost (USD/communication strategy): 9,000</t>
  </si>
  <si>
    <t>3.3.1.2 Undertake environmental education in local schools and communities</t>
  </si>
  <si>
    <t>Environmental curricula in schoools of the CR includes biodiversity and climate issues and number of education events successfully held.</t>
  </si>
  <si>
    <t>Expenses for food, lodging, room rental and event facilitation</t>
  </si>
  <si>
    <t>Refencial unit cost (USD/education event): 3,000</t>
  </si>
  <si>
    <t>Refencial unit cost (USD/education event): -</t>
  </si>
  <si>
    <t xml:space="preserve">Events to present communication materials </t>
  </si>
  <si>
    <t>Refencial unit cost (USD/education  event): 500</t>
  </si>
  <si>
    <t xml:space="preserve">Travels to communities and schools </t>
  </si>
  <si>
    <t>Refencial unit cost (USD/education event): 2,000</t>
  </si>
  <si>
    <t>Hiring of broadcasting services in national and/or local press (radio spots and TV ads)</t>
  </si>
  <si>
    <t>Refencial unit cost (USD/education event): 2,500</t>
  </si>
  <si>
    <t xml:space="preserve">PROJECT MANAGEMENT </t>
  </si>
  <si>
    <t>Project Management Unit (PMU) in operation</t>
  </si>
  <si>
    <t>PMU in operation</t>
  </si>
  <si>
    <t xml:space="preserve"> Set-up and operate the PMU</t>
  </si>
  <si>
    <t>Annual reports of PMU operation</t>
  </si>
  <si>
    <t>Project staffing (core staff): Project Manager, Procurement Personnel, Finance Personnel and Administrative personnel</t>
  </si>
  <si>
    <t>Refencial unit cost (USD/PIU/year): 61429</t>
  </si>
  <si>
    <t>Refencial unit cost (USD/PIU/year): -</t>
  </si>
  <si>
    <t>Office equipment, materials and supplies</t>
  </si>
  <si>
    <t>Refencial unit cost (USD/PIU/year): 1712</t>
  </si>
  <si>
    <t>Adaptation/extension of the PIU office</t>
  </si>
  <si>
    <t>Refencial unit cost (USD/Year): 571</t>
  </si>
  <si>
    <t>Refencial unit cost (USD/Year): 1143</t>
  </si>
  <si>
    <t>National and international travels of the project's core team</t>
  </si>
  <si>
    <t>Refencial unit cost (USD/Year): 3143</t>
  </si>
  <si>
    <t>Contract services for communication and maintenance of equipment and offices</t>
  </si>
  <si>
    <t>Refencial unit cost (USD/Year): 1429</t>
  </si>
  <si>
    <t xml:space="preserve"> Stenghten MEFCCA/MARENA project oversight and stearing capacities</t>
  </si>
  <si>
    <t>Annual reports of project oversight/stearing</t>
  </si>
  <si>
    <t>Contract for specific support to the annual reports of the Steering Group</t>
  </si>
  <si>
    <t>Refencial unit cost (USD/annual report): 1429</t>
  </si>
  <si>
    <t>Office equipment and materials</t>
  </si>
  <si>
    <t>Refencial unit cost (USD/annual repor): 3571</t>
  </si>
  <si>
    <t>Adaptation/extension of the MEFFCA/MARENA</t>
  </si>
  <si>
    <t>Refencial unit cost (USD/annual repor): 1714</t>
  </si>
  <si>
    <t>Refencial unit cost (USD/annual repor): 1429</t>
  </si>
  <si>
    <t xml:space="preserve">National and international travels for training and experience-sharing events  </t>
  </si>
  <si>
    <t>Refencial unit cost (USD/annual repor): 1857</t>
  </si>
  <si>
    <t>Refencial unit cost (USD/annual repor): 1520</t>
  </si>
  <si>
    <t>Project M&amp;E and reporting system implemented, and Environmental and Social Impact Assessment and Management and Mitigation Plan in place</t>
  </si>
  <si>
    <t>M&amp;E system implemented</t>
  </si>
  <si>
    <t>Set-up the project monitoring, evaluation and reporting system</t>
  </si>
  <si>
    <t>Annual M&amp;E reports</t>
  </si>
  <si>
    <t xml:space="preserve">Not consirated </t>
  </si>
  <si>
    <t>Contracts of the consultant team for developing M&amp;E system</t>
  </si>
  <si>
    <t>Refencial unit cost (USD/M&amp;E system): 10,000</t>
  </si>
  <si>
    <t xml:space="preserve">Contract of an international M&amp;E Consultant  </t>
  </si>
  <si>
    <t>Refencial unit cost (USD/M&amp;E system): 5,000</t>
  </si>
  <si>
    <t>Materials and computer equipment for the development of the M&amp;E system</t>
  </si>
  <si>
    <t>Refencial unit cost (USD/M&amp;E system): 15,000</t>
  </si>
  <si>
    <t>Field monitoring travels</t>
  </si>
  <si>
    <t xml:space="preserve">Contract for the office and equipment maintenance services </t>
  </si>
  <si>
    <t>Refencial unit cost (USD/M&amp;E system): 38,200</t>
  </si>
  <si>
    <t xml:space="preserve"> Systematize findings and lessons learnt and communicate project results</t>
  </si>
  <si>
    <t>Systematization and communication products produced</t>
  </si>
  <si>
    <t xml:space="preserve">Consultancy contract to systematize the project results </t>
  </si>
  <si>
    <t>Refencial unit cost (USD/systematization product): 2,000</t>
  </si>
  <si>
    <t>Office supplies</t>
  </si>
  <si>
    <t>Refencial unit cost (USD/systematization product): 500</t>
  </si>
  <si>
    <t>Refencial unit cost (USD/systematization product): -</t>
  </si>
  <si>
    <t xml:space="preserve">Domestic travels </t>
  </si>
  <si>
    <t>Refencial unit cost (USD/systematization product): 1,500</t>
  </si>
  <si>
    <t>Workshop facilitation service contracts</t>
  </si>
  <si>
    <t>Refencial unit cost (USD/systematization product): 1,000</t>
  </si>
  <si>
    <t>Independent evaluation (Midterm review and final evaluation)</t>
  </si>
  <si>
    <t>Supervision and evaluation mission reports</t>
  </si>
  <si>
    <t>Contract of specialized consultants for evaluation missions</t>
  </si>
  <si>
    <t>Refencial unit cost (USD/evaluation): 30000</t>
  </si>
  <si>
    <t>Refencial unit cost (USD/evaluation): 48000</t>
  </si>
  <si>
    <t>Refencial unit cost (USD/evaluation): 6000</t>
  </si>
  <si>
    <t>National and international travels</t>
  </si>
  <si>
    <t>Refencial unit cost (USD/evaluation): 12000</t>
  </si>
  <si>
    <t>Contract for evalluation reporting services</t>
  </si>
  <si>
    <t>Refencial unit cost (USD/evaluation): 3000</t>
  </si>
  <si>
    <t>TOTAL</t>
  </si>
  <si>
    <t>A) RESULT FRAMEWORK</t>
  </si>
  <si>
    <t>Verificador</t>
  </si>
  <si>
    <t>Budget categories</t>
  </si>
  <si>
    <t>Description</t>
  </si>
  <si>
    <t>%</t>
  </si>
  <si>
    <t>Financing the permanent staff cost</t>
  </si>
  <si>
    <t>Financing the project staff costs on long-term contracts (key project staff) and consultants hired for specific products</t>
  </si>
  <si>
    <t xml:space="preserve">Financing contracts of nternational consultants for specialized assigments </t>
  </si>
  <si>
    <t>Expenditure on materials, equipment, tools and inputs for the implementation of production models, implementation of offices, post-harvest centers, etc.</t>
  </si>
  <si>
    <t>Expenditure for construction and/or  office refurbishment of surveillance stations, wood processing spaces, post-harvest processing and processing, etc</t>
  </si>
  <si>
    <t xml:space="preserve">Costs of organizing training events, exchange of experiences, workshops and conferences both national and international </t>
  </si>
  <si>
    <t>Domestic, national and international travel expenses</t>
  </si>
  <si>
    <t>Expenses for contracting professional services from natural and/or legal entities for the provision of certain goods and services</t>
  </si>
  <si>
    <t>BIOCLIMA</t>
  </si>
  <si>
    <t>DESCRIPTION</t>
  </si>
  <si>
    <t>Years</t>
  </si>
  <si>
    <t>Total cost</t>
  </si>
  <si>
    <t>2.1.3.2 Strenghten the Production, Consumtion and Marketing System (SPCC) at regional level</t>
  </si>
  <si>
    <t>Annex 4 Detailed budget plan</t>
  </si>
  <si>
    <t>Project/Programme Title: Integrated climate action to reduce deforestation and strengthen resilience in BOSAWAS and Rio San Juan Biospheres - BioCLIMA, Nicaragua</t>
  </si>
  <si>
    <t>Component</t>
  </si>
  <si>
    <t>Subcomponent</t>
  </si>
  <si>
    <t>Output</t>
  </si>
  <si>
    <t>Activity</t>
  </si>
  <si>
    <t>Financing Source</t>
  </si>
  <si>
    <t xml:space="preserve">Budget Account Description </t>
  </si>
  <si>
    <t>Notes and Assumptions*</t>
  </si>
  <si>
    <t>Amount Year 1 (USD)</t>
  </si>
  <si>
    <t>Amount Year 2 (USD)</t>
  </si>
  <si>
    <t>Amount Year 3 (USD)</t>
  </si>
  <si>
    <t>Amount Year 4 (USD)</t>
  </si>
  <si>
    <t>Amount Year 5 (USD)</t>
  </si>
  <si>
    <t>Amount Year 6 (USD)</t>
  </si>
  <si>
    <t>Amount Year 7 (USD)</t>
  </si>
  <si>
    <t>Total (USD)</t>
  </si>
  <si>
    <t>Project Management Component</t>
  </si>
  <si>
    <t>GCF Grant</t>
  </si>
  <si>
    <t>PM1</t>
  </si>
  <si>
    <t>PM2</t>
  </si>
  <si>
    <t>PM3</t>
  </si>
  <si>
    <t>Equipment</t>
  </si>
  <si>
    <t>PM4</t>
  </si>
  <si>
    <t>PM5</t>
  </si>
  <si>
    <t>PM6</t>
  </si>
  <si>
    <t>PM7</t>
  </si>
  <si>
    <t>PM8</t>
  </si>
  <si>
    <t>GCF Credit</t>
  </si>
  <si>
    <t>GEF</t>
  </si>
  <si>
    <t>PM9</t>
  </si>
  <si>
    <t>PM10</t>
  </si>
  <si>
    <t>PM11</t>
  </si>
  <si>
    <t>PM12</t>
  </si>
  <si>
    <t>PM13</t>
  </si>
  <si>
    <t>PM14</t>
  </si>
  <si>
    <t>PM15</t>
  </si>
  <si>
    <t>PM16</t>
  </si>
  <si>
    <t>PM17</t>
  </si>
  <si>
    <t>PM18</t>
  </si>
  <si>
    <t>PM19</t>
  </si>
  <si>
    <t>PM20</t>
  </si>
  <si>
    <t>PM21</t>
  </si>
  <si>
    <t>PM22</t>
  </si>
  <si>
    <t>PM23</t>
  </si>
  <si>
    <t>PM24</t>
  </si>
  <si>
    <t>PM25</t>
  </si>
  <si>
    <t>PM26</t>
  </si>
  <si>
    <t>PM27</t>
  </si>
  <si>
    <t>PM28</t>
  </si>
  <si>
    <t>PM29</t>
  </si>
  <si>
    <t>PM30</t>
  </si>
  <si>
    <t>PM31</t>
  </si>
  <si>
    <t>PM32</t>
  </si>
  <si>
    <t>Total PM cost</t>
  </si>
  <si>
    <t>Total Amount</t>
  </si>
  <si>
    <t>Total Amount GCF</t>
  </si>
  <si>
    <t>i) GCF Grant</t>
  </si>
  <si>
    <t>ii) GCF Credit</t>
  </si>
  <si>
    <t>CABEI Credit</t>
  </si>
  <si>
    <t>-</t>
  </si>
  <si>
    <t>GEF Grant</t>
  </si>
  <si>
    <t xml:space="preserve">See Annex 3. Detailed Budget with specific formulas linked with other parameters can be found in the spreadsheets from VII .A to VIII.C) </t>
  </si>
  <si>
    <t xml:space="preserve">*Please provide detailed assumptions, formulae and calculations underlying each budget line item to provide basis of how these costs are arrived in the separate excel file referring to Notes and Assumptions. Please also provide the assumptions regarding the exchange rates used for budgeting, if applicable. </t>
  </si>
  <si>
    <t xml:space="preserve">Total PM Component </t>
  </si>
  <si>
    <t>Detailed Budget_Summary Notes</t>
  </si>
  <si>
    <t>Details</t>
  </si>
  <si>
    <t>Assumption (unit cost/measurament unit)</t>
  </si>
  <si>
    <t>Total quantity (target)</t>
  </si>
  <si>
    <t>Annual quantity  (Details)</t>
  </si>
  <si>
    <t>Additional details</t>
  </si>
  <si>
    <t>Total and annual amount by each funding source (see details in Annex 4.1)</t>
  </si>
  <si>
    <t>Project staff (core staff): 1 Project Manager  (USD/year= 26400),  1 Procurement Personnel(USD/year=12000), 1 Finance Personnel (USD/year = 12000 and 1 Administrative personnel (USD/year = 11029)</t>
  </si>
  <si>
    <t>Basic office equipment (computer, furniture, printer, paper, ink, etc</t>
  </si>
  <si>
    <t>Refurbishment of PIU Office</t>
  </si>
  <si>
    <t>Expenditures for organizing internal workshops organized by the PIU</t>
  </si>
  <si>
    <t>National al international travels (Core team)</t>
  </si>
  <si>
    <t>Contract for cleaning, maintenance and communication services</t>
  </si>
  <si>
    <t xml:space="preserve">Consultancy contract for  product to the elaboration of the  Steering Group's annual report </t>
  </si>
  <si>
    <t xml:space="preserve">Support for the operation of the office of the Steering Group's office </t>
  </si>
  <si>
    <t>Refurbishment of Steering Group's Office</t>
  </si>
  <si>
    <t>Expenditures for organizing internal workshops organized by the Steering Group</t>
  </si>
  <si>
    <t>National al international travels (Steering Group</t>
  </si>
  <si>
    <t>Contract for communication services and facilitation services</t>
  </si>
  <si>
    <t>2 National consultant for two months to develop the manuals of the M&amp;E system</t>
  </si>
  <si>
    <t>1 International contract for two months to develop the manuals of the M&amp;E system</t>
  </si>
  <si>
    <t>Equipments to implement a data center (Computer, internal servers, hard disks)</t>
  </si>
  <si>
    <t xml:space="preserve">Expenditures for organizing workshops with national, territorial institutions and beneficiaries </t>
  </si>
  <si>
    <t xml:space="preserve">Expenditures for internal travels </t>
  </si>
  <si>
    <t>1 contract to adapt /develop  the M&amp;E system</t>
  </si>
  <si>
    <t>12 contracts of National Consultant for 2  month to systematize the project main results and reports</t>
  </si>
  <si>
    <t>Supplies materiales (Inks, papers, etc)</t>
  </si>
  <si>
    <t>Expenditures for organizing internal and external workshop to monitor and evaluate the project performance</t>
  </si>
  <si>
    <t xml:space="preserve">12 contracts to facilitate the M&amp;E workshops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</si>
</sst>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_(* \(#,##0.00\);_(* &quot;-&quot;??_);_(@_)"/>
    <numFmt numFmtId="165" formatCode="_(* #,##0_);_(* \(#,##0\);_(* &quot;-&quot;??_);_(@_)"/>
    <numFmt numFmtId="166" formatCode="_(* #,##0.0_);_(* \(#,##0.0\);_(* &quot;-&quot;??_);_(@_)"/>
    <numFmt numFmtId="167" formatCode="_(* #,##0.000_);_(* \(#,##0.000\);_(* &quot;-&quot;??_);_(@_)"/>
    <numFmt numFmtId="168" formatCode="0.0%"/>
    <numFmt numFmtId="169" formatCode="_(* #,##0.0000_);_(* \(#,##0.0000\);_(* &quot;-&quot;??_);_(@_)"/>
    <numFmt numFmtId="170" formatCode="_(* #,##0.0000000_);_(* \(#,##0.0000000\);_(* &quot;-&quot;??_);_(@_)"/>
    <numFmt numFmtId="171" formatCode="0.0"/>
    <numFmt numFmtId="172" formatCode="0.000"/>
    <numFmt numFmtId="173" formatCode="0.0000%"/>
    <numFmt numFmtId="174" formatCode="_(* #,##0.00000_);_(* \(#,##0.00000\);_(* &quot;-&quot;??_);_(@_)"/>
  </numFmts>
  <fonts count="27">
    <font>
      <sz val="11"/>
      <color theme="1"/>
      <name val="Calibri"/>
      <family val="2"/>
      <scheme val="minor"/>
    </font>
    <font>
      <b/>
      <sz val="11"/>
      <color theme="1"/>
      <name val="Calibri"/>
      <family val="2"/>
      <scheme val="minor"/>
    </font>
    <font>
      <b/>
      <sz val="10.5"/>
      <color rgb="FF000000"/>
      <name val="Calibri"/>
      <family val="2"/>
      <scheme val="minor"/>
    </font>
    <font>
      <sz val="10.5"/>
      <color rgb="FF000000"/>
      <name val="Calibri"/>
      <family val="2"/>
      <scheme val="minor"/>
    </font>
    <font>
      <i/>
      <sz val="10.5"/>
      <color rgb="FF000000"/>
      <name val="Calibri"/>
      <family val="2"/>
      <scheme val="minor"/>
    </font>
    <font>
      <sz val="10"/>
      <color theme="1"/>
      <name val="Calibri"/>
      <family val="2"/>
      <scheme val="minor"/>
    </font>
    <font>
      <sz val="10.5"/>
      <color theme="1"/>
      <name val="Calibri"/>
      <family val="2"/>
      <scheme val="minor"/>
    </font>
    <font>
      <i/>
      <sz val="10.5"/>
      <color theme="1"/>
      <name val="Calibri"/>
      <family val="2"/>
      <scheme val="minor"/>
    </font>
    <font>
      <b/>
      <sz val="11"/>
      <color rgb="FF000000"/>
      <name val="Calibri"/>
      <family val="2"/>
      <scheme val="minor"/>
    </font>
    <font>
      <sz val="9"/>
      <color theme="1"/>
      <name val="Calibri"/>
      <family val="2"/>
      <scheme val="minor"/>
    </font>
    <font>
      <sz val="11"/>
      <color theme="1"/>
      <name val="Calibri"/>
      <family val="2"/>
      <scheme val="minor"/>
    </font>
    <font>
      <sz val="10.5"/>
      <name val="Calibri"/>
      <family val="2"/>
      <scheme val="minor"/>
    </font>
    <font>
      <sz val="11"/>
      <name val="Calibri"/>
      <family val="2"/>
      <scheme val="minor"/>
    </font>
    <font>
      <i/>
      <sz val="11"/>
      <color theme="1"/>
      <name val="Calibri"/>
      <family val="2"/>
      <scheme val="minor"/>
    </font>
    <font>
      <sz val="10"/>
      <name val="Arial"/>
      <family val="2"/>
    </font>
    <font>
      <i/>
      <sz val="10.5"/>
      <name val="Calibri"/>
      <family val="2"/>
      <scheme val="minor"/>
    </font>
    <font>
      <b/>
      <sz val="11"/>
      <name val="Calibri"/>
      <family val="2"/>
      <scheme val="minor"/>
    </font>
    <font>
      <b/>
      <sz val="10.5"/>
      <color theme="1"/>
      <name val="Calibri"/>
      <family val="2"/>
      <scheme val="minor"/>
    </font>
    <font>
      <b/>
      <sz val="10.5"/>
      <name val="Calibri"/>
      <family val="2"/>
      <scheme val="minor"/>
    </font>
    <font>
      <sz val="11"/>
      <color rgb="FF000000"/>
      <name val="Calibri"/>
      <family val="2"/>
      <scheme val="minor"/>
    </font>
    <font>
      <b/>
      <sz val="14"/>
      <color theme="1"/>
      <name val="Calibri"/>
      <family val="2"/>
      <scheme val="minor"/>
    </font>
    <font>
      <i/>
      <sz val="11"/>
      <color rgb="FF000000"/>
      <name val="Calibri"/>
      <family val="2"/>
      <scheme val="minor"/>
    </font>
    <font>
      <sz val="11"/>
      <color rgb="FF1F497D"/>
      <name val="Calibri"/>
      <family val="2"/>
      <scheme val="minor"/>
    </font>
    <font>
      <i/>
      <sz val="11"/>
      <name val="Calibri"/>
      <family val="2"/>
      <scheme val="minor"/>
    </font>
    <font>
      <b/>
      <sz val="10"/>
      <color theme="1"/>
      <name val="Calibri"/>
      <family val="2"/>
      <scheme val="minor"/>
    </font>
    <font>
      <u/>
      <sz val="11"/>
      <color theme="10"/>
      <name val="Calibri"/>
      <family val="2"/>
      <scheme val="minor"/>
    </font>
    <font>
      <b/>
      <u/>
      <sz val="11"/>
      <color theme="10"/>
      <name val="Calibri"/>
      <family val="2"/>
      <scheme val="minor"/>
    </font>
  </fonts>
  <fills count="17">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them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FFFFFF"/>
        <bgColor rgb="FF000000"/>
      </patternFill>
    </fill>
    <fill>
      <patternFill patternType="solid">
        <fgColor theme="0" tint="-4.9989318521683403E-2"/>
        <bgColor rgb="FF000000"/>
      </patternFill>
    </fill>
    <fill>
      <patternFill patternType="solid">
        <fgColor theme="0"/>
        <bgColor rgb="FF000000"/>
      </patternFill>
    </fill>
    <fill>
      <patternFill patternType="solid">
        <fgColor theme="4" tint="0.39997558519241921"/>
        <bgColor indexed="64"/>
      </patternFill>
    </fill>
    <fill>
      <patternFill patternType="solid">
        <fgColor theme="8" tint="0.79998168889431442"/>
        <bgColor indexed="64"/>
      </patternFill>
    </fill>
    <fill>
      <patternFill patternType="solid">
        <fgColor rgb="FFFFC000"/>
        <bgColor indexed="64"/>
      </patternFill>
    </fill>
    <fill>
      <patternFill patternType="solid">
        <fgColor theme="2" tint="-0.499984740745262"/>
        <bgColor rgb="FF000000"/>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diagonal/>
    </border>
    <border>
      <left style="thin">
        <color indexed="64"/>
      </left>
      <right/>
      <top/>
      <bottom/>
      <diagonal/>
    </border>
  </borders>
  <cellStyleXfs count="5">
    <xf numFmtId="0" fontId="0" fillId="0" borderId="0"/>
    <xf numFmtId="164" fontId="10" fillId="0" borderId="0" applyFont="0" applyFill="0" applyBorder="0" applyAlignment="0" applyProtection="0"/>
    <xf numFmtId="9" fontId="10" fillId="0" borderId="0" applyFont="0" applyFill="0" applyBorder="0" applyAlignment="0" applyProtection="0"/>
    <xf numFmtId="0" fontId="14" fillId="0" borderId="0">
      <alignment vertical="center"/>
    </xf>
    <xf numFmtId="0" fontId="25" fillId="0" borderId="0" applyNumberFormat="0" applyFill="0" applyBorder="0" applyAlignment="0" applyProtection="0"/>
  </cellStyleXfs>
  <cellXfs count="383">
    <xf numFmtId="0" fontId="0" fillId="0" borderId="0" xfId="0"/>
    <xf numFmtId="0" fontId="0" fillId="3" borderId="1" xfId="0" applyFill="1" applyBorder="1"/>
    <xf numFmtId="0" fontId="0" fillId="3" borderId="0" xfId="0" applyFill="1"/>
    <xf numFmtId="0" fontId="0" fillId="4" borderId="0" xfId="0" applyFill="1"/>
    <xf numFmtId="1" fontId="0" fillId="3" borderId="1" xfId="0" applyNumberFormat="1" applyFill="1" applyBorder="1"/>
    <xf numFmtId="0" fontId="0" fillId="4" borderId="1" xfId="0" applyFill="1" applyBorder="1"/>
    <xf numFmtId="0" fontId="1" fillId="4" borderId="0" xfId="0" applyFont="1" applyFill="1"/>
    <xf numFmtId="165" fontId="0" fillId="3" borderId="1" xfId="1" applyNumberFormat="1" applyFont="1" applyFill="1" applyBorder="1"/>
    <xf numFmtId="0" fontId="0" fillId="6" borderId="0" xfId="0" applyFill="1"/>
    <xf numFmtId="165" fontId="0" fillId="4" borderId="1" xfId="0" applyNumberFormat="1" applyFill="1" applyBorder="1"/>
    <xf numFmtId="0" fontId="0" fillId="2" borderId="0" xfId="0" applyFill="1"/>
    <xf numFmtId="0" fontId="2" fillId="4" borderId="1" xfId="0" applyFont="1" applyFill="1" applyBorder="1" applyAlignment="1">
      <alignment horizontal="left" vertical="center" readingOrder="1"/>
    </xf>
    <xf numFmtId="0" fontId="5" fillId="4" borderId="1" xfId="0" applyFont="1" applyFill="1" applyBorder="1"/>
    <xf numFmtId="165" fontId="0" fillId="2" borderId="1" xfId="1" applyNumberFormat="1" applyFont="1" applyFill="1" applyBorder="1"/>
    <xf numFmtId="0" fontId="8" fillId="4" borderId="1" xfId="0" applyFont="1" applyFill="1" applyBorder="1" applyAlignment="1">
      <alignment horizontal="left" vertical="center" readingOrder="1"/>
    </xf>
    <xf numFmtId="0" fontId="1" fillId="4" borderId="1" xfId="0" applyFont="1" applyFill="1" applyBorder="1"/>
    <xf numFmtId="165" fontId="0" fillId="3" borderId="1" xfId="0" applyNumberFormat="1" applyFill="1" applyBorder="1"/>
    <xf numFmtId="165" fontId="0" fillId="3" borderId="1" xfId="1" applyNumberFormat="1" applyFont="1" applyFill="1" applyBorder="1" applyAlignment="1">
      <alignment vertical="center"/>
    </xf>
    <xf numFmtId="0" fontId="6" fillId="3" borderId="0" xfId="0" applyFont="1" applyFill="1"/>
    <xf numFmtId="0" fontId="4" fillId="2" borderId="1" xfId="0" applyFont="1" applyFill="1" applyBorder="1" applyAlignment="1">
      <alignment horizontal="left" vertical="center" readingOrder="1"/>
    </xf>
    <xf numFmtId="165" fontId="0" fillId="2" borderId="1" xfId="1" applyNumberFormat="1" applyFont="1" applyFill="1" applyBorder="1" applyAlignment="1">
      <alignment horizontal="right" vertical="center" wrapText="1"/>
    </xf>
    <xf numFmtId="9" fontId="0" fillId="2" borderId="1" xfId="0" applyNumberFormat="1" applyFill="1" applyBorder="1"/>
    <xf numFmtId="165" fontId="1" fillId="2" borderId="1" xfId="1" applyNumberFormat="1" applyFont="1" applyFill="1" applyBorder="1"/>
    <xf numFmtId="0" fontId="1" fillId="2" borderId="0" xfId="0" applyFont="1" applyFill="1"/>
    <xf numFmtId="165" fontId="6" fillId="3" borderId="1" xfId="1" applyNumberFormat="1" applyFont="1" applyFill="1" applyBorder="1"/>
    <xf numFmtId="165" fontId="12" fillId="3" borderId="1" xfId="1" applyNumberFormat="1" applyFont="1" applyFill="1" applyBorder="1"/>
    <xf numFmtId="0" fontId="12" fillId="3" borderId="0" xfId="0" applyFont="1" applyFill="1"/>
    <xf numFmtId="165" fontId="1" fillId="2" borderId="1" xfId="1" applyNumberFormat="1" applyFont="1" applyFill="1" applyBorder="1" applyAlignment="1">
      <alignment horizontal="left" vertical="center" wrapText="1"/>
    </xf>
    <xf numFmtId="0" fontId="6" fillId="2" borderId="0" xfId="0" applyFont="1" applyFill="1"/>
    <xf numFmtId="0" fontId="0" fillId="0" borderId="0" xfId="0"/>
    <xf numFmtId="0" fontId="0" fillId="3" borderId="1" xfId="0" applyFont="1" applyFill="1" applyBorder="1"/>
    <xf numFmtId="9" fontId="1" fillId="4" borderId="1" xfId="0" applyNumberFormat="1" applyFont="1" applyFill="1" applyBorder="1"/>
    <xf numFmtId="9" fontId="1" fillId="2" borderId="1" xfId="0" applyNumberFormat="1" applyFont="1" applyFill="1" applyBorder="1"/>
    <xf numFmtId="165" fontId="10" fillId="3" borderId="1" xfId="1" applyNumberFormat="1" applyFont="1" applyFill="1" applyBorder="1"/>
    <xf numFmtId="0" fontId="0" fillId="3" borderId="0" xfId="0" applyFont="1" applyFill="1"/>
    <xf numFmtId="0" fontId="13" fillId="3" borderId="0" xfId="0" applyFont="1" applyFill="1"/>
    <xf numFmtId="0" fontId="0" fillId="2" borderId="1" xfId="0" applyFont="1" applyFill="1" applyBorder="1"/>
    <xf numFmtId="9" fontId="0" fillId="2" borderId="1" xfId="0" applyNumberFormat="1" applyFont="1" applyFill="1" applyBorder="1"/>
    <xf numFmtId="0" fontId="0" fillId="2" borderId="0" xfId="0" applyFont="1" applyFill="1"/>
    <xf numFmtId="165" fontId="0" fillId="0" borderId="1" xfId="1" applyNumberFormat="1" applyFont="1" applyFill="1" applyBorder="1"/>
    <xf numFmtId="165" fontId="1" fillId="6" borderId="1" xfId="1" applyNumberFormat="1" applyFont="1" applyFill="1" applyBorder="1"/>
    <xf numFmtId="9" fontId="0" fillId="6" borderId="1" xfId="0" applyNumberFormat="1" applyFont="1" applyFill="1" applyBorder="1"/>
    <xf numFmtId="0" fontId="0" fillId="5" borderId="1" xfId="0" applyFill="1" applyBorder="1"/>
    <xf numFmtId="165" fontId="0" fillId="5" borderId="1" xfId="1" applyNumberFormat="1" applyFont="1" applyFill="1" applyBorder="1"/>
    <xf numFmtId="165" fontId="0" fillId="5" borderId="1" xfId="0" applyNumberFormat="1" applyFill="1" applyBorder="1"/>
    <xf numFmtId="1" fontId="1" fillId="2" borderId="1" xfId="0" applyNumberFormat="1" applyFont="1" applyFill="1" applyBorder="1" applyAlignment="1">
      <alignment horizontal="center" vertical="top"/>
    </xf>
    <xf numFmtId="0" fontId="4" fillId="2" borderId="1" xfId="0" applyFont="1" applyFill="1" applyBorder="1" applyAlignment="1">
      <alignment horizontal="left" vertical="center"/>
    </xf>
    <xf numFmtId="165" fontId="0" fillId="6" borderId="1" xfId="1" applyNumberFormat="1" applyFont="1" applyFill="1" applyBorder="1" applyAlignment="1">
      <alignment horizontal="center" vertical="center" wrapText="1"/>
    </xf>
    <xf numFmtId="165" fontId="0" fillId="4" borderId="1" xfId="1" applyNumberFormat="1" applyFont="1" applyFill="1" applyBorder="1" applyAlignment="1">
      <alignment horizontal="center" vertical="center" wrapText="1"/>
    </xf>
    <xf numFmtId="165" fontId="0" fillId="2" borderId="1" xfId="1" applyNumberFormat="1" applyFont="1" applyFill="1" applyBorder="1" applyAlignment="1">
      <alignment horizontal="left" vertical="center" wrapText="1"/>
    </xf>
    <xf numFmtId="165" fontId="0" fillId="3" borderId="1" xfId="1" applyNumberFormat="1" applyFont="1" applyFill="1" applyBorder="1" applyAlignment="1"/>
    <xf numFmtId="165" fontId="12" fillId="3" borderId="1" xfId="1" applyNumberFormat="1" applyFont="1" applyFill="1" applyBorder="1" applyAlignment="1"/>
    <xf numFmtId="165" fontId="0" fillId="4" borderId="1" xfId="1" applyNumberFormat="1" applyFont="1" applyFill="1" applyBorder="1"/>
    <xf numFmtId="165" fontId="0" fillId="6" borderId="1" xfId="1" applyNumberFormat="1" applyFont="1" applyFill="1" applyBorder="1"/>
    <xf numFmtId="165" fontId="1" fillId="4" borderId="1" xfId="1" applyNumberFormat="1" applyFont="1" applyFill="1" applyBorder="1" applyAlignment="1">
      <alignment horizontal="left" vertical="center" wrapText="1"/>
    </xf>
    <xf numFmtId="165" fontId="1" fillId="4" borderId="1" xfId="1" applyNumberFormat="1" applyFont="1" applyFill="1" applyBorder="1"/>
    <xf numFmtId="165" fontId="0" fillId="0" borderId="0" xfId="1" applyNumberFormat="1" applyFont="1"/>
    <xf numFmtId="165" fontId="1" fillId="3" borderId="1" xfId="1" applyNumberFormat="1" applyFont="1" applyFill="1" applyBorder="1"/>
    <xf numFmtId="165" fontId="16" fillId="3" borderId="1" xfId="1" applyNumberFormat="1" applyFont="1" applyFill="1" applyBorder="1"/>
    <xf numFmtId="165" fontId="1" fillId="3" borderId="1" xfId="1" applyNumberFormat="1" applyFont="1" applyFill="1" applyBorder="1" applyAlignment="1">
      <alignment horizontal="center" vertical="center"/>
    </xf>
    <xf numFmtId="165" fontId="17" fillId="2" borderId="1" xfId="1" applyNumberFormat="1" applyFont="1" applyFill="1" applyBorder="1"/>
    <xf numFmtId="165" fontId="17" fillId="3" borderId="1" xfId="1" applyNumberFormat="1" applyFont="1" applyFill="1" applyBorder="1"/>
    <xf numFmtId="165" fontId="1" fillId="2" borderId="1" xfId="1" applyNumberFormat="1" applyFont="1" applyFill="1" applyBorder="1" applyAlignment="1">
      <alignment horizontal="right" vertical="center" wrapText="1"/>
    </xf>
    <xf numFmtId="165" fontId="1" fillId="0" borderId="0" xfId="1" applyNumberFormat="1" applyFont="1"/>
    <xf numFmtId="0" fontId="0" fillId="8" borderId="0" xfId="0" applyFill="1"/>
    <xf numFmtId="165" fontId="1" fillId="9" borderId="1" xfId="1" applyNumberFormat="1" applyFont="1" applyFill="1" applyBorder="1"/>
    <xf numFmtId="165" fontId="1" fillId="7" borderId="1" xfId="1" applyNumberFormat="1" applyFont="1" applyFill="1" applyBorder="1"/>
    <xf numFmtId="165" fontId="12" fillId="0" borderId="1" xfId="1" applyNumberFormat="1" applyFont="1" applyFill="1" applyBorder="1"/>
    <xf numFmtId="165" fontId="1" fillId="6" borderId="2" xfId="1" applyNumberFormat="1" applyFont="1" applyFill="1" applyBorder="1"/>
    <xf numFmtId="0" fontId="12" fillId="3" borderId="1" xfId="0" applyFont="1" applyFill="1" applyBorder="1"/>
    <xf numFmtId="164" fontId="0" fillId="3" borderId="1" xfId="1" applyFont="1" applyFill="1" applyBorder="1"/>
    <xf numFmtId="0" fontId="0" fillId="9" borderId="0" xfId="0" applyFill="1"/>
    <xf numFmtId="0" fontId="0" fillId="7" borderId="0" xfId="0" applyFill="1"/>
    <xf numFmtId="0" fontId="12" fillId="9" borderId="0" xfId="0" applyFont="1" applyFill="1"/>
    <xf numFmtId="165" fontId="0" fillId="5" borderId="1" xfId="1" applyNumberFormat="1" applyFont="1" applyFill="1" applyBorder="1" applyAlignment="1">
      <alignment horizontal="center" vertical="center" wrapText="1"/>
    </xf>
    <xf numFmtId="165" fontId="1" fillId="5" borderId="1" xfId="1" applyNumberFormat="1" applyFont="1" applyFill="1" applyBorder="1"/>
    <xf numFmtId="0" fontId="1" fillId="5" borderId="1" xfId="0" applyFont="1" applyFill="1" applyBorder="1" applyAlignment="1">
      <alignment vertical="top" wrapText="1"/>
    </xf>
    <xf numFmtId="0" fontId="9" fillId="5" borderId="1" xfId="0" applyFont="1" applyFill="1" applyBorder="1" applyAlignment="1">
      <alignment wrapText="1"/>
    </xf>
    <xf numFmtId="0" fontId="0" fillId="5" borderId="1" xfId="0" applyFill="1" applyBorder="1" applyAlignment="1">
      <alignment horizontal="center"/>
    </xf>
    <xf numFmtId="1" fontId="0" fillId="5" borderId="1" xfId="0" applyNumberFormat="1" applyFill="1" applyBorder="1"/>
    <xf numFmtId="0" fontId="0" fillId="5" borderId="0" xfId="0" applyFill="1"/>
    <xf numFmtId="0" fontId="9" fillId="5" borderId="1" xfId="0" applyFont="1" applyFill="1" applyBorder="1" applyAlignment="1">
      <alignment vertical="center" wrapText="1"/>
    </xf>
    <xf numFmtId="9" fontId="0" fillId="3" borderId="1" xfId="2" applyFont="1" applyFill="1" applyBorder="1" applyAlignment="1">
      <alignment vertical="center"/>
    </xf>
    <xf numFmtId="0" fontId="3" fillId="3" borderId="7" xfId="0" applyFont="1" applyFill="1" applyBorder="1" applyAlignment="1">
      <alignment horizontal="left" vertical="center" readingOrder="1"/>
    </xf>
    <xf numFmtId="0" fontId="4" fillId="2" borderId="7" xfId="0" applyFont="1" applyFill="1" applyBorder="1" applyAlignment="1">
      <alignment horizontal="left" vertical="center" readingOrder="1"/>
    </xf>
    <xf numFmtId="0" fontId="11" fillId="3" borderId="7" xfId="0" applyFont="1" applyFill="1" applyBorder="1" applyAlignment="1">
      <alignment horizontal="left" vertical="center" readingOrder="1"/>
    </xf>
    <xf numFmtId="0" fontId="7" fillId="2" borderId="7" xfId="0" applyFont="1" applyFill="1" applyBorder="1" applyAlignment="1">
      <alignment horizontal="left"/>
    </xf>
    <xf numFmtId="0" fontId="6" fillId="3" borderId="7" xfId="0" applyFont="1" applyFill="1" applyBorder="1" applyAlignment="1">
      <alignment horizontal="left"/>
    </xf>
    <xf numFmtId="0" fontId="15" fillId="6" borderId="7" xfId="0" applyFont="1" applyFill="1" applyBorder="1" applyAlignment="1">
      <alignment horizontal="left" vertical="center" readingOrder="1"/>
    </xf>
    <xf numFmtId="0" fontId="15" fillId="2" borderId="7" xfId="0" applyFont="1" applyFill="1" applyBorder="1" applyAlignment="1">
      <alignment horizontal="left" vertical="center" readingOrder="1"/>
    </xf>
    <xf numFmtId="0" fontId="0" fillId="2" borderId="1" xfId="0" applyFill="1" applyBorder="1" applyAlignment="1">
      <alignment horizontal="left" vertical="center"/>
    </xf>
    <xf numFmtId="0" fontId="0" fillId="2" borderId="1" xfId="0" applyFont="1" applyFill="1" applyBorder="1" applyAlignment="1">
      <alignment horizontal="left"/>
    </xf>
    <xf numFmtId="0" fontId="1" fillId="4" borderId="1" xfId="0" applyFont="1" applyFill="1" applyBorder="1" applyAlignment="1">
      <alignment horizontal="left"/>
    </xf>
    <xf numFmtId="165" fontId="0" fillId="0" borderId="1" xfId="1" applyNumberFormat="1" applyFont="1" applyFill="1" applyBorder="1" applyAlignment="1">
      <alignment vertical="center"/>
    </xf>
    <xf numFmtId="165" fontId="0" fillId="3" borderId="1" xfId="0" applyNumberFormat="1" applyFont="1" applyFill="1" applyBorder="1"/>
    <xf numFmtId="165" fontId="0" fillId="9" borderId="1" xfId="1" applyNumberFormat="1" applyFont="1" applyFill="1" applyBorder="1" applyAlignment="1"/>
    <xf numFmtId="165" fontId="0" fillId="3" borderId="0" xfId="1" applyNumberFormat="1" applyFont="1" applyFill="1"/>
    <xf numFmtId="165" fontId="1" fillId="3" borderId="0" xfId="1" applyNumberFormat="1" applyFont="1" applyFill="1"/>
    <xf numFmtId="0" fontId="1" fillId="3" borderId="0" xfId="0" applyFont="1" applyFill="1"/>
    <xf numFmtId="9" fontId="0" fillId="3" borderId="1" xfId="2" applyNumberFormat="1" applyFont="1" applyFill="1" applyBorder="1"/>
    <xf numFmtId="0" fontId="19" fillId="10" borderId="1" xfId="0" applyFont="1" applyFill="1" applyBorder="1" applyAlignment="1">
      <alignment horizontal="right"/>
    </xf>
    <xf numFmtId="0" fontId="19" fillId="10" borderId="1" xfId="0" applyFont="1" applyFill="1" applyBorder="1" applyAlignment="1">
      <alignment horizontal="right" wrapText="1"/>
    </xf>
    <xf numFmtId="0" fontId="19" fillId="10" borderId="5" xfId="0" applyFont="1" applyFill="1" applyBorder="1" applyAlignment="1">
      <alignment horizontal="right" wrapText="1"/>
    </xf>
    <xf numFmtId="164" fontId="0" fillId="3" borderId="1" xfId="1" applyNumberFormat="1" applyFont="1" applyFill="1" applyBorder="1"/>
    <xf numFmtId="164" fontId="0" fillId="3" borderId="1" xfId="1" applyNumberFormat="1" applyFont="1" applyFill="1" applyBorder="1" applyAlignment="1"/>
    <xf numFmtId="169" fontId="0" fillId="3" borderId="1" xfId="1" applyNumberFormat="1" applyFont="1" applyFill="1" applyBorder="1" applyAlignment="1"/>
    <xf numFmtId="166" fontId="12" fillId="3" borderId="1" xfId="1" applyNumberFormat="1" applyFont="1" applyFill="1" applyBorder="1" applyAlignment="1"/>
    <xf numFmtId="0" fontId="0" fillId="3" borderId="1" xfId="0" applyFont="1" applyFill="1" applyBorder="1" applyAlignment="1"/>
    <xf numFmtId="9" fontId="0" fillId="3" borderId="1" xfId="2" applyFont="1" applyFill="1" applyBorder="1" applyAlignment="1">
      <alignment horizontal="right" vertical="center"/>
    </xf>
    <xf numFmtId="9" fontId="12" fillId="3" borderId="1" xfId="2" applyFont="1" applyFill="1" applyBorder="1" applyAlignment="1">
      <alignment horizontal="right"/>
    </xf>
    <xf numFmtId="9" fontId="0" fillId="3" borderId="1" xfId="2" applyFont="1" applyFill="1" applyBorder="1" applyAlignment="1">
      <alignment horizontal="right"/>
    </xf>
    <xf numFmtId="168" fontId="0" fillId="3" borderId="1" xfId="2" applyNumberFormat="1" applyFont="1" applyFill="1" applyBorder="1" applyAlignment="1">
      <alignment horizontal="right"/>
    </xf>
    <xf numFmtId="168" fontId="0" fillId="3" borderId="1" xfId="2" applyNumberFormat="1" applyFont="1" applyFill="1" applyBorder="1" applyAlignment="1"/>
    <xf numFmtId="9" fontId="0" fillId="6" borderId="1" xfId="2" applyFont="1" applyFill="1" applyBorder="1" applyAlignment="1">
      <alignment horizontal="right" vertical="center"/>
    </xf>
    <xf numFmtId="168" fontId="0" fillId="3" borderId="1" xfId="0" applyNumberFormat="1" applyFont="1" applyFill="1" applyBorder="1" applyAlignment="1">
      <alignment horizontal="right"/>
    </xf>
    <xf numFmtId="0" fontId="19" fillId="12" borderId="1" xfId="0" applyFont="1" applyFill="1" applyBorder="1" applyAlignment="1">
      <alignment horizontal="right"/>
    </xf>
    <xf numFmtId="0" fontId="19" fillId="12" borderId="1" xfId="0" applyFont="1" applyFill="1" applyBorder="1" applyAlignment="1">
      <alignment horizontal="right" wrapText="1"/>
    </xf>
    <xf numFmtId="1" fontId="0" fillId="3" borderId="1" xfId="2" applyNumberFormat="1" applyFont="1" applyFill="1" applyBorder="1"/>
    <xf numFmtId="0" fontId="19" fillId="11" borderId="5" xfId="0" applyFont="1" applyFill="1" applyBorder="1" applyAlignment="1">
      <alignment horizontal="right" wrapText="1"/>
    </xf>
    <xf numFmtId="1" fontId="0" fillId="9" borderId="1" xfId="2" applyNumberFormat="1" applyFont="1" applyFill="1" applyBorder="1"/>
    <xf numFmtId="165" fontId="0" fillId="9" borderId="1" xfId="1" applyNumberFormat="1" applyFont="1" applyFill="1" applyBorder="1"/>
    <xf numFmtId="0" fontId="0" fillId="9" borderId="1" xfId="0" applyFont="1" applyFill="1" applyBorder="1" applyAlignment="1">
      <alignment wrapText="1"/>
    </xf>
    <xf numFmtId="0" fontId="0" fillId="9" borderId="1" xfId="0" applyFont="1" applyFill="1" applyBorder="1" applyAlignment="1">
      <alignment vertical="center" wrapText="1"/>
    </xf>
    <xf numFmtId="9" fontId="0" fillId="3" borderId="1" xfId="2" applyNumberFormat="1" applyFont="1" applyFill="1" applyBorder="1" applyAlignment="1">
      <alignment horizontal="right" vertical="center"/>
    </xf>
    <xf numFmtId="0" fontId="0" fillId="2" borderId="1" xfId="0" applyFont="1" applyFill="1" applyBorder="1" applyAlignment="1">
      <alignment wrapText="1"/>
    </xf>
    <xf numFmtId="0" fontId="0" fillId="2" borderId="1" xfId="0" applyFont="1" applyFill="1" applyBorder="1" applyAlignment="1">
      <alignment vertical="center" wrapText="1"/>
    </xf>
    <xf numFmtId="0" fontId="0" fillId="3" borderId="1" xfId="0" applyFont="1" applyFill="1" applyBorder="1" applyAlignment="1">
      <alignment wrapText="1"/>
    </xf>
    <xf numFmtId="0" fontId="0" fillId="3" borderId="1" xfId="0" applyFont="1" applyFill="1" applyBorder="1" applyAlignment="1">
      <alignment vertical="center" wrapText="1"/>
    </xf>
    <xf numFmtId="9" fontId="0" fillId="3" borderId="1" xfId="2" applyFont="1" applyFill="1" applyBorder="1" applyAlignment="1">
      <alignment vertical="center" wrapText="1"/>
    </xf>
    <xf numFmtId="9" fontId="0" fillId="3" borderId="1" xfId="2" applyNumberFormat="1" applyFont="1" applyFill="1" applyBorder="1" applyAlignment="1">
      <alignment vertical="center" wrapText="1"/>
    </xf>
    <xf numFmtId="9" fontId="0" fillId="9" borderId="1" xfId="2" applyFont="1" applyFill="1" applyBorder="1" applyAlignment="1">
      <alignment vertical="center" wrapText="1"/>
    </xf>
    <xf numFmtId="164" fontId="0" fillId="3" borderId="1" xfId="0" applyNumberFormat="1" applyFont="1" applyFill="1" applyBorder="1" applyAlignment="1">
      <alignment vertical="center" wrapText="1"/>
    </xf>
    <xf numFmtId="0" fontId="12" fillId="3" borderId="1" xfId="0" applyFont="1" applyFill="1" applyBorder="1" applyAlignment="1">
      <alignment vertical="center" wrapText="1"/>
    </xf>
    <xf numFmtId="0" fontId="3" fillId="9" borderId="7" xfId="0" applyFont="1" applyFill="1" applyBorder="1" applyAlignment="1">
      <alignment horizontal="left" vertical="center" readingOrder="1"/>
    </xf>
    <xf numFmtId="0" fontId="3" fillId="9" borderId="1" xfId="0" applyFont="1" applyFill="1" applyBorder="1" applyAlignment="1">
      <alignment horizontal="left" vertical="center" readingOrder="1"/>
    </xf>
    <xf numFmtId="0" fontId="0" fillId="9" borderId="1" xfId="0" applyFont="1" applyFill="1" applyBorder="1"/>
    <xf numFmtId="0" fontId="0" fillId="9" borderId="1" xfId="0" applyFill="1" applyBorder="1" applyAlignment="1">
      <alignment horizontal="left" vertical="center"/>
    </xf>
    <xf numFmtId="9" fontId="0" fillId="9" borderId="1" xfId="0" applyNumberFormat="1" applyFill="1" applyBorder="1" applyAlignment="1">
      <alignment horizontal="left" vertical="center"/>
    </xf>
    <xf numFmtId="0" fontId="11" fillId="9" borderId="7" xfId="0" applyFont="1" applyFill="1" applyBorder="1" applyAlignment="1">
      <alignment horizontal="left" vertical="center" readingOrder="1"/>
    </xf>
    <xf numFmtId="0" fontId="12" fillId="9" borderId="1" xfId="0" applyFont="1" applyFill="1" applyBorder="1" applyAlignment="1">
      <alignment vertical="center" wrapText="1"/>
    </xf>
    <xf numFmtId="0" fontId="12" fillId="9" borderId="1" xfId="0" applyFont="1" applyFill="1" applyBorder="1" applyAlignment="1">
      <alignment horizontal="left"/>
    </xf>
    <xf numFmtId="165" fontId="12" fillId="9" borderId="1" xfId="1" applyNumberFormat="1" applyFont="1" applyFill="1" applyBorder="1" applyAlignment="1"/>
    <xf numFmtId="9" fontId="12" fillId="3" borderId="1" xfId="2" applyNumberFormat="1" applyFont="1" applyFill="1" applyBorder="1" applyAlignment="1"/>
    <xf numFmtId="9" fontId="0" fillId="3" borderId="1" xfId="2" applyNumberFormat="1" applyFont="1" applyFill="1" applyBorder="1" applyAlignment="1">
      <alignment horizontal="right"/>
    </xf>
    <xf numFmtId="165" fontId="1" fillId="2" borderId="1" xfId="1" applyNumberFormat="1" applyFont="1" applyFill="1" applyBorder="1" applyAlignment="1">
      <alignment horizontal="center" vertical="center"/>
    </xf>
    <xf numFmtId="9" fontId="0" fillId="3" borderId="1" xfId="2" applyNumberFormat="1" applyFont="1" applyFill="1" applyBorder="1" applyAlignment="1"/>
    <xf numFmtId="0" fontId="6" fillId="9" borderId="0" xfId="0" applyFont="1" applyFill="1"/>
    <xf numFmtId="9" fontId="0" fillId="3" borderId="1" xfId="2" applyNumberFormat="1" applyFont="1" applyFill="1" applyBorder="1" applyAlignment="1">
      <alignment vertical="center"/>
    </xf>
    <xf numFmtId="1" fontId="0" fillId="3" borderId="1" xfId="0" applyNumberFormat="1" applyFont="1" applyFill="1" applyBorder="1"/>
    <xf numFmtId="0" fontId="0" fillId="9" borderId="1" xfId="0" applyFont="1" applyFill="1" applyBorder="1" applyAlignment="1">
      <alignment horizontal="left"/>
    </xf>
    <xf numFmtId="1" fontId="0" fillId="9" borderId="1" xfId="0" applyNumberFormat="1" applyFont="1" applyFill="1" applyBorder="1"/>
    <xf numFmtId="0" fontId="0" fillId="9" borderId="0" xfId="0" applyFont="1" applyFill="1"/>
    <xf numFmtId="9" fontId="0" fillId="9" borderId="1" xfId="0" applyNumberFormat="1" applyFont="1" applyFill="1" applyBorder="1" applyAlignment="1">
      <alignment horizontal="right"/>
    </xf>
    <xf numFmtId="0" fontId="13" fillId="9" borderId="0" xfId="0" applyFont="1" applyFill="1"/>
    <xf numFmtId="0" fontId="15" fillId="7" borderId="7" xfId="0" applyFont="1" applyFill="1" applyBorder="1" applyAlignment="1">
      <alignment horizontal="left" vertical="center" readingOrder="1"/>
    </xf>
    <xf numFmtId="165" fontId="0" fillId="7" borderId="1" xfId="1" applyNumberFormat="1" applyFont="1" applyFill="1" applyBorder="1" applyAlignment="1">
      <alignment horizontal="right" vertical="center" wrapText="1"/>
    </xf>
    <xf numFmtId="164" fontId="1" fillId="3" borderId="1" xfId="1" applyNumberFormat="1" applyFont="1" applyFill="1" applyBorder="1"/>
    <xf numFmtId="37" fontId="12" fillId="0" borderId="1" xfId="1" applyNumberFormat="1" applyFont="1" applyFill="1" applyBorder="1"/>
    <xf numFmtId="165" fontId="12" fillId="3" borderId="0" xfId="1" applyNumberFormat="1" applyFont="1" applyFill="1"/>
    <xf numFmtId="167" fontId="0" fillId="0" borderId="1" xfId="1" applyNumberFormat="1" applyFont="1" applyFill="1" applyBorder="1"/>
    <xf numFmtId="9" fontId="0" fillId="7" borderId="1" xfId="0" applyNumberFormat="1" applyFont="1" applyFill="1" applyBorder="1"/>
    <xf numFmtId="0" fontId="19" fillId="10" borderId="1" xfId="0" applyFont="1" applyFill="1" applyBorder="1" applyAlignment="1">
      <alignment horizontal="left"/>
    </xf>
    <xf numFmtId="0" fontId="19" fillId="10" borderId="1" xfId="0" applyFont="1" applyFill="1" applyBorder="1" applyAlignment="1">
      <alignment horizontal="left" wrapText="1"/>
    </xf>
    <xf numFmtId="2" fontId="22" fillId="0" borderId="0" xfId="0" applyNumberFormat="1" applyFont="1"/>
    <xf numFmtId="0" fontId="0" fillId="3" borderId="1" xfId="0" applyFill="1" applyBorder="1" applyAlignment="1">
      <alignment wrapText="1"/>
    </xf>
    <xf numFmtId="2" fontId="0" fillId="3" borderId="1" xfId="0" applyNumberFormat="1" applyFont="1" applyFill="1" applyBorder="1" applyAlignment="1">
      <alignment wrapText="1"/>
    </xf>
    <xf numFmtId="0" fontId="21" fillId="2" borderId="7" xfId="0" applyFont="1" applyFill="1" applyBorder="1" applyAlignment="1">
      <alignment horizontal="left" vertical="center" readingOrder="1"/>
    </xf>
    <xf numFmtId="0" fontId="19" fillId="9" borderId="7" xfId="0" applyFont="1" applyFill="1" applyBorder="1" applyAlignment="1">
      <alignment horizontal="left" vertical="center" wrapText="1" readingOrder="1"/>
    </xf>
    <xf numFmtId="0" fontId="19" fillId="3" borderId="7" xfId="0" applyFont="1" applyFill="1" applyBorder="1" applyAlignment="1">
      <alignment horizontal="left" vertical="center" readingOrder="1"/>
    </xf>
    <xf numFmtId="0" fontId="19" fillId="9" borderId="7" xfId="0" applyFont="1" applyFill="1" applyBorder="1" applyAlignment="1">
      <alignment horizontal="left" vertical="center" readingOrder="1"/>
    </xf>
    <xf numFmtId="0" fontId="19" fillId="3" borderId="5" xfId="0" applyFont="1" applyFill="1" applyBorder="1" applyAlignment="1">
      <alignment horizontal="left" vertical="center" readingOrder="1"/>
    </xf>
    <xf numFmtId="0" fontId="21" fillId="2" borderId="1" xfId="0" applyFont="1" applyFill="1" applyBorder="1" applyAlignment="1">
      <alignment horizontal="left" vertical="center"/>
    </xf>
    <xf numFmtId="0" fontId="0" fillId="9" borderId="1" xfId="0" applyFont="1" applyFill="1" applyBorder="1" applyAlignment="1"/>
    <xf numFmtId="165" fontId="0" fillId="3" borderId="1" xfId="1" applyNumberFormat="1" applyFont="1" applyFill="1" applyBorder="1" applyAlignment="1">
      <alignment horizontal="center" vertical="center"/>
    </xf>
    <xf numFmtId="9" fontId="0" fillId="3" borderId="1" xfId="0" applyNumberFormat="1" applyFont="1" applyFill="1" applyBorder="1" applyAlignment="1">
      <alignment horizontal="right"/>
    </xf>
    <xf numFmtId="0" fontId="0" fillId="3" borderId="3" xfId="0" applyFont="1" applyFill="1" applyBorder="1" applyAlignment="1">
      <alignment wrapText="1"/>
    </xf>
    <xf numFmtId="0" fontId="19" fillId="3" borderId="11" xfId="0" applyFont="1" applyFill="1" applyBorder="1" applyAlignment="1">
      <alignment horizontal="left" vertical="center" readingOrder="1"/>
    </xf>
    <xf numFmtId="0" fontId="0" fillId="3" borderId="3" xfId="0" applyFont="1" applyFill="1" applyBorder="1" applyAlignment="1"/>
    <xf numFmtId="0" fontId="19" fillId="9" borderId="8" xfId="0" applyFont="1" applyFill="1" applyBorder="1" applyAlignment="1">
      <alignment horizontal="left" vertical="center" readingOrder="1"/>
    </xf>
    <xf numFmtId="0" fontId="0" fillId="9" borderId="9" xfId="0" applyFont="1" applyFill="1" applyBorder="1" applyAlignment="1"/>
    <xf numFmtId="0" fontId="19" fillId="3" borderId="12" xfId="0" applyFont="1" applyFill="1" applyBorder="1" applyAlignment="1">
      <alignment horizontal="left" vertical="center" readingOrder="1"/>
    </xf>
    <xf numFmtId="0" fontId="0" fillId="4" borderId="1" xfId="0" applyFont="1" applyFill="1" applyBorder="1"/>
    <xf numFmtId="0" fontId="0" fillId="6" borderId="1" xfId="0" applyFont="1" applyFill="1" applyBorder="1" applyAlignment="1">
      <alignment horizontal="left"/>
    </xf>
    <xf numFmtId="165" fontId="0" fillId="9" borderId="1" xfId="0" applyNumberFormat="1" applyFont="1" applyFill="1" applyBorder="1"/>
    <xf numFmtId="0" fontId="0" fillId="2" borderId="1" xfId="0" applyFont="1" applyFill="1" applyBorder="1" applyAlignment="1">
      <alignment horizontal="left" vertical="center"/>
    </xf>
    <xf numFmtId="0" fontId="13" fillId="2" borderId="7" xfId="0" applyFont="1" applyFill="1" applyBorder="1" applyAlignment="1">
      <alignment horizontal="left"/>
    </xf>
    <xf numFmtId="0" fontId="0" fillId="9" borderId="7" xfId="0" applyFont="1" applyFill="1" applyBorder="1" applyAlignment="1">
      <alignment horizontal="left"/>
    </xf>
    <xf numFmtId="0" fontId="0" fillId="3" borderId="7" xfId="0" applyFont="1" applyFill="1" applyBorder="1" applyAlignment="1">
      <alignment horizontal="left"/>
    </xf>
    <xf numFmtId="9" fontId="0" fillId="3" borderId="1" xfId="2" applyFont="1" applyFill="1" applyBorder="1" applyAlignment="1"/>
    <xf numFmtId="0" fontId="0" fillId="3" borderId="5" xfId="0" applyFont="1" applyFill="1" applyBorder="1" applyAlignment="1">
      <alignment horizontal="left"/>
    </xf>
    <xf numFmtId="0" fontId="0" fillId="5" borderId="1" xfId="0" applyFont="1" applyFill="1" applyBorder="1"/>
    <xf numFmtId="0" fontId="23" fillId="6" borderId="7" xfId="0" applyFont="1" applyFill="1" applyBorder="1" applyAlignment="1">
      <alignment horizontal="left" vertical="center" readingOrder="1"/>
    </xf>
    <xf numFmtId="0" fontId="12" fillId="6" borderId="1" xfId="0" applyFont="1" applyFill="1" applyBorder="1" applyAlignment="1">
      <alignment wrapText="1"/>
    </xf>
    <xf numFmtId="0" fontId="0" fillId="6" borderId="1" xfId="0" applyFont="1" applyFill="1" applyBorder="1" applyAlignment="1">
      <alignment horizontal="left" vertical="center"/>
    </xf>
    <xf numFmtId="0" fontId="12" fillId="9" borderId="7" xfId="0" applyFont="1" applyFill="1" applyBorder="1" applyAlignment="1">
      <alignment horizontal="left" vertical="center" readingOrder="1"/>
    </xf>
    <xf numFmtId="0" fontId="12" fillId="9" borderId="1" xfId="0" applyFont="1" applyFill="1" applyBorder="1" applyAlignment="1">
      <alignment wrapText="1"/>
    </xf>
    <xf numFmtId="0" fontId="0" fillId="9" borderId="1" xfId="0" applyFont="1" applyFill="1" applyBorder="1" applyAlignment="1">
      <alignment horizontal="left" vertical="center"/>
    </xf>
    <xf numFmtId="0" fontId="12" fillId="3" borderId="1" xfId="0" applyFont="1" applyFill="1" applyBorder="1" applyAlignment="1">
      <alignment wrapText="1"/>
    </xf>
    <xf numFmtId="0" fontId="12" fillId="3" borderId="7" xfId="0" applyFont="1" applyFill="1" applyBorder="1" applyAlignment="1">
      <alignment horizontal="left" vertical="center" readingOrder="1"/>
    </xf>
    <xf numFmtId="0" fontId="12" fillId="3" borderId="7" xfId="0" applyFont="1" applyFill="1" applyBorder="1" applyAlignment="1">
      <alignment horizontal="right" vertical="center" readingOrder="1"/>
    </xf>
    <xf numFmtId="0" fontId="23" fillId="7" borderId="7" xfId="0" applyFont="1" applyFill="1" applyBorder="1" applyAlignment="1">
      <alignment horizontal="left" vertical="center" readingOrder="1"/>
    </xf>
    <xf numFmtId="0" fontId="12" fillId="7" borderId="1" xfId="0" applyFont="1" applyFill="1" applyBorder="1" applyAlignment="1">
      <alignment wrapText="1"/>
    </xf>
    <xf numFmtId="0" fontId="0" fillId="7" borderId="1" xfId="0" applyFont="1" applyFill="1" applyBorder="1" applyAlignment="1">
      <alignment horizontal="left" vertical="center"/>
    </xf>
    <xf numFmtId="0" fontId="12" fillId="3" borderId="5" xfId="0" applyFont="1" applyFill="1" applyBorder="1" applyAlignment="1">
      <alignment horizontal="left" vertical="center" readingOrder="1"/>
    </xf>
    <xf numFmtId="9" fontId="0" fillId="3" borderId="1" xfId="0" applyNumberFormat="1" applyFont="1" applyFill="1" applyBorder="1" applyAlignment="1">
      <alignment vertical="center"/>
    </xf>
    <xf numFmtId="0" fontId="0" fillId="4" borderId="1" xfId="0" applyFont="1" applyFill="1" applyBorder="1" applyAlignment="1">
      <alignment horizontal="center"/>
    </xf>
    <xf numFmtId="0" fontId="23" fillId="2" borderId="7" xfId="0" applyFont="1" applyFill="1" applyBorder="1" applyAlignment="1">
      <alignment horizontal="left" vertical="center" readingOrder="1"/>
    </xf>
    <xf numFmtId="0" fontId="12" fillId="9" borderId="1" xfId="0" applyFont="1" applyFill="1" applyBorder="1"/>
    <xf numFmtId="0" fontId="12" fillId="9" borderId="7" xfId="0" applyFont="1" applyFill="1" applyBorder="1" applyAlignment="1">
      <alignment horizontal="left" vertical="center" wrapText="1" readingOrder="1"/>
    </xf>
    <xf numFmtId="0" fontId="1" fillId="4" borderId="1" xfId="0" applyFont="1" applyFill="1" applyBorder="1" applyAlignment="1">
      <alignment wrapText="1"/>
    </xf>
    <xf numFmtId="0" fontId="12" fillId="3" borderId="3" xfId="0" applyFont="1" applyFill="1" applyBorder="1"/>
    <xf numFmtId="0" fontId="12" fillId="3" borderId="11" xfId="0" applyFont="1" applyFill="1" applyBorder="1" applyAlignment="1">
      <alignment horizontal="left" vertical="center" readingOrder="1"/>
    </xf>
    <xf numFmtId="0" fontId="12" fillId="3" borderId="12" xfId="0" applyFont="1" applyFill="1" applyBorder="1" applyAlignment="1">
      <alignment horizontal="left" vertical="center" readingOrder="1"/>
    </xf>
    <xf numFmtId="0" fontId="12" fillId="3" borderId="3" xfId="0" applyFont="1" applyFill="1" applyBorder="1" applyAlignment="1">
      <alignment wrapText="1"/>
    </xf>
    <xf numFmtId="0" fontId="3" fillId="3" borderId="7" xfId="0" applyFont="1" applyFill="1" applyBorder="1" applyAlignment="1">
      <alignment horizontal="right" vertical="center" readingOrder="1"/>
    </xf>
    <xf numFmtId="0" fontId="1" fillId="2" borderId="1" xfId="0" applyFont="1" applyFill="1" applyBorder="1" applyAlignment="1">
      <alignment horizontal="center" vertical="top" wrapText="1"/>
    </xf>
    <xf numFmtId="170" fontId="0" fillId="3" borderId="0" xfId="0" applyNumberFormat="1" applyFill="1"/>
    <xf numFmtId="0" fontId="1" fillId="2" borderId="2" xfId="0" applyFont="1" applyFill="1" applyBorder="1" applyAlignment="1">
      <alignment horizontal="center" vertical="top" wrapText="1"/>
    </xf>
    <xf numFmtId="165" fontId="1" fillId="4" borderId="2" xfId="1" applyNumberFormat="1" applyFont="1" applyFill="1" applyBorder="1"/>
    <xf numFmtId="165" fontId="1" fillId="5" borderId="2" xfId="1" applyNumberFormat="1" applyFont="1" applyFill="1" applyBorder="1"/>
    <xf numFmtId="165" fontId="1" fillId="2" borderId="2" xfId="1" applyNumberFormat="1" applyFont="1" applyFill="1" applyBorder="1"/>
    <xf numFmtId="165" fontId="1" fillId="3" borderId="2" xfId="1" applyNumberFormat="1" applyFont="1" applyFill="1" applyBorder="1"/>
    <xf numFmtId="165" fontId="0" fillId="3" borderId="2" xfId="1" applyNumberFormat="1" applyFont="1" applyFill="1" applyBorder="1"/>
    <xf numFmtId="165" fontId="16" fillId="3" borderId="2" xfId="1" applyNumberFormat="1" applyFont="1" applyFill="1" applyBorder="1"/>
    <xf numFmtId="165" fontId="12" fillId="3" borderId="2" xfId="1" applyNumberFormat="1" applyFont="1" applyFill="1" applyBorder="1"/>
    <xf numFmtId="165" fontId="1" fillId="2" borderId="2" xfId="1" applyNumberFormat="1" applyFont="1" applyFill="1" applyBorder="1" applyAlignment="1">
      <alignment horizontal="center" vertical="center"/>
    </xf>
    <xf numFmtId="165" fontId="1" fillId="3" borderId="2" xfId="1" applyNumberFormat="1" applyFont="1" applyFill="1" applyBorder="1" applyAlignment="1">
      <alignment horizontal="center" vertical="center"/>
    </xf>
    <xf numFmtId="165" fontId="0" fillId="3" borderId="2" xfId="1" applyNumberFormat="1" applyFont="1" applyFill="1" applyBorder="1" applyAlignment="1">
      <alignment vertical="center"/>
    </xf>
    <xf numFmtId="0" fontId="0" fillId="3" borderId="2" xfId="0" applyFill="1" applyBorder="1"/>
    <xf numFmtId="165" fontId="1" fillId="2" borderId="2" xfId="1" applyNumberFormat="1" applyFont="1" applyFill="1" applyBorder="1" applyAlignment="1">
      <alignment horizontal="left" vertical="center" wrapText="1"/>
    </xf>
    <xf numFmtId="165" fontId="17" fillId="2" borderId="2" xfId="1" applyNumberFormat="1" applyFont="1" applyFill="1" applyBorder="1"/>
    <xf numFmtId="165" fontId="17" fillId="3" borderId="2" xfId="1" applyNumberFormat="1" applyFont="1" applyFill="1" applyBorder="1"/>
    <xf numFmtId="165" fontId="6" fillId="3" borderId="2" xfId="1" applyNumberFormat="1" applyFont="1" applyFill="1" applyBorder="1"/>
    <xf numFmtId="1" fontId="0" fillId="3" borderId="2" xfId="0" applyNumberFormat="1" applyFill="1" applyBorder="1"/>
    <xf numFmtId="165" fontId="1" fillId="7" borderId="2" xfId="1" applyNumberFormat="1" applyFont="1" applyFill="1" applyBorder="1"/>
    <xf numFmtId="165" fontId="1" fillId="2" borderId="2" xfId="1" applyNumberFormat="1" applyFont="1" applyFill="1" applyBorder="1" applyAlignment="1">
      <alignment horizontal="right" vertical="center" wrapText="1"/>
    </xf>
    <xf numFmtId="165" fontId="10" fillId="3" borderId="2" xfId="1" applyNumberFormat="1" applyFont="1" applyFill="1" applyBorder="1"/>
    <xf numFmtId="9" fontId="0" fillId="9" borderId="1" xfId="2" applyNumberFormat="1" applyFont="1" applyFill="1" applyBorder="1"/>
    <xf numFmtId="9" fontId="1" fillId="5" borderId="1" xfId="1" applyNumberFormat="1" applyFont="1" applyFill="1" applyBorder="1"/>
    <xf numFmtId="9" fontId="0" fillId="5" borderId="1" xfId="2" applyNumberFormat="1" applyFont="1" applyFill="1" applyBorder="1"/>
    <xf numFmtId="9" fontId="1" fillId="2" borderId="1" xfId="1" applyNumberFormat="1" applyFont="1" applyFill="1" applyBorder="1"/>
    <xf numFmtId="9" fontId="12" fillId="9" borderId="1" xfId="2" applyNumberFormat="1" applyFont="1" applyFill="1" applyBorder="1"/>
    <xf numFmtId="9" fontId="0" fillId="3" borderId="1" xfId="2" applyNumberFormat="1" applyFont="1" applyFill="1" applyBorder="1" applyAlignment="1">
      <alignment wrapText="1"/>
    </xf>
    <xf numFmtId="9" fontId="0" fillId="3" borderId="1" xfId="1" applyNumberFormat="1" applyFont="1" applyFill="1" applyBorder="1"/>
    <xf numFmtId="9" fontId="0" fillId="2" borderId="1" xfId="0" applyNumberFormat="1" applyFont="1" applyFill="1" applyBorder="1" applyAlignment="1">
      <alignment vertical="center"/>
    </xf>
    <xf numFmtId="9" fontId="1" fillId="4" borderId="1" xfId="1" applyNumberFormat="1" applyFont="1" applyFill="1" applyBorder="1"/>
    <xf numFmtId="9" fontId="0" fillId="4" borderId="1" xfId="0" applyNumberFormat="1" applyFont="1" applyFill="1" applyBorder="1"/>
    <xf numFmtId="9" fontId="1" fillId="6" borderId="1" xfId="1" applyNumberFormat="1" applyFont="1" applyFill="1" applyBorder="1"/>
    <xf numFmtId="9" fontId="0" fillId="5" borderId="1" xfId="0" applyNumberFormat="1" applyFont="1" applyFill="1" applyBorder="1"/>
    <xf numFmtId="9" fontId="1" fillId="7" borderId="1" xfId="1" applyNumberFormat="1" applyFont="1" applyFill="1" applyBorder="1"/>
    <xf numFmtId="9" fontId="1" fillId="2" borderId="1" xfId="1" applyNumberFormat="1" applyFont="1" applyFill="1" applyBorder="1" applyAlignment="1">
      <alignment horizontal="right" vertical="center" wrapText="1"/>
    </xf>
    <xf numFmtId="0" fontId="20" fillId="0" borderId="0" xfId="0" applyFont="1"/>
    <xf numFmtId="0" fontId="0" fillId="13" borderId="1" xfId="0" applyFill="1" applyBorder="1" applyAlignment="1">
      <alignment horizontal="center" vertical="center" wrapText="1"/>
    </xf>
    <xf numFmtId="165" fontId="0" fillId="0" borderId="1" xfId="1" applyNumberFormat="1" applyFont="1" applyBorder="1" applyAlignment="1">
      <alignment wrapText="1"/>
    </xf>
    <xf numFmtId="165" fontId="0" fillId="0" borderId="1" xfId="0" applyNumberFormat="1" applyBorder="1" applyAlignment="1">
      <alignment wrapText="1"/>
    </xf>
    <xf numFmtId="0" fontId="0" fillId="14" borderId="1" xfId="0" applyFill="1" applyBorder="1" applyAlignment="1">
      <alignment horizontal="center" vertical="center" wrapText="1"/>
    </xf>
    <xf numFmtId="0" fontId="0" fillId="14" borderId="1" xfId="0" applyFill="1" applyBorder="1" applyAlignment="1">
      <alignment wrapText="1"/>
    </xf>
    <xf numFmtId="165" fontId="0" fillId="14" borderId="1" xfId="0" applyNumberFormat="1" applyFill="1" applyBorder="1" applyAlignment="1">
      <alignment wrapText="1"/>
    </xf>
    <xf numFmtId="0" fontId="0" fillId="13" borderId="1" xfId="0" applyFill="1" applyBorder="1"/>
    <xf numFmtId="165" fontId="0" fillId="13" borderId="1" xfId="0" applyNumberFormat="1" applyFill="1" applyBorder="1"/>
    <xf numFmtId="0" fontId="0" fillId="3" borderId="6" xfId="0" applyFill="1" applyBorder="1"/>
    <xf numFmtId="0" fontId="0" fillId="3" borderId="0" xfId="0" applyFill="1" applyBorder="1"/>
    <xf numFmtId="10" fontId="0" fillId="3" borderId="1" xfId="2" applyNumberFormat="1" applyFont="1" applyFill="1" applyBorder="1"/>
    <xf numFmtId="10" fontId="1" fillId="4" borderId="1" xfId="2" applyNumberFormat="1" applyFont="1" applyFill="1" applyBorder="1"/>
    <xf numFmtId="0" fontId="0" fillId="3" borderId="3" xfId="0" applyFont="1" applyFill="1" applyBorder="1" applyAlignment="1">
      <alignment vertical="center" wrapText="1"/>
    </xf>
    <xf numFmtId="0" fontId="0" fillId="9" borderId="3" xfId="0" applyFont="1" applyFill="1" applyBorder="1" applyAlignment="1">
      <alignment vertical="center" wrapText="1"/>
    </xf>
    <xf numFmtId="0" fontId="0" fillId="4" borderId="1" xfId="0" applyFont="1" applyFill="1" applyBorder="1" applyAlignment="1">
      <alignment vertical="center" wrapText="1"/>
    </xf>
    <xf numFmtId="0" fontId="0" fillId="6" borderId="1" xfId="0" applyFont="1" applyFill="1" applyBorder="1" applyAlignment="1">
      <alignment vertical="center" wrapText="1"/>
    </xf>
    <xf numFmtId="0" fontId="0" fillId="7" borderId="1" xfId="0" applyFont="1" applyFill="1" applyBorder="1" applyAlignment="1">
      <alignment vertical="center" wrapText="1"/>
    </xf>
    <xf numFmtId="165" fontId="0" fillId="3" borderId="0" xfId="0" applyNumberFormat="1" applyFill="1"/>
    <xf numFmtId="0" fontId="0" fillId="0" borderId="1" xfId="0" applyBorder="1" applyAlignment="1">
      <alignment horizontal="center" wrapText="1"/>
    </xf>
    <xf numFmtId="165" fontId="1" fillId="4" borderId="1" xfId="0" applyNumberFormat="1" applyFont="1" applyFill="1" applyBorder="1"/>
    <xf numFmtId="1" fontId="0" fillId="2" borderId="1" xfId="0" applyNumberFormat="1" applyFill="1" applyBorder="1"/>
    <xf numFmtId="165" fontId="0" fillId="2" borderId="1" xfId="1" applyNumberFormat="1" applyFont="1" applyFill="1" applyBorder="1" applyAlignment="1">
      <alignment horizontal="right"/>
    </xf>
    <xf numFmtId="0" fontId="3" fillId="3" borderId="1" xfId="0" applyFont="1" applyFill="1" applyBorder="1" applyAlignment="1">
      <alignment horizontal="left" vertical="center"/>
    </xf>
    <xf numFmtId="0" fontId="11" fillId="3" borderId="1" xfId="0" applyFont="1" applyFill="1" applyBorder="1" applyAlignment="1">
      <alignment horizontal="left" vertical="center"/>
    </xf>
    <xf numFmtId="0" fontId="4" fillId="6" borderId="1" xfId="0" applyFont="1" applyFill="1" applyBorder="1" applyAlignment="1">
      <alignment horizontal="left" vertical="center"/>
    </xf>
    <xf numFmtId="165" fontId="0" fillId="6" borderId="1" xfId="0" applyNumberFormat="1" applyFill="1" applyBorder="1"/>
    <xf numFmtId="165" fontId="0" fillId="2" borderId="1" xfId="0" applyNumberFormat="1" applyFill="1" applyBorder="1"/>
    <xf numFmtId="0" fontId="3" fillId="0" borderId="1" xfId="0" applyFont="1" applyFill="1" applyBorder="1" applyAlignment="1">
      <alignment horizontal="left" vertical="center"/>
    </xf>
    <xf numFmtId="0" fontId="0" fillId="0" borderId="1" xfId="0" applyFill="1" applyBorder="1"/>
    <xf numFmtId="0" fontId="0" fillId="0" borderId="0" xfId="0" applyFill="1"/>
    <xf numFmtId="0" fontId="3" fillId="3" borderId="1" xfId="0" applyFont="1" applyFill="1" applyBorder="1" applyAlignment="1">
      <alignment horizontal="left" vertical="center" readingOrder="1"/>
    </xf>
    <xf numFmtId="0" fontId="7" fillId="2" borderId="1" xfId="0" applyFont="1" applyFill="1" applyBorder="1" applyAlignment="1">
      <alignment horizontal="left"/>
    </xf>
    <xf numFmtId="165" fontId="6" fillId="2" borderId="1" xfId="0" applyNumberFormat="1" applyFont="1" applyFill="1" applyBorder="1"/>
    <xf numFmtId="0" fontId="6" fillId="3" borderId="1" xfId="0" applyFont="1" applyFill="1" applyBorder="1" applyAlignment="1">
      <alignment horizontal="left"/>
    </xf>
    <xf numFmtId="0" fontId="2" fillId="5" borderId="1" xfId="0" applyFont="1" applyFill="1" applyBorder="1" applyAlignment="1">
      <alignment horizontal="left" vertical="center" readingOrder="1"/>
    </xf>
    <xf numFmtId="165" fontId="1" fillId="5" borderId="1" xfId="0" applyNumberFormat="1" applyFont="1" applyFill="1" applyBorder="1"/>
    <xf numFmtId="0" fontId="15" fillId="6" borderId="1" xfId="0" applyFont="1" applyFill="1" applyBorder="1" applyAlignment="1">
      <alignment horizontal="left" vertical="center"/>
    </xf>
    <xf numFmtId="0" fontId="15" fillId="2" borderId="1" xfId="0" applyFont="1" applyFill="1" applyBorder="1" applyAlignment="1">
      <alignment horizontal="left" vertical="center"/>
    </xf>
    <xf numFmtId="165" fontId="0" fillId="2" borderId="1" xfId="0" applyNumberFormat="1" applyFont="1" applyFill="1" applyBorder="1"/>
    <xf numFmtId="0" fontId="18" fillId="2" borderId="1" xfId="0" applyFont="1" applyFill="1" applyBorder="1" applyAlignment="1">
      <alignment horizontal="left" vertical="center"/>
    </xf>
    <xf numFmtId="165" fontId="13" fillId="3" borderId="0" xfId="0" applyNumberFormat="1" applyFont="1" applyFill="1"/>
    <xf numFmtId="165" fontId="0" fillId="0" borderId="0" xfId="0" applyNumberFormat="1"/>
    <xf numFmtId="165" fontId="0" fillId="13" borderId="4" xfId="0" applyNumberFormat="1" applyFill="1" applyBorder="1"/>
    <xf numFmtId="0" fontId="5" fillId="0" borderId="0" xfId="0" applyFont="1"/>
    <xf numFmtId="0" fontId="5" fillId="0" borderId="1" xfId="0" applyFont="1" applyBorder="1"/>
    <xf numFmtId="0" fontId="5" fillId="0" borderId="1" xfId="0" applyFont="1" applyBorder="1" applyAlignment="1">
      <alignment horizontal="center"/>
    </xf>
    <xf numFmtId="0" fontId="1" fillId="13" borderId="0" xfId="0" applyFont="1" applyFill="1" applyBorder="1"/>
    <xf numFmtId="0" fontId="1" fillId="0" borderId="0" xfId="0" applyFont="1"/>
    <xf numFmtId="1" fontId="0" fillId="2" borderId="1" xfId="0" applyNumberFormat="1" applyFill="1" applyBorder="1" applyAlignment="1">
      <alignment horizontal="right"/>
    </xf>
    <xf numFmtId="1" fontId="0" fillId="9" borderId="1" xfId="0" applyNumberFormat="1" applyFill="1" applyBorder="1"/>
    <xf numFmtId="1" fontId="0" fillId="9" borderId="1" xfId="0" applyNumberFormat="1" applyFill="1" applyBorder="1" applyAlignment="1">
      <alignment vertical="center"/>
    </xf>
    <xf numFmtId="171" fontId="0" fillId="3" borderId="1" xfId="0" applyNumberFormat="1" applyFill="1" applyBorder="1" applyAlignment="1">
      <alignment vertical="center"/>
    </xf>
    <xf numFmtId="1" fontId="0" fillId="3" borderId="1" xfId="0" applyNumberFormat="1" applyFill="1" applyBorder="1" applyAlignment="1">
      <alignment vertical="center"/>
    </xf>
    <xf numFmtId="1" fontId="12" fillId="9" borderId="1" xfId="0" applyNumberFormat="1" applyFont="1" applyFill="1" applyBorder="1"/>
    <xf numFmtId="1" fontId="12" fillId="3" borderId="1" xfId="0" applyNumberFormat="1" applyFont="1" applyFill="1" applyBorder="1"/>
    <xf numFmtId="1" fontId="0" fillId="2" borderId="1" xfId="0" applyNumberFormat="1" applyFont="1" applyFill="1" applyBorder="1"/>
    <xf numFmtId="2" fontId="0" fillId="3" borderId="1" xfId="0" applyNumberFormat="1" applyFont="1" applyFill="1" applyBorder="1"/>
    <xf numFmtId="0" fontId="0" fillId="6" borderId="1" xfId="0" applyFont="1" applyFill="1" applyBorder="1"/>
    <xf numFmtId="1" fontId="0" fillId="6" borderId="1" xfId="0" applyNumberFormat="1" applyFont="1" applyFill="1" applyBorder="1"/>
    <xf numFmtId="0" fontId="0" fillId="7" borderId="1" xfId="0" applyFont="1" applyFill="1" applyBorder="1"/>
    <xf numFmtId="1" fontId="0" fillId="7" borderId="1" xfId="0" applyNumberFormat="1" applyFont="1" applyFill="1" applyBorder="1"/>
    <xf numFmtId="0" fontId="0" fillId="3" borderId="1" xfId="0" applyFont="1" applyFill="1" applyBorder="1" applyAlignment="1">
      <alignment horizontal="right"/>
    </xf>
    <xf numFmtId="0" fontId="1" fillId="2" borderId="1" xfId="0" applyFont="1" applyFill="1" applyBorder="1"/>
    <xf numFmtId="172" fontId="0" fillId="3" borderId="1" xfId="0" applyNumberFormat="1" applyFont="1" applyFill="1" applyBorder="1"/>
    <xf numFmtId="0" fontId="0" fillId="9" borderId="1" xfId="0" applyFont="1" applyFill="1" applyBorder="1" applyAlignment="1">
      <alignment horizontal="right"/>
    </xf>
    <xf numFmtId="1" fontId="0" fillId="3" borderId="1" xfId="0" applyNumberFormat="1" applyFont="1" applyFill="1" applyBorder="1" applyAlignment="1">
      <alignment horizontal="right"/>
    </xf>
    <xf numFmtId="0" fontId="0" fillId="15" borderId="0" xfId="0" applyFill="1"/>
    <xf numFmtId="165" fontId="1" fillId="9" borderId="1" xfId="1" applyNumberFormat="1" applyFont="1" applyFill="1" applyBorder="1" applyAlignment="1"/>
    <xf numFmtId="165" fontId="16" fillId="9" borderId="1" xfId="1" applyNumberFormat="1" applyFont="1" applyFill="1" applyBorder="1" applyAlignment="1"/>
    <xf numFmtId="173" fontId="0" fillId="9" borderId="0" xfId="0" applyNumberFormat="1" applyFill="1"/>
    <xf numFmtId="164" fontId="1" fillId="3" borderId="0" xfId="1" applyNumberFormat="1" applyFont="1" applyFill="1"/>
    <xf numFmtId="169" fontId="0" fillId="3" borderId="0" xfId="0" applyNumberFormat="1" applyFill="1"/>
    <xf numFmtId="174" fontId="1" fillId="3" borderId="0" xfId="1" applyNumberFormat="1" applyFont="1" applyFill="1"/>
    <xf numFmtId="0" fontId="5" fillId="7" borderId="1" xfId="0" applyFont="1" applyFill="1" applyBorder="1"/>
    <xf numFmtId="0" fontId="5" fillId="7" borderId="0" xfId="0" applyFont="1" applyFill="1"/>
    <xf numFmtId="165" fontId="0" fillId="13" borderId="1" xfId="0" applyNumberFormat="1" applyFill="1" applyBorder="1" applyAlignment="1">
      <alignment horizontal="center"/>
    </xf>
    <xf numFmtId="0" fontId="1" fillId="3" borderId="1" xfId="0" applyFont="1" applyFill="1" applyBorder="1" applyAlignment="1">
      <alignment horizontal="center"/>
    </xf>
    <xf numFmtId="0" fontId="0" fillId="0" borderId="0" xfId="0" applyFont="1"/>
    <xf numFmtId="0" fontId="0" fillId="0" borderId="1" xfId="0" applyFont="1" applyBorder="1"/>
    <xf numFmtId="0" fontId="0" fillId="0" borderId="1" xfId="0" applyFont="1" applyBorder="1" applyAlignment="1">
      <alignment wrapText="1"/>
    </xf>
    <xf numFmtId="0" fontId="24" fillId="5" borderId="1" xfId="0" applyFont="1" applyFill="1" applyBorder="1" applyAlignment="1">
      <alignment vertical="center"/>
    </xf>
    <xf numFmtId="0" fontId="1" fillId="4" borderId="1" xfId="0" applyFont="1" applyFill="1" applyBorder="1" applyAlignment="1">
      <alignment horizontal="center"/>
    </xf>
    <xf numFmtId="0" fontId="1" fillId="2" borderId="1" xfId="0" applyFont="1" applyFill="1" applyBorder="1" applyAlignment="1">
      <alignment horizontal="center" vertical="center" wrapText="1"/>
    </xf>
    <xf numFmtId="0" fontId="0" fillId="0" borderId="6" xfId="0" applyBorder="1" applyAlignment="1">
      <alignment horizontal="center" vertical="center" wrapText="1"/>
    </xf>
    <xf numFmtId="0" fontId="16" fillId="4" borderId="8" xfId="0" applyFont="1" applyFill="1" applyBorder="1" applyAlignment="1">
      <alignment horizontal="left" vertical="center" readingOrder="1"/>
    </xf>
    <xf numFmtId="0" fontId="16" fillId="4" borderId="9" xfId="0" applyFont="1" applyFill="1" applyBorder="1"/>
    <xf numFmtId="0" fontId="1" fillId="4" borderId="3" xfId="0" applyFont="1" applyFill="1" applyBorder="1" applyAlignment="1">
      <alignment vertical="center" wrapText="1"/>
    </xf>
    <xf numFmtId="0" fontId="0" fillId="4" borderId="3" xfId="0" applyFont="1" applyFill="1" applyBorder="1" applyAlignment="1">
      <alignment vertical="center" wrapText="1"/>
    </xf>
    <xf numFmtId="0" fontId="0" fillId="4" borderId="1" xfId="0" applyFont="1" applyFill="1" applyBorder="1" applyAlignment="1">
      <alignment horizontal="right"/>
    </xf>
    <xf numFmtId="0" fontId="0" fillId="4" borderId="1" xfId="0" applyFont="1" applyFill="1" applyBorder="1" applyAlignment="1">
      <alignment horizontal="left"/>
    </xf>
    <xf numFmtId="9" fontId="0" fillId="4" borderId="1" xfId="2" applyNumberFormat="1" applyFont="1" applyFill="1" applyBorder="1"/>
    <xf numFmtId="0" fontId="8" fillId="16" borderId="5" xfId="0" applyFont="1" applyFill="1" applyBorder="1" applyAlignment="1">
      <alignment horizontal="left" wrapText="1"/>
    </xf>
    <xf numFmtId="0" fontId="11" fillId="3" borderId="7" xfId="0" applyFont="1" applyFill="1" applyBorder="1" applyAlignment="1">
      <alignment horizontal="right" vertical="center" readingOrder="1"/>
    </xf>
    <xf numFmtId="0" fontId="18" fillId="4" borderId="1" xfId="0" applyFont="1" applyFill="1" applyBorder="1" applyAlignment="1">
      <alignment horizontal="left" vertical="center"/>
    </xf>
    <xf numFmtId="0" fontId="1" fillId="2" borderId="2" xfId="0" applyFont="1" applyFill="1" applyBorder="1" applyAlignment="1">
      <alignment horizontal="center"/>
    </xf>
    <xf numFmtId="0" fontId="1" fillId="2" borderId="15" xfId="0" applyFont="1" applyFill="1" applyBorder="1" applyAlignment="1">
      <alignment horizontal="center"/>
    </xf>
    <xf numFmtId="0" fontId="1" fillId="2" borderId="5" xfId="0" applyFont="1" applyFill="1" applyBorder="1" applyAlignment="1">
      <alignment horizontal="center"/>
    </xf>
    <xf numFmtId="0" fontId="1" fillId="4" borderId="1" xfId="0" applyFont="1" applyFill="1" applyBorder="1" applyAlignment="1">
      <alignment horizontal="center"/>
    </xf>
    <xf numFmtId="0" fontId="1" fillId="2" borderId="13" xfId="0" applyFont="1" applyFill="1" applyBorder="1" applyAlignment="1">
      <alignment horizontal="left"/>
    </xf>
    <xf numFmtId="0" fontId="1" fillId="2" borderId="10" xfId="0" applyFont="1" applyFill="1" applyBorder="1" applyAlignment="1">
      <alignment horizontal="left"/>
    </xf>
    <xf numFmtId="0" fontId="1" fillId="2" borderId="1" xfId="0" applyFont="1" applyFill="1" applyBorder="1" applyAlignment="1">
      <alignment horizontal="center" vertical="center"/>
    </xf>
    <xf numFmtId="165" fontId="1" fillId="2" borderId="3" xfId="1" applyNumberFormat="1" applyFont="1" applyFill="1" applyBorder="1" applyAlignment="1">
      <alignment horizontal="center" vertical="center" wrapText="1"/>
    </xf>
    <xf numFmtId="165" fontId="1" fillId="2" borderId="6" xfId="1" applyNumberFormat="1" applyFont="1" applyFill="1" applyBorder="1" applyAlignment="1">
      <alignment horizontal="center" vertical="center" wrapText="1"/>
    </xf>
    <xf numFmtId="0" fontId="1" fillId="2" borderId="3" xfId="0" applyFont="1" applyFill="1" applyBorder="1" applyAlignment="1">
      <alignment horizontal="center" vertical="top" wrapText="1"/>
    </xf>
    <xf numFmtId="0" fontId="1" fillId="2" borderId="6" xfId="0" applyFont="1" applyFill="1" applyBorder="1" applyAlignment="1">
      <alignment horizontal="center" vertical="top" wrapText="1"/>
    </xf>
    <xf numFmtId="0" fontId="1" fillId="2" borderId="17" xfId="0" applyFont="1" applyFill="1" applyBorder="1" applyAlignment="1">
      <alignment horizontal="center" vertical="top" wrapText="1"/>
    </xf>
    <xf numFmtId="0" fontId="1" fillId="2" borderId="1" xfId="0" applyFont="1" applyFill="1" applyBorder="1" applyAlignment="1">
      <alignment horizontal="center" vertical="top"/>
    </xf>
    <xf numFmtId="0" fontId="1" fillId="2" borderId="1" xfId="0" applyFont="1" applyFill="1" applyBorder="1" applyAlignment="1">
      <alignment horizontal="center" vertical="center" wrapText="1"/>
    </xf>
    <xf numFmtId="0" fontId="1" fillId="2" borderId="16"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4" xfId="0" applyFont="1" applyFill="1" applyBorder="1" applyAlignment="1">
      <alignment horizontal="center" vertical="center"/>
    </xf>
    <xf numFmtId="0" fontId="1" fillId="2" borderId="1" xfId="0" applyFont="1" applyFill="1" applyBorder="1" applyAlignment="1">
      <alignment horizontal="center"/>
    </xf>
    <xf numFmtId="0" fontId="1" fillId="5" borderId="1" xfId="0" applyFont="1" applyFill="1" applyBorder="1" applyAlignment="1">
      <alignment horizontal="center" vertical="center"/>
    </xf>
    <xf numFmtId="0" fontId="0" fillId="3" borderId="1" xfId="0" applyFill="1" applyBorder="1" applyAlignment="1">
      <alignment horizontal="center"/>
    </xf>
    <xf numFmtId="165" fontId="1" fillId="2" borderId="1" xfId="1" applyNumberFormat="1" applyFont="1" applyFill="1" applyBorder="1" applyAlignment="1">
      <alignment horizontal="center" vertical="center" wrapText="1"/>
    </xf>
    <xf numFmtId="0" fontId="1" fillId="2" borderId="3" xfId="0" applyFont="1" applyFill="1" applyBorder="1" applyAlignment="1">
      <alignment horizontal="center" vertical="center"/>
    </xf>
    <xf numFmtId="0" fontId="1" fillId="2" borderId="6" xfId="0" applyFont="1" applyFill="1" applyBorder="1" applyAlignment="1">
      <alignment horizontal="center" vertical="center"/>
    </xf>
    <xf numFmtId="0" fontId="0" fillId="2" borderId="2" xfId="0" applyFill="1" applyBorder="1" applyAlignment="1">
      <alignment horizontal="center"/>
    </xf>
    <xf numFmtId="0" fontId="0" fillId="2" borderId="15" xfId="0" applyFill="1" applyBorder="1" applyAlignment="1">
      <alignment horizont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26" fillId="0" borderId="18" xfId="4" applyFont="1" applyBorder="1" applyAlignment="1">
      <alignment horizontal="center"/>
    </xf>
    <xf numFmtId="0" fontId="1" fillId="5" borderId="3" xfId="0" applyFont="1" applyFill="1" applyBorder="1" applyAlignment="1">
      <alignment horizontal="center"/>
    </xf>
    <xf numFmtId="0" fontId="1" fillId="5" borderId="6" xfId="0" applyFont="1" applyFill="1" applyBorder="1" applyAlignment="1">
      <alignment horizontal="center"/>
    </xf>
    <xf numFmtId="0" fontId="24" fillId="5" borderId="1" xfId="0" applyFont="1" applyFill="1" applyBorder="1" applyAlignment="1">
      <alignment horizontal="center" vertical="center"/>
    </xf>
    <xf numFmtId="0" fontId="24" fillId="5" borderId="3" xfId="0" applyFont="1" applyFill="1" applyBorder="1" applyAlignment="1">
      <alignment horizontal="center" vertical="center"/>
    </xf>
    <xf numFmtId="0" fontId="24" fillId="5" borderId="6" xfId="0" applyFont="1" applyFill="1" applyBorder="1" applyAlignment="1">
      <alignment horizontal="center" vertical="center"/>
    </xf>
    <xf numFmtId="0" fontId="24" fillId="5" borderId="3" xfId="0" applyFont="1" applyFill="1" applyBorder="1" applyAlignment="1">
      <alignment horizontal="center" vertical="center" wrapText="1"/>
    </xf>
    <xf numFmtId="0" fontId="24" fillId="5" borderId="6" xfId="0" applyFont="1" applyFill="1" applyBorder="1" applyAlignment="1">
      <alignment horizontal="center" vertical="center" wrapText="1"/>
    </xf>
  </cellXfs>
  <cellStyles count="5">
    <cellStyle name="Hipervínculo" xfId="4" builtinId="8"/>
    <cellStyle name="Millares" xfId="1" builtinId="3"/>
    <cellStyle name="Normal" xfId="0" builtinId="0"/>
    <cellStyle name="Normal 2" xfId="3" xr:uid="{00000000-0005-0000-0000-00000300000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2" tint="-9.9978637043366805E-2"/>
  </sheetPr>
  <dimension ref="A1:AS780"/>
  <sheetViews>
    <sheetView topLeftCell="Q483" zoomScale="60" zoomScaleNormal="60" workbookViewId="0">
      <selection activeCell="AB507" sqref="AB507"/>
    </sheetView>
  </sheetViews>
  <sheetFormatPr defaultColWidth="11.42578125" defaultRowHeight="15"/>
  <cols>
    <col min="1" max="1" width="98.140625" style="29" customWidth="1"/>
    <col min="2" max="2" width="80" style="29" customWidth="1"/>
    <col min="3" max="3" width="62.28515625" style="29" customWidth="1"/>
    <col min="4" max="4" width="0.42578125" style="29" hidden="1" customWidth="1"/>
    <col min="5" max="5" width="13.42578125" style="29" bestFit="1" customWidth="1"/>
    <col min="6" max="6" width="14.7109375" style="29" bestFit="1" customWidth="1"/>
    <col min="7" max="10" width="13.42578125" style="29" bestFit="1" customWidth="1"/>
    <col min="11" max="11" width="13.42578125" style="318" bestFit="1" customWidth="1"/>
    <col min="12" max="12" width="12.28515625" style="29" customWidth="1"/>
    <col min="13" max="13" width="24.42578125" style="29" customWidth="1"/>
    <col min="14" max="14" width="14.7109375" style="56" bestFit="1" customWidth="1"/>
    <col min="15" max="15" width="14.7109375" style="56" customWidth="1"/>
    <col min="16" max="16" width="24.42578125" style="56" customWidth="1"/>
    <col min="17" max="21" width="14.7109375" style="56" customWidth="1"/>
    <col min="22" max="22" width="18.5703125" style="63" customWidth="1"/>
    <col min="23" max="23" width="17.140625" style="29" customWidth="1"/>
    <col min="24" max="24" width="18.140625" style="29" customWidth="1"/>
    <col min="25" max="25" width="22.28515625" style="29" customWidth="1"/>
    <col min="26" max="26" width="19.5703125" style="64" customWidth="1"/>
    <col min="27" max="27" width="18" style="29" customWidth="1"/>
    <col min="28" max="28" width="16.7109375" style="29" customWidth="1"/>
    <col min="29" max="29" width="17.7109375" style="29" customWidth="1"/>
    <col min="30" max="30" width="19.85546875" style="29" customWidth="1"/>
    <col min="31" max="31" width="20.7109375" style="2" customWidth="1"/>
    <col min="32" max="32" width="17.5703125" style="29" customWidth="1"/>
    <col min="33" max="33" width="15.28515625" style="2" customWidth="1"/>
    <col min="34" max="45" width="11.42578125" style="2"/>
    <col min="46" max="16384" width="11.42578125" style="29"/>
  </cols>
  <sheetData>
    <row r="1" spans="1:45" ht="15.75" thickBot="1">
      <c r="A1" s="350"/>
      <c r="B1" s="351"/>
      <c r="C1" s="351"/>
      <c r="D1" s="351"/>
      <c r="E1" s="351"/>
      <c r="F1" s="351"/>
      <c r="G1" s="351"/>
      <c r="H1" s="351"/>
      <c r="I1" s="351"/>
      <c r="J1" s="351"/>
      <c r="K1" s="351"/>
      <c r="L1" s="351"/>
      <c r="M1" s="351"/>
      <c r="N1" s="351"/>
      <c r="O1" s="351"/>
      <c r="P1" s="351"/>
      <c r="Q1" s="351"/>
      <c r="R1" s="351"/>
      <c r="S1" s="351"/>
      <c r="T1" s="351"/>
      <c r="U1" s="351"/>
      <c r="V1" s="351"/>
      <c r="W1" s="351"/>
      <c r="X1" s="351"/>
      <c r="Y1" s="351"/>
      <c r="Z1" s="351"/>
      <c r="AA1" s="351"/>
      <c r="AB1" s="351"/>
      <c r="AC1" s="351"/>
      <c r="AD1" s="351"/>
      <c r="AE1" s="351"/>
      <c r="AF1" s="351"/>
    </row>
    <row r="2" spans="1:45" ht="14.45" customHeight="1">
      <c r="A2" s="352" t="s">
        <v>0</v>
      </c>
      <c r="B2" s="360" t="s">
        <v>1</v>
      </c>
      <c r="C2" s="361"/>
      <c r="D2" s="357" t="s">
        <v>2</v>
      </c>
      <c r="E2" s="358" t="s">
        <v>3</v>
      </c>
      <c r="F2" s="358"/>
      <c r="G2" s="358"/>
      <c r="H2" s="358"/>
      <c r="I2" s="358"/>
      <c r="J2" s="358"/>
      <c r="K2" s="358"/>
      <c r="L2" s="359" t="s">
        <v>4</v>
      </c>
      <c r="M2" s="355" t="s">
        <v>5</v>
      </c>
      <c r="N2" s="353" t="s">
        <v>6</v>
      </c>
      <c r="O2" s="358" t="s">
        <v>7</v>
      </c>
      <c r="P2" s="358"/>
      <c r="Q2" s="358"/>
      <c r="R2" s="358"/>
      <c r="S2" s="358"/>
      <c r="T2" s="358"/>
      <c r="U2" s="358"/>
      <c r="V2" s="353" t="s">
        <v>8</v>
      </c>
      <c r="W2" s="346" t="s">
        <v>9</v>
      </c>
      <c r="X2" s="347"/>
      <c r="Y2" s="347"/>
      <c r="Z2" s="347"/>
      <c r="AA2" s="348"/>
      <c r="AB2" s="346" t="s">
        <v>10</v>
      </c>
      <c r="AC2" s="347"/>
      <c r="AD2" s="347"/>
      <c r="AE2" s="347"/>
      <c r="AF2" s="348"/>
    </row>
    <row r="3" spans="1:45" ht="45">
      <c r="A3" s="352"/>
      <c r="B3" s="362"/>
      <c r="C3" s="363"/>
      <c r="D3" s="356"/>
      <c r="E3" s="45">
        <v>1</v>
      </c>
      <c r="F3" s="45">
        <v>2</v>
      </c>
      <c r="G3" s="45">
        <v>3</v>
      </c>
      <c r="H3" s="45">
        <v>4</v>
      </c>
      <c r="I3" s="45">
        <v>5</v>
      </c>
      <c r="J3" s="45">
        <v>6</v>
      </c>
      <c r="K3" s="45">
        <v>7</v>
      </c>
      <c r="L3" s="359"/>
      <c r="M3" s="356"/>
      <c r="N3" s="354"/>
      <c r="O3" s="45">
        <v>1</v>
      </c>
      <c r="P3" s="45">
        <v>2</v>
      </c>
      <c r="Q3" s="45">
        <v>3</v>
      </c>
      <c r="R3" s="45">
        <v>4</v>
      </c>
      <c r="S3" s="45">
        <v>5</v>
      </c>
      <c r="T3" s="45">
        <v>6</v>
      </c>
      <c r="U3" s="45">
        <v>7</v>
      </c>
      <c r="V3" s="354"/>
      <c r="W3" s="334" t="s">
        <v>11</v>
      </c>
      <c r="X3" s="334" t="s">
        <v>12</v>
      </c>
      <c r="Y3" s="334" t="s">
        <v>13</v>
      </c>
      <c r="Z3" s="334" t="s">
        <v>14</v>
      </c>
      <c r="AA3" s="215" t="s">
        <v>15</v>
      </c>
      <c r="AB3" s="334" t="s">
        <v>11</v>
      </c>
      <c r="AC3" s="334" t="s">
        <v>12</v>
      </c>
      <c r="AD3" s="334" t="s">
        <v>13</v>
      </c>
      <c r="AE3" s="334" t="s">
        <v>14</v>
      </c>
      <c r="AF3" s="215" t="s">
        <v>15</v>
      </c>
    </row>
    <row r="4" spans="1:45" ht="25.15" customHeight="1">
      <c r="A4" s="11" t="s">
        <v>16</v>
      </c>
      <c r="B4" s="12"/>
      <c r="C4" s="12"/>
      <c r="D4" s="12"/>
      <c r="E4" s="5"/>
      <c r="F4" s="5"/>
      <c r="G4" s="5"/>
      <c r="H4" s="5"/>
      <c r="I4" s="5"/>
      <c r="J4" s="5"/>
      <c r="K4" s="5"/>
      <c r="L4" s="5"/>
      <c r="M4" s="5"/>
      <c r="N4" s="48"/>
      <c r="O4" s="48"/>
      <c r="P4" s="48"/>
      <c r="Q4" s="48"/>
      <c r="R4" s="48"/>
      <c r="S4" s="48"/>
      <c r="T4" s="48"/>
      <c r="U4" s="48"/>
      <c r="V4" s="55">
        <f t="shared" ref="V4:AA4" si="0">+V5+V47</f>
        <v>94455226.240282491</v>
      </c>
      <c r="W4" s="55">
        <f t="shared" si="0"/>
        <v>20198028.720575716</v>
      </c>
      <c r="X4" s="55">
        <f t="shared" si="0"/>
        <v>36108919.855243757</v>
      </c>
      <c r="Y4" s="55">
        <f t="shared" si="0"/>
        <v>8355565.8636192828</v>
      </c>
      <c r="Z4" s="55">
        <f t="shared" si="0"/>
        <v>23745066.143671628</v>
      </c>
      <c r="AA4" s="55">
        <f t="shared" si="0"/>
        <v>6047645.6571721015</v>
      </c>
      <c r="AB4" s="9"/>
      <c r="AC4" s="5"/>
      <c r="AD4" s="5"/>
      <c r="AE4" s="5"/>
      <c r="AF4" s="5"/>
    </row>
    <row r="5" spans="1:45" s="80" customFormat="1" ht="33" customHeight="1">
      <c r="A5" s="76" t="s">
        <v>17</v>
      </c>
      <c r="B5" s="77"/>
      <c r="C5" s="77"/>
      <c r="D5" s="77"/>
      <c r="E5" s="79"/>
      <c r="F5" s="79"/>
      <c r="G5" s="79"/>
      <c r="H5" s="79"/>
      <c r="I5" s="79"/>
      <c r="J5" s="79"/>
      <c r="K5" s="79"/>
      <c r="L5" s="79"/>
      <c r="M5" s="78"/>
      <c r="N5" s="43"/>
      <c r="O5" s="43"/>
      <c r="P5" s="43"/>
      <c r="Q5" s="43"/>
      <c r="R5" s="43"/>
      <c r="S5" s="43"/>
      <c r="T5" s="43"/>
      <c r="U5" s="43"/>
      <c r="V5" s="75">
        <f t="shared" ref="V5:AA5" si="1">+V6</f>
        <v>3898400.9392155656</v>
      </c>
      <c r="W5" s="75">
        <f t="shared" si="1"/>
        <v>3146526.5532066831</v>
      </c>
      <c r="X5" s="75">
        <f t="shared" si="1"/>
        <v>0</v>
      </c>
      <c r="Y5" s="75">
        <f t="shared" si="1"/>
        <v>0</v>
      </c>
      <c r="Z5" s="75">
        <f t="shared" si="1"/>
        <v>0</v>
      </c>
      <c r="AA5" s="75">
        <f t="shared" si="1"/>
        <v>751874.38600888173</v>
      </c>
      <c r="AB5" s="42"/>
      <c r="AC5" s="44"/>
      <c r="AD5" s="42"/>
      <c r="AE5" s="42"/>
      <c r="AF5" s="79"/>
      <c r="AG5" s="2"/>
      <c r="AH5" s="2"/>
      <c r="AI5" s="2"/>
      <c r="AJ5" s="2"/>
      <c r="AK5" s="2"/>
      <c r="AL5" s="2"/>
      <c r="AM5" s="2"/>
      <c r="AN5" s="2"/>
      <c r="AO5" s="2"/>
      <c r="AP5" s="2"/>
      <c r="AQ5" s="2"/>
      <c r="AR5" s="2"/>
      <c r="AS5" s="2"/>
    </row>
    <row r="6" spans="1:45" s="10" customFormat="1" ht="15" customHeight="1">
      <c r="A6" s="19" t="s">
        <v>18</v>
      </c>
      <c r="B6" s="124" t="s">
        <v>19</v>
      </c>
      <c r="C6" s="124"/>
      <c r="D6" s="124"/>
      <c r="E6" s="272">
        <v>8347.2197967185111</v>
      </c>
      <c r="F6" s="272">
        <v>8347.2197967185111</v>
      </c>
      <c r="G6" s="272">
        <v>0</v>
      </c>
      <c r="H6" s="272">
        <v>0</v>
      </c>
      <c r="I6" s="272">
        <v>0</v>
      </c>
      <c r="J6" s="272">
        <v>0</v>
      </c>
      <c r="K6" s="272">
        <v>0</v>
      </c>
      <c r="L6" s="300">
        <f>SUM(L7:L37)</f>
        <v>16694.439593437022</v>
      </c>
      <c r="M6" s="125"/>
      <c r="N6" s="49"/>
      <c r="O6" s="49"/>
      <c r="P6" s="49"/>
      <c r="Q6" s="49"/>
      <c r="R6" s="49"/>
      <c r="S6" s="49"/>
      <c r="T6" s="49"/>
      <c r="U6" s="49"/>
      <c r="V6" s="22">
        <f t="shared" ref="V6:AA6" si="2">+V7+V17+V27+V37</f>
        <v>3898400.9392155656</v>
      </c>
      <c r="W6" s="22">
        <f t="shared" si="2"/>
        <v>3146526.5532066831</v>
      </c>
      <c r="X6" s="22">
        <f t="shared" si="2"/>
        <v>0</v>
      </c>
      <c r="Y6" s="22">
        <f t="shared" si="2"/>
        <v>0</v>
      </c>
      <c r="Z6" s="22">
        <f t="shared" si="2"/>
        <v>0</v>
      </c>
      <c r="AA6" s="22">
        <f t="shared" si="2"/>
        <v>751874.38600888173</v>
      </c>
      <c r="AB6" s="13"/>
      <c r="AC6" s="13"/>
      <c r="AD6" s="13"/>
      <c r="AE6" s="13"/>
      <c r="AF6" s="13"/>
      <c r="AG6" s="2"/>
      <c r="AH6" s="2"/>
      <c r="AI6" s="2"/>
      <c r="AJ6" s="2"/>
      <c r="AK6" s="2"/>
      <c r="AL6" s="2"/>
      <c r="AM6" s="2"/>
      <c r="AN6" s="2"/>
      <c r="AO6" s="2"/>
      <c r="AP6" s="2"/>
      <c r="AQ6" s="2"/>
      <c r="AR6" s="2"/>
      <c r="AS6" s="2"/>
    </row>
    <row r="7" spans="1:45" s="71" customFormat="1" ht="15" customHeight="1">
      <c r="A7" s="133" t="s">
        <v>20</v>
      </c>
      <c r="B7" s="121" t="s">
        <v>21</v>
      </c>
      <c r="C7" s="121"/>
      <c r="D7" s="121"/>
      <c r="E7" s="301">
        <v>3221.9169500370326</v>
      </c>
      <c r="F7" s="301">
        <v>3221.9169500370326</v>
      </c>
      <c r="G7" s="301">
        <v>0</v>
      </c>
      <c r="H7" s="301">
        <v>0</v>
      </c>
      <c r="I7" s="301">
        <v>0</v>
      </c>
      <c r="J7" s="301">
        <v>0</v>
      </c>
      <c r="K7" s="301">
        <v>0</v>
      </c>
      <c r="L7" s="301">
        <f>SUM(E7:K7)</f>
        <v>6443.8339000740652</v>
      </c>
      <c r="M7" s="122"/>
      <c r="N7" s="120">
        <v>325</v>
      </c>
      <c r="O7" s="7">
        <f>SUM(O8:O15)</f>
        <v>1047123.0087620356</v>
      </c>
      <c r="P7" s="120">
        <f t="shared" ref="P7:U7" si="3">SUM(P8:P15)</f>
        <v>1047123.0087620356</v>
      </c>
      <c r="Q7" s="120">
        <f t="shared" si="3"/>
        <v>0</v>
      </c>
      <c r="R7" s="120">
        <f t="shared" si="3"/>
        <v>0</v>
      </c>
      <c r="S7" s="120">
        <f t="shared" si="3"/>
        <v>0</v>
      </c>
      <c r="T7" s="120">
        <f t="shared" si="3"/>
        <v>0</v>
      </c>
      <c r="U7" s="120">
        <f t="shared" si="3"/>
        <v>0</v>
      </c>
      <c r="V7" s="65">
        <f t="shared" ref="V7:AA7" si="4">SUM(V8:V15)</f>
        <v>2094246.0175240713</v>
      </c>
      <c r="W7" s="65">
        <f t="shared" si="4"/>
        <v>1528799.592792572</v>
      </c>
      <c r="X7" s="65">
        <f t="shared" si="4"/>
        <v>0</v>
      </c>
      <c r="Y7" s="65">
        <f t="shared" si="4"/>
        <v>0</v>
      </c>
      <c r="Z7" s="65">
        <f t="shared" si="4"/>
        <v>0</v>
      </c>
      <c r="AA7" s="65">
        <f t="shared" si="4"/>
        <v>565446.42473149928</v>
      </c>
      <c r="AB7" s="237">
        <v>0.73</v>
      </c>
      <c r="AC7" s="237">
        <v>0</v>
      </c>
      <c r="AD7" s="237">
        <v>0</v>
      </c>
      <c r="AE7" s="237">
        <v>0</v>
      </c>
      <c r="AF7" s="237">
        <v>0.27</v>
      </c>
    </row>
    <row r="8" spans="1:45" s="2" customFormat="1" ht="15" customHeight="1">
      <c r="A8" s="100" t="s">
        <v>22</v>
      </c>
      <c r="B8" s="126" t="s">
        <v>23</v>
      </c>
      <c r="C8" s="126" t="s">
        <v>23</v>
      </c>
      <c r="D8" s="126"/>
      <c r="E8" s="4"/>
      <c r="F8" s="4"/>
      <c r="G8" s="4"/>
      <c r="H8" s="4"/>
      <c r="I8" s="4"/>
      <c r="J8" s="4"/>
      <c r="K8" s="4"/>
      <c r="L8" s="4"/>
      <c r="M8" s="128">
        <v>0</v>
      </c>
      <c r="N8" s="117">
        <f>+$N$7*M8</f>
        <v>0</v>
      </c>
      <c r="O8" s="103">
        <f>+E$7*$N8</f>
        <v>0</v>
      </c>
      <c r="P8" s="103">
        <f t="shared" ref="P8:U15" si="5">+F$7*$N8</f>
        <v>0</v>
      </c>
      <c r="Q8" s="103">
        <f t="shared" si="5"/>
        <v>0</v>
      </c>
      <c r="R8" s="103">
        <f t="shared" si="5"/>
        <v>0</v>
      </c>
      <c r="S8" s="103">
        <f t="shared" si="5"/>
        <v>0</v>
      </c>
      <c r="T8" s="103">
        <f t="shared" si="5"/>
        <v>0</v>
      </c>
      <c r="U8" s="103">
        <f t="shared" si="5"/>
        <v>0</v>
      </c>
      <c r="V8" s="57">
        <f>SUM(O8:U8)</f>
        <v>0</v>
      </c>
      <c r="W8" s="57">
        <f>+$V8*AB$7</f>
        <v>0</v>
      </c>
      <c r="X8" s="57">
        <f t="shared" ref="X8:AA15" si="6">+$V8*AC$7</f>
        <v>0</v>
      </c>
      <c r="Y8" s="57">
        <f t="shared" si="6"/>
        <v>0</v>
      </c>
      <c r="Z8" s="57">
        <f t="shared" si="6"/>
        <v>0</v>
      </c>
      <c r="AA8" s="57">
        <f t="shared" si="6"/>
        <v>0</v>
      </c>
      <c r="AB8" s="99"/>
      <c r="AC8" s="99"/>
      <c r="AD8" s="99"/>
      <c r="AE8" s="99"/>
      <c r="AF8" s="99"/>
    </row>
    <row r="9" spans="1:45" s="2" customFormat="1" ht="15" customHeight="1">
      <c r="A9" s="101" t="s">
        <v>24</v>
      </c>
      <c r="B9" s="126" t="s">
        <v>23</v>
      </c>
      <c r="C9" s="126" t="s">
        <v>23</v>
      </c>
      <c r="D9" s="126"/>
      <c r="E9" s="4"/>
      <c r="F9" s="4"/>
      <c r="G9" s="4"/>
      <c r="H9" s="4"/>
      <c r="I9" s="4"/>
      <c r="J9" s="4"/>
      <c r="K9" s="4"/>
      <c r="L9" s="4"/>
      <c r="M9" s="128">
        <v>0</v>
      </c>
      <c r="N9" s="117">
        <f t="shared" ref="N9:N15" si="7">+$N$7*M9</f>
        <v>0</v>
      </c>
      <c r="O9" s="103">
        <f t="shared" ref="O9:O15" si="8">+E$7*$N9</f>
        <v>0</v>
      </c>
      <c r="P9" s="103">
        <f t="shared" si="5"/>
        <v>0</v>
      </c>
      <c r="Q9" s="103">
        <f t="shared" si="5"/>
        <v>0</v>
      </c>
      <c r="R9" s="103">
        <f t="shared" si="5"/>
        <v>0</v>
      </c>
      <c r="S9" s="103">
        <f t="shared" si="5"/>
        <v>0</v>
      </c>
      <c r="T9" s="103">
        <f t="shared" si="5"/>
        <v>0</v>
      </c>
      <c r="U9" s="103">
        <f t="shared" si="5"/>
        <v>0</v>
      </c>
      <c r="V9" s="57">
        <f t="shared" ref="V9:V15" si="9">SUM(O9:U9)</f>
        <v>0</v>
      </c>
      <c r="W9" s="57">
        <f t="shared" ref="W9:W15" si="10">+$V9*AB$7</f>
        <v>0</v>
      </c>
      <c r="X9" s="57">
        <f t="shared" si="6"/>
        <v>0</v>
      </c>
      <c r="Y9" s="57">
        <f t="shared" si="6"/>
        <v>0</v>
      </c>
      <c r="Z9" s="57">
        <f t="shared" si="6"/>
        <v>0</v>
      </c>
      <c r="AA9" s="57">
        <f t="shared" si="6"/>
        <v>0</v>
      </c>
      <c r="AB9" s="99"/>
      <c r="AC9" s="99"/>
      <c r="AD9" s="99"/>
      <c r="AE9" s="99"/>
      <c r="AF9" s="99"/>
    </row>
    <row r="10" spans="1:45" s="2" customFormat="1" ht="15" customHeight="1">
      <c r="A10" s="101" t="s">
        <v>25</v>
      </c>
      <c r="B10" s="126" t="s">
        <v>23</v>
      </c>
      <c r="C10" s="126" t="s">
        <v>23</v>
      </c>
      <c r="D10" s="126"/>
      <c r="E10" s="4"/>
      <c r="F10" s="4"/>
      <c r="G10" s="4"/>
      <c r="H10" s="4"/>
      <c r="I10" s="4"/>
      <c r="J10" s="4"/>
      <c r="K10" s="4"/>
      <c r="L10" s="4"/>
      <c r="M10" s="128">
        <v>0</v>
      </c>
      <c r="N10" s="117">
        <f t="shared" si="7"/>
        <v>0</v>
      </c>
      <c r="O10" s="103">
        <f t="shared" si="8"/>
        <v>0</v>
      </c>
      <c r="P10" s="103">
        <f t="shared" si="5"/>
        <v>0</v>
      </c>
      <c r="Q10" s="103">
        <f t="shared" si="5"/>
        <v>0</v>
      </c>
      <c r="R10" s="103">
        <f t="shared" si="5"/>
        <v>0</v>
      </c>
      <c r="S10" s="103">
        <f t="shared" si="5"/>
        <v>0</v>
      </c>
      <c r="T10" s="103">
        <f t="shared" si="5"/>
        <v>0</v>
      </c>
      <c r="U10" s="103">
        <f t="shared" si="5"/>
        <v>0</v>
      </c>
      <c r="V10" s="57">
        <f t="shared" si="9"/>
        <v>0</v>
      </c>
      <c r="W10" s="57">
        <f t="shared" si="10"/>
        <v>0</v>
      </c>
      <c r="X10" s="57">
        <f t="shared" si="6"/>
        <v>0</v>
      </c>
      <c r="Y10" s="57">
        <f t="shared" si="6"/>
        <v>0</v>
      </c>
      <c r="Z10" s="57">
        <f t="shared" si="6"/>
        <v>0</v>
      </c>
      <c r="AA10" s="57">
        <f t="shared" si="6"/>
        <v>0</v>
      </c>
      <c r="AB10" s="99"/>
      <c r="AC10" s="99"/>
      <c r="AD10" s="99"/>
      <c r="AE10" s="99"/>
      <c r="AF10" s="99"/>
    </row>
    <row r="11" spans="1:45" s="2" customFormat="1" ht="15" customHeight="1">
      <c r="A11" s="101" t="s">
        <v>26</v>
      </c>
      <c r="B11" s="126" t="s">
        <v>23</v>
      </c>
      <c r="C11" s="126" t="s">
        <v>23</v>
      </c>
      <c r="D11" s="126"/>
      <c r="E11" s="4"/>
      <c r="F11" s="4"/>
      <c r="G11" s="4"/>
      <c r="H11" s="4"/>
      <c r="I11" s="4"/>
      <c r="J11" s="4"/>
      <c r="K11" s="4"/>
      <c r="L11" s="4"/>
      <c r="M11" s="128">
        <v>0</v>
      </c>
      <c r="N11" s="117">
        <f t="shared" si="7"/>
        <v>0</v>
      </c>
      <c r="O11" s="103">
        <f t="shared" si="8"/>
        <v>0</v>
      </c>
      <c r="P11" s="103">
        <f t="shared" si="5"/>
        <v>0</v>
      </c>
      <c r="Q11" s="103">
        <f t="shared" si="5"/>
        <v>0</v>
      </c>
      <c r="R11" s="103">
        <f t="shared" si="5"/>
        <v>0</v>
      </c>
      <c r="S11" s="103">
        <f t="shared" si="5"/>
        <v>0</v>
      </c>
      <c r="T11" s="103">
        <f t="shared" si="5"/>
        <v>0</v>
      </c>
      <c r="U11" s="103">
        <f t="shared" si="5"/>
        <v>0</v>
      </c>
      <c r="V11" s="57">
        <f t="shared" si="9"/>
        <v>0</v>
      </c>
      <c r="W11" s="57">
        <f t="shared" si="10"/>
        <v>0</v>
      </c>
      <c r="X11" s="57">
        <f t="shared" si="6"/>
        <v>0</v>
      </c>
      <c r="Y11" s="57">
        <f t="shared" si="6"/>
        <v>0</v>
      </c>
      <c r="Z11" s="57">
        <f t="shared" si="6"/>
        <v>0</v>
      </c>
      <c r="AA11" s="57">
        <f t="shared" si="6"/>
        <v>0</v>
      </c>
      <c r="AB11" s="99"/>
      <c r="AC11" s="99"/>
      <c r="AD11" s="99"/>
      <c r="AE11" s="99"/>
      <c r="AF11" s="99"/>
    </row>
    <row r="12" spans="1:45" s="2" customFormat="1" ht="15" customHeight="1">
      <c r="A12" s="101" t="s">
        <v>27</v>
      </c>
      <c r="B12" s="126" t="s">
        <v>23</v>
      </c>
      <c r="C12" s="126" t="s">
        <v>23</v>
      </c>
      <c r="D12" s="126"/>
      <c r="E12" s="4"/>
      <c r="F12" s="4"/>
      <c r="G12" s="4"/>
      <c r="H12" s="4"/>
      <c r="I12" s="4"/>
      <c r="J12" s="4"/>
      <c r="K12" s="4"/>
      <c r="L12" s="4"/>
      <c r="M12" s="128">
        <v>0</v>
      </c>
      <c r="N12" s="117">
        <f t="shared" si="7"/>
        <v>0</v>
      </c>
      <c r="O12" s="103">
        <f t="shared" si="8"/>
        <v>0</v>
      </c>
      <c r="P12" s="103">
        <f t="shared" si="5"/>
        <v>0</v>
      </c>
      <c r="Q12" s="103">
        <f t="shared" si="5"/>
        <v>0</v>
      </c>
      <c r="R12" s="103">
        <f t="shared" si="5"/>
        <v>0</v>
      </c>
      <c r="S12" s="103">
        <f t="shared" si="5"/>
        <v>0</v>
      </c>
      <c r="T12" s="103">
        <f t="shared" si="5"/>
        <v>0</v>
      </c>
      <c r="U12" s="103">
        <f t="shared" si="5"/>
        <v>0</v>
      </c>
      <c r="V12" s="57">
        <f t="shared" si="9"/>
        <v>0</v>
      </c>
      <c r="W12" s="57">
        <f t="shared" si="10"/>
        <v>0</v>
      </c>
      <c r="X12" s="57">
        <f t="shared" si="6"/>
        <v>0</v>
      </c>
      <c r="Y12" s="57">
        <f t="shared" si="6"/>
        <v>0</v>
      </c>
      <c r="Z12" s="57">
        <f t="shared" si="6"/>
        <v>0</v>
      </c>
      <c r="AA12" s="57">
        <f t="shared" si="6"/>
        <v>0</v>
      </c>
      <c r="AB12" s="99"/>
      <c r="AC12" s="99"/>
      <c r="AD12" s="99"/>
      <c r="AE12" s="99"/>
      <c r="AF12" s="99"/>
    </row>
    <row r="13" spans="1:45" s="2" customFormat="1" ht="15" customHeight="1">
      <c r="A13" s="101" t="s">
        <v>28</v>
      </c>
      <c r="B13" s="126" t="s">
        <v>23</v>
      </c>
      <c r="C13" s="126" t="s">
        <v>23</v>
      </c>
      <c r="D13" s="126"/>
      <c r="E13" s="4"/>
      <c r="F13" s="4"/>
      <c r="G13" s="4"/>
      <c r="H13" s="4"/>
      <c r="I13" s="4"/>
      <c r="J13" s="4"/>
      <c r="K13" s="4"/>
      <c r="L13" s="4"/>
      <c r="M13" s="128">
        <v>0</v>
      </c>
      <c r="N13" s="117">
        <f t="shared" si="7"/>
        <v>0</v>
      </c>
      <c r="O13" s="103">
        <f t="shared" si="8"/>
        <v>0</v>
      </c>
      <c r="P13" s="103">
        <f t="shared" si="5"/>
        <v>0</v>
      </c>
      <c r="Q13" s="103">
        <f t="shared" si="5"/>
        <v>0</v>
      </c>
      <c r="R13" s="103">
        <f t="shared" si="5"/>
        <v>0</v>
      </c>
      <c r="S13" s="103">
        <f t="shared" si="5"/>
        <v>0</v>
      </c>
      <c r="T13" s="103">
        <f t="shared" si="5"/>
        <v>0</v>
      </c>
      <c r="U13" s="103">
        <f t="shared" si="5"/>
        <v>0</v>
      </c>
      <c r="V13" s="57">
        <f t="shared" si="9"/>
        <v>0</v>
      </c>
      <c r="W13" s="57">
        <f t="shared" si="10"/>
        <v>0</v>
      </c>
      <c r="X13" s="57">
        <f t="shared" si="6"/>
        <v>0</v>
      </c>
      <c r="Y13" s="57">
        <f t="shared" si="6"/>
        <v>0</v>
      </c>
      <c r="Z13" s="57">
        <f t="shared" si="6"/>
        <v>0</v>
      </c>
      <c r="AA13" s="57">
        <f t="shared" si="6"/>
        <v>0</v>
      </c>
      <c r="AB13" s="99"/>
      <c r="AC13" s="99"/>
      <c r="AD13" s="99"/>
      <c r="AE13" s="99"/>
      <c r="AF13" s="99"/>
    </row>
    <row r="14" spans="1:45" s="2" customFormat="1" ht="15" customHeight="1">
      <c r="A14" s="101" t="s">
        <v>29</v>
      </c>
      <c r="B14" s="126" t="s">
        <v>23</v>
      </c>
      <c r="C14" s="126" t="s">
        <v>23</v>
      </c>
      <c r="D14" s="126"/>
      <c r="E14" s="4"/>
      <c r="F14" s="4"/>
      <c r="G14" s="4"/>
      <c r="H14" s="4"/>
      <c r="I14" s="4"/>
      <c r="J14" s="4"/>
      <c r="K14" s="4"/>
      <c r="L14" s="4"/>
      <c r="M14" s="128">
        <v>0</v>
      </c>
      <c r="N14" s="117">
        <f t="shared" si="7"/>
        <v>0</v>
      </c>
      <c r="O14" s="103">
        <f t="shared" si="8"/>
        <v>0</v>
      </c>
      <c r="P14" s="103">
        <f t="shared" si="5"/>
        <v>0</v>
      </c>
      <c r="Q14" s="103">
        <f t="shared" si="5"/>
        <v>0</v>
      </c>
      <c r="R14" s="103">
        <f t="shared" si="5"/>
        <v>0</v>
      </c>
      <c r="S14" s="103">
        <f t="shared" si="5"/>
        <v>0</v>
      </c>
      <c r="T14" s="103">
        <f t="shared" si="5"/>
        <v>0</v>
      </c>
      <c r="U14" s="103">
        <f t="shared" si="5"/>
        <v>0</v>
      </c>
      <c r="V14" s="57">
        <f t="shared" si="9"/>
        <v>0</v>
      </c>
      <c r="W14" s="57">
        <f t="shared" si="10"/>
        <v>0</v>
      </c>
      <c r="X14" s="57">
        <f t="shared" si="6"/>
        <v>0</v>
      </c>
      <c r="Y14" s="57">
        <f t="shared" si="6"/>
        <v>0</v>
      </c>
      <c r="Z14" s="57">
        <f t="shared" si="6"/>
        <v>0</v>
      </c>
      <c r="AA14" s="57">
        <f t="shared" si="6"/>
        <v>0</v>
      </c>
      <c r="AB14" s="99"/>
      <c r="AC14" s="99"/>
      <c r="AD14" s="99"/>
      <c r="AE14" s="99"/>
      <c r="AF14" s="99"/>
    </row>
    <row r="15" spans="1:45" s="2" customFormat="1" ht="47.25" customHeight="1">
      <c r="A15" s="101" t="s">
        <v>30</v>
      </c>
      <c r="B15" s="126" t="s">
        <v>31</v>
      </c>
      <c r="C15" s="126" t="s">
        <v>32</v>
      </c>
      <c r="D15" s="126"/>
      <c r="E15" s="4">
        <f t="shared" ref="E15:K15" si="11">+E$7*$D15</f>
        <v>0</v>
      </c>
      <c r="F15" s="4">
        <f t="shared" si="11"/>
        <v>0</v>
      </c>
      <c r="G15" s="4">
        <f t="shared" si="11"/>
        <v>0</v>
      </c>
      <c r="H15" s="4">
        <f t="shared" si="11"/>
        <v>0</v>
      </c>
      <c r="I15" s="4">
        <f t="shared" si="11"/>
        <v>0</v>
      </c>
      <c r="J15" s="4">
        <f t="shared" si="11"/>
        <v>0</v>
      </c>
      <c r="K15" s="4">
        <f t="shared" si="11"/>
        <v>0</v>
      </c>
      <c r="L15" s="4">
        <f>SUM(E15:K15)</f>
        <v>0</v>
      </c>
      <c r="M15" s="128">
        <v>1</v>
      </c>
      <c r="N15" s="117">
        <f t="shared" si="7"/>
        <v>325</v>
      </c>
      <c r="O15" s="103">
        <f t="shared" si="8"/>
        <v>1047123.0087620356</v>
      </c>
      <c r="P15" s="103">
        <f t="shared" si="5"/>
        <v>1047123.0087620356</v>
      </c>
      <c r="Q15" s="103">
        <f t="shared" si="5"/>
        <v>0</v>
      </c>
      <c r="R15" s="103">
        <f t="shared" si="5"/>
        <v>0</v>
      </c>
      <c r="S15" s="103">
        <f t="shared" si="5"/>
        <v>0</v>
      </c>
      <c r="T15" s="103">
        <f t="shared" si="5"/>
        <v>0</v>
      </c>
      <c r="U15" s="103">
        <f t="shared" si="5"/>
        <v>0</v>
      </c>
      <c r="V15" s="57">
        <f t="shared" si="9"/>
        <v>2094246.0175240713</v>
      </c>
      <c r="W15" s="57">
        <f t="shared" si="10"/>
        <v>1528799.592792572</v>
      </c>
      <c r="X15" s="57">
        <f t="shared" si="6"/>
        <v>0</v>
      </c>
      <c r="Y15" s="57">
        <f t="shared" si="6"/>
        <v>0</v>
      </c>
      <c r="Z15" s="57">
        <f t="shared" si="6"/>
        <v>0</v>
      </c>
      <c r="AA15" s="57">
        <f t="shared" si="6"/>
        <v>565446.42473149928</v>
      </c>
      <c r="AB15" s="99"/>
      <c r="AC15" s="99"/>
      <c r="AD15" s="99"/>
      <c r="AE15" s="99"/>
      <c r="AF15" s="99"/>
      <c r="AG15" s="269"/>
    </row>
    <row r="16" spans="1:45" s="2" customFormat="1" ht="15" customHeight="1">
      <c r="A16" s="102"/>
      <c r="B16" s="126"/>
      <c r="C16" s="126"/>
      <c r="D16" s="126"/>
      <c r="E16" s="4"/>
      <c r="F16" s="4"/>
      <c r="G16" s="4"/>
      <c r="H16" s="4"/>
      <c r="I16" s="4"/>
      <c r="J16" s="4"/>
      <c r="K16" s="4"/>
      <c r="L16" s="4"/>
      <c r="M16" s="128">
        <v>1</v>
      </c>
      <c r="N16" s="117"/>
      <c r="O16" s="117"/>
      <c r="P16" s="117"/>
      <c r="Q16" s="117"/>
      <c r="R16" s="117"/>
      <c r="S16" s="117"/>
      <c r="T16" s="117"/>
      <c r="U16" s="117"/>
      <c r="V16" s="57"/>
      <c r="W16" s="7"/>
      <c r="X16" s="7"/>
      <c r="Y16" s="7"/>
      <c r="Z16" s="7"/>
      <c r="AA16" s="7"/>
      <c r="AB16" s="99"/>
      <c r="AC16" s="99"/>
      <c r="AD16" s="99"/>
      <c r="AE16" s="99"/>
      <c r="AF16" s="99"/>
    </row>
    <row r="17" spans="1:32" s="71" customFormat="1" ht="15" customHeight="1">
      <c r="A17" s="133" t="s">
        <v>33</v>
      </c>
      <c r="B17" s="121" t="s">
        <v>34</v>
      </c>
      <c r="C17" s="121"/>
      <c r="D17" s="121"/>
      <c r="E17" s="301">
        <v>53.433330747262758</v>
      </c>
      <c r="F17" s="301">
        <v>53.433330747262758</v>
      </c>
      <c r="G17" s="301">
        <v>0</v>
      </c>
      <c r="H17" s="301">
        <v>0</v>
      </c>
      <c r="I17" s="301">
        <v>0</v>
      </c>
      <c r="J17" s="301">
        <v>0</v>
      </c>
      <c r="K17" s="301">
        <v>0</v>
      </c>
      <c r="L17" s="301">
        <f>SUM(E17:K17)</f>
        <v>106.86666149452552</v>
      </c>
      <c r="M17" s="122"/>
      <c r="N17" s="120">
        <v>6500</v>
      </c>
      <c r="O17" s="120">
        <f>SUM(O18:O25)</f>
        <v>347316.6498572079</v>
      </c>
      <c r="P17" s="120">
        <f t="shared" ref="P17:V17" si="12">SUM(P18:P25)</f>
        <v>347316.6498572079</v>
      </c>
      <c r="Q17" s="120">
        <f t="shared" si="12"/>
        <v>0</v>
      </c>
      <c r="R17" s="120">
        <f t="shared" si="12"/>
        <v>0</v>
      </c>
      <c r="S17" s="120">
        <f t="shared" si="12"/>
        <v>0</v>
      </c>
      <c r="T17" s="120">
        <f t="shared" si="12"/>
        <v>0</v>
      </c>
      <c r="U17" s="120">
        <f t="shared" si="12"/>
        <v>0</v>
      </c>
      <c r="V17" s="65">
        <f t="shared" si="12"/>
        <v>694633.2997144158</v>
      </c>
      <c r="W17" s="65">
        <f>SUM(W18:W25)</f>
        <v>659901.63472869503</v>
      </c>
      <c r="X17" s="65">
        <f>SUM(X18:X25)</f>
        <v>0</v>
      </c>
      <c r="Y17" s="65">
        <f>SUM(Y18:Y25)</f>
        <v>0</v>
      </c>
      <c r="Z17" s="65">
        <f>SUM(Z18:Z25)</f>
        <v>0</v>
      </c>
      <c r="AA17" s="65">
        <f>SUM(AA18:AA25)</f>
        <v>34731.664985720789</v>
      </c>
      <c r="AB17" s="237">
        <v>0.95</v>
      </c>
      <c r="AC17" s="237">
        <v>0</v>
      </c>
      <c r="AD17" s="237">
        <v>0</v>
      </c>
      <c r="AE17" s="237">
        <v>0</v>
      </c>
      <c r="AF17" s="237">
        <v>0.05</v>
      </c>
    </row>
    <row r="18" spans="1:32" s="2" customFormat="1" ht="15" customHeight="1">
      <c r="A18" s="100" t="s">
        <v>22</v>
      </c>
      <c r="B18" s="126" t="s">
        <v>23</v>
      </c>
      <c r="C18" s="126" t="s">
        <v>23</v>
      </c>
      <c r="D18" s="126"/>
      <c r="E18" s="4"/>
      <c r="F18" s="4"/>
      <c r="G18" s="4"/>
      <c r="H18" s="4"/>
      <c r="I18" s="4"/>
      <c r="J18" s="4"/>
      <c r="K18" s="4"/>
      <c r="L18" s="4"/>
      <c r="M18" s="129">
        <v>0</v>
      </c>
      <c r="N18" s="117">
        <f>+$N$17*M18</f>
        <v>0</v>
      </c>
      <c r="O18" s="7">
        <f>+E$17*$N18</f>
        <v>0</v>
      </c>
      <c r="P18" s="7">
        <f t="shared" ref="P18:U25" si="13">+F$17*$N18</f>
        <v>0</v>
      </c>
      <c r="Q18" s="7">
        <f t="shared" si="13"/>
        <v>0</v>
      </c>
      <c r="R18" s="7">
        <f t="shared" si="13"/>
        <v>0</v>
      </c>
      <c r="S18" s="7">
        <f t="shared" si="13"/>
        <v>0</v>
      </c>
      <c r="T18" s="7">
        <f t="shared" si="13"/>
        <v>0</v>
      </c>
      <c r="U18" s="7">
        <f t="shared" si="13"/>
        <v>0</v>
      </c>
      <c r="V18" s="57">
        <f>SUM(O18:U18)</f>
        <v>0</v>
      </c>
      <c r="W18" s="57">
        <f>+$V18*AB$17</f>
        <v>0</v>
      </c>
      <c r="X18" s="57">
        <f t="shared" ref="X18:AA25" si="14">+$V18*AC$17</f>
        <v>0</v>
      </c>
      <c r="Y18" s="57">
        <f t="shared" si="14"/>
        <v>0</v>
      </c>
      <c r="Z18" s="57">
        <f t="shared" si="14"/>
        <v>0</v>
      </c>
      <c r="AA18" s="57">
        <f t="shared" si="14"/>
        <v>0</v>
      </c>
      <c r="AB18" s="99"/>
      <c r="AC18" s="99"/>
      <c r="AD18" s="99"/>
      <c r="AE18" s="99"/>
      <c r="AF18" s="99"/>
    </row>
    <row r="19" spans="1:32" s="2" customFormat="1" ht="15" customHeight="1">
      <c r="A19" s="101" t="s">
        <v>24</v>
      </c>
      <c r="B19" s="126" t="s">
        <v>23</v>
      </c>
      <c r="C19" s="126" t="s">
        <v>23</v>
      </c>
      <c r="D19" s="126"/>
      <c r="E19" s="4"/>
      <c r="F19" s="4"/>
      <c r="G19" s="4"/>
      <c r="H19" s="4"/>
      <c r="I19" s="4"/>
      <c r="J19" s="4"/>
      <c r="K19" s="4"/>
      <c r="L19" s="4"/>
      <c r="M19" s="129">
        <v>0</v>
      </c>
      <c r="N19" s="117">
        <f t="shared" ref="N19:N25" si="15">+$N$17*M19</f>
        <v>0</v>
      </c>
      <c r="O19" s="7">
        <f t="shared" ref="O19:O25" si="16">+E$17*$N19</f>
        <v>0</v>
      </c>
      <c r="P19" s="7">
        <f t="shared" si="13"/>
        <v>0</v>
      </c>
      <c r="Q19" s="7">
        <f t="shared" si="13"/>
        <v>0</v>
      </c>
      <c r="R19" s="7">
        <f t="shared" si="13"/>
        <v>0</v>
      </c>
      <c r="S19" s="7">
        <f t="shared" si="13"/>
        <v>0</v>
      </c>
      <c r="T19" s="7">
        <f t="shared" si="13"/>
        <v>0</v>
      </c>
      <c r="U19" s="7">
        <f t="shared" si="13"/>
        <v>0</v>
      </c>
      <c r="V19" s="57">
        <f t="shared" ref="V19:V25" si="17">SUM(O19:U19)</f>
        <v>0</v>
      </c>
      <c r="W19" s="57">
        <f t="shared" ref="W19:W25" si="18">+$V19*AB$17</f>
        <v>0</v>
      </c>
      <c r="X19" s="57">
        <f t="shared" si="14"/>
        <v>0</v>
      </c>
      <c r="Y19" s="57">
        <f t="shared" si="14"/>
        <v>0</v>
      </c>
      <c r="Z19" s="57">
        <f t="shared" si="14"/>
        <v>0</v>
      </c>
      <c r="AA19" s="57">
        <f t="shared" si="14"/>
        <v>0</v>
      </c>
      <c r="AB19" s="99"/>
      <c r="AC19" s="99"/>
      <c r="AD19" s="99"/>
      <c r="AE19" s="99"/>
      <c r="AF19" s="99"/>
    </row>
    <row r="20" spans="1:32" s="2" customFormat="1" ht="15" customHeight="1">
      <c r="A20" s="101" t="s">
        <v>25</v>
      </c>
      <c r="B20" s="126" t="s">
        <v>23</v>
      </c>
      <c r="C20" s="126" t="s">
        <v>23</v>
      </c>
      <c r="D20" s="126"/>
      <c r="E20" s="4"/>
      <c r="F20" s="4"/>
      <c r="G20" s="4"/>
      <c r="H20" s="4"/>
      <c r="I20" s="4"/>
      <c r="J20" s="4"/>
      <c r="K20" s="4"/>
      <c r="L20" s="4"/>
      <c r="M20" s="129">
        <v>0</v>
      </c>
      <c r="N20" s="117">
        <f t="shared" si="15"/>
        <v>0</v>
      </c>
      <c r="O20" s="7">
        <f t="shared" si="16"/>
        <v>0</v>
      </c>
      <c r="P20" s="7">
        <f t="shared" si="13"/>
        <v>0</v>
      </c>
      <c r="Q20" s="7">
        <f t="shared" si="13"/>
        <v>0</v>
      </c>
      <c r="R20" s="7">
        <f t="shared" si="13"/>
        <v>0</v>
      </c>
      <c r="S20" s="7">
        <f t="shared" si="13"/>
        <v>0</v>
      </c>
      <c r="T20" s="7">
        <f t="shared" si="13"/>
        <v>0</v>
      </c>
      <c r="U20" s="7">
        <f t="shared" si="13"/>
        <v>0</v>
      </c>
      <c r="V20" s="57">
        <f t="shared" si="17"/>
        <v>0</v>
      </c>
      <c r="W20" s="57">
        <f t="shared" si="18"/>
        <v>0</v>
      </c>
      <c r="X20" s="57">
        <f t="shared" si="14"/>
        <v>0</v>
      </c>
      <c r="Y20" s="57">
        <f t="shared" si="14"/>
        <v>0</v>
      </c>
      <c r="Z20" s="57">
        <f t="shared" si="14"/>
        <v>0</v>
      </c>
      <c r="AA20" s="57">
        <f t="shared" si="14"/>
        <v>0</v>
      </c>
      <c r="AB20" s="99"/>
      <c r="AC20" s="99"/>
      <c r="AD20" s="99"/>
      <c r="AE20" s="99"/>
      <c r="AF20" s="99"/>
    </row>
    <row r="21" spans="1:32" s="2" customFormat="1" ht="15" customHeight="1">
      <c r="A21" s="101" t="s">
        <v>26</v>
      </c>
      <c r="B21" s="126" t="s">
        <v>23</v>
      </c>
      <c r="C21" s="126" t="s">
        <v>23</v>
      </c>
      <c r="D21" s="126"/>
      <c r="E21" s="4"/>
      <c r="F21" s="4"/>
      <c r="G21" s="4"/>
      <c r="H21" s="4"/>
      <c r="I21" s="4"/>
      <c r="J21" s="4"/>
      <c r="K21" s="4"/>
      <c r="L21" s="4"/>
      <c r="M21" s="129">
        <v>0</v>
      </c>
      <c r="N21" s="117">
        <f t="shared" si="15"/>
        <v>0</v>
      </c>
      <c r="O21" s="7">
        <f t="shared" si="16"/>
        <v>0</v>
      </c>
      <c r="P21" s="7">
        <f t="shared" si="13"/>
        <v>0</v>
      </c>
      <c r="Q21" s="7">
        <f t="shared" si="13"/>
        <v>0</v>
      </c>
      <c r="R21" s="7">
        <f t="shared" si="13"/>
        <v>0</v>
      </c>
      <c r="S21" s="7">
        <f t="shared" si="13"/>
        <v>0</v>
      </c>
      <c r="T21" s="7">
        <f t="shared" si="13"/>
        <v>0</v>
      </c>
      <c r="U21" s="7">
        <f t="shared" si="13"/>
        <v>0</v>
      </c>
      <c r="V21" s="57">
        <f t="shared" si="17"/>
        <v>0</v>
      </c>
      <c r="W21" s="57">
        <f t="shared" si="18"/>
        <v>0</v>
      </c>
      <c r="X21" s="57">
        <f t="shared" si="14"/>
        <v>0</v>
      </c>
      <c r="Y21" s="57">
        <f t="shared" si="14"/>
        <v>0</v>
      </c>
      <c r="Z21" s="57">
        <f t="shared" si="14"/>
        <v>0</v>
      </c>
      <c r="AA21" s="57">
        <f t="shared" si="14"/>
        <v>0</v>
      </c>
      <c r="AB21" s="99"/>
      <c r="AC21" s="99"/>
      <c r="AD21" s="99"/>
      <c r="AE21" s="99"/>
      <c r="AF21" s="99"/>
    </row>
    <row r="22" spans="1:32" s="2" customFormat="1" ht="15" customHeight="1">
      <c r="A22" s="101" t="s">
        <v>27</v>
      </c>
      <c r="B22" s="126" t="s">
        <v>23</v>
      </c>
      <c r="C22" s="126" t="s">
        <v>23</v>
      </c>
      <c r="D22" s="126"/>
      <c r="E22" s="4"/>
      <c r="F22" s="4"/>
      <c r="G22" s="4"/>
      <c r="H22" s="4"/>
      <c r="I22" s="4"/>
      <c r="J22" s="4"/>
      <c r="K22" s="4"/>
      <c r="L22" s="4"/>
      <c r="M22" s="129">
        <v>0</v>
      </c>
      <c r="N22" s="117">
        <f t="shared" si="15"/>
        <v>0</v>
      </c>
      <c r="O22" s="7">
        <f t="shared" si="16"/>
        <v>0</v>
      </c>
      <c r="P22" s="7">
        <f t="shared" si="13"/>
        <v>0</v>
      </c>
      <c r="Q22" s="7">
        <f t="shared" si="13"/>
        <v>0</v>
      </c>
      <c r="R22" s="7">
        <f t="shared" si="13"/>
        <v>0</v>
      </c>
      <c r="S22" s="7">
        <f t="shared" si="13"/>
        <v>0</v>
      </c>
      <c r="T22" s="7">
        <f t="shared" si="13"/>
        <v>0</v>
      </c>
      <c r="U22" s="7">
        <f t="shared" si="13"/>
        <v>0</v>
      </c>
      <c r="V22" s="57">
        <f t="shared" si="17"/>
        <v>0</v>
      </c>
      <c r="W22" s="57">
        <f t="shared" si="18"/>
        <v>0</v>
      </c>
      <c r="X22" s="57">
        <f t="shared" si="14"/>
        <v>0</v>
      </c>
      <c r="Y22" s="57">
        <f t="shared" si="14"/>
        <v>0</v>
      </c>
      <c r="Z22" s="57">
        <f t="shared" si="14"/>
        <v>0</v>
      </c>
      <c r="AA22" s="57">
        <f t="shared" si="14"/>
        <v>0</v>
      </c>
      <c r="AB22" s="99"/>
      <c r="AC22" s="99"/>
      <c r="AD22" s="99"/>
      <c r="AE22" s="99"/>
      <c r="AF22" s="99"/>
    </row>
    <row r="23" spans="1:32" s="2" customFormat="1" ht="15" customHeight="1">
      <c r="A23" s="101" t="s">
        <v>28</v>
      </c>
      <c r="B23" s="126" t="s">
        <v>23</v>
      </c>
      <c r="C23" s="126" t="s">
        <v>23</v>
      </c>
      <c r="D23" s="126"/>
      <c r="E23" s="4"/>
      <c r="F23" s="4"/>
      <c r="G23" s="4"/>
      <c r="H23" s="4"/>
      <c r="I23" s="4"/>
      <c r="J23" s="4"/>
      <c r="K23" s="4"/>
      <c r="L23" s="4"/>
      <c r="M23" s="129">
        <v>0</v>
      </c>
      <c r="N23" s="117">
        <f t="shared" si="15"/>
        <v>0</v>
      </c>
      <c r="O23" s="7">
        <f t="shared" si="16"/>
        <v>0</v>
      </c>
      <c r="P23" s="7">
        <f t="shared" si="13"/>
        <v>0</v>
      </c>
      <c r="Q23" s="7">
        <f t="shared" si="13"/>
        <v>0</v>
      </c>
      <c r="R23" s="7">
        <f t="shared" si="13"/>
        <v>0</v>
      </c>
      <c r="S23" s="7">
        <f t="shared" si="13"/>
        <v>0</v>
      </c>
      <c r="T23" s="7">
        <f t="shared" si="13"/>
        <v>0</v>
      </c>
      <c r="U23" s="7">
        <f t="shared" si="13"/>
        <v>0</v>
      </c>
      <c r="V23" s="57">
        <f t="shared" si="17"/>
        <v>0</v>
      </c>
      <c r="W23" s="57">
        <f t="shared" si="18"/>
        <v>0</v>
      </c>
      <c r="X23" s="57">
        <f t="shared" si="14"/>
        <v>0</v>
      </c>
      <c r="Y23" s="57">
        <f t="shared" si="14"/>
        <v>0</v>
      </c>
      <c r="Z23" s="57">
        <f t="shared" si="14"/>
        <v>0</v>
      </c>
      <c r="AA23" s="57">
        <f t="shared" si="14"/>
        <v>0</v>
      </c>
      <c r="AB23" s="99"/>
      <c r="AC23" s="99"/>
      <c r="AD23" s="99"/>
      <c r="AE23" s="99"/>
      <c r="AF23" s="99"/>
    </row>
    <row r="24" spans="1:32" s="2" customFormat="1" ht="15" customHeight="1">
      <c r="A24" s="101" t="s">
        <v>29</v>
      </c>
      <c r="B24" s="126" t="s">
        <v>23</v>
      </c>
      <c r="C24" s="126" t="s">
        <v>23</v>
      </c>
      <c r="D24" s="126"/>
      <c r="E24" s="4"/>
      <c r="F24" s="4"/>
      <c r="G24" s="4"/>
      <c r="H24" s="4"/>
      <c r="I24" s="4"/>
      <c r="J24" s="4"/>
      <c r="K24" s="4"/>
      <c r="L24" s="4"/>
      <c r="M24" s="129">
        <v>0</v>
      </c>
      <c r="N24" s="117">
        <f t="shared" si="15"/>
        <v>0</v>
      </c>
      <c r="O24" s="7">
        <f t="shared" si="16"/>
        <v>0</v>
      </c>
      <c r="P24" s="7">
        <f t="shared" si="13"/>
        <v>0</v>
      </c>
      <c r="Q24" s="7">
        <f t="shared" si="13"/>
        <v>0</v>
      </c>
      <c r="R24" s="7">
        <f t="shared" si="13"/>
        <v>0</v>
      </c>
      <c r="S24" s="7">
        <f t="shared" si="13"/>
        <v>0</v>
      </c>
      <c r="T24" s="7">
        <f t="shared" si="13"/>
        <v>0</v>
      </c>
      <c r="U24" s="7">
        <f t="shared" si="13"/>
        <v>0</v>
      </c>
      <c r="V24" s="57">
        <f t="shared" si="17"/>
        <v>0</v>
      </c>
      <c r="W24" s="57">
        <f t="shared" si="18"/>
        <v>0</v>
      </c>
      <c r="X24" s="57">
        <f t="shared" si="14"/>
        <v>0</v>
      </c>
      <c r="Y24" s="57">
        <f t="shared" si="14"/>
        <v>0</v>
      </c>
      <c r="Z24" s="57">
        <f t="shared" si="14"/>
        <v>0</v>
      </c>
      <c r="AA24" s="57">
        <f t="shared" si="14"/>
        <v>0</v>
      </c>
      <c r="AB24" s="99"/>
      <c r="AC24" s="99"/>
      <c r="AD24" s="99"/>
      <c r="AE24" s="99"/>
      <c r="AF24" s="99"/>
    </row>
    <row r="25" spans="1:32" s="2" customFormat="1" ht="45">
      <c r="A25" s="101" t="s">
        <v>30</v>
      </c>
      <c r="B25" s="126" t="s">
        <v>35</v>
      </c>
      <c r="C25" s="126" t="s">
        <v>36</v>
      </c>
      <c r="D25" s="126"/>
      <c r="E25" s="4"/>
      <c r="F25" s="4"/>
      <c r="G25" s="4"/>
      <c r="H25" s="4"/>
      <c r="I25" s="4"/>
      <c r="J25" s="4"/>
      <c r="K25" s="4"/>
      <c r="L25" s="4"/>
      <c r="M25" s="129">
        <v>1</v>
      </c>
      <c r="N25" s="117">
        <f t="shared" si="15"/>
        <v>6500</v>
      </c>
      <c r="O25" s="7">
        <f t="shared" si="16"/>
        <v>347316.6498572079</v>
      </c>
      <c r="P25" s="7">
        <f t="shared" si="13"/>
        <v>347316.6498572079</v>
      </c>
      <c r="Q25" s="7">
        <f t="shared" si="13"/>
        <v>0</v>
      </c>
      <c r="R25" s="7">
        <f t="shared" si="13"/>
        <v>0</v>
      </c>
      <c r="S25" s="7">
        <f t="shared" si="13"/>
        <v>0</v>
      </c>
      <c r="T25" s="7">
        <f t="shared" si="13"/>
        <v>0</v>
      </c>
      <c r="U25" s="7">
        <f t="shared" si="13"/>
        <v>0</v>
      </c>
      <c r="V25" s="57">
        <f t="shared" si="17"/>
        <v>694633.2997144158</v>
      </c>
      <c r="W25" s="57">
        <f t="shared" si="18"/>
        <v>659901.63472869503</v>
      </c>
      <c r="X25" s="57">
        <f t="shared" si="14"/>
        <v>0</v>
      </c>
      <c r="Y25" s="57">
        <f t="shared" si="14"/>
        <v>0</v>
      </c>
      <c r="Z25" s="57">
        <f t="shared" si="14"/>
        <v>0</v>
      </c>
      <c r="AA25" s="57">
        <f t="shared" si="14"/>
        <v>34731.664985720789</v>
      </c>
      <c r="AB25" s="99"/>
      <c r="AC25" s="99"/>
      <c r="AD25" s="99"/>
      <c r="AE25" s="99"/>
      <c r="AF25" s="99"/>
    </row>
    <row r="26" spans="1:32" s="2" customFormat="1">
      <c r="A26" s="101"/>
      <c r="B26" s="121"/>
      <c r="C26" s="121"/>
      <c r="D26" s="121"/>
      <c r="E26" s="4"/>
      <c r="F26" s="4"/>
      <c r="G26" s="4"/>
      <c r="H26" s="4"/>
      <c r="I26" s="4"/>
      <c r="J26" s="4"/>
      <c r="K26" s="4"/>
      <c r="L26" s="4"/>
      <c r="M26" s="128">
        <v>1</v>
      </c>
      <c r="N26" s="117"/>
      <c r="O26" s="117"/>
      <c r="P26" s="117"/>
      <c r="Q26" s="117"/>
      <c r="R26" s="117"/>
      <c r="S26" s="117"/>
      <c r="T26" s="117"/>
      <c r="U26" s="117"/>
      <c r="V26" s="57"/>
      <c r="W26" s="7"/>
      <c r="X26" s="7"/>
      <c r="Y26" s="7"/>
      <c r="Z26" s="159"/>
      <c r="AA26" s="7"/>
      <c r="AB26" s="99"/>
      <c r="AC26" s="99"/>
      <c r="AD26" s="99"/>
      <c r="AE26" s="99"/>
      <c r="AF26" s="99"/>
    </row>
    <row r="27" spans="1:32" s="71" customFormat="1" ht="15" customHeight="1">
      <c r="A27" s="134" t="s">
        <v>37</v>
      </c>
      <c r="B27" s="135" t="s">
        <v>38</v>
      </c>
      <c r="C27" s="135"/>
      <c r="D27" s="135"/>
      <c r="E27" s="301">
        <v>857.13211497560701</v>
      </c>
      <c r="F27" s="301">
        <v>857.13211497560701</v>
      </c>
      <c r="G27" s="301">
        <v>0</v>
      </c>
      <c r="H27" s="301">
        <v>0</v>
      </c>
      <c r="I27" s="301">
        <v>0</v>
      </c>
      <c r="J27" s="301">
        <v>0</v>
      </c>
      <c r="K27" s="301">
        <v>0</v>
      </c>
      <c r="L27" s="301">
        <f>SUM(E27:K27)</f>
        <v>1714.264229951214</v>
      </c>
      <c r="M27" s="122"/>
      <c r="N27" s="120">
        <v>126</v>
      </c>
      <c r="O27" s="120">
        <f>SUM(O28:O35)</f>
        <v>107998.64648692649</v>
      </c>
      <c r="P27" s="120">
        <f t="shared" ref="P27:V27" si="19">SUM(P28:P35)</f>
        <v>107998.64648692649</v>
      </c>
      <c r="Q27" s="120">
        <f t="shared" si="19"/>
        <v>0</v>
      </c>
      <c r="R27" s="120">
        <f t="shared" si="19"/>
        <v>0</v>
      </c>
      <c r="S27" s="120">
        <f t="shared" si="19"/>
        <v>0</v>
      </c>
      <c r="T27" s="120">
        <f t="shared" si="19"/>
        <v>0</v>
      </c>
      <c r="U27" s="120">
        <f t="shared" si="19"/>
        <v>0</v>
      </c>
      <c r="V27" s="65">
        <f t="shared" si="19"/>
        <v>215997.29297385298</v>
      </c>
      <c r="W27" s="65">
        <f>SUM(W28:W35)</f>
        <v>144718.18629248149</v>
      </c>
      <c r="X27" s="65">
        <f>SUM(X28:X35)</f>
        <v>0</v>
      </c>
      <c r="Y27" s="65">
        <f>SUM(Y28:Y35)</f>
        <v>0</v>
      </c>
      <c r="Z27" s="65">
        <f>SUM(Z28:Z35)</f>
        <v>0</v>
      </c>
      <c r="AA27" s="65">
        <f>SUM(AA28:AA35)</f>
        <v>71279.106681371486</v>
      </c>
      <c r="AB27" s="237">
        <v>0.67</v>
      </c>
      <c r="AC27" s="237">
        <v>0</v>
      </c>
      <c r="AD27" s="237">
        <v>0</v>
      </c>
      <c r="AE27" s="237">
        <v>0</v>
      </c>
      <c r="AF27" s="237">
        <v>0.33</v>
      </c>
    </row>
    <row r="28" spans="1:32" s="2" customFormat="1" ht="15" customHeight="1">
      <c r="A28" s="100" t="s">
        <v>22</v>
      </c>
      <c r="B28" s="126" t="s">
        <v>23</v>
      </c>
      <c r="C28" s="126" t="s">
        <v>23</v>
      </c>
      <c r="D28" s="126"/>
      <c r="E28" s="4"/>
      <c r="F28" s="4"/>
      <c r="G28" s="4"/>
      <c r="H28" s="4"/>
      <c r="I28" s="4"/>
      <c r="J28" s="4"/>
      <c r="K28" s="4"/>
      <c r="L28" s="4"/>
      <c r="M28" s="129">
        <v>0</v>
      </c>
      <c r="N28" s="117">
        <f>+$N$27*M28</f>
        <v>0</v>
      </c>
      <c r="O28" s="7">
        <f>+E$27*$N28</f>
        <v>0</v>
      </c>
      <c r="P28" s="7">
        <f t="shared" ref="P28:U35" si="20">+F$27*$N28</f>
        <v>0</v>
      </c>
      <c r="Q28" s="7">
        <f t="shared" si="20"/>
        <v>0</v>
      </c>
      <c r="R28" s="7">
        <f t="shared" si="20"/>
        <v>0</v>
      </c>
      <c r="S28" s="7">
        <f t="shared" si="20"/>
        <v>0</v>
      </c>
      <c r="T28" s="7">
        <f t="shared" si="20"/>
        <v>0</v>
      </c>
      <c r="U28" s="7">
        <f t="shared" si="20"/>
        <v>0</v>
      </c>
      <c r="V28" s="57">
        <f>SUM(O28:U28)</f>
        <v>0</v>
      </c>
      <c r="W28" s="57">
        <f>+$V28*AB$27</f>
        <v>0</v>
      </c>
      <c r="X28" s="57">
        <f t="shared" ref="X28:AA35" si="21">+$V28*AC$27</f>
        <v>0</v>
      </c>
      <c r="Y28" s="57">
        <f t="shared" si="21"/>
        <v>0</v>
      </c>
      <c r="Z28" s="57">
        <f t="shared" si="21"/>
        <v>0</v>
      </c>
      <c r="AA28" s="57">
        <f t="shared" si="21"/>
        <v>0</v>
      </c>
      <c r="AB28" s="99"/>
      <c r="AC28" s="99"/>
      <c r="AD28" s="99"/>
      <c r="AE28" s="99"/>
      <c r="AF28" s="99"/>
    </row>
    <row r="29" spans="1:32" s="2" customFormat="1" ht="15" customHeight="1">
      <c r="A29" s="101" t="s">
        <v>24</v>
      </c>
      <c r="B29" s="126" t="s">
        <v>23</v>
      </c>
      <c r="C29" s="126" t="s">
        <v>23</v>
      </c>
      <c r="D29" s="126"/>
      <c r="E29" s="4"/>
      <c r="F29" s="4"/>
      <c r="G29" s="4"/>
      <c r="H29" s="4"/>
      <c r="I29" s="4"/>
      <c r="J29" s="4"/>
      <c r="K29" s="4"/>
      <c r="L29" s="4"/>
      <c r="M29" s="129">
        <v>0</v>
      </c>
      <c r="N29" s="117">
        <f t="shared" ref="N29:N35" si="22">+$N$27*M29</f>
        <v>0</v>
      </c>
      <c r="O29" s="7">
        <f t="shared" ref="O29:O35" si="23">+E$27*$N29</f>
        <v>0</v>
      </c>
      <c r="P29" s="7">
        <f t="shared" si="20"/>
        <v>0</v>
      </c>
      <c r="Q29" s="7">
        <f t="shared" si="20"/>
        <v>0</v>
      </c>
      <c r="R29" s="7">
        <f t="shared" si="20"/>
        <v>0</v>
      </c>
      <c r="S29" s="7">
        <f t="shared" si="20"/>
        <v>0</v>
      </c>
      <c r="T29" s="7">
        <f t="shared" si="20"/>
        <v>0</v>
      </c>
      <c r="U29" s="7">
        <f t="shared" si="20"/>
        <v>0</v>
      </c>
      <c r="V29" s="57">
        <f t="shared" ref="V29:V35" si="24">SUM(O29:U29)</f>
        <v>0</v>
      </c>
      <c r="W29" s="57">
        <f t="shared" ref="W29:W35" si="25">+$V29*AB$27</f>
        <v>0</v>
      </c>
      <c r="X29" s="57">
        <f t="shared" si="21"/>
        <v>0</v>
      </c>
      <c r="Y29" s="57">
        <f t="shared" si="21"/>
        <v>0</v>
      </c>
      <c r="Z29" s="57">
        <f t="shared" si="21"/>
        <v>0</v>
      </c>
      <c r="AA29" s="57">
        <f t="shared" si="21"/>
        <v>0</v>
      </c>
      <c r="AB29" s="99"/>
      <c r="AC29" s="99"/>
      <c r="AD29" s="99"/>
      <c r="AE29" s="99"/>
      <c r="AF29" s="99"/>
    </row>
    <row r="30" spans="1:32" s="2" customFormat="1" ht="15" customHeight="1">
      <c r="A30" s="101" t="s">
        <v>25</v>
      </c>
      <c r="B30" s="126" t="s">
        <v>23</v>
      </c>
      <c r="C30" s="126" t="s">
        <v>23</v>
      </c>
      <c r="D30" s="126"/>
      <c r="E30" s="4"/>
      <c r="F30" s="4"/>
      <c r="G30" s="4"/>
      <c r="H30" s="4"/>
      <c r="I30" s="4"/>
      <c r="J30" s="4"/>
      <c r="K30" s="4"/>
      <c r="L30" s="4"/>
      <c r="M30" s="129">
        <v>0</v>
      </c>
      <c r="N30" s="117">
        <f t="shared" si="22"/>
        <v>0</v>
      </c>
      <c r="O30" s="7">
        <f t="shared" si="23"/>
        <v>0</v>
      </c>
      <c r="P30" s="7">
        <f t="shared" si="20"/>
        <v>0</v>
      </c>
      <c r="Q30" s="7">
        <f t="shared" si="20"/>
        <v>0</v>
      </c>
      <c r="R30" s="7">
        <f t="shared" si="20"/>
        <v>0</v>
      </c>
      <c r="S30" s="7">
        <f t="shared" si="20"/>
        <v>0</v>
      </c>
      <c r="T30" s="7">
        <f t="shared" si="20"/>
        <v>0</v>
      </c>
      <c r="U30" s="7">
        <f t="shared" si="20"/>
        <v>0</v>
      </c>
      <c r="V30" s="57">
        <f t="shared" si="24"/>
        <v>0</v>
      </c>
      <c r="W30" s="57">
        <f t="shared" si="25"/>
        <v>0</v>
      </c>
      <c r="X30" s="57">
        <f t="shared" si="21"/>
        <v>0</v>
      </c>
      <c r="Y30" s="57">
        <f t="shared" si="21"/>
        <v>0</v>
      </c>
      <c r="Z30" s="57">
        <f t="shared" si="21"/>
        <v>0</v>
      </c>
      <c r="AA30" s="57">
        <f t="shared" si="21"/>
        <v>0</v>
      </c>
      <c r="AB30" s="99"/>
      <c r="AC30" s="99"/>
      <c r="AD30" s="99"/>
      <c r="AE30" s="99"/>
      <c r="AF30" s="99"/>
    </row>
    <row r="31" spans="1:32" s="2" customFormat="1" ht="15" customHeight="1">
      <c r="A31" s="101" t="s">
        <v>26</v>
      </c>
      <c r="B31" s="126" t="s">
        <v>23</v>
      </c>
      <c r="C31" s="126" t="s">
        <v>23</v>
      </c>
      <c r="D31" s="126"/>
      <c r="E31" s="4"/>
      <c r="F31" s="4"/>
      <c r="G31" s="4"/>
      <c r="H31" s="4"/>
      <c r="I31" s="4"/>
      <c r="J31" s="4"/>
      <c r="K31" s="4"/>
      <c r="L31" s="4"/>
      <c r="M31" s="129">
        <v>0</v>
      </c>
      <c r="N31" s="117">
        <f t="shared" si="22"/>
        <v>0</v>
      </c>
      <c r="O31" s="7">
        <f t="shared" si="23"/>
        <v>0</v>
      </c>
      <c r="P31" s="7">
        <f t="shared" si="20"/>
        <v>0</v>
      </c>
      <c r="Q31" s="7">
        <f t="shared" si="20"/>
        <v>0</v>
      </c>
      <c r="R31" s="7">
        <f t="shared" si="20"/>
        <v>0</v>
      </c>
      <c r="S31" s="7">
        <f t="shared" si="20"/>
        <v>0</v>
      </c>
      <c r="T31" s="7">
        <f t="shared" si="20"/>
        <v>0</v>
      </c>
      <c r="U31" s="7">
        <f t="shared" si="20"/>
        <v>0</v>
      </c>
      <c r="V31" s="57">
        <f t="shared" si="24"/>
        <v>0</v>
      </c>
      <c r="W31" s="57">
        <f t="shared" si="25"/>
        <v>0</v>
      </c>
      <c r="X31" s="57">
        <f t="shared" si="21"/>
        <v>0</v>
      </c>
      <c r="Y31" s="57">
        <f t="shared" si="21"/>
        <v>0</v>
      </c>
      <c r="Z31" s="57">
        <f t="shared" si="21"/>
        <v>0</v>
      </c>
      <c r="AA31" s="57">
        <f t="shared" si="21"/>
        <v>0</v>
      </c>
      <c r="AB31" s="99"/>
      <c r="AC31" s="99"/>
      <c r="AD31" s="99"/>
      <c r="AE31" s="99"/>
      <c r="AF31" s="99"/>
    </row>
    <row r="32" spans="1:32" s="2" customFormat="1" ht="15" customHeight="1">
      <c r="A32" s="101" t="s">
        <v>27</v>
      </c>
      <c r="B32" s="126" t="s">
        <v>23</v>
      </c>
      <c r="C32" s="126" t="s">
        <v>23</v>
      </c>
      <c r="D32" s="126"/>
      <c r="E32" s="4"/>
      <c r="F32" s="4"/>
      <c r="G32" s="4"/>
      <c r="H32" s="4"/>
      <c r="I32" s="4"/>
      <c r="J32" s="4"/>
      <c r="K32" s="4"/>
      <c r="L32" s="4"/>
      <c r="M32" s="129">
        <v>0</v>
      </c>
      <c r="N32" s="117">
        <f t="shared" si="22"/>
        <v>0</v>
      </c>
      <c r="O32" s="7">
        <f t="shared" si="23"/>
        <v>0</v>
      </c>
      <c r="P32" s="7">
        <f t="shared" si="20"/>
        <v>0</v>
      </c>
      <c r="Q32" s="7">
        <f t="shared" si="20"/>
        <v>0</v>
      </c>
      <c r="R32" s="7">
        <f t="shared" si="20"/>
        <v>0</v>
      </c>
      <c r="S32" s="7">
        <f t="shared" si="20"/>
        <v>0</v>
      </c>
      <c r="T32" s="7">
        <f t="shared" si="20"/>
        <v>0</v>
      </c>
      <c r="U32" s="7">
        <f t="shared" si="20"/>
        <v>0</v>
      </c>
      <c r="V32" s="57">
        <f t="shared" si="24"/>
        <v>0</v>
      </c>
      <c r="W32" s="57">
        <f t="shared" si="25"/>
        <v>0</v>
      </c>
      <c r="X32" s="57">
        <f t="shared" si="21"/>
        <v>0</v>
      </c>
      <c r="Y32" s="57">
        <f t="shared" si="21"/>
        <v>0</v>
      </c>
      <c r="Z32" s="57">
        <f t="shared" si="21"/>
        <v>0</v>
      </c>
      <c r="AA32" s="57">
        <f t="shared" si="21"/>
        <v>0</v>
      </c>
      <c r="AB32" s="99"/>
      <c r="AC32" s="99"/>
      <c r="AD32" s="99"/>
      <c r="AE32" s="99"/>
      <c r="AF32" s="99"/>
    </row>
    <row r="33" spans="1:45" s="2" customFormat="1" ht="15" customHeight="1">
      <c r="A33" s="101" t="s">
        <v>28</v>
      </c>
      <c r="B33" s="126" t="s">
        <v>23</v>
      </c>
      <c r="C33" s="126" t="s">
        <v>23</v>
      </c>
      <c r="D33" s="126"/>
      <c r="E33" s="4"/>
      <c r="F33" s="4"/>
      <c r="G33" s="4"/>
      <c r="H33" s="4"/>
      <c r="I33" s="4"/>
      <c r="J33" s="4"/>
      <c r="K33" s="4"/>
      <c r="L33" s="4"/>
      <c r="M33" s="129">
        <v>0</v>
      </c>
      <c r="N33" s="117">
        <f t="shared" si="22"/>
        <v>0</v>
      </c>
      <c r="O33" s="7">
        <f t="shared" si="23"/>
        <v>0</v>
      </c>
      <c r="P33" s="7">
        <f t="shared" si="20"/>
        <v>0</v>
      </c>
      <c r="Q33" s="7">
        <f t="shared" si="20"/>
        <v>0</v>
      </c>
      <c r="R33" s="7">
        <f t="shared" si="20"/>
        <v>0</v>
      </c>
      <c r="S33" s="7">
        <f t="shared" si="20"/>
        <v>0</v>
      </c>
      <c r="T33" s="7">
        <f t="shared" si="20"/>
        <v>0</v>
      </c>
      <c r="U33" s="7">
        <f t="shared" si="20"/>
        <v>0</v>
      </c>
      <c r="V33" s="57">
        <f t="shared" si="24"/>
        <v>0</v>
      </c>
      <c r="W33" s="57">
        <f t="shared" si="25"/>
        <v>0</v>
      </c>
      <c r="X33" s="57">
        <f t="shared" si="21"/>
        <v>0</v>
      </c>
      <c r="Y33" s="57">
        <f t="shared" si="21"/>
        <v>0</v>
      </c>
      <c r="Z33" s="57">
        <f t="shared" si="21"/>
        <v>0</v>
      </c>
      <c r="AA33" s="57">
        <f t="shared" si="21"/>
        <v>0</v>
      </c>
      <c r="AB33" s="99"/>
      <c r="AC33" s="99"/>
      <c r="AD33" s="99"/>
      <c r="AE33" s="99"/>
      <c r="AF33" s="99"/>
    </row>
    <row r="34" spans="1:45" s="2" customFormat="1" ht="15" customHeight="1">
      <c r="A34" s="101" t="s">
        <v>29</v>
      </c>
      <c r="B34" s="126" t="s">
        <v>23</v>
      </c>
      <c r="C34" s="126" t="s">
        <v>23</v>
      </c>
      <c r="D34" s="126"/>
      <c r="E34" s="4"/>
      <c r="F34" s="4"/>
      <c r="G34" s="4"/>
      <c r="H34" s="4"/>
      <c r="I34" s="4"/>
      <c r="J34" s="4"/>
      <c r="K34" s="4"/>
      <c r="L34" s="4"/>
      <c r="M34" s="129">
        <v>0</v>
      </c>
      <c r="N34" s="117">
        <f t="shared" si="22"/>
        <v>0</v>
      </c>
      <c r="O34" s="7">
        <f t="shared" si="23"/>
        <v>0</v>
      </c>
      <c r="P34" s="7">
        <f t="shared" si="20"/>
        <v>0</v>
      </c>
      <c r="Q34" s="7">
        <f t="shared" si="20"/>
        <v>0</v>
      </c>
      <c r="R34" s="7">
        <f t="shared" si="20"/>
        <v>0</v>
      </c>
      <c r="S34" s="7">
        <f t="shared" si="20"/>
        <v>0</v>
      </c>
      <c r="T34" s="7">
        <f t="shared" si="20"/>
        <v>0</v>
      </c>
      <c r="U34" s="7">
        <f t="shared" si="20"/>
        <v>0</v>
      </c>
      <c r="V34" s="57">
        <f t="shared" si="24"/>
        <v>0</v>
      </c>
      <c r="W34" s="57">
        <f t="shared" si="25"/>
        <v>0</v>
      </c>
      <c r="X34" s="57">
        <f t="shared" si="21"/>
        <v>0</v>
      </c>
      <c r="Y34" s="57">
        <f t="shared" si="21"/>
        <v>0</v>
      </c>
      <c r="Z34" s="57">
        <f t="shared" si="21"/>
        <v>0</v>
      </c>
      <c r="AA34" s="57">
        <f t="shared" si="21"/>
        <v>0</v>
      </c>
      <c r="AB34" s="99"/>
      <c r="AC34" s="99"/>
      <c r="AD34" s="99"/>
      <c r="AE34" s="99"/>
      <c r="AF34" s="99"/>
    </row>
    <row r="35" spans="1:45" s="2" customFormat="1" ht="62.25" customHeight="1">
      <c r="A35" s="101" t="s">
        <v>30</v>
      </c>
      <c r="B35" s="126" t="s">
        <v>39</v>
      </c>
      <c r="C35" s="126" t="s">
        <v>40</v>
      </c>
      <c r="D35" s="126"/>
      <c r="E35" s="4"/>
      <c r="F35" s="4"/>
      <c r="G35" s="4"/>
      <c r="H35" s="4"/>
      <c r="I35" s="4"/>
      <c r="J35" s="4"/>
      <c r="K35" s="4"/>
      <c r="L35" s="4"/>
      <c r="M35" s="129">
        <v>1</v>
      </c>
      <c r="N35" s="117">
        <f t="shared" si="22"/>
        <v>126</v>
      </c>
      <c r="O35" s="7">
        <f t="shared" si="23"/>
        <v>107998.64648692649</v>
      </c>
      <c r="P35" s="7">
        <f t="shared" si="20"/>
        <v>107998.64648692649</v>
      </c>
      <c r="Q35" s="7">
        <f t="shared" si="20"/>
        <v>0</v>
      </c>
      <c r="R35" s="7">
        <f t="shared" si="20"/>
        <v>0</v>
      </c>
      <c r="S35" s="7">
        <f t="shared" si="20"/>
        <v>0</v>
      </c>
      <c r="T35" s="7">
        <f t="shared" si="20"/>
        <v>0</v>
      </c>
      <c r="U35" s="7">
        <f t="shared" si="20"/>
        <v>0</v>
      </c>
      <c r="V35" s="57">
        <f t="shared" si="24"/>
        <v>215997.29297385298</v>
      </c>
      <c r="W35" s="57">
        <f t="shared" si="25"/>
        <v>144718.18629248149</v>
      </c>
      <c r="X35" s="57">
        <f t="shared" si="21"/>
        <v>0</v>
      </c>
      <c r="Y35" s="57">
        <f t="shared" si="21"/>
        <v>0</v>
      </c>
      <c r="Z35" s="57">
        <f t="shared" si="21"/>
        <v>0</v>
      </c>
      <c r="AA35" s="57">
        <f t="shared" si="21"/>
        <v>71279.106681371486</v>
      </c>
      <c r="AB35" s="99"/>
      <c r="AC35" s="99"/>
      <c r="AD35" s="99"/>
      <c r="AE35" s="99"/>
      <c r="AF35" s="99"/>
    </row>
    <row r="36" spans="1:45" s="71" customFormat="1" ht="15" customHeight="1">
      <c r="A36" s="118"/>
      <c r="B36" s="121"/>
      <c r="C36" s="121"/>
      <c r="D36" s="121"/>
      <c r="E36" s="301"/>
      <c r="F36" s="301"/>
      <c r="G36" s="301"/>
      <c r="H36" s="301"/>
      <c r="I36" s="301"/>
      <c r="J36" s="301"/>
      <c r="K36" s="301"/>
      <c r="L36" s="301"/>
      <c r="M36" s="130">
        <v>1</v>
      </c>
      <c r="N36" s="119"/>
      <c r="O36" s="119"/>
      <c r="P36" s="119"/>
      <c r="Q36" s="119"/>
      <c r="R36" s="119"/>
      <c r="S36" s="119"/>
      <c r="T36" s="119"/>
      <c r="U36" s="119"/>
      <c r="V36" s="65"/>
      <c r="W36" s="120"/>
      <c r="X36" s="120"/>
      <c r="Y36" s="120"/>
      <c r="Z36" s="120"/>
      <c r="AA36" s="120"/>
      <c r="AB36" s="237"/>
      <c r="AC36" s="237"/>
      <c r="AD36" s="237"/>
      <c r="AE36" s="237"/>
      <c r="AF36" s="237"/>
    </row>
    <row r="37" spans="1:45" s="71" customFormat="1" ht="30" customHeight="1">
      <c r="A37" s="133" t="s">
        <v>41</v>
      </c>
      <c r="B37" s="121" t="s">
        <v>42</v>
      </c>
      <c r="C37" s="121"/>
      <c r="D37" s="121"/>
      <c r="E37" s="301">
        <v>4214.7374009586083</v>
      </c>
      <c r="F37" s="301">
        <v>4214.7374009586083</v>
      </c>
      <c r="G37" s="301">
        <v>0</v>
      </c>
      <c r="H37" s="301">
        <v>0</v>
      </c>
      <c r="I37" s="301">
        <v>0</v>
      </c>
      <c r="J37" s="301">
        <v>0</v>
      </c>
      <c r="K37" s="301">
        <v>0</v>
      </c>
      <c r="L37" s="301">
        <f>SUM(E37:K37)</f>
        <v>8429.4748019172166</v>
      </c>
      <c r="M37" s="122"/>
      <c r="N37" s="120">
        <v>106</v>
      </c>
      <c r="O37" s="120">
        <f>SUM(O38:O45)</f>
        <v>446762.16450161248</v>
      </c>
      <c r="P37" s="120">
        <f t="shared" ref="P37:V37" si="26">SUM(P38:P45)</f>
        <v>446762.16450161248</v>
      </c>
      <c r="Q37" s="120">
        <f t="shared" si="26"/>
        <v>0</v>
      </c>
      <c r="R37" s="120">
        <f t="shared" si="26"/>
        <v>0</v>
      </c>
      <c r="S37" s="120">
        <f t="shared" si="26"/>
        <v>0</v>
      </c>
      <c r="T37" s="120">
        <f t="shared" si="26"/>
        <v>0</v>
      </c>
      <c r="U37" s="120">
        <f t="shared" si="26"/>
        <v>0</v>
      </c>
      <c r="V37" s="65">
        <f t="shared" si="26"/>
        <v>893524.32900322496</v>
      </c>
      <c r="W37" s="65">
        <f>SUM(W38:W45)</f>
        <v>813107.13939293474</v>
      </c>
      <c r="X37" s="65">
        <f>SUM(X38:X45)</f>
        <v>0</v>
      </c>
      <c r="Y37" s="65">
        <f>SUM(Y38:Y45)</f>
        <v>0</v>
      </c>
      <c r="Z37" s="65">
        <f>SUM(Z38:Z45)</f>
        <v>0</v>
      </c>
      <c r="AA37" s="65">
        <f>SUM(AA38:AA45)</f>
        <v>80417.189610290239</v>
      </c>
      <c r="AB37" s="237">
        <v>0.91</v>
      </c>
      <c r="AC37" s="237">
        <v>0</v>
      </c>
      <c r="AD37" s="237">
        <v>0</v>
      </c>
      <c r="AE37" s="237">
        <v>0</v>
      </c>
      <c r="AF37" s="237">
        <v>0.09</v>
      </c>
    </row>
    <row r="38" spans="1:45" s="2" customFormat="1" ht="15" customHeight="1">
      <c r="A38" s="100" t="s">
        <v>22</v>
      </c>
      <c r="B38" s="126" t="s">
        <v>23</v>
      </c>
      <c r="C38" s="126" t="s">
        <v>23</v>
      </c>
      <c r="D38" s="126"/>
      <c r="E38" s="4"/>
      <c r="F38" s="4"/>
      <c r="G38" s="4"/>
      <c r="H38" s="4"/>
      <c r="I38" s="4"/>
      <c r="J38" s="4"/>
      <c r="K38" s="4"/>
      <c r="L38" s="4"/>
      <c r="M38" s="128">
        <v>0</v>
      </c>
      <c r="N38" s="117">
        <f>+$N$37*M38</f>
        <v>0</v>
      </c>
      <c r="O38" s="7">
        <f>+E$37*$N38</f>
        <v>0</v>
      </c>
      <c r="P38" s="7">
        <f t="shared" ref="P38:U45" si="27">+F$37*$N38</f>
        <v>0</v>
      </c>
      <c r="Q38" s="7">
        <f t="shared" si="27"/>
        <v>0</v>
      </c>
      <c r="R38" s="7">
        <f t="shared" si="27"/>
        <v>0</v>
      </c>
      <c r="S38" s="7">
        <f t="shared" si="27"/>
        <v>0</v>
      </c>
      <c r="T38" s="7">
        <f t="shared" si="27"/>
        <v>0</v>
      </c>
      <c r="U38" s="7">
        <f t="shared" si="27"/>
        <v>0</v>
      </c>
      <c r="V38" s="57">
        <f>SUM(O38:U38)</f>
        <v>0</v>
      </c>
      <c r="W38" s="57">
        <f>+$V38*AB$37</f>
        <v>0</v>
      </c>
      <c r="X38" s="57">
        <f t="shared" ref="X38:AA45" si="28">+$V38*AC$37</f>
        <v>0</v>
      </c>
      <c r="Y38" s="57">
        <f t="shared" si="28"/>
        <v>0</v>
      </c>
      <c r="Z38" s="57">
        <f t="shared" si="28"/>
        <v>0</v>
      </c>
      <c r="AA38" s="57">
        <f t="shared" si="28"/>
        <v>0</v>
      </c>
      <c r="AB38" s="99"/>
      <c r="AC38" s="99"/>
      <c r="AD38" s="99"/>
      <c r="AE38" s="99"/>
      <c r="AF38" s="99"/>
    </row>
    <row r="39" spans="1:45" s="2" customFormat="1" ht="15" customHeight="1">
      <c r="A39" s="101" t="s">
        <v>24</v>
      </c>
      <c r="B39" s="126" t="s">
        <v>23</v>
      </c>
      <c r="C39" s="126" t="s">
        <v>23</v>
      </c>
      <c r="D39" s="126"/>
      <c r="E39" s="4"/>
      <c r="F39" s="4"/>
      <c r="G39" s="4"/>
      <c r="H39" s="4"/>
      <c r="I39" s="4"/>
      <c r="J39" s="4"/>
      <c r="K39" s="4"/>
      <c r="L39" s="4"/>
      <c r="M39" s="128">
        <v>0</v>
      </c>
      <c r="N39" s="117">
        <f t="shared" ref="N39:N45" si="29">+$N$37*M39</f>
        <v>0</v>
      </c>
      <c r="O39" s="7">
        <f t="shared" ref="O39:O45" si="30">+E$37*$N39</f>
        <v>0</v>
      </c>
      <c r="P39" s="7">
        <f t="shared" si="27"/>
        <v>0</v>
      </c>
      <c r="Q39" s="7">
        <f t="shared" si="27"/>
        <v>0</v>
      </c>
      <c r="R39" s="7">
        <f t="shared" si="27"/>
        <v>0</v>
      </c>
      <c r="S39" s="7">
        <f t="shared" si="27"/>
        <v>0</v>
      </c>
      <c r="T39" s="7">
        <f t="shared" si="27"/>
        <v>0</v>
      </c>
      <c r="U39" s="7">
        <f t="shared" si="27"/>
        <v>0</v>
      </c>
      <c r="V39" s="57">
        <f t="shared" ref="V39:V45" si="31">SUM(O39:U39)</f>
        <v>0</v>
      </c>
      <c r="W39" s="57">
        <f t="shared" ref="W39:W45" si="32">+$V39*AB$37</f>
        <v>0</v>
      </c>
      <c r="X39" s="57">
        <f t="shared" si="28"/>
        <v>0</v>
      </c>
      <c r="Y39" s="57">
        <f t="shared" si="28"/>
        <v>0</v>
      </c>
      <c r="Z39" s="57">
        <f t="shared" si="28"/>
        <v>0</v>
      </c>
      <c r="AA39" s="57">
        <f t="shared" si="28"/>
        <v>0</v>
      </c>
      <c r="AB39" s="99"/>
      <c r="AC39" s="99"/>
      <c r="AD39" s="99"/>
      <c r="AE39" s="99"/>
      <c r="AF39" s="99"/>
    </row>
    <row r="40" spans="1:45" s="2" customFormat="1" ht="15" customHeight="1">
      <c r="A40" s="101" t="s">
        <v>25</v>
      </c>
      <c r="B40" s="126" t="s">
        <v>23</v>
      </c>
      <c r="C40" s="126" t="s">
        <v>23</v>
      </c>
      <c r="D40" s="126"/>
      <c r="E40" s="4"/>
      <c r="F40" s="4"/>
      <c r="G40" s="4"/>
      <c r="H40" s="4"/>
      <c r="I40" s="4"/>
      <c r="J40" s="4"/>
      <c r="K40" s="4"/>
      <c r="L40" s="4"/>
      <c r="M40" s="128">
        <v>0</v>
      </c>
      <c r="N40" s="117">
        <f t="shared" si="29"/>
        <v>0</v>
      </c>
      <c r="O40" s="7">
        <f t="shared" si="30"/>
        <v>0</v>
      </c>
      <c r="P40" s="7">
        <f t="shared" si="27"/>
        <v>0</v>
      </c>
      <c r="Q40" s="7">
        <f t="shared" si="27"/>
        <v>0</v>
      </c>
      <c r="R40" s="7">
        <f t="shared" si="27"/>
        <v>0</v>
      </c>
      <c r="S40" s="7">
        <f t="shared" si="27"/>
        <v>0</v>
      </c>
      <c r="T40" s="7">
        <f t="shared" si="27"/>
        <v>0</v>
      </c>
      <c r="U40" s="7">
        <f t="shared" si="27"/>
        <v>0</v>
      </c>
      <c r="V40" s="57">
        <f t="shared" si="31"/>
        <v>0</v>
      </c>
      <c r="W40" s="57">
        <f t="shared" si="32"/>
        <v>0</v>
      </c>
      <c r="X40" s="57">
        <f t="shared" si="28"/>
        <v>0</v>
      </c>
      <c r="Y40" s="57">
        <f t="shared" si="28"/>
        <v>0</v>
      </c>
      <c r="Z40" s="57">
        <f t="shared" si="28"/>
        <v>0</v>
      </c>
      <c r="AA40" s="57">
        <f t="shared" si="28"/>
        <v>0</v>
      </c>
      <c r="AB40" s="99"/>
      <c r="AC40" s="99"/>
      <c r="AD40" s="99"/>
      <c r="AE40" s="99"/>
      <c r="AF40" s="99"/>
    </row>
    <row r="41" spans="1:45" s="2" customFormat="1" ht="15" customHeight="1">
      <c r="A41" s="101" t="s">
        <v>26</v>
      </c>
      <c r="B41" s="126" t="s">
        <v>23</v>
      </c>
      <c r="C41" s="126" t="s">
        <v>23</v>
      </c>
      <c r="D41" s="126"/>
      <c r="E41" s="4"/>
      <c r="F41" s="4"/>
      <c r="G41" s="4"/>
      <c r="H41" s="4"/>
      <c r="I41" s="4"/>
      <c r="J41" s="4"/>
      <c r="K41" s="4"/>
      <c r="L41" s="4"/>
      <c r="M41" s="128">
        <v>0</v>
      </c>
      <c r="N41" s="117">
        <f t="shared" si="29"/>
        <v>0</v>
      </c>
      <c r="O41" s="7">
        <f t="shared" si="30"/>
        <v>0</v>
      </c>
      <c r="P41" s="7">
        <f t="shared" si="27"/>
        <v>0</v>
      </c>
      <c r="Q41" s="7">
        <f t="shared" si="27"/>
        <v>0</v>
      </c>
      <c r="R41" s="7">
        <f t="shared" si="27"/>
        <v>0</v>
      </c>
      <c r="S41" s="7">
        <f t="shared" si="27"/>
        <v>0</v>
      </c>
      <c r="T41" s="7">
        <f t="shared" si="27"/>
        <v>0</v>
      </c>
      <c r="U41" s="7">
        <f t="shared" si="27"/>
        <v>0</v>
      </c>
      <c r="V41" s="57">
        <f t="shared" si="31"/>
        <v>0</v>
      </c>
      <c r="W41" s="57">
        <f t="shared" si="32"/>
        <v>0</v>
      </c>
      <c r="X41" s="57">
        <f t="shared" si="28"/>
        <v>0</v>
      </c>
      <c r="Y41" s="57">
        <f t="shared" si="28"/>
        <v>0</v>
      </c>
      <c r="Z41" s="57">
        <f t="shared" si="28"/>
        <v>0</v>
      </c>
      <c r="AA41" s="57">
        <f t="shared" si="28"/>
        <v>0</v>
      </c>
      <c r="AB41" s="99"/>
      <c r="AC41" s="99"/>
      <c r="AD41" s="99"/>
      <c r="AE41" s="99"/>
      <c r="AF41" s="99"/>
    </row>
    <row r="42" spans="1:45" s="2" customFormat="1" ht="15" customHeight="1">
      <c r="A42" s="101" t="s">
        <v>27</v>
      </c>
      <c r="B42" s="126" t="s">
        <v>23</v>
      </c>
      <c r="C42" s="126" t="s">
        <v>23</v>
      </c>
      <c r="D42" s="126"/>
      <c r="E42" s="4"/>
      <c r="F42" s="4"/>
      <c r="G42" s="4"/>
      <c r="H42" s="4"/>
      <c r="I42" s="4"/>
      <c r="J42" s="4"/>
      <c r="K42" s="4"/>
      <c r="L42" s="4"/>
      <c r="M42" s="128">
        <v>0</v>
      </c>
      <c r="N42" s="117">
        <f t="shared" si="29"/>
        <v>0</v>
      </c>
      <c r="O42" s="7">
        <f t="shared" si="30"/>
        <v>0</v>
      </c>
      <c r="P42" s="7">
        <f t="shared" si="27"/>
        <v>0</v>
      </c>
      <c r="Q42" s="7">
        <f t="shared" si="27"/>
        <v>0</v>
      </c>
      <c r="R42" s="7">
        <f t="shared" si="27"/>
        <v>0</v>
      </c>
      <c r="S42" s="7">
        <f t="shared" si="27"/>
        <v>0</v>
      </c>
      <c r="T42" s="7">
        <f t="shared" si="27"/>
        <v>0</v>
      </c>
      <c r="U42" s="7">
        <f t="shared" si="27"/>
        <v>0</v>
      </c>
      <c r="V42" s="57">
        <f t="shared" si="31"/>
        <v>0</v>
      </c>
      <c r="W42" s="57">
        <f t="shared" si="32"/>
        <v>0</v>
      </c>
      <c r="X42" s="57">
        <f t="shared" si="28"/>
        <v>0</v>
      </c>
      <c r="Y42" s="57">
        <f t="shared" si="28"/>
        <v>0</v>
      </c>
      <c r="Z42" s="57">
        <f t="shared" si="28"/>
        <v>0</v>
      </c>
      <c r="AA42" s="57">
        <f t="shared" si="28"/>
        <v>0</v>
      </c>
      <c r="AB42" s="99"/>
      <c r="AC42" s="99"/>
      <c r="AD42" s="99"/>
      <c r="AE42" s="99"/>
      <c r="AF42" s="99"/>
    </row>
    <row r="43" spans="1:45" s="2" customFormat="1" ht="15" customHeight="1">
      <c r="A43" s="101" t="s">
        <v>28</v>
      </c>
      <c r="B43" s="126" t="s">
        <v>23</v>
      </c>
      <c r="C43" s="126" t="s">
        <v>23</v>
      </c>
      <c r="D43" s="126"/>
      <c r="E43" s="4"/>
      <c r="F43" s="4"/>
      <c r="G43" s="4"/>
      <c r="H43" s="4"/>
      <c r="I43" s="4"/>
      <c r="J43" s="4"/>
      <c r="K43" s="4"/>
      <c r="L43" s="4"/>
      <c r="M43" s="128">
        <v>0</v>
      </c>
      <c r="N43" s="117">
        <f t="shared" si="29"/>
        <v>0</v>
      </c>
      <c r="O43" s="7">
        <f t="shared" si="30"/>
        <v>0</v>
      </c>
      <c r="P43" s="7">
        <f t="shared" si="27"/>
        <v>0</v>
      </c>
      <c r="Q43" s="7">
        <f t="shared" si="27"/>
        <v>0</v>
      </c>
      <c r="R43" s="7">
        <f t="shared" si="27"/>
        <v>0</v>
      </c>
      <c r="S43" s="7">
        <f t="shared" si="27"/>
        <v>0</v>
      </c>
      <c r="T43" s="7">
        <f t="shared" si="27"/>
        <v>0</v>
      </c>
      <c r="U43" s="7">
        <f t="shared" si="27"/>
        <v>0</v>
      </c>
      <c r="V43" s="57">
        <f t="shared" si="31"/>
        <v>0</v>
      </c>
      <c r="W43" s="57">
        <f t="shared" si="32"/>
        <v>0</v>
      </c>
      <c r="X43" s="57">
        <f t="shared" si="28"/>
        <v>0</v>
      </c>
      <c r="Y43" s="57">
        <f t="shared" si="28"/>
        <v>0</v>
      </c>
      <c r="Z43" s="57">
        <f t="shared" si="28"/>
        <v>0</v>
      </c>
      <c r="AA43" s="57">
        <f t="shared" si="28"/>
        <v>0</v>
      </c>
      <c r="AB43" s="99"/>
      <c r="AC43" s="99"/>
      <c r="AD43" s="99"/>
      <c r="AE43" s="99"/>
      <c r="AF43" s="99"/>
    </row>
    <row r="44" spans="1:45" s="2" customFormat="1" ht="15" customHeight="1">
      <c r="A44" s="101" t="s">
        <v>29</v>
      </c>
      <c r="B44" s="126" t="s">
        <v>23</v>
      </c>
      <c r="C44" s="126" t="s">
        <v>23</v>
      </c>
      <c r="D44" s="126"/>
      <c r="E44" s="4"/>
      <c r="F44" s="4"/>
      <c r="G44" s="4"/>
      <c r="H44" s="4"/>
      <c r="I44" s="4"/>
      <c r="J44" s="4"/>
      <c r="K44" s="4"/>
      <c r="L44" s="4"/>
      <c r="M44" s="128">
        <v>0</v>
      </c>
      <c r="N44" s="117">
        <f t="shared" si="29"/>
        <v>0</v>
      </c>
      <c r="O44" s="7">
        <f t="shared" si="30"/>
        <v>0</v>
      </c>
      <c r="P44" s="7">
        <f t="shared" si="27"/>
        <v>0</v>
      </c>
      <c r="Q44" s="7">
        <f t="shared" si="27"/>
        <v>0</v>
      </c>
      <c r="R44" s="7">
        <f t="shared" si="27"/>
        <v>0</v>
      </c>
      <c r="S44" s="7">
        <f t="shared" si="27"/>
        <v>0</v>
      </c>
      <c r="T44" s="7">
        <f t="shared" si="27"/>
        <v>0</v>
      </c>
      <c r="U44" s="7">
        <f t="shared" si="27"/>
        <v>0</v>
      </c>
      <c r="V44" s="57">
        <f t="shared" si="31"/>
        <v>0</v>
      </c>
      <c r="W44" s="57">
        <f t="shared" si="32"/>
        <v>0</v>
      </c>
      <c r="X44" s="57">
        <f t="shared" si="28"/>
        <v>0</v>
      </c>
      <c r="Y44" s="57">
        <f t="shared" si="28"/>
        <v>0</v>
      </c>
      <c r="Z44" s="57">
        <f t="shared" si="28"/>
        <v>0</v>
      </c>
      <c r="AA44" s="57">
        <f t="shared" si="28"/>
        <v>0</v>
      </c>
      <c r="AB44" s="99"/>
      <c r="AC44" s="99"/>
      <c r="AD44" s="99"/>
      <c r="AE44" s="99"/>
      <c r="AF44" s="99"/>
    </row>
    <row r="45" spans="1:45" s="2" customFormat="1" ht="53.25" customHeight="1">
      <c r="A45" s="101" t="s">
        <v>30</v>
      </c>
      <c r="B45" s="126" t="s">
        <v>43</v>
      </c>
      <c r="C45" s="126" t="s">
        <v>44</v>
      </c>
      <c r="D45" s="126"/>
      <c r="E45" s="4"/>
      <c r="F45" s="4"/>
      <c r="G45" s="4"/>
      <c r="H45" s="4"/>
      <c r="I45" s="4"/>
      <c r="J45" s="4"/>
      <c r="K45" s="4"/>
      <c r="L45" s="4"/>
      <c r="M45" s="128">
        <v>1</v>
      </c>
      <c r="N45" s="117">
        <f t="shared" si="29"/>
        <v>106</v>
      </c>
      <c r="O45" s="7">
        <f t="shared" si="30"/>
        <v>446762.16450161248</v>
      </c>
      <c r="P45" s="7">
        <f t="shared" si="27"/>
        <v>446762.16450161248</v>
      </c>
      <c r="Q45" s="7">
        <f t="shared" si="27"/>
        <v>0</v>
      </c>
      <c r="R45" s="7">
        <f t="shared" si="27"/>
        <v>0</v>
      </c>
      <c r="S45" s="7">
        <f t="shared" si="27"/>
        <v>0</v>
      </c>
      <c r="T45" s="7">
        <f t="shared" si="27"/>
        <v>0</v>
      </c>
      <c r="U45" s="7">
        <f t="shared" si="27"/>
        <v>0</v>
      </c>
      <c r="V45" s="57">
        <f t="shared" si="31"/>
        <v>893524.32900322496</v>
      </c>
      <c r="W45" s="57">
        <f t="shared" si="32"/>
        <v>813107.13939293474</v>
      </c>
      <c r="X45" s="57">
        <f t="shared" si="28"/>
        <v>0</v>
      </c>
      <c r="Y45" s="57">
        <f t="shared" si="28"/>
        <v>0</v>
      </c>
      <c r="Z45" s="57">
        <f t="shared" si="28"/>
        <v>0</v>
      </c>
      <c r="AA45" s="57">
        <f t="shared" si="28"/>
        <v>80417.189610290239</v>
      </c>
      <c r="AB45" s="99"/>
      <c r="AC45" s="99"/>
      <c r="AD45" s="99"/>
      <c r="AE45" s="99"/>
      <c r="AF45" s="99"/>
    </row>
    <row r="46" spans="1:45" s="2" customFormat="1" ht="15" customHeight="1">
      <c r="A46" s="101"/>
      <c r="B46" s="126"/>
      <c r="C46" s="126"/>
      <c r="D46" s="126"/>
      <c r="E46" s="4"/>
      <c r="F46" s="4"/>
      <c r="G46" s="4"/>
      <c r="H46" s="4"/>
      <c r="I46" s="4"/>
      <c r="J46" s="4"/>
      <c r="K46" s="4"/>
      <c r="L46" s="4"/>
      <c r="M46" s="128">
        <v>1</v>
      </c>
      <c r="N46" s="117"/>
      <c r="O46" s="117"/>
      <c r="P46" s="117"/>
      <c r="Q46" s="117"/>
      <c r="R46" s="117"/>
      <c r="S46" s="117"/>
      <c r="T46" s="117"/>
      <c r="U46" s="117"/>
      <c r="V46" s="57"/>
      <c r="W46" s="7"/>
      <c r="X46" s="7"/>
      <c r="Y46" s="7"/>
      <c r="Z46" s="39"/>
      <c r="AA46" s="7"/>
      <c r="AB46" s="99"/>
      <c r="AC46" s="99"/>
      <c r="AD46" s="99"/>
      <c r="AE46" s="99"/>
      <c r="AF46" s="99"/>
    </row>
    <row r="47" spans="1:45" s="80" customFormat="1" ht="48" customHeight="1">
      <c r="A47" s="76" t="s">
        <v>45</v>
      </c>
      <c r="B47" s="81"/>
      <c r="C47" s="81"/>
      <c r="D47" s="81"/>
      <c r="E47" s="42"/>
      <c r="F47" s="42"/>
      <c r="G47" s="79"/>
      <c r="H47" s="79"/>
      <c r="I47" s="79"/>
      <c r="J47" s="79"/>
      <c r="K47" s="79"/>
      <c r="L47" s="79"/>
      <c r="M47" s="81"/>
      <c r="N47" s="43"/>
      <c r="O47" s="43"/>
      <c r="P47" s="43"/>
      <c r="Q47" s="43"/>
      <c r="R47" s="43"/>
      <c r="S47" s="43"/>
      <c r="T47" s="43"/>
      <c r="U47" s="43"/>
      <c r="V47" s="75">
        <f t="shared" ref="V47:AA47" si="33">+V48+V89+V120</f>
        <v>90556825.30106692</v>
      </c>
      <c r="W47" s="75">
        <f t="shared" si="33"/>
        <v>17051502.167369034</v>
      </c>
      <c r="X47" s="75">
        <f t="shared" si="33"/>
        <v>36108919.855243757</v>
      </c>
      <c r="Y47" s="75">
        <f t="shared" si="33"/>
        <v>8355565.8636192828</v>
      </c>
      <c r="Z47" s="75">
        <f t="shared" si="33"/>
        <v>23745066.143671628</v>
      </c>
      <c r="AA47" s="75">
        <f t="shared" si="33"/>
        <v>5295771.2711632196</v>
      </c>
      <c r="AB47" s="238"/>
      <c r="AC47" s="239"/>
      <c r="AD47" s="239"/>
      <c r="AE47" s="239"/>
      <c r="AF47" s="239"/>
      <c r="AG47" s="2"/>
      <c r="AH47" s="2"/>
      <c r="AI47" s="2"/>
      <c r="AJ47" s="2"/>
      <c r="AK47" s="2"/>
      <c r="AL47" s="2"/>
      <c r="AM47" s="2"/>
      <c r="AN47" s="2"/>
      <c r="AO47" s="2"/>
      <c r="AP47" s="2"/>
      <c r="AQ47" s="2"/>
      <c r="AR47" s="2"/>
      <c r="AS47" s="2"/>
    </row>
    <row r="48" spans="1:45" s="10" customFormat="1" ht="34.5" customHeight="1">
      <c r="A48" s="84" t="s">
        <v>46</v>
      </c>
      <c r="B48" s="125" t="s">
        <v>47</v>
      </c>
      <c r="C48" s="125"/>
      <c r="D48" s="125"/>
      <c r="E48" s="272">
        <v>0</v>
      </c>
      <c r="F48" s="272">
        <v>4284.6163082810108</v>
      </c>
      <c r="G48" s="272">
        <v>14882.317511974186</v>
      </c>
      <c r="H48" s="272">
        <v>16351.910073577159</v>
      </c>
      <c r="I48" s="272">
        <v>14695.007560414566</v>
      </c>
      <c r="J48" s="272">
        <v>7532.3664800413508</v>
      </c>
      <c r="K48" s="272">
        <v>3462.586469726155</v>
      </c>
      <c r="L48" s="272">
        <f>SUM(L49:L79)</f>
        <v>61208.80440401443</v>
      </c>
      <c r="M48" s="90"/>
      <c r="N48" s="13"/>
      <c r="O48" s="13"/>
      <c r="P48" s="13"/>
      <c r="Q48" s="13"/>
      <c r="R48" s="13"/>
      <c r="S48" s="13"/>
      <c r="T48" s="13"/>
      <c r="U48" s="13"/>
      <c r="V48" s="22">
        <f t="shared" ref="V48:AA48" si="34">+V49+V59+V69+V79</f>
        <v>26351702.736031517</v>
      </c>
      <c r="W48" s="22">
        <f t="shared" si="34"/>
        <v>4549854.7462282218</v>
      </c>
      <c r="X48" s="22">
        <f t="shared" si="34"/>
        <v>8341400.3680850742</v>
      </c>
      <c r="Y48" s="22">
        <f t="shared" si="34"/>
        <v>5692970.1326923128</v>
      </c>
      <c r="Z48" s="22">
        <f t="shared" si="34"/>
        <v>6739302.3368112193</v>
      </c>
      <c r="AA48" s="22">
        <f t="shared" si="34"/>
        <v>1028175.1522146869</v>
      </c>
      <c r="AB48" s="240"/>
      <c r="AC48" s="21"/>
      <c r="AD48" s="21"/>
      <c r="AE48" s="21"/>
      <c r="AF48" s="21"/>
      <c r="AG48" s="2"/>
      <c r="AH48" s="2"/>
      <c r="AI48" s="2"/>
      <c r="AJ48" s="2"/>
      <c r="AK48" s="2"/>
      <c r="AL48" s="2"/>
      <c r="AM48" s="2"/>
      <c r="AN48" s="2"/>
      <c r="AO48" s="2"/>
      <c r="AP48" s="2"/>
      <c r="AQ48" s="2"/>
      <c r="AR48" s="2"/>
      <c r="AS48" s="2"/>
    </row>
    <row r="49" spans="1:33" s="71" customFormat="1" ht="16.5" customHeight="1">
      <c r="A49" s="133" t="s">
        <v>48</v>
      </c>
      <c r="B49" s="122" t="s">
        <v>49</v>
      </c>
      <c r="C49" s="122"/>
      <c r="D49" s="122"/>
      <c r="E49" s="301">
        <v>0</v>
      </c>
      <c r="F49" s="301">
        <v>340.02838272986332</v>
      </c>
      <c r="G49" s="301">
        <v>1117.2361146838364</v>
      </c>
      <c r="H49" s="301">
        <v>1457.2644974136997</v>
      </c>
      <c r="I49" s="301">
        <v>971.50966494246666</v>
      </c>
      <c r="J49" s="301">
        <v>728.63224870684985</v>
      </c>
      <c r="K49" s="301">
        <v>242.87741623561666</v>
      </c>
      <c r="L49" s="302">
        <f>SUM(E49:K49)</f>
        <v>4857.5483247123329</v>
      </c>
      <c r="M49" s="136"/>
      <c r="N49" s="95">
        <v>689.5</v>
      </c>
      <c r="O49" s="95">
        <f>SUM(O50:O57)</f>
        <v>0</v>
      </c>
      <c r="P49" s="95">
        <f t="shared" ref="P49:V49" si="35">SUM(P50:P57)</f>
        <v>234449.56989224075</v>
      </c>
      <c r="Q49" s="95">
        <f t="shared" si="35"/>
        <v>770334.30107450509</v>
      </c>
      <c r="R49" s="95">
        <f t="shared" si="35"/>
        <v>1004783.870966746</v>
      </c>
      <c r="S49" s="95">
        <f t="shared" si="35"/>
        <v>669855.91397783067</v>
      </c>
      <c r="T49" s="95">
        <f t="shared" si="35"/>
        <v>502391.935483373</v>
      </c>
      <c r="U49" s="95">
        <f t="shared" si="35"/>
        <v>167463.97849445767</v>
      </c>
      <c r="V49" s="319">
        <f t="shared" si="35"/>
        <v>3349279.5698891529</v>
      </c>
      <c r="W49" s="319">
        <f>SUM(W50:W57)</f>
        <v>0</v>
      </c>
      <c r="X49" s="319">
        <f>SUM(X50:X57)</f>
        <v>0</v>
      </c>
      <c r="Y49" s="319">
        <f>SUM(Y50:Y57)</f>
        <v>1574161.3978479018</v>
      </c>
      <c r="Z49" s="319">
        <f>SUM(Z50:Z57)</f>
        <v>1239233.4408589865</v>
      </c>
      <c r="AA49" s="319">
        <f>SUM(AA50:AA57)</f>
        <v>535884.73118226451</v>
      </c>
      <c r="AB49" s="237">
        <v>0</v>
      </c>
      <c r="AC49" s="237">
        <v>0</v>
      </c>
      <c r="AD49" s="237">
        <v>0.47</v>
      </c>
      <c r="AE49" s="237">
        <v>0.37</v>
      </c>
      <c r="AF49" s="237">
        <v>0.16</v>
      </c>
    </row>
    <row r="50" spans="1:33" s="2" customFormat="1" ht="16.5" customHeight="1">
      <c r="A50" s="100" t="s">
        <v>22</v>
      </c>
      <c r="B50" s="127" t="s">
        <v>23</v>
      </c>
      <c r="C50" s="126" t="s">
        <v>23</v>
      </c>
      <c r="D50" s="126"/>
      <c r="E50" s="4"/>
      <c r="F50" s="4"/>
      <c r="G50" s="4"/>
      <c r="H50" s="4"/>
      <c r="I50" s="4"/>
      <c r="J50" s="4"/>
      <c r="K50" s="4"/>
      <c r="L50" s="303"/>
      <c r="M50" s="123">
        <v>0</v>
      </c>
      <c r="N50" s="117">
        <f>+$N$49*M50</f>
        <v>0</v>
      </c>
      <c r="O50" s="7">
        <f>+E$49*$N50</f>
        <v>0</v>
      </c>
      <c r="P50" s="7">
        <f t="shared" ref="P50:U50" si="36">+F$49*$N50</f>
        <v>0</v>
      </c>
      <c r="Q50" s="7">
        <f t="shared" si="36"/>
        <v>0</v>
      </c>
      <c r="R50" s="7">
        <f t="shared" si="36"/>
        <v>0</v>
      </c>
      <c r="S50" s="7">
        <f t="shared" si="36"/>
        <v>0</v>
      </c>
      <c r="T50" s="7">
        <f t="shared" si="36"/>
        <v>0</v>
      </c>
      <c r="U50" s="7">
        <f t="shared" si="36"/>
        <v>0</v>
      </c>
      <c r="V50" s="57">
        <f>SUM(O50:U50)</f>
        <v>0</v>
      </c>
      <c r="W50" s="57">
        <f>+$V50*AB$49</f>
        <v>0</v>
      </c>
      <c r="X50" s="57">
        <f t="shared" ref="X50:AA57" si="37">+$V50*AC$49</f>
        <v>0</v>
      </c>
      <c r="Y50" s="57">
        <f t="shared" si="37"/>
        <v>0</v>
      </c>
      <c r="Z50" s="57">
        <f t="shared" si="37"/>
        <v>0</v>
      </c>
      <c r="AA50" s="57">
        <f t="shared" si="37"/>
        <v>0</v>
      </c>
      <c r="AB50" s="99"/>
      <c r="AC50" s="99"/>
      <c r="AD50" s="99"/>
      <c r="AE50" s="99"/>
      <c r="AF50" s="99"/>
      <c r="AG50" s="269"/>
    </row>
    <row r="51" spans="1:33" s="2" customFormat="1" ht="16.5" customHeight="1">
      <c r="A51" s="101" t="s">
        <v>24</v>
      </c>
      <c r="B51" s="127" t="s">
        <v>23</v>
      </c>
      <c r="C51" s="126" t="s">
        <v>23</v>
      </c>
      <c r="D51" s="126"/>
      <c r="E51" s="4"/>
      <c r="F51" s="4"/>
      <c r="G51" s="4"/>
      <c r="H51" s="4"/>
      <c r="I51" s="4"/>
      <c r="J51" s="4"/>
      <c r="K51" s="4"/>
      <c r="L51" s="303"/>
      <c r="M51" s="123">
        <v>0</v>
      </c>
      <c r="N51" s="117">
        <f t="shared" ref="N51:N57" si="38">+$N$49*M51</f>
        <v>0</v>
      </c>
      <c r="O51" s="7">
        <f t="shared" ref="O51:O57" si="39">+E$49*$N51</f>
        <v>0</v>
      </c>
      <c r="P51" s="7">
        <f t="shared" ref="P51:P57" si="40">+F$49*$N51</f>
        <v>0</v>
      </c>
      <c r="Q51" s="7">
        <f t="shared" ref="Q51:Q57" si="41">+G$49*$N51</f>
        <v>0</v>
      </c>
      <c r="R51" s="7">
        <f t="shared" ref="R51:R57" si="42">+H$49*$N51</f>
        <v>0</v>
      </c>
      <c r="S51" s="7">
        <f t="shared" ref="S51:S57" si="43">+I$49*$N51</f>
        <v>0</v>
      </c>
      <c r="T51" s="7">
        <f t="shared" ref="T51:T57" si="44">+J$49*$N51</f>
        <v>0</v>
      </c>
      <c r="U51" s="7">
        <f t="shared" ref="U51:U57" si="45">+K$49*$N51</f>
        <v>0</v>
      </c>
      <c r="V51" s="57">
        <f t="shared" ref="V51:V57" si="46">SUM(O51:U51)</f>
        <v>0</v>
      </c>
      <c r="W51" s="57">
        <f t="shared" ref="W51:W57" si="47">+$V51*AB$49</f>
        <v>0</v>
      </c>
      <c r="X51" s="57">
        <f t="shared" si="37"/>
        <v>0</v>
      </c>
      <c r="Y51" s="57">
        <f t="shared" si="37"/>
        <v>0</v>
      </c>
      <c r="Z51" s="57">
        <f t="shared" si="37"/>
        <v>0</v>
      </c>
      <c r="AA51" s="57">
        <f t="shared" si="37"/>
        <v>0</v>
      </c>
      <c r="AB51" s="99"/>
      <c r="AC51" s="99"/>
      <c r="AD51" s="99"/>
      <c r="AE51" s="99"/>
      <c r="AF51" s="99"/>
      <c r="AG51" s="269"/>
    </row>
    <row r="52" spans="1:33" s="2" customFormat="1" ht="16.5" customHeight="1">
      <c r="A52" s="101" t="s">
        <v>25</v>
      </c>
      <c r="B52" s="127" t="s">
        <v>23</v>
      </c>
      <c r="C52" s="126" t="s">
        <v>23</v>
      </c>
      <c r="D52" s="126"/>
      <c r="E52" s="4"/>
      <c r="F52" s="4"/>
      <c r="G52" s="4"/>
      <c r="H52" s="4"/>
      <c r="I52" s="4"/>
      <c r="J52" s="4"/>
      <c r="K52" s="4"/>
      <c r="L52" s="303"/>
      <c r="M52" s="123">
        <v>0</v>
      </c>
      <c r="N52" s="117">
        <f t="shared" si="38"/>
        <v>0</v>
      </c>
      <c r="O52" s="7">
        <f t="shared" si="39"/>
        <v>0</v>
      </c>
      <c r="P52" s="7">
        <f t="shared" si="40"/>
        <v>0</v>
      </c>
      <c r="Q52" s="7">
        <f t="shared" si="41"/>
        <v>0</v>
      </c>
      <c r="R52" s="7">
        <f t="shared" si="42"/>
        <v>0</v>
      </c>
      <c r="S52" s="7">
        <f t="shared" si="43"/>
        <v>0</v>
      </c>
      <c r="T52" s="7">
        <f t="shared" si="44"/>
        <v>0</v>
      </c>
      <c r="U52" s="7">
        <f t="shared" si="45"/>
        <v>0</v>
      </c>
      <c r="V52" s="57">
        <f t="shared" si="46"/>
        <v>0</v>
      </c>
      <c r="W52" s="57">
        <f t="shared" si="47"/>
        <v>0</v>
      </c>
      <c r="X52" s="57">
        <f t="shared" si="37"/>
        <v>0</v>
      </c>
      <c r="Y52" s="57">
        <f t="shared" si="37"/>
        <v>0</v>
      </c>
      <c r="Z52" s="57">
        <f t="shared" si="37"/>
        <v>0</v>
      </c>
      <c r="AA52" s="57">
        <f t="shared" si="37"/>
        <v>0</v>
      </c>
      <c r="AB52" s="99"/>
      <c r="AC52" s="99"/>
      <c r="AD52" s="99"/>
      <c r="AE52" s="99"/>
      <c r="AF52" s="99"/>
      <c r="AG52" s="269"/>
    </row>
    <row r="53" spans="1:33" s="2" customFormat="1" ht="39.75" customHeight="1">
      <c r="A53" s="101" t="s">
        <v>26</v>
      </c>
      <c r="B53" s="127" t="s">
        <v>50</v>
      </c>
      <c r="C53" s="127" t="s">
        <v>51</v>
      </c>
      <c r="D53" s="127"/>
      <c r="E53" s="4"/>
      <c r="F53" s="4"/>
      <c r="G53" s="4"/>
      <c r="H53" s="4"/>
      <c r="I53" s="4"/>
      <c r="J53" s="4"/>
      <c r="K53" s="4"/>
      <c r="L53" s="303"/>
      <c r="M53" s="123">
        <v>0.76</v>
      </c>
      <c r="N53" s="117">
        <f t="shared" si="38"/>
        <v>524.02</v>
      </c>
      <c r="O53" s="7">
        <f t="shared" si="39"/>
        <v>0</v>
      </c>
      <c r="P53" s="7">
        <f t="shared" si="40"/>
        <v>178181.67311810298</v>
      </c>
      <c r="Q53" s="7">
        <f t="shared" si="41"/>
        <v>585454.06881662388</v>
      </c>
      <c r="R53" s="7">
        <f t="shared" si="42"/>
        <v>763635.74193472695</v>
      </c>
      <c r="S53" s="7">
        <f t="shared" si="43"/>
        <v>509090.49462315137</v>
      </c>
      <c r="T53" s="7">
        <f t="shared" si="44"/>
        <v>381817.87096736347</v>
      </c>
      <c r="U53" s="7">
        <f t="shared" si="45"/>
        <v>127272.62365578784</v>
      </c>
      <c r="V53" s="57">
        <f t="shared" si="46"/>
        <v>2545452.4731157562</v>
      </c>
      <c r="W53" s="57">
        <f t="shared" si="47"/>
        <v>0</v>
      </c>
      <c r="X53" s="57">
        <f t="shared" si="37"/>
        <v>0</v>
      </c>
      <c r="Y53" s="57">
        <f t="shared" si="37"/>
        <v>1196362.6623644053</v>
      </c>
      <c r="Z53" s="57">
        <f t="shared" si="37"/>
        <v>941817.41505282978</v>
      </c>
      <c r="AA53" s="57">
        <f t="shared" si="37"/>
        <v>407272.395698521</v>
      </c>
      <c r="AB53" s="99"/>
      <c r="AC53" s="99"/>
      <c r="AD53" s="99"/>
      <c r="AE53" s="99"/>
      <c r="AF53" s="99"/>
      <c r="AG53" s="269"/>
    </row>
    <row r="54" spans="1:33" s="2" customFormat="1" ht="16.5" customHeight="1">
      <c r="A54" s="101" t="s">
        <v>27</v>
      </c>
      <c r="B54" s="127" t="s">
        <v>23</v>
      </c>
      <c r="C54" s="126" t="s">
        <v>23</v>
      </c>
      <c r="D54" s="126"/>
      <c r="E54" s="4"/>
      <c r="F54" s="4"/>
      <c r="G54" s="4"/>
      <c r="H54" s="4"/>
      <c r="I54" s="4"/>
      <c r="J54" s="4"/>
      <c r="K54" s="4"/>
      <c r="L54" s="303"/>
      <c r="M54" s="123">
        <v>0</v>
      </c>
      <c r="N54" s="117">
        <f t="shared" si="38"/>
        <v>0</v>
      </c>
      <c r="O54" s="7">
        <f t="shared" si="39"/>
        <v>0</v>
      </c>
      <c r="P54" s="7">
        <f t="shared" si="40"/>
        <v>0</v>
      </c>
      <c r="Q54" s="7">
        <f t="shared" si="41"/>
        <v>0</v>
      </c>
      <c r="R54" s="7">
        <f t="shared" si="42"/>
        <v>0</v>
      </c>
      <c r="S54" s="7">
        <f t="shared" si="43"/>
        <v>0</v>
      </c>
      <c r="T54" s="7">
        <f t="shared" si="44"/>
        <v>0</v>
      </c>
      <c r="U54" s="7">
        <f t="shared" si="45"/>
        <v>0</v>
      </c>
      <c r="V54" s="57">
        <f t="shared" si="46"/>
        <v>0</v>
      </c>
      <c r="W54" s="57">
        <f t="shared" si="47"/>
        <v>0</v>
      </c>
      <c r="X54" s="57">
        <f t="shared" si="37"/>
        <v>0</v>
      </c>
      <c r="Y54" s="57">
        <f t="shared" si="37"/>
        <v>0</v>
      </c>
      <c r="Z54" s="57">
        <f t="shared" si="37"/>
        <v>0</v>
      </c>
      <c r="AA54" s="57">
        <f t="shared" si="37"/>
        <v>0</v>
      </c>
      <c r="AB54" s="99"/>
      <c r="AC54" s="99"/>
      <c r="AD54" s="99"/>
      <c r="AE54" s="99"/>
      <c r="AF54" s="99"/>
      <c r="AG54" s="269"/>
    </row>
    <row r="55" spans="1:33" s="2" customFormat="1" ht="51.75" customHeight="1">
      <c r="A55" s="101" t="s">
        <v>28</v>
      </c>
      <c r="B55" s="127" t="s">
        <v>52</v>
      </c>
      <c r="C55" s="127" t="s">
        <v>53</v>
      </c>
      <c r="D55" s="127"/>
      <c r="E55" s="4"/>
      <c r="F55" s="4"/>
      <c r="G55" s="4"/>
      <c r="H55" s="4"/>
      <c r="I55" s="4"/>
      <c r="J55" s="4"/>
      <c r="K55" s="4"/>
      <c r="L55" s="303"/>
      <c r="M55" s="123">
        <v>2.9006526468455404E-2</v>
      </c>
      <c r="N55" s="117">
        <f t="shared" si="38"/>
        <v>20</v>
      </c>
      <c r="O55" s="7">
        <f t="shared" si="39"/>
        <v>0</v>
      </c>
      <c r="P55" s="7">
        <f t="shared" si="40"/>
        <v>6800.5676545972665</v>
      </c>
      <c r="Q55" s="7">
        <f t="shared" si="41"/>
        <v>22344.722293676728</v>
      </c>
      <c r="R55" s="7">
        <f t="shared" si="42"/>
        <v>29145.289948273996</v>
      </c>
      <c r="S55" s="7">
        <f t="shared" si="43"/>
        <v>19430.193298849332</v>
      </c>
      <c r="T55" s="7">
        <f t="shared" si="44"/>
        <v>14572.644974136998</v>
      </c>
      <c r="U55" s="7">
        <f t="shared" si="45"/>
        <v>4857.5483247123329</v>
      </c>
      <c r="V55" s="57">
        <f t="shared" si="46"/>
        <v>97150.966494246662</v>
      </c>
      <c r="W55" s="57">
        <f t="shared" si="47"/>
        <v>0</v>
      </c>
      <c r="X55" s="57">
        <f t="shared" si="37"/>
        <v>0</v>
      </c>
      <c r="Y55" s="57">
        <f t="shared" si="37"/>
        <v>45660.954252295931</v>
      </c>
      <c r="Z55" s="57">
        <f t="shared" si="37"/>
        <v>35945.857602871263</v>
      </c>
      <c r="AA55" s="57">
        <f t="shared" si="37"/>
        <v>15544.154639079467</v>
      </c>
      <c r="AB55" s="99"/>
      <c r="AC55" s="99"/>
      <c r="AD55" s="99"/>
      <c r="AE55" s="99"/>
      <c r="AF55" s="99"/>
      <c r="AG55" s="269"/>
    </row>
    <row r="56" spans="1:33" s="2" customFormat="1" ht="48" customHeight="1">
      <c r="A56" s="101" t="s">
        <v>29</v>
      </c>
      <c r="B56" s="127" t="s">
        <v>54</v>
      </c>
      <c r="C56" s="127" t="s">
        <v>55</v>
      </c>
      <c r="D56" s="127"/>
      <c r="E56" s="4"/>
      <c r="F56" s="4"/>
      <c r="G56" s="4"/>
      <c r="H56" s="4"/>
      <c r="I56" s="4"/>
      <c r="J56" s="4"/>
      <c r="K56" s="4"/>
      <c r="L56" s="303"/>
      <c r="M56" s="123">
        <v>9.4967367657722998E-2</v>
      </c>
      <c r="N56" s="117">
        <f t="shared" si="38"/>
        <v>65.48</v>
      </c>
      <c r="O56" s="7">
        <f t="shared" si="39"/>
        <v>0</v>
      </c>
      <c r="P56" s="7">
        <f t="shared" si="40"/>
        <v>22265.058501151452</v>
      </c>
      <c r="Q56" s="7">
        <f t="shared" si="41"/>
        <v>73156.620789497611</v>
      </c>
      <c r="R56" s="7">
        <f t="shared" si="42"/>
        <v>95421.679290649059</v>
      </c>
      <c r="S56" s="7">
        <f t="shared" si="43"/>
        <v>63614.452860432721</v>
      </c>
      <c r="T56" s="7">
        <f t="shared" si="44"/>
        <v>47710.83964532453</v>
      </c>
      <c r="U56" s="7">
        <f t="shared" si="45"/>
        <v>15903.61321510818</v>
      </c>
      <c r="V56" s="57">
        <f t="shared" si="46"/>
        <v>318072.2643021635</v>
      </c>
      <c r="W56" s="57">
        <f t="shared" si="47"/>
        <v>0</v>
      </c>
      <c r="X56" s="57">
        <f t="shared" si="37"/>
        <v>0</v>
      </c>
      <c r="Y56" s="57">
        <f t="shared" si="37"/>
        <v>149493.96422201683</v>
      </c>
      <c r="Z56" s="57">
        <f t="shared" si="37"/>
        <v>117686.73779180049</v>
      </c>
      <c r="AA56" s="57">
        <f t="shared" si="37"/>
        <v>50891.562288346162</v>
      </c>
      <c r="AB56" s="99"/>
      <c r="AC56" s="99"/>
      <c r="AD56" s="99"/>
      <c r="AE56" s="99"/>
      <c r="AF56" s="99"/>
      <c r="AG56" s="269"/>
    </row>
    <row r="57" spans="1:33" s="2" customFormat="1" ht="51" customHeight="1">
      <c r="A57" s="101" t="s">
        <v>30</v>
      </c>
      <c r="B57" s="127" t="s">
        <v>56</v>
      </c>
      <c r="C57" s="127" t="s">
        <v>57</v>
      </c>
      <c r="D57" s="127"/>
      <c r="E57" s="4"/>
      <c r="F57" s="4"/>
      <c r="G57" s="4"/>
      <c r="H57" s="4"/>
      <c r="I57" s="4"/>
      <c r="J57" s="4"/>
      <c r="K57" s="4"/>
      <c r="L57" s="303"/>
      <c r="M57" s="123">
        <v>0.11602610587382162</v>
      </c>
      <c r="N57" s="117">
        <f t="shared" si="38"/>
        <v>80</v>
      </c>
      <c r="O57" s="7">
        <f t="shared" si="39"/>
        <v>0</v>
      </c>
      <c r="P57" s="7">
        <f t="shared" si="40"/>
        <v>27202.270618389066</v>
      </c>
      <c r="Q57" s="7">
        <f t="shared" si="41"/>
        <v>89378.889174706914</v>
      </c>
      <c r="R57" s="7">
        <f t="shared" si="42"/>
        <v>116581.15979309598</v>
      </c>
      <c r="S57" s="7">
        <f t="shared" si="43"/>
        <v>77720.773195397327</v>
      </c>
      <c r="T57" s="7">
        <f t="shared" si="44"/>
        <v>58290.579896547992</v>
      </c>
      <c r="U57" s="7">
        <f t="shared" si="45"/>
        <v>19430.193298849332</v>
      </c>
      <c r="V57" s="57">
        <f t="shared" si="46"/>
        <v>388603.86597698665</v>
      </c>
      <c r="W57" s="57">
        <f t="shared" si="47"/>
        <v>0</v>
      </c>
      <c r="X57" s="57">
        <f t="shared" si="37"/>
        <v>0</v>
      </c>
      <c r="Y57" s="57">
        <f t="shared" si="37"/>
        <v>182643.81700918372</v>
      </c>
      <c r="Z57" s="57">
        <f t="shared" si="37"/>
        <v>143783.43041148505</v>
      </c>
      <c r="AA57" s="57">
        <f t="shared" si="37"/>
        <v>62176.618556317866</v>
      </c>
      <c r="AB57" s="99"/>
      <c r="AC57" s="99"/>
      <c r="AD57" s="99"/>
      <c r="AE57" s="99"/>
      <c r="AF57" s="99"/>
      <c r="AG57" s="269"/>
    </row>
    <row r="58" spans="1:33" s="2" customFormat="1" ht="16.5" customHeight="1">
      <c r="A58" s="83"/>
      <c r="B58" s="131"/>
      <c r="C58" s="131"/>
      <c r="D58" s="131"/>
      <c r="E58" s="4"/>
      <c r="F58" s="4"/>
      <c r="G58" s="4"/>
      <c r="H58" s="4"/>
      <c r="I58" s="4"/>
      <c r="J58" s="4"/>
      <c r="K58" s="4"/>
      <c r="L58" s="304"/>
      <c r="M58" s="123">
        <v>1</v>
      </c>
      <c r="N58" s="50"/>
      <c r="O58" s="50"/>
      <c r="P58" s="50"/>
      <c r="Q58" s="50"/>
      <c r="R58" s="50"/>
      <c r="S58" s="50"/>
      <c r="T58" s="50"/>
      <c r="U58" s="50"/>
      <c r="V58" s="57"/>
      <c r="W58" s="7"/>
      <c r="X58" s="7"/>
      <c r="Y58" s="7"/>
      <c r="Z58" s="39"/>
      <c r="AA58" s="7"/>
      <c r="AB58" s="99"/>
      <c r="AC58" s="99"/>
      <c r="AD58" s="99"/>
      <c r="AE58" s="99"/>
      <c r="AF58" s="99"/>
      <c r="AG58" s="269"/>
    </row>
    <row r="59" spans="1:33" s="73" customFormat="1" ht="15" customHeight="1">
      <c r="A59" s="133" t="s">
        <v>58</v>
      </c>
      <c r="B59" s="122" t="s">
        <v>59</v>
      </c>
      <c r="C59" s="122"/>
      <c r="D59" s="122"/>
      <c r="E59" s="301">
        <v>0</v>
      </c>
      <c r="F59" s="301">
        <v>510.04257409479487</v>
      </c>
      <c r="G59" s="301">
        <v>1675.8541720257547</v>
      </c>
      <c r="H59" s="301">
        <v>2185.8967461205493</v>
      </c>
      <c r="I59" s="301">
        <v>1457.2644974136999</v>
      </c>
      <c r="J59" s="301">
        <v>1092.9483730602747</v>
      </c>
      <c r="K59" s="301">
        <v>364.31612435342498</v>
      </c>
      <c r="L59" s="302">
        <f>SUM(E59:K59)</f>
        <v>7286.322487068499</v>
      </c>
      <c r="M59" s="137"/>
      <c r="N59" s="95">
        <v>689.5</v>
      </c>
      <c r="O59" s="95">
        <f>SUM(O60:O67)</f>
        <v>0</v>
      </c>
      <c r="P59" s="95">
        <f t="shared" ref="P59:V59" si="48">SUM(P60:P67)</f>
        <v>351674.35483836103</v>
      </c>
      <c r="Q59" s="95">
        <f t="shared" si="48"/>
        <v>1155501.4516117577</v>
      </c>
      <c r="R59" s="95">
        <f t="shared" si="48"/>
        <v>1507175.8064501185</v>
      </c>
      <c r="S59" s="95">
        <f t="shared" si="48"/>
        <v>1004783.8709667461</v>
      </c>
      <c r="T59" s="95">
        <f t="shared" si="48"/>
        <v>753587.90322505927</v>
      </c>
      <c r="U59" s="95">
        <f t="shared" si="48"/>
        <v>251195.96774168653</v>
      </c>
      <c r="V59" s="319">
        <f t="shared" si="48"/>
        <v>5023919.3548337305</v>
      </c>
      <c r="W59" s="319">
        <f>SUM(W60:W67)</f>
        <v>0</v>
      </c>
      <c r="X59" s="319">
        <f>SUM(X60:X67)</f>
        <v>0</v>
      </c>
      <c r="Y59" s="319">
        <f>SUM(Y60:Y67)</f>
        <v>2009567.7419334922</v>
      </c>
      <c r="Z59" s="319">
        <f>SUM(Z60:Z67)</f>
        <v>2662677.258061877</v>
      </c>
      <c r="AA59" s="319">
        <f>SUM(AA60:AA67)</f>
        <v>351674.35483836115</v>
      </c>
      <c r="AB59" s="237">
        <v>0</v>
      </c>
      <c r="AC59" s="237">
        <v>0</v>
      </c>
      <c r="AD59" s="237">
        <v>0.4</v>
      </c>
      <c r="AE59" s="237">
        <v>0.53</v>
      </c>
      <c r="AF59" s="237">
        <v>7.0000000000000007E-2</v>
      </c>
    </row>
    <row r="60" spans="1:33" s="26" customFormat="1" ht="15" customHeight="1">
      <c r="A60" s="100" t="s">
        <v>22</v>
      </c>
      <c r="B60" s="127" t="s">
        <v>23</v>
      </c>
      <c r="C60" s="126" t="s">
        <v>23</v>
      </c>
      <c r="D60" s="126"/>
      <c r="E60" s="4"/>
      <c r="F60" s="4"/>
      <c r="G60" s="4"/>
      <c r="H60" s="4"/>
      <c r="I60" s="4"/>
      <c r="J60" s="4"/>
      <c r="K60" s="4"/>
      <c r="L60" s="304"/>
      <c r="M60" s="123">
        <v>0</v>
      </c>
      <c r="N60" s="117">
        <f>+$N$59*M60</f>
        <v>0</v>
      </c>
      <c r="O60" s="7">
        <f>+E$59*$N60</f>
        <v>0</v>
      </c>
      <c r="P60" s="7">
        <f t="shared" ref="P60:U60" si="49">+F$59*$N60</f>
        <v>0</v>
      </c>
      <c r="Q60" s="7">
        <f t="shared" si="49"/>
        <v>0</v>
      </c>
      <c r="R60" s="7">
        <f t="shared" si="49"/>
        <v>0</v>
      </c>
      <c r="S60" s="7">
        <f t="shared" si="49"/>
        <v>0</v>
      </c>
      <c r="T60" s="7">
        <f t="shared" si="49"/>
        <v>0</v>
      </c>
      <c r="U60" s="7">
        <f t="shared" si="49"/>
        <v>0</v>
      </c>
      <c r="V60" s="58">
        <f>SUM(O60:U60)</f>
        <v>0</v>
      </c>
      <c r="W60" s="58">
        <f>+$V60*AB$59</f>
        <v>0</v>
      </c>
      <c r="X60" s="58">
        <f t="shared" ref="X60:AA67" si="50">+$V60*AC$59</f>
        <v>0</v>
      </c>
      <c r="Y60" s="58">
        <f t="shared" si="50"/>
        <v>0</v>
      </c>
      <c r="Z60" s="58">
        <f t="shared" si="50"/>
        <v>0</v>
      </c>
      <c r="AA60" s="58">
        <f t="shared" si="50"/>
        <v>0</v>
      </c>
      <c r="AB60" s="99"/>
      <c r="AC60" s="99"/>
      <c r="AD60" s="99"/>
      <c r="AE60" s="99"/>
      <c r="AF60" s="99"/>
    </row>
    <row r="61" spans="1:33" s="26" customFormat="1" ht="15" customHeight="1">
      <c r="A61" s="101" t="s">
        <v>24</v>
      </c>
      <c r="B61" s="127" t="s">
        <v>23</v>
      </c>
      <c r="C61" s="126" t="s">
        <v>23</v>
      </c>
      <c r="D61" s="126"/>
      <c r="E61" s="4"/>
      <c r="F61" s="4"/>
      <c r="G61" s="4"/>
      <c r="H61" s="4"/>
      <c r="I61" s="4"/>
      <c r="J61" s="4"/>
      <c r="K61" s="4"/>
      <c r="L61" s="304"/>
      <c r="M61" s="123">
        <v>0</v>
      </c>
      <c r="N61" s="117">
        <f t="shared" ref="N61:N67" si="51">+$N$59*M61</f>
        <v>0</v>
      </c>
      <c r="O61" s="7">
        <f t="shared" ref="O61:O67" si="52">+E$59*$N61</f>
        <v>0</v>
      </c>
      <c r="P61" s="7">
        <f t="shared" ref="P61:P67" si="53">+F$59*$N61</f>
        <v>0</v>
      </c>
      <c r="Q61" s="7">
        <f t="shared" ref="Q61:Q67" si="54">+G$59*$N61</f>
        <v>0</v>
      </c>
      <c r="R61" s="7">
        <f t="shared" ref="R61:R67" si="55">+H$59*$N61</f>
        <v>0</v>
      </c>
      <c r="S61" s="7">
        <f t="shared" ref="S61:S67" si="56">+I$59*$N61</f>
        <v>0</v>
      </c>
      <c r="T61" s="7">
        <f t="shared" ref="T61:T67" si="57">+J$59*$N61</f>
        <v>0</v>
      </c>
      <c r="U61" s="7">
        <f t="shared" ref="U61:U67" si="58">+K$59*$N61</f>
        <v>0</v>
      </c>
      <c r="V61" s="58">
        <f t="shared" ref="V61:V67" si="59">SUM(O61:U61)</f>
        <v>0</v>
      </c>
      <c r="W61" s="58">
        <f t="shared" ref="W61:W67" si="60">+$V61*AB$59</f>
        <v>0</v>
      </c>
      <c r="X61" s="58">
        <f t="shared" si="50"/>
        <v>0</v>
      </c>
      <c r="Y61" s="58">
        <f t="shared" si="50"/>
        <v>0</v>
      </c>
      <c r="Z61" s="58">
        <f t="shared" si="50"/>
        <v>0</v>
      </c>
      <c r="AA61" s="58">
        <f t="shared" si="50"/>
        <v>0</v>
      </c>
      <c r="AB61" s="99"/>
      <c r="AC61" s="99"/>
      <c r="AD61" s="99"/>
      <c r="AE61" s="99"/>
      <c r="AF61" s="99"/>
    </row>
    <row r="62" spans="1:33" s="26" customFormat="1" ht="15" customHeight="1">
      <c r="A62" s="101" t="s">
        <v>25</v>
      </c>
      <c r="B62" s="127" t="s">
        <v>23</v>
      </c>
      <c r="C62" s="126" t="s">
        <v>23</v>
      </c>
      <c r="D62" s="126"/>
      <c r="E62" s="4"/>
      <c r="F62" s="4"/>
      <c r="G62" s="4"/>
      <c r="H62" s="4"/>
      <c r="I62" s="4"/>
      <c r="J62" s="4"/>
      <c r="K62" s="4"/>
      <c r="L62" s="304"/>
      <c r="M62" s="123">
        <v>0</v>
      </c>
      <c r="N62" s="117">
        <f t="shared" si="51"/>
        <v>0</v>
      </c>
      <c r="O62" s="7">
        <f t="shared" si="52"/>
        <v>0</v>
      </c>
      <c r="P62" s="7">
        <f t="shared" si="53"/>
        <v>0</v>
      </c>
      <c r="Q62" s="7">
        <f t="shared" si="54"/>
        <v>0</v>
      </c>
      <c r="R62" s="7">
        <f t="shared" si="55"/>
        <v>0</v>
      </c>
      <c r="S62" s="7">
        <f t="shared" si="56"/>
        <v>0</v>
      </c>
      <c r="T62" s="7">
        <f t="shared" si="57"/>
        <v>0</v>
      </c>
      <c r="U62" s="7">
        <f t="shared" si="58"/>
        <v>0</v>
      </c>
      <c r="V62" s="58">
        <f t="shared" si="59"/>
        <v>0</v>
      </c>
      <c r="W62" s="58">
        <f t="shared" si="60"/>
        <v>0</v>
      </c>
      <c r="X62" s="58">
        <f t="shared" si="50"/>
        <v>0</v>
      </c>
      <c r="Y62" s="58">
        <f t="shared" si="50"/>
        <v>0</v>
      </c>
      <c r="Z62" s="58">
        <f t="shared" si="50"/>
        <v>0</v>
      </c>
      <c r="AA62" s="58">
        <f t="shared" si="50"/>
        <v>0</v>
      </c>
      <c r="AB62" s="99"/>
      <c r="AC62" s="99"/>
      <c r="AD62" s="99"/>
      <c r="AE62" s="99"/>
      <c r="AF62" s="99"/>
    </row>
    <row r="63" spans="1:33" s="26" customFormat="1" ht="37.5" customHeight="1">
      <c r="A63" s="101" t="s">
        <v>26</v>
      </c>
      <c r="B63" s="127" t="s">
        <v>50</v>
      </c>
      <c r="C63" s="127" t="s">
        <v>51</v>
      </c>
      <c r="D63" s="127"/>
      <c r="E63" s="4"/>
      <c r="F63" s="4"/>
      <c r="G63" s="4"/>
      <c r="H63" s="4"/>
      <c r="I63" s="4"/>
      <c r="J63" s="4"/>
      <c r="K63" s="4"/>
      <c r="L63" s="304"/>
      <c r="M63" s="123">
        <v>0.76</v>
      </c>
      <c r="N63" s="117">
        <f t="shared" si="51"/>
        <v>524.02</v>
      </c>
      <c r="O63" s="7">
        <f t="shared" si="52"/>
        <v>0</v>
      </c>
      <c r="P63" s="7">
        <f t="shared" si="53"/>
        <v>267272.50967715442</v>
      </c>
      <c r="Q63" s="7">
        <f t="shared" si="54"/>
        <v>878181.10322493594</v>
      </c>
      <c r="R63" s="7">
        <f t="shared" si="55"/>
        <v>1145453.6129020902</v>
      </c>
      <c r="S63" s="7">
        <f t="shared" si="56"/>
        <v>763635.74193472706</v>
      </c>
      <c r="T63" s="7">
        <f t="shared" si="57"/>
        <v>572726.80645104509</v>
      </c>
      <c r="U63" s="7">
        <f t="shared" si="58"/>
        <v>190908.93548368177</v>
      </c>
      <c r="V63" s="58">
        <f t="shared" si="59"/>
        <v>3818178.7096736347</v>
      </c>
      <c r="W63" s="58">
        <f t="shared" si="60"/>
        <v>0</v>
      </c>
      <c r="X63" s="58">
        <f t="shared" si="50"/>
        <v>0</v>
      </c>
      <c r="Y63" s="58">
        <f t="shared" si="50"/>
        <v>1527271.4838694539</v>
      </c>
      <c r="Z63" s="58">
        <f t="shared" si="50"/>
        <v>2023634.7161270266</v>
      </c>
      <c r="AA63" s="58">
        <f t="shared" si="50"/>
        <v>267272.50967715448</v>
      </c>
      <c r="AB63" s="99"/>
      <c r="AC63" s="99"/>
      <c r="AD63" s="99"/>
      <c r="AE63" s="99"/>
      <c r="AF63" s="99"/>
    </row>
    <row r="64" spans="1:33" s="26" customFormat="1" ht="15" customHeight="1">
      <c r="A64" s="101" t="s">
        <v>27</v>
      </c>
      <c r="B64" s="127" t="s">
        <v>23</v>
      </c>
      <c r="C64" s="126" t="s">
        <v>23</v>
      </c>
      <c r="D64" s="126"/>
      <c r="E64" s="4"/>
      <c r="F64" s="4"/>
      <c r="G64" s="4"/>
      <c r="H64" s="4"/>
      <c r="I64" s="4"/>
      <c r="J64" s="4"/>
      <c r="K64" s="4"/>
      <c r="L64" s="304"/>
      <c r="M64" s="123">
        <v>0</v>
      </c>
      <c r="N64" s="117">
        <f t="shared" si="51"/>
        <v>0</v>
      </c>
      <c r="O64" s="7">
        <f t="shared" si="52"/>
        <v>0</v>
      </c>
      <c r="P64" s="7">
        <f t="shared" si="53"/>
        <v>0</v>
      </c>
      <c r="Q64" s="7">
        <f t="shared" si="54"/>
        <v>0</v>
      </c>
      <c r="R64" s="7">
        <f t="shared" si="55"/>
        <v>0</v>
      </c>
      <c r="S64" s="7">
        <f t="shared" si="56"/>
        <v>0</v>
      </c>
      <c r="T64" s="7">
        <f t="shared" si="57"/>
        <v>0</v>
      </c>
      <c r="U64" s="7">
        <f t="shared" si="58"/>
        <v>0</v>
      </c>
      <c r="V64" s="58">
        <f t="shared" si="59"/>
        <v>0</v>
      </c>
      <c r="W64" s="58">
        <f t="shared" si="60"/>
        <v>0</v>
      </c>
      <c r="X64" s="58">
        <f t="shared" si="50"/>
        <v>0</v>
      </c>
      <c r="Y64" s="58">
        <f t="shared" si="50"/>
        <v>0</v>
      </c>
      <c r="Z64" s="58">
        <f t="shared" si="50"/>
        <v>0</v>
      </c>
      <c r="AA64" s="58">
        <f t="shared" si="50"/>
        <v>0</v>
      </c>
      <c r="AB64" s="99"/>
      <c r="AC64" s="99"/>
      <c r="AD64" s="99"/>
      <c r="AE64" s="99"/>
      <c r="AF64" s="99"/>
    </row>
    <row r="65" spans="1:32" s="26" customFormat="1" ht="27" customHeight="1">
      <c r="A65" s="101" t="s">
        <v>28</v>
      </c>
      <c r="B65" s="127" t="s">
        <v>52</v>
      </c>
      <c r="C65" s="127" t="s">
        <v>53</v>
      </c>
      <c r="D65" s="127"/>
      <c r="E65" s="4"/>
      <c r="F65" s="4"/>
      <c r="G65" s="4"/>
      <c r="H65" s="4"/>
      <c r="I65" s="4"/>
      <c r="J65" s="4"/>
      <c r="K65" s="4"/>
      <c r="L65" s="304"/>
      <c r="M65" s="123">
        <v>2.9006526468455404E-2</v>
      </c>
      <c r="N65" s="117">
        <f t="shared" si="51"/>
        <v>20</v>
      </c>
      <c r="O65" s="7">
        <f t="shared" si="52"/>
        <v>0</v>
      </c>
      <c r="P65" s="7">
        <f t="shared" si="53"/>
        <v>10200.851481895897</v>
      </c>
      <c r="Q65" s="7">
        <f t="shared" si="54"/>
        <v>33517.083440515096</v>
      </c>
      <c r="R65" s="7">
        <f t="shared" si="55"/>
        <v>43717.93492241099</v>
      </c>
      <c r="S65" s="7">
        <f t="shared" si="56"/>
        <v>29145.289948273999</v>
      </c>
      <c r="T65" s="7">
        <f t="shared" si="57"/>
        <v>21858.967461205495</v>
      </c>
      <c r="U65" s="7">
        <f t="shared" si="58"/>
        <v>7286.3224870684999</v>
      </c>
      <c r="V65" s="58">
        <f t="shared" si="59"/>
        <v>145726.44974136999</v>
      </c>
      <c r="W65" s="58">
        <f t="shared" si="60"/>
        <v>0</v>
      </c>
      <c r="X65" s="58">
        <f t="shared" si="50"/>
        <v>0</v>
      </c>
      <c r="Y65" s="58">
        <f t="shared" si="50"/>
        <v>58290.579896547999</v>
      </c>
      <c r="Z65" s="58">
        <f t="shared" si="50"/>
        <v>77235.018362926101</v>
      </c>
      <c r="AA65" s="58">
        <f t="shared" si="50"/>
        <v>10200.851481895899</v>
      </c>
      <c r="AB65" s="99"/>
      <c r="AC65" s="99"/>
      <c r="AD65" s="99"/>
      <c r="AE65" s="99"/>
      <c r="AF65" s="99"/>
    </row>
    <row r="66" spans="1:32" s="26" customFormat="1" ht="28.5" customHeight="1">
      <c r="A66" s="101" t="s">
        <v>29</v>
      </c>
      <c r="B66" s="127" t="s">
        <v>54</v>
      </c>
      <c r="C66" s="127" t="s">
        <v>55</v>
      </c>
      <c r="D66" s="127"/>
      <c r="E66" s="4"/>
      <c r="F66" s="4"/>
      <c r="G66" s="4"/>
      <c r="H66" s="4"/>
      <c r="I66" s="4"/>
      <c r="J66" s="4"/>
      <c r="K66" s="4"/>
      <c r="L66" s="304"/>
      <c r="M66" s="123">
        <v>9.4967367657722998E-2</v>
      </c>
      <c r="N66" s="117">
        <f t="shared" si="51"/>
        <v>65.48</v>
      </c>
      <c r="O66" s="7">
        <f t="shared" si="52"/>
        <v>0</v>
      </c>
      <c r="P66" s="7">
        <f t="shared" si="53"/>
        <v>33397.587751727173</v>
      </c>
      <c r="Q66" s="7">
        <f t="shared" si="54"/>
        <v>109734.93118424642</v>
      </c>
      <c r="R66" s="7">
        <f t="shared" si="55"/>
        <v>143132.51893597358</v>
      </c>
      <c r="S66" s="7">
        <f t="shared" si="56"/>
        <v>95421.679290649074</v>
      </c>
      <c r="T66" s="7">
        <f t="shared" si="57"/>
        <v>71566.259467986791</v>
      </c>
      <c r="U66" s="7">
        <f t="shared" si="58"/>
        <v>23855.419822662268</v>
      </c>
      <c r="V66" s="58">
        <f t="shared" si="59"/>
        <v>477108.39645324531</v>
      </c>
      <c r="W66" s="58">
        <f t="shared" si="60"/>
        <v>0</v>
      </c>
      <c r="X66" s="58">
        <f t="shared" si="50"/>
        <v>0</v>
      </c>
      <c r="Y66" s="58">
        <f t="shared" si="50"/>
        <v>190843.35858129815</v>
      </c>
      <c r="Z66" s="58">
        <f t="shared" si="50"/>
        <v>252867.45012022002</v>
      </c>
      <c r="AA66" s="58">
        <f t="shared" si="50"/>
        <v>33397.587751727173</v>
      </c>
      <c r="AB66" s="99"/>
      <c r="AC66" s="99"/>
      <c r="AD66" s="99"/>
      <c r="AE66" s="99"/>
      <c r="AF66" s="99"/>
    </row>
    <row r="67" spans="1:32" s="26" customFormat="1" ht="51" customHeight="1">
      <c r="A67" s="101" t="s">
        <v>30</v>
      </c>
      <c r="B67" s="127" t="s">
        <v>56</v>
      </c>
      <c r="C67" s="127" t="s">
        <v>57</v>
      </c>
      <c r="D67" s="127"/>
      <c r="E67" s="4"/>
      <c r="F67" s="4"/>
      <c r="G67" s="4"/>
      <c r="H67" s="4"/>
      <c r="I67" s="4"/>
      <c r="J67" s="4"/>
      <c r="K67" s="4"/>
      <c r="L67" s="304"/>
      <c r="M67" s="123">
        <v>0.11602610587382162</v>
      </c>
      <c r="N67" s="117">
        <f t="shared" si="51"/>
        <v>80</v>
      </c>
      <c r="O67" s="7">
        <f t="shared" si="52"/>
        <v>0</v>
      </c>
      <c r="P67" s="7">
        <f t="shared" si="53"/>
        <v>40803.40592758359</v>
      </c>
      <c r="Q67" s="7">
        <f t="shared" si="54"/>
        <v>134068.33376206039</v>
      </c>
      <c r="R67" s="7">
        <f t="shared" si="55"/>
        <v>174871.73968964396</v>
      </c>
      <c r="S67" s="7">
        <f t="shared" si="56"/>
        <v>116581.159793096</v>
      </c>
      <c r="T67" s="7">
        <f t="shared" si="57"/>
        <v>87435.86984482198</v>
      </c>
      <c r="U67" s="7">
        <f t="shared" si="58"/>
        <v>29145.289948273999</v>
      </c>
      <c r="V67" s="58">
        <f t="shared" si="59"/>
        <v>582905.79896547995</v>
      </c>
      <c r="W67" s="58">
        <f t="shared" si="60"/>
        <v>0</v>
      </c>
      <c r="X67" s="58">
        <f t="shared" si="50"/>
        <v>0</v>
      </c>
      <c r="Y67" s="58">
        <f t="shared" si="50"/>
        <v>233162.319586192</v>
      </c>
      <c r="Z67" s="58">
        <f t="shared" si="50"/>
        <v>308940.0734517044</v>
      </c>
      <c r="AA67" s="58">
        <f t="shared" si="50"/>
        <v>40803.405927583597</v>
      </c>
      <c r="AB67" s="99"/>
      <c r="AC67" s="99"/>
      <c r="AD67" s="99"/>
      <c r="AE67" s="99"/>
      <c r="AF67" s="99"/>
    </row>
    <row r="68" spans="1:32" s="26" customFormat="1" ht="15" customHeight="1">
      <c r="A68" s="83"/>
      <c r="B68" s="127"/>
      <c r="C68" s="127"/>
      <c r="D68" s="127"/>
      <c r="E68" s="4"/>
      <c r="F68" s="4"/>
      <c r="G68" s="4"/>
      <c r="H68" s="4"/>
      <c r="I68" s="4"/>
      <c r="J68" s="4"/>
      <c r="K68" s="4"/>
      <c r="L68" s="304"/>
      <c r="M68" s="108">
        <v>1</v>
      </c>
      <c r="N68" s="50"/>
      <c r="O68" s="50"/>
      <c r="P68" s="50"/>
      <c r="Q68" s="50"/>
      <c r="R68" s="50"/>
      <c r="S68" s="50"/>
      <c r="T68" s="50"/>
      <c r="U68" s="50"/>
      <c r="V68" s="58"/>
      <c r="W68" s="7"/>
      <c r="X68" s="7"/>
      <c r="Y68" s="7"/>
      <c r="Z68" s="39"/>
      <c r="AA68" s="7"/>
      <c r="AB68" s="99"/>
      <c r="AC68" s="99"/>
      <c r="AD68" s="99"/>
      <c r="AE68" s="99"/>
      <c r="AF68" s="99"/>
    </row>
    <row r="69" spans="1:32" s="73" customFormat="1" ht="15" customHeight="1">
      <c r="A69" s="138" t="s">
        <v>60</v>
      </c>
      <c r="B69" s="139" t="s">
        <v>61</v>
      </c>
      <c r="C69" s="139"/>
      <c r="D69" s="139"/>
      <c r="E69" s="305">
        <v>0</v>
      </c>
      <c r="F69" s="305">
        <v>619.52160477831615</v>
      </c>
      <c r="G69" s="305">
        <v>2035.5709871287527</v>
      </c>
      <c r="H69" s="305">
        <v>2655.0925919070687</v>
      </c>
      <c r="I69" s="305">
        <v>2212.5771599225573</v>
      </c>
      <c r="J69" s="305">
        <v>885.0308639690229</v>
      </c>
      <c r="K69" s="305">
        <v>442.51543198451145</v>
      </c>
      <c r="L69" s="302">
        <f>SUM(E69:K69)</f>
        <v>8850.308639690229</v>
      </c>
      <c r="M69" s="137"/>
      <c r="N69" s="95">
        <v>1713.6331742616198</v>
      </c>
      <c r="O69" s="95">
        <f>SUM(O70:O77)</f>
        <v>0</v>
      </c>
      <c r="P69" s="95">
        <f t="shared" ref="P69:V69" si="61">SUM(P70:P77)</f>
        <v>1061632.7741199187</v>
      </c>
      <c r="Q69" s="95">
        <f t="shared" si="61"/>
        <v>3488221.9721083036</v>
      </c>
      <c r="R69" s="95">
        <f t="shared" si="61"/>
        <v>4549854.7462282227</v>
      </c>
      <c r="S69" s="95">
        <f t="shared" si="61"/>
        <v>3791545.621856852</v>
      </c>
      <c r="T69" s="95">
        <f t="shared" si="61"/>
        <v>1516618.2487427406</v>
      </c>
      <c r="U69" s="95">
        <f t="shared" si="61"/>
        <v>758309.1243713703</v>
      </c>
      <c r="V69" s="319">
        <f t="shared" si="61"/>
        <v>15166182.487427408</v>
      </c>
      <c r="W69" s="319">
        <f>SUM(W70:W77)</f>
        <v>4549854.7462282218</v>
      </c>
      <c r="X69" s="319">
        <f>SUM(X70:X77)</f>
        <v>8341400.3680850742</v>
      </c>
      <c r="Y69" s="319">
        <f>SUM(Y70:Y77)</f>
        <v>0</v>
      </c>
      <c r="Z69" s="319">
        <f>SUM(Z70:Z77)</f>
        <v>2274927.3731141109</v>
      </c>
      <c r="AA69" s="319">
        <f>SUM(AA70:AA77)</f>
        <v>0</v>
      </c>
      <c r="AB69" s="237">
        <v>0.3</v>
      </c>
      <c r="AC69" s="237">
        <v>0.55000000000000004</v>
      </c>
      <c r="AD69" s="237">
        <v>0</v>
      </c>
      <c r="AE69" s="237">
        <v>0.15</v>
      </c>
      <c r="AF69" s="237">
        <v>0</v>
      </c>
    </row>
    <row r="70" spans="1:32" s="26" customFormat="1" ht="15" customHeight="1">
      <c r="A70" s="100" t="s">
        <v>22</v>
      </c>
      <c r="B70" s="127" t="s">
        <v>23</v>
      </c>
      <c r="C70" s="126" t="s">
        <v>23</v>
      </c>
      <c r="D70" s="126"/>
      <c r="E70" s="306"/>
      <c r="F70" s="306"/>
      <c r="G70" s="306"/>
      <c r="H70" s="306"/>
      <c r="I70" s="306"/>
      <c r="J70" s="306"/>
      <c r="K70" s="306"/>
      <c r="L70" s="304"/>
      <c r="M70" s="123">
        <v>0</v>
      </c>
      <c r="N70" s="117">
        <v>0</v>
      </c>
      <c r="O70" s="7">
        <f>+E$69*$N70</f>
        <v>0</v>
      </c>
      <c r="P70" s="7">
        <f t="shared" ref="P70:U77" si="62">+F$69*$N70</f>
        <v>0</v>
      </c>
      <c r="Q70" s="7">
        <f t="shared" si="62"/>
        <v>0</v>
      </c>
      <c r="R70" s="7">
        <f t="shared" si="62"/>
        <v>0</v>
      </c>
      <c r="S70" s="7">
        <f t="shared" si="62"/>
        <v>0</v>
      </c>
      <c r="T70" s="7">
        <f t="shared" si="62"/>
        <v>0</v>
      </c>
      <c r="U70" s="7">
        <f t="shared" si="62"/>
        <v>0</v>
      </c>
      <c r="V70" s="25">
        <f>SUM(O70:U70)</f>
        <v>0</v>
      </c>
      <c r="W70" s="25">
        <f>+$V70*AB$69</f>
        <v>0</v>
      </c>
      <c r="X70" s="25">
        <f t="shared" ref="X70:AA77" si="63">+$V70*AC$69</f>
        <v>0</v>
      </c>
      <c r="Y70" s="25">
        <f t="shared" si="63"/>
        <v>0</v>
      </c>
      <c r="Z70" s="25">
        <f t="shared" si="63"/>
        <v>0</v>
      </c>
      <c r="AA70" s="25">
        <f t="shared" si="63"/>
        <v>0</v>
      </c>
      <c r="AB70" s="99"/>
      <c r="AC70" s="99"/>
      <c r="AD70" s="99"/>
      <c r="AE70" s="99"/>
      <c r="AF70" s="99"/>
    </row>
    <row r="71" spans="1:32" s="26" customFormat="1" ht="15" customHeight="1">
      <c r="A71" s="101" t="s">
        <v>24</v>
      </c>
      <c r="B71" s="127" t="s">
        <v>23</v>
      </c>
      <c r="C71" s="126" t="s">
        <v>23</v>
      </c>
      <c r="D71" s="126"/>
      <c r="E71" s="306"/>
      <c r="F71" s="306"/>
      <c r="G71" s="306"/>
      <c r="H71" s="306"/>
      <c r="I71" s="306"/>
      <c r="J71" s="306"/>
      <c r="K71" s="306"/>
      <c r="L71" s="304"/>
      <c r="M71" s="123">
        <v>0</v>
      </c>
      <c r="N71" s="117">
        <v>0</v>
      </c>
      <c r="O71" s="7">
        <f t="shared" ref="O71:O77" si="64">+E$69*$N71</f>
        <v>0</v>
      </c>
      <c r="P71" s="7">
        <f t="shared" si="62"/>
        <v>0</v>
      </c>
      <c r="Q71" s="7">
        <f t="shared" si="62"/>
        <v>0</v>
      </c>
      <c r="R71" s="7">
        <f t="shared" si="62"/>
        <v>0</v>
      </c>
      <c r="S71" s="7">
        <f t="shared" si="62"/>
        <v>0</v>
      </c>
      <c r="T71" s="7">
        <f t="shared" si="62"/>
        <v>0</v>
      </c>
      <c r="U71" s="7">
        <f t="shared" si="62"/>
        <v>0</v>
      </c>
      <c r="V71" s="25">
        <f t="shared" ref="V71:V77" si="65">SUM(O71:U71)</f>
        <v>0</v>
      </c>
      <c r="W71" s="25">
        <f t="shared" ref="W71:W77" si="66">+$V71*AB$69</f>
        <v>0</v>
      </c>
      <c r="X71" s="25">
        <f t="shared" si="63"/>
        <v>0</v>
      </c>
      <c r="Y71" s="25">
        <f t="shared" si="63"/>
        <v>0</v>
      </c>
      <c r="Z71" s="25">
        <f t="shared" si="63"/>
        <v>0</v>
      </c>
      <c r="AA71" s="25">
        <f t="shared" si="63"/>
        <v>0</v>
      </c>
      <c r="AB71" s="99"/>
      <c r="AC71" s="99"/>
      <c r="AD71" s="99"/>
      <c r="AE71" s="99"/>
      <c r="AF71" s="99"/>
    </row>
    <row r="72" spans="1:32" s="26" customFormat="1" ht="15" customHeight="1">
      <c r="A72" s="101" t="s">
        <v>25</v>
      </c>
      <c r="B72" s="127" t="s">
        <v>23</v>
      </c>
      <c r="C72" s="126" t="s">
        <v>23</v>
      </c>
      <c r="D72" s="126"/>
      <c r="E72" s="306"/>
      <c r="F72" s="306"/>
      <c r="G72" s="306"/>
      <c r="H72" s="306"/>
      <c r="I72" s="306"/>
      <c r="J72" s="306"/>
      <c r="K72" s="306"/>
      <c r="L72" s="304"/>
      <c r="M72" s="123">
        <v>0</v>
      </c>
      <c r="N72" s="117">
        <v>0</v>
      </c>
      <c r="O72" s="7">
        <f t="shared" si="64"/>
        <v>0</v>
      </c>
      <c r="P72" s="7">
        <f t="shared" si="62"/>
        <v>0</v>
      </c>
      <c r="Q72" s="7">
        <f t="shared" si="62"/>
        <v>0</v>
      </c>
      <c r="R72" s="7">
        <f t="shared" si="62"/>
        <v>0</v>
      </c>
      <c r="S72" s="7">
        <f t="shared" si="62"/>
        <v>0</v>
      </c>
      <c r="T72" s="7">
        <f t="shared" si="62"/>
        <v>0</v>
      </c>
      <c r="U72" s="7">
        <f t="shared" si="62"/>
        <v>0</v>
      </c>
      <c r="V72" s="25">
        <f t="shared" si="65"/>
        <v>0</v>
      </c>
      <c r="W72" s="25">
        <f t="shared" si="66"/>
        <v>0</v>
      </c>
      <c r="X72" s="25">
        <f t="shared" si="63"/>
        <v>0</v>
      </c>
      <c r="Y72" s="25">
        <f t="shared" si="63"/>
        <v>0</v>
      </c>
      <c r="Z72" s="25">
        <f t="shared" si="63"/>
        <v>0</v>
      </c>
      <c r="AA72" s="25">
        <f t="shared" si="63"/>
        <v>0</v>
      </c>
      <c r="AB72" s="99"/>
      <c r="AC72" s="99"/>
      <c r="AD72" s="99"/>
      <c r="AE72" s="99"/>
      <c r="AF72" s="99"/>
    </row>
    <row r="73" spans="1:32" s="26" customFormat="1" ht="35.25" customHeight="1">
      <c r="A73" s="101" t="s">
        <v>26</v>
      </c>
      <c r="B73" s="127" t="s">
        <v>62</v>
      </c>
      <c r="C73" s="127" t="s">
        <v>63</v>
      </c>
      <c r="D73" s="127"/>
      <c r="E73" s="306"/>
      <c r="F73" s="306"/>
      <c r="G73" s="306"/>
      <c r="H73" s="306"/>
      <c r="I73" s="306"/>
      <c r="J73" s="306"/>
      <c r="K73" s="306"/>
      <c r="L73" s="304"/>
      <c r="M73" s="123">
        <v>0.9299752110172117</v>
      </c>
      <c r="N73" s="117">
        <v>1593.6363728400443</v>
      </c>
      <c r="O73" s="7">
        <f t="shared" si="64"/>
        <v>0</v>
      </c>
      <c r="P73" s="7">
        <f t="shared" si="62"/>
        <v>987292.16313495918</v>
      </c>
      <c r="Q73" s="7">
        <f t="shared" si="62"/>
        <v>3243959.9645862938</v>
      </c>
      <c r="R73" s="7">
        <f t="shared" si="62"/>
        <v>4231252.1277212529</v>
      </c>
      <c r="S73" s="7">
        <f t="shared" si="62"/>
        <v>3526043.4397677109</v>
      </c>
      <c r="T73" s="7">
        <f t="shared" si="62"/>
        <v>1410417.3759070842</v>
      </c>
      <c r="U73" s="7">
        <f t="shared" si="62"/>
        <v>705208.6879535421</v>
      </c>
      <c r="V73" s="25">
        <f t="shared" si="65"/>
        <v>14104173.759070843</v>
      </c>
      <c r="W73" s="25">
        <f t="shared" si="66"/>
        <v>4231252.1277212529</v>
      </c>
      <c r="X73" s="25">
        <f t="shared" si="63"/>
        <v>7757295.5674889646</v>
      </c>
      <c r="Y73" s="25">
        <f t="shared" si="63"/>
        <v>0</v>
      </c>
      <c r="Z73" s="25">
        <f t="shared" si="63"/>
        <v>2115626.0638606264</v>
      </c>
      <c r="AA73" s="25">
        <f t="shared" si="63"/>
        <v>0</v>
      </c>
      <c r="AB73" s="99"/>
      <c r="AC73" s="99"/>
      <c r="AD73" s="99"/>
      <c r="AE73" s="99"/>
      <c r="AF73" s="99"/>
    </row>
    <row r="74" spans="1:32" s="26" customFormat="1" ht="15" customHeight="1">
      <c r="A74" s="101" t="s">
        <v>27</v>
      </c>
      <c r="B74" s="127" t="s">
        <v>23</v>
      </c>
      <c r="C74" s="126" t="s">
        <v>23</v>
      </c>
      <c r="D74" s="126"/>
      <c r="E74" s="306"/>
      <c r="F74" s="306"/>
      <c r="G74" s="306"/>
      <c r="H74" s="306"/>
      <c r="I74" s="306"/>
      <c r="J74" s="306"/>
      <c r="K74" s="306"/>
      <c r="L74" s="304"/>
      <c r="M74" s="123">
        <v>0</v>
      </c>
      <c r="N74" s="117">
        <v>0</v>
      </c>
      <c r="O74" s="7">
        <f t="shared" si="64"/>
        <v>0</v>
      </c>
      <c r="P74" s="7">
        <f t="shared" si="62"/>
        <v>0</v>
      </c>
      <c r="Q74" s="7">
        <f t="shared" si="62"/>
        <v>0</v>
      </c>
      <c r="R74" s="7">
        <f t="shared" si="62"/>
        <v>0</v>
      </c>
      <c r="S74" s="7">
        <f t="shared" si="62"/>
        <v>0</v>
      </c>
      <c r="T74" s="7">
        <f t="shared" si="62"/>
        <v>0</v>
      </c>
      <c r="U74" s="7">
        <f t="shared" si="62"/>
        <v>0</v>
      </c>
      <c r="V74" s="25">
        <f t="shared" si="65"/>
        <v>0</v>
      </c>
      <c r="W74" s="25">
        <f t="shared" si="66"/>
        <v>0</v>
      </c>
      <c r="X74" s="25">
        <f t="shared" si="63"/>
        <v>0</v>
      </c>
      <c r="Y74" s="25">
        <f t="shared" si="63"/>
        <v>0</v>
      </c>
      <c r="Z74" s="25">
        <f t="shared" si="63"/>
        <v>0</v>
      </c>
      <c r="AA74" s="25">
        <f t="shared" si="63"/>
        <v>0</v>
      </c>
      <c r="AB74" s="99"/>
      <c r="AC74" s="99"/>
      <c r="AD74" s="99"/>
      <c r="AE74" s="99"/>
      <c r="AF74" s="99"/>
    </row>
    <row r="75" spans="1:32" s="26" customFormat="1" ht="42.75" customHeight="1">
      <c r="A75" s="101" t="s">
        <v>28</v>
      </c>
      <c r="B75" s="127" t="s">
        <v>64</v>
      </c>
      <c r="C75" s="127" t="s">
        <v>53</v>
      </c>
      <c r="D75" s="127"/>
      <c r="E75" s="306"/>
      <c r="F75" s="306"/>
      <c r="G75" s="306"/>
      <c r="H75" s="306"/>
      <c r="I75" s="306"/>
      <c r="J75" s="306"/>
      <c r="K75" s="306"/>
      <c r="L75" s="304"/>
      <c r="M75" s="123">
        <v>1.1670798163798056E-2</v>
      </c>
      <c r="N75" s="117">
        <v>19.999466903595948</v>
      </c>
      <c r="O75" s="7">
        <f t="shared" si="64"/>
        <v>0</v>
      </c>
      <c r="P75" s="7">
        <f t="shared" si="62"/>
        <v>12390.101830826583</v>
      </c>
      <c r="Q75" s="7">
        <f t="shared" si="62"/>
        <v>40710.33458700162</v>
      </c>
      <c r="R75" s="7">
        <f t="shared" si="62"/>
        <v>53100.436417828205</v>
      </c>
      <c r="S75" s="7">
        <f t="shared" si="62"/>
        <v>44250.3636815235</v>
      </c>
      <c r="T75" s="7">
        <f t="shared" si="62"/>
        <v>17700.145472609402</v>
      </c>
      <c r="U75" s="7">
        <f t="shared" si="62"/>
        <v>8850.0727363047008</v>
      </c>
      <c r="V75" s="25">
        <f t="shared" si="65"/>
        <v>177001.454726094</v>
      </c>
      <c r="W75" s="25">
        <f t="shared" si="66"/>
        <v>53100.436417828198</v>
      </c>
      <c r="X75" s="25">
        <f t="shared" si="63"/>
        <v>97350.800099351705</v>
      </c>
      <c r="Y75" s="25">
        <f t="shared" si="63"/>
        <v>0</v>
      </c>
      <c r="Z75" s="25">
        <f t="shared" si="63"/>
        <v>26550.218208914099</v>
      </c>
      <c r="AA75" s="25">
        <f t="shared" si="63"/>
        <v>0</v>
      </c>
      <c r="AB75" s="99"/>
      <c r="AC75" s="99"/>
      <c r="AD75" s="99"/>
      <c r="AE75" s="99"/>
      <c r="AF75" s="99"/>
    </row>
    <row r="76" spans="1:32" s="26" customFormat="1" ht="31.5" customHeight="1">
      <c r="A76" s="101" t="s">
        <v>29</v>
      </c>
      <c r="B76" s="127" t="s">
        <v>54</v>
      </c>
      <c r="C76" s="127" t="s">
        <v>53</v>
      </c>
      <c r="D76" s="127"/>
      <c r="E76" s="306"/>
      <c r="F76" s="306"/>
      <c r="G76" s="306"/>
      <c r="H76" s="306"/>
      <c r="I76" s="306"/>
      <c r="J76" s="306"/>
      <c r="K76" s="306"/>
      <c r="L76" s="304"/>
      <c r="M76" s="123">
        <v>1.1670798163798056E-2</v>
      </c>
      <c r="N76" s="117">
        <v>19.999466903595948</v>
      </c>
      <c r="O76" s="7">
        <f t="shared" si="64"/>
        <v>0</v>
      </c>
      <c r="P76" s="7">
        <f t="shared" si="62"/>
        <v>12390.101830826583</v>
      </c>
      <c r="Q76" s="7">
        <f t="shared" si="62"/>
        <v>40710.33458700162</v>
      </c>
      <c r="R76" s="7">
        <f t="shared" si="62"/>
        <v>53100.436417828205</v>
      </c>
      <c r="S76" s="7">
        <f t="shared" si="62"/>
        <v>44250.3636815235</v>
      </c>
      <c r="T76" s="7">
        <f t="shared" si="62"/>
        <v>17700.145472609402</v>
      </c>
      <c r="U76" s="7">
        <f t="shared" si="62"/>
        <v>8850.0727363047008</v>
      </c>
      <c r="V76" s="25">
        <f t="shared" si="65"/>
        <v>177001.454726094</v>
      </c>
      <c r="W76" s="25">
        <f t="shared" si="66"/>
        <v>53100.436417828198</v>
      </c>
      <c r="X76" s="25">
        <f t="shared" si="63"/>
        <v>97350.800099351705</v>
      </c>
      <c r="Y76" s="25">
        <f t="shared" si="63"/>
        <v>0</v>
      </c>
      <c r="Z76" s="25">
        <f t="shared" si="63"/>
        <v>26550.218208914099</v>
      </c>
      <c r="AA76" s="25">
        <f t="shared" si="63"/>
        <v>0</v>
      </c>
      <c r="AB76" s="99"/>
      <c r="AC76" s="99"/>
      <c r="AD76" s="99"/>
      <c r="AE76" s="99"/>
      <c r="AF76" s="99"/>
    </row>
    <row r="77" spans="1:32" s="26" customFormat="1" ht="47.25" customHeight="1">
      <c r="A77" s="101" t="s">
        <v>30</v>
      </c>
      <c r="B77" s="127" t="s">
        <v>56</v>
      </c>
      <c r="C77" s="127" t="s">
        <v>57</v>
      </c>
      <c r="D77" s="127"/>
      <c r="E77" s="306"/>
      <c r="F77" s="306"/>
      <c r="G77" s="306"/>
      <c r="H77" s="306"/>
      <c r="I77" s="306"/>
      <c r="J77" s="306"/>
      <c r="K77" s="306"/>
      <c r="L77" s="304"/>
      <c r="M77" s="123">
        <v>4.6683192655192225E-2</v>
      </c>
      <c r="N77" s="117">
        <v>79.997867614383793</v>
      </c>
      <c r="O77" s="7">
        <f t="shared" si="64"/>
        <v>0</v>
      </c>
      <c r="P77" s="7">
        <f t="shared" si="62"/>
        <v>49560.407323306332</v>
      </c>
      <c r="Q77" s="7">
        <f t="shared" si="62"/>
        <v>162841.33834800648</v>
      </c>
      <c r="R77" s="7">
        <f t="shared" si="62"/>
        <v>212401.74567131282</v>
      </c>
      <c r="S77" s="7">
        <f t="shared" si="62"/>
        <v>177001.454726094</v>
      </c>
      <c r="T77" s="7">
        <f t="shared" si="62"/>
        <v>70800.581890437606</v>
      </c>
      <c r="U77" s="7">
        <f t="shared" si="62"/>
        <v>35400.290945218803</v>
      </c>
      <c r="V77" s="25">
        <f t="shared" si="65"/>
        <v>708005.81890437601</v>
      </c>
      <c r="W77" s="25">
        <f t="shared" si="66"/>
        <v>212401.74567131279</v>
      </c>
      <c r="X77" s="25">
        <f t="shared" si="63"/>
        <v>389403.20039740682</v>
      </c>
      <c r="Y77" s="25">
        <f t="shared" si="63"/>
        <v>0</v>
      </c>
      <c r="Z77" s="25">
        <f t="shared" si="63"/>
        <v>106200.8728356564</v>
      </c>
      <c r="AA77" s="25">
        <f t="shared" si="63"/>
        <v>0</v>
      </c>
      <c r="AB77" s="99"/>
      <c r="AC77" s="99"/>
      <c r="AD77" s="99"/>
      <c r="AE77" s="99"/>
      <c r="AF77" s="99"/>
    </row>
    <row r="78" spans="1:32" s="26" customFormat="1" ht="15" customHeight="1">
      <c r="A78" s="85"/>
      <c r="B78" s="132"/>
      <c r="C78" s="132"/>
      <c r="D78" s="132"/>
      <c r="E78" s="306"/>
      <c r="F78" s="306"/>
      <c r="G78" s="306"/>
      <c r="H78" s="306"/>
      <c r="I78" s="306"/>
      <c r="J78" s="306"/>
      <c r="K78" s="306"/>
      <c r="L78" s="304"/>
      <c r="M78" s="108">
        <v>1</v>
      </c>
      <c r="N78" s="104"/>
      <c r="O78" s="104"/>
      <c r="P78" s="104"/>
      <c r="Q78" s="104"/>
      <c r="R78" s="104"/>
      <c r="S78" s="104"/>
      <c r="T78" s="104"/>
      <c r="U78" s="104"/>
      <c r="V78" s="58"/>
      <c r="W78" s="7"/>
      <c r="X78" s="7"/>
      <c r="Y78" s="7"/>
      <c r="Z78" s="39"/>
      <c r="AA78" s="7"/>
      <c r="AB78" s="99"/>
      <c r="AC78" s="99"/>
      <c r="AD78" s="99"/>
      <c r="AE78" s="99"/>
      <c r="AF78" s="99"/>
    </row>
    <row r="79" spans="1:32" s="73" customFormat="1" ht="15" customHeight="1">
      <c r="A79" s="133" t="s">
        <v>65</v>
      </c>
      <c r="B79" s="135" t="s">
        <v>66</v>
      </c>
      <c r="C79" s="135"/>
      <c r="D79" s="135"/>
      <c r="E79" s="305">
        <v>0</v>
      </c>
      <c r="F79" s="305">
        <v>2815.0237466780359</v>
      </c>
      <c r="G79" s="305">
        <v>10053.656238135842</v>
      </c>
      <c r="H79" s="305">
        <v>10053.656238135842</v>
      </c>
      <c r="I79" s="305">
        <v>10053.656238135842</v>
      </c>
      <c r="J79" s="305">
        <v>4825.7549943052036</v>
      </c>
      <c r="K79" s="305">
        <v>2412.8774971526018</v>
      </c>
      <c r="L79" s="302">
        <f>SUM(E79:K79)</f>
        <v>40214.624952543367</v>
      </c>
      <c r="M79" s="137"/>
      <c r="N79" s="95">
        <v>69.9328</v>
      </c>
      <c r="O79" s="95">
        <f>SUM(O80:O87)</f>
        <v>0</v>
      </c>
      <c r="P79" s="95">
        <f t="shared" ref="P79:U79" si="67">SUM(P80:P87)</f>
        <v>196862.49267168573</v>
      </c>
      <c r="Q79" s="95">
        <f t="shared" si="67"/>
        <v>703080.33097030607</v>
      </c>
      <c r="R79" s="95">
        <f t="shared" si="67"/>
        <v>703080.33097030607</v>
      </c>
      <c r="S79" s="95">
        <f t="shared" si="67"/>
        <v>703080.33097030607</v>
      </c>
      <c r="T79" s="95">
        <f t="shared" si="67"/>
        <v>337478.55886574689</v>
      </c>
      <c r="U79" s="95">
        <f t="shared" si="67"/>
        <v>168739.27943287345</v>
      </c>
      <c r="V79" s="319">
        <f t="shared" ref="V79:AA79" si="68">SUM(V80:V87)</f>
        <v>2812321.3238812243</v>
      </c>
      <c r="W79" s="319">
        <f t="shared" si="68"/>
        <v>0</v>
      </c>
      <c r="X79" s="319">
        <f t="shared" si="68"/>
        <v>0</v>
      </c>
      <c r="Y79" s="319">
        <f t="shared" si="68"/>
        <v>2109240.9929109183</v>
      </c>
      <c r="Z79" s="319">
        <f t="shared" si="68"/>
        <v>562464.26477624499</v>
      </c>
      <c r="AA79" s="319">
        <f t="shared" si="68"/>
        <v>140616.06619406125</v>
      </c>
      <c r="AB79" s="237">
        <v>0</v>
      </c>
      <c r="AC79" s="237">
        <v>0</v>
      </c>
      <c r="AD79" s="237">
        <v>0.75</v>
      </c>
      <c r="AE79" s="237">
        <v>0.2</v>
      </c>
      <c r="AF79" s="237">
        <v>0.05</v>
      </c>
    </row>
    <row r="80" spans="1:32" s="26" customFormat="1" ht="15" customHeight="1">
      <c r="A80" s="100" t="s">
        <v>22</v>
      </c>
      <c r="B80" s="127" t="s">
        <v>23</v>
      </c>
      <c r="C80" s="127" t="s">
        <v>23</v>
      </c>
      <c r="D80" s="127"/>
      <c r="E80" s="306"/>
      <c r="F80" s="306"/>
      <c r="G80" s="306"/>
      <c r="H80" s="306"/>
      <c r="I80" s="306"/>
      <c r="J80" s="306"/>
      <c r="K80" s="306"/>
      <c r="L80" s="304"/>
      <c r="M80" s="123">
        <v>0</v>
      </c>
      <c r="N80" s="117">
        <v>0</v>
      </c>
      <c r="O80" s="7">
        <f>+E$79*$N80</f>
        <v>0</v>
      </c>
      <c r="P80" s="7">
        <f t="shared" ref="P80:U87" si="69">+F$79*$N80</f>
        <v>0</v>
      </c>
      <c r="Q80" s="7">
        <f t="shared" si="69"/>
        <v>0</v>
      </c>
      <c r="R80" s="7">
        <f t="shared" si="69"/>
        <v>0</v>
      </c>
      <c r="S80" s="7">
        <f t="shared" si="69"/>
        <v>0</v>
      </c>
      <c r="T80" s="7">
        <f t="shared" si="69"/>
        <v>0</v>
      </c>
      <c r="U80" s="7">
        <f t="shared" si="69"/>
        <v>0</v>
      </c>
      <c r="V80" s="25">
        <f>SUM(O80:U80)</f>
        <v>0</v>
      </c>
      <c r="W80" s="25">
        <f>+$V80*AB$79</f>
        <v>0</v>
      </c>
      <c r="X80" s="25">
        <f t="shared" ref="X80:AA87" si="70">+$V80*AC$79</f>
        <v>0</v>
      </c>
      <c r="Y80" s="25">
        <f t="shared" si="70"/>
        <v>0</v>
      </c>
      <c r="Z80" s="25">
        <f t="shared" si="70"/>
        <v>0</v>
      </c>
      <c r="AA80" s="25">
        <f t="shared" si="70"/>
        <v>0</v>
      </c>
      <c r="AB80" s="99"/>
      <c r="AC80" s="99"/>
      <c r="AD80" s="99"/>
      <c r="AE80" s="99"/>
      <c r="AF80" s="99"/>
    </row>
    <row r="81" spans="1:45" s="26" customFormat="1" ht="15" customHeight="1">
      <c r="A81" s="101" t="s">
        <v>24</v>
      </c>
      <c r="B81" s="127" t="s">
        <v>23</v>
      </c>
      <c r="C81" s="127" t="s">
        <v>23</v>
      </c>
      <c r="D81" s="127"/>
      <c r="E81" s="306"/>
      <c r="F81" s="306"/>
      <c r="G81" s="306"/>
      <c r="H81" s="306"/>
      <c r="I81" s="306"/>
      <c r="J81" s="306"/>
      <c r="K81" s="306"/>
      <c r="L81" s="304"/>
      <c r="M81" s="123">
        <v>0</v>
      </c>
      <c r="N81" s="117">
        <v>0</v>
      </c>
      <c r="O81" s="7">
        <f t="shared" ref="O81:O87" si="71">+E$79*$N81</f>
        <v>0</v>
      </c>
      <c r="P81" s="7">
        <f t="shared" si="69"/>
        <v>0</v>
      </c>
      <c r="Q81" s="7">
        <f t="shared" si="69"/>
        <v>0</v>
      </c>
      <c r="R81" s="7">
        <f t="shared" si="69"/>
        <v>0</v>
      </c>
      <c r="S81" s="7">
        <f t="shared" si="69"/>
        <v>0</v>
      </c>
      <c r="T81" s="7">
        <f t="shared" si="69"/>
        <v>0</v>
      </c>
      <c r="U81" s="7">
        <f t="shared" si="69"/>
        <v>0</v>
      </c>
      <c r="V81" s="25">
        <f t="shared" ref="V81:V87" si="72">SUM(O81:U81)</f>
        <v>0</v>
      </c>
      <c r="W81" s="25">
        <f t="shared" ref="W81:W87" si="73">+$V81*AB$79</f>
        <v>0</v>
      </c>
      <c r="X81" s="25">
        <f t="shared" si="70"/>
        <v>0</v>
      </c>
      <c r="Y81" s="25">
        <f t="shared" si="70"/>
        <v>0</v>
      </c>
      <c r="Z81" s="25">
        <f t="shared" si="70"/>
        <v>0</v>
      </c>
      <c r="AA81" s="25">
        <f t="shared" si="70"/>
        <v>0</v>
      </c>
      <c r="AB81" s="99"/>
      <c r="AC81" s="99"/>
      <c r="AD81" s="99"/>
      <c r="AE81" s="99"/>
      <c r="AF81" s="99"/>
    </row>
    <row r="82" spans="1:45" s="26" customFormat="1" ht="15" customHeight="1">
      <c r="A82" s="101" t="s">
        <v>25</v>
      </c>
      <c r="B82" s="127" t="s">
        <v>23</v>
      </c>
      <c r="C82" s="127" t="s">
        <v>23</v>
      </c>
      <c r="D82" s="127"/>
      <c r="E82" s="306"/>
      <c r="F82" s="306"/>
      <c r="G82" s="306"/>
      <c r="H82" s="306"/>
      <c r="I82" s="306"/>
      <c r="J82" s="306"/>
      <c r="K82" s="306"/>
      <c r="L82" s="304"/>
      <c r="M82" s="123">
        <v>0</v>
      </c>
      <c r="N82" s="117">
        <v>0</v>
      </c>
      <c r="O82" s="7">
        <f t="shared" si="71"/>
        <v>0</v>
      </c>
      <c r="P82" s="7">
        <f t="shared" si="69"/>
        <v>0</v>
      </c>
      <c r="Q82" s="7">
        <f t="shared" si="69"/>
        <v>0</v>
      </c>
      <c r="R82" s="7">
        <f t="shared" si="69"/>
        <v>0</v>
      </c>
      <c r="S82" s="7">
        <f t="shared" si="69"/>
        <v>0</v>
      </c>
      <c r="T82" s="7">
        <f t="shared" si="69"/>
        <v>0</v>
      </c>
      <c r="U82" s="7">
        <f t="shared" si="69"/>
        <v>0</v>
      </c>
      <c r="V82" s="25">
        <f t="shared" si="72"/>
        <v>0</v>
      </c>
      <c r="W82" s="25">
        <f t="shared" si="73"/>
        <v>0</v>
      </c>
      <c r="X82" s="25">
        <f t="shared" si="70"/>
        <v>0</v>
      </c>
      <c r="Y82" s="25">
        <f t="shared" si="70"/>
        <v>0</v>
      </c>
      <c r="Z82" s="25">
        <f t="shared" si="70"/>
        <v>0</v>
      </c>
      <c r="AA82" s="25">
        <f t="shared" si="70"/>
        <v>0</v>
      </c>
      <c r="AB82" s="99"/>
      <c r="AC82" s="99"/>
      <c r="AD82" s="99"/>
      <c r="AE82" s="99"/>
      <c r="AF82" s="99"/>
    </row>
    <row r="83" spans="1:45" s="26" customFormat="1" ht="35.25" customHeight="1">
      <c r="A83" s="101" t="s">
        <v>26</v>
      </c>
      <c r="B83" s="165" t="s">
        <v>67</v>
      </c>
      <c r="C83" s="127" t="s">
        <v>68</v>
      </c>
      <c r="D83" s="127"/>
      <c r="E83" s="306"/>
      <c r="F83" s="306"/>
      <c r="G83" s="306"/>
      <c r="H83" s="306"/>
      <c r="I83" s="306"/>
      <c r="J83" s="306"/>
      <c r="K83" s="306"/>
      <c r="L83" s="304"/>
      <c r="M83" s="123">
        <v>0.71500071500071494</v>
      </c>
      <c r="N83" s="117">
        <v>50.002002002002001</v>
      </c>
      <c r="O83" s="7">
        <f t="shared" si="71"/>
        <v>0</v>
      </c>
      <c r="P83" s="7">
        <f t="shared" si="69"/>
        <v>140756.82301707834</v>
      </c>
      <c r="Q83" s="7">
        <f t="shared" si="69"/>
        <v>502702.93934670824</v>
      </c>
      <c r="R83" s="7">
        <f t="shared" si="69"/>
        <v>502702.93934670824</v>
      </c>
      <c r="S83" s="7">
        <f t="shared" si="69"/>
        <v>502702.93934670824</v>
      </c>
      <c r="T83" s="7">
        <f t="shared" si="69"/>
        <v>241297.41088641994</v>
      </c>
      <c r="U83" s="7">
        <f t="shared" si="69"/>
        <v>120648.70544320997</v>
      </c>
      <c r="V83" s="25">
        <f t="shared" si="72"/>
        <v>2010811.757386833</v>
      </c>
      <c r="W83" s="25">
        <f t="shared" si="73"/>
        <v>0</v>
      </c>
      <c r="X83" s="25">
        <f t="shared" si="70"/>
        <v>0</v>
      </c>
      <c r="Y83" s="25">
        <f t="shared" si="70"/>
        <v>1508108.8180401246</v>
      </c>
      <c r="Z83" s="25">
        <f t="shared" si="70"/>
        <v>402162.35147736664</v>
      </c>
      <c r="AA83" s="25">
        <f t="shared" si="70"/>
        <v>100540.58786934166</v>
      </c>
      <c r="AB83" s="99"/>
      <c r="AC83" s="99"/>
      <c r="AD83" s="99"/>
      <c r="AE83" s="99"/>
      <c r="AF83" s="99"/>
    </row>
    <row r="84" spans="1:45" s="26" customFormat="1" ht="15" customHeight="1">
      <c r="A84" s="101" t="s">
        <v>27</v>
      </c>
      <c r="B84" s="30" t="s">
        <v>23</v>
      </c>
      <c r="C84" s="126" t="s">
        <v>23</v>
      </c>
      <c r="D84" s="126"/>
      <c r="E84" s="306"/>
      <c r="F84" s="306"/>
      <c r="G84" s="306"/>
      <c r="H84" s="306"/>
      <c r="I84" s="306"/>
      <c r="J84" s="306"/>
      <c r="K84" s="306"/>
      <c r="L84" s="304"/>
      <c r="M84" s="123">
        <v>0</v>
      </c>
      <c r="N84" s="117">
        <v>0</v>
      </c>
      <c r="O84" s="7">
        <f t="shared" si="71"/>
        <v>0</v>
      </c>
      <c r="P84" s="7">
        <f t="shared" si="69"/>
        <v>0</v>
      </c>
      <c r="Q84" s="7">
        <f t="shared" si="69"/>
        <v>0</v>
      </c>
      <c r="R84" s="7">
        <f t="shared" si="69"/>
        <v>0</v>
      </c>
      <c r="S84" s="7">
        <f t="shared" si="69"/>
        <v>0</v>
      </c>
      <c r="T84" s="7">
        <f t="shared" si="69"/>
        <v>0</v>
      </c>
      <c r="U84" s="7">
        <f t="shared" si="69"/>
        <v>0</v>
      </c>
      <c r="V84" s="25">
        <f t="shared" si="72"/>
        <v>0</v>
      </c>
      <c r="W84" s="25">
        <f t="shared" si="73"/>
        <v>0</v>
      </c>
      <c r="X84" s="25">
        <f t="shared" si="70"/>
        <v>0</v>
      </c>
      <c r="Y84" s="25">
        <f t="shared" si="70"/>
        <v>0</v>
      </c>
      <c r="Z84" s="25">
        <f t="shared" si="70"/>
        <v>0</v>
      </c>
      <c r="AA84" s="25">
        <f t="shared" si="70"/>
        <v>0</v>
      </c>
      <c r="AB84" s="99"/>
      <c r="AC84" s="99"/>
      <c r="AD84" s="99"/>
      <c r="AE84" s="99"/>
      <c r="AF84" s="99"/>
    </row>
    <row r="85" spans="1:45" s="26" customFormat="1" ht="33.75" customHeight="1">
      <c r="A85" s="101" t="s">
        <v>28</v>
      </c>
      <c r="B85" s="126" t="s">
        <v>69</v>
      </c>
      <c r="C85" s="127" t="s">
        <v>70</v>
      </c>
      <c r="D85" s="127"/>
      <c r="E85" s="306"/>
      <c r="F85" s="306"/>
      <c r="G85" s="306"/>
      <c r="H85" s="306"/>
      <c r="I85" s="306"/>
      <c r="J85" s="306"/>
      <c r="K85" s="306"/>
      <c r="L85" s="304"/>
      <c r="M85" s="123">
        <v>7.293007293007292E-2</v>
      </c>
      <c r="N85" s="117">
        <v>5.1002042042042035</v>
      </c>
      <c r="O85" s="7">
        <f t="shared" si="71"/>
        <v>0</v>
      </c>
      <c r="P85" s="7">
        <f t="shared" si="69"/>
        <v>14357.195947741988</v>
      </c>
      <c r="Q85" s="7">
        <f t="shared" si="69"/>
        <v>51275.699813364234</v>
      </c>
      <c r="R85" s="7">
        <f t="shared" si="69"/>
        <v>51275.699813364234</v>
      </c>
      <c r="S85" s="7">
        <f t="shared" si="69"/>
        <v>51275.699813364234</v>
      </c>
      <c r="T85" s="7">
        <f t="shared" si="69"/>
        <v>24612.335910414833</v>
      </c>
      <c r="U85" s="7">
        <f t="shared" si="69"/>
        <v>12306.167955207417</v>
      </c>
      <c r="V85" s="25">
        <f t="shared" si="72"/>
        <v>205102.79925345693</v>
      </c>
      <c r="W85" s="25">
        <f t="shared" si="73"/>
        <v>0</v>
      </c>
      <c r="X85" s="25">
        <f t="shared" si="70"/>
        <v>0</v>
      </c>
      <c r="Y85" s="25">
        <f t="shared" si="70"/>
        <v>153827.09944009269</v>
      </c>
      <c r="Z85" s="25">
        <f t="shared" si="70"/>
        <v>41020.559850691388</v>
      </c>
      <c r="AA85" s="25">
        <f t="shared" si="70"/>
        <v>10255.139962672847</v>
      </c>
      <c r="AB85" s="99"/>
      <c r="AC85" s="99"/>
      <c r="AD85" s="99"/>
      <c r="AE85" s="99"/>
      <c r="AF85" s="99"/>
    </row>
    <row r="86" spans="1:45" s="26" customFormat="1" ht="35.25" customHeight="1">
      <c r="A86" s="101" t="s">
        <v>29</v>
      </c>
      <c r="B86" s="126" t="s">
        <v>54</v>
      </c>
      <c r="C86" s="127" t="s">
        <v>70</v>
      </c>
      <c r="D86" s="127"/>
      <c r="E86" s="306"/>
      <c r="F86" s="306"/>
      <c r="G86" s="306"/>
      <c r="H86" s="306"/>
      <c r="I86" s="306"/>
      <c r="J86" s="306"/>
      <c r="K86" s="306"/>
      <c r="L86" s="304"/>
      <c r="M86" s="123">
        <v>6.9069069069069067E-2</v>
      </c>
      <c r="N86" s="117">
        <v>4.8301933933933929</v>
      </c>
      <c r="O86" s="7">
        <f t="shared" si="71"/>
        <v>0</v>
      </c>
      <c r="P86" s="7">
        <f t="shared" si="69"/>
        <v>13597.109103449766</v>
      </c>
      <c r="Q86" s="7">
        <f t="shared" si="69"/>
        <v>48561.103940892011</v>
      </c>
      <c r="R86" s="7">
        <f t="shared" si="69"/>
        <v>48561.103940892011</v>
      </c>
      <c r="S86" s="7">
        <f t="shared" si="69"/>
        <v>48561.103940892011</v>
      </c>
      <c r="T86" s="7">
        <f t="shared" si="69"/>
        <v>23309.329891628164</v>
      </c>
      <c r="U86" s="7">
        <f t="shared" si="69"/>
        <v>11654.664945814082</v>
      </c>
      <c r="V86" s="25">
        <f t="shared" si="72"/>
        <v>194244.41576356805</v>
      </c>
      <c r="W86" s="25">
        <f t="shared" si="73"/>
        <v>0</v>
      </c>
      <c r="X86" s="25">
        <f t="shared" si="70"/>
        <v>0</v>
      </c>
      <c r="Y86" s="25">
        <f t="shared" si="70"/>
        <v>145683.31182267604</v>
      </c>
      <c r="Z86" s="25">
        <f t="shared" si="70"/>
        <v>38848.883152713614</v>
      </c>
      <c r="AA86" s="25">
        <f t="shared" si="70"/>
        <v>9712.2207881784034</v>
      </c>
      <c r="AB86" s="99"/>
      <c r="AC86" s="99"/>
      <c r="AD86" s="99"/>
      <c r="AE86" s="99"/>
      <c r="AF86" s="99"/>
    </row>
    <row r="87" spans="1:45" s="26" customFormat="1" ht="50.25" customHeight="1">
      <c r="A87" s="101" t="s">
        <v>30</v>
      </c>
      <c r="B87" s="126" t="s">
        <v>56</v>
      </c>
      <c r="C87" s="127" t="s">
        <v>71</v>
      </c>
      <c r="D87" s="127"/>
      <c r="E87" s="306"/>
      <c r="F87" s="306"/>
      <c r="G87" s="306"/>
      <c r="H87" s="306"/>
      <c r="I87" s="306"/>
      <c r="J87" s="306"/>
      <c r="K87" s="306"/>
      <c r="L87" s="304"/>
      <c r="M87" s="123">
        <v>0.14300014300014299</v>
      </c>
      <c r="N87" s="117">
        <v>10.0004004004004</v>
      </c>
      <c r="O87" s="7">
        <f t="shared" si="71"/>
        <v>0</v>
      </c>
      <c r="P87" s="7">
        <f t="shared" si="69"/>
        <v>28151.364603415663</v>
      </c>
      <c r="Q87" s="7">
        <f t="shared" si="69"/>
        <v>100540.58786934165</v>
      </c>
      <c r="R87" s="7">
        <f t="shared" si="69"/>
        <v>100540.58786934165</v>
      </c>
      <c r="S87" s="7">
        <f t="shared" si="69"/>
        <v>100540.58786934165</v>
      </c>
      <c r="T87" s="7">
        <f t="shared" si="69"/>
        <v>48259.482177283986</v>
      </c>
      <c r="U87" s="7">
        <f t="shared" si="69"/>
        <v>24129.741088641993</v>
      </c>
      <c r="V87" s="25">
        <f t="shared" si="72"/>
        <v>402162.35147736658</v>
      </c>
      <c r="W87" s="25">
        <f t="shared" si="73"/>
        <v>0</v>
      </c>
      <c r="X87" s="25">
        <f t="shared" si="70"/>
        <v>0</v>
      </c>
      <c r="Y87" s="25">
        <f t="shared" si="70"/>
        <v>301621.76360802492</v>
      </c>
      <c r="Z87" s="25">
        <f t="shared" si="70"/>
        <v>80432.470295473322</v>
      </c>
      <c r="AA87" s="25">
        <f t="shared" si="70"/>
        <v>20108.117573868331</v>
      </c>
      <c r="AB87" s="99"/>
      <c r="AC87" s="99"/>
      <c r="AD87" s="99"/>
      <c r="AE87" s="99"/>
      <c r="AF87" s="99"/>
    </row>
    <row r="88" spans="1:45" s="26" customFormat="1" ht="15" customHeight="1">
      <c r="A88" s="83"/>
      <c r="B88" s="30"/>
      <c r="C88" s="30"/>
      <c r="D88" s="30"/>
      <c r="E88" s="306"/>
      <c r="F88" s="306"/>
      <c r="G88" s="306"/>
      <c r="H88" s="306"/>
      <c r="I88" s="306"/>
      <c r="J88" s="306"/>
      <c r="K88" s="306"/>
      <c r="L88" s="304"/>
      <c r="M88" s="108">
        <v>0.99999999999999989</v>
      </c>
      <c r="N88" s="105"/>
      <c r="O88" s="105"/>
      <c r="P88" s="105"/>
      <c r="Q88" s="105"/>
      <c r="R88" s="105"/>
      <c r="S88" s="105"/>
      <c r="T88" s="105"/>
      <c r="U88" s="105"/>
      <c r="V88" s="58"/>
      <c r="W88" s="7"/>
      <c r="X88" s="7"/>
      <c r="Y88" s="7"/>
      <c r="Z88" s="39"/>
      <c r="AA88" s="7"/>
      <c r="AB88" s="99"/>
      <c r="AC88" s="99"/>
      <c r="AD88" s="99"/>
      <c r="AE88" s="99"/>
      <c r="AF88" s="99"/>
    </row>
    <row r="89" spans="1:45" s="10" customFormat="1" ht="33" customHeight="1">
      <c r="A89" s="166" t="s">
        <v>72</v>
      </c>
      <c r="B89" s="125" t="s">
        <v>73</v>
      </c>
      <c r="C89" s="125"/>
      <c r="D89" s="125"/>
      <c r="E89" s="307">
        <v>0</v>
      </c>
      <c r="F89" s="307">
        <v>24.997529979774455</v>
      </c>
      <c r="G89" s="307">
        <v>85.986692576960522</v>
      </c>
      <c r="H89" s="307">
        <v>89.276892784908767</v>
      </c>
      <c r="I89" s="307">
        <v>78.563665650719713</v>
      </c>
      <c r="J89" s="307">
        <v>53.566135670945258</v>
      </c>
      <c r="K89" s="307">
        <v>24.716654476326347</v>
      </c>
      <c r="L89" s="307">
        <f>SUM(E89:K89)</f>
        <v>357.10757113963507</v>
      </c>
      <c r="M89" s="91"/>
      <c r="N89" s="13"/>
      <c r="O89" s="13"/>
      <c r="P89" s="13"/>
      <c r="Q89" s="13"/>
      <c r="R89" s="13"/>
      <c r="S89" s="13"/>
      <c r="T89" s="13"/>
      <c r="U89" s="13"/>
      <c r="V89" s="22">
        <f t="shared" ref="V89:AA89" si="74">+V90+V100+V110</f>
        <v>62403396.092766993</v>
      </c>
      <c r="W89" s="22">
        <f t="shared" si="74"/>
        <v>12100104.656132499</v>
      </c>
      <c r="X89" s="22">
        <f t="shared" si="74"/>
        <v>27767519.487158686</v>
      </c>
      <c r="Y89" s="22">
        <f t="shared" si="74"/>
        <v>2662595.7309269705</v>
      </c>
      <c r="Z89" s="22">
        <f t="shared" si="74"/>
        <v>17005763.80686041</v>
      </c>
      <c r="AA89" s="22">
        <f t="shared" si="74"/>
        <v>2867412.4116884363</v>
      </c>
      <c r="AB89" s="37"/>
      <c r="AC89" s="37"/>
      <c r="AD89" s="37"/>
      <c r="AE89" s="37"/>
      <c r="AF89" s="37"/>
      <c r="AG89" s="2"/>
      <c r="AH89" s="2"/>
      <c r="AI89" s="2"/>
      <c r="AJ89" s="2"/>
      <c r="AK89" s="2"/>
      <c r="AL89" s="2"/>
      <c r="AM89" s="2"/>
      <c r="AN89" s="2"/>
      <c r="AO89" s="2"/>
      <c r="AP89" s="2"/>
      <c r="AQ89" s="2"/>
      <c r="AR89" s="2"/>
      <c r="AS89" s="2"/>
    </row>
    <row r="90" spans="1:45" s="73" customFormat="1" ht="30.75" customHeight="1">
      <c r="A90" s="167" t="s">
        <v>74</v>
      </c>
      <c r="B90" s="135" t="s">
        <v>75</v>
      </c>
      <c r="C90" s="135"/>
      <c r="D90" s="135"/>
      <c r="E90" s="305">
        <v>0</v>
      </c>
      <c r="F90" s="305">
        <v>6.6406663046167864</v>
      </c>
      <c r="G90" s="305">
        <v>23.716665373631379</v>
      </c>
      <c r="H90" s="305">
        <v>23.716665373631379</v>
      </c>
      <c r="I90" s="305">
        <v>20.870665528795616</v>
      </c>
      <c r="J90" s="305">
        <v>14.229999224178828</v>
      </c>
      <c r="K90" s="305">
        <v>5.6919996896715315</v>
      </c>
      <c r="L90" s="305">
        <f>SUM(E90:K90)</f>
        <v>94.866661494525516</v>
      </c>
      <c r="M90" s="140"/>
      <c r="N90" s="141">
        <v>54000</v>
      </c>
      <c r="O90" s="141">
        <f>SUM(O91:O98)</f>
        <v>0</v>
      </c>
      <c r="P90" s="141">
        <f t="shared" ref="P90:V90" si="75">SUM(P91:P98)</f>
        <v>358595.98044930643</v>
      </c>
      <c r="Q90" s="141">
        <f t="shared" si="75"/>
        <v>1280699.9301760944</v>
      </c>
      <c r="R90" s="141">
        <f t="shared" si="75"/>
        <v>1280699.9301760944</v>
      </c>
      <c r="S90" s="141">
        <f t="shared" si="75"/>
        <v>1127015.9385549631</v>
      </c>
      <c r="T90" s="141">
        <f t="shared" si="75"/>
        <v>768419.95810565678</v>
      </c>
      <c r="U90" s="141">
        <f t="shared" si="75"/>
        <v>307367.98324226268</v>
      </c>
      <c r="V90" s="320">
        <f t="shared" si="75"/>
        <v>5122799.7207043786</v>
      </c>
      <c r="W90" s="320">
        <f>SUM(W91:W98)</f>
        <v>1178243.935762007</v>
      </c>
      <c r="X90" s="320">
        <f>SUM(X91:X98)</f>
        <v>2254031.8771099262</v>
      </c>
      <c r="Y90" s="320">
        <f>SUM(Y91:Y98)</f>
        <v>0</v>
      </c>
      <c r="Z90" s="320">
        <f>SUM(Z91:Z98)</f>
        <v>1075787.9413479194</v>
      </c>
      <c r="AA90" s="320">
        <f>SUM(AA91:AA98)</f>
        <v>614735.96648452536</v>
      </c>
      <c r="AB90" s="241">
        <v>0.23</v>
      </c>
      <c r="AC90" s="237">
        <v>0.44</v>
      </c>
      <c r="AD90" s="237">
        <v>0</v>
      </c>
      <c r="AE90" s="237">
        <v>0.21</v>
      </c>
      <c r="AF90" s="237">
        <v>0.12</v>
      </c>
    </row>
    <row r="91" spans="1:45" s="26" customFormat="1" ht="16.5" customHeight="1">
      <c r="A91" s="100" t="s">
        <v>22</v>
      </c>
      <c r="B91" s="127" t="s">
        <v>23</v>
      </c>
      <c r="C91" s="127" t="s">
        <v>23</v>
      </c>
      <c r="D91" s="127"/>
      <c r="E91" s="306"/>
      <c r="F91" s="306"/>
      <c r="G91" s="306"/>
      <c r="H91" s="306"/>
      <c r="I91" s="306"/>
      <c r="J91" s="306"/>
      <c r="K91" s="306"/>
      <c r="L91" s="306"/>
      <c r="M91" s="109">
        <v>0</v>
      </c>
      <c r="N91" s="117">
        <v>0</v>
      </c>
      <c r="O91" s="7">
        <f>+E$90*$N91</f>
        <v>0</v>
      </c>
      <c r="P91" s="7">
        <f t="shared" ref="P91:U98" si="76">+F$90*$N91</f>
        <v>0</v>
      </c>
      <c r="Q91" s="7">
        <f t="shared" si="76"/>
        <v>0</v>
      </c>
      <c r="R91" s="7">
        <f t="shared" si="76"/>
        <v>0</v>
      </c>
      <c r="S91" s="7">
        <f t="shared" si="76"/>
        <v>0</v>
      </c>
      <c r="T91" s="7">
        <f t="shared" si="76"/>
        <v>0</v>
      </c>
      <c r="U91" s="7">
        <f t="shared" si="76"/>
        <v>0</v>
      </c>
      <c r="V91" s="25">
        <f>SUM(O91:U91)</f>
        <v>0</v>
      </c>
      <c r="W91" s="25">
        <f>+$V91*AB$90</f>
        <v>0</v>
      </c>
      <c r="X91" s="25">
        <f t="shared" ref="X91:AA98" si="77">+$V91*AC$90</f>
        <v>0</v>
      </c>
      <c r="Y91" s="25">
        <f t="shared" si="77"/>
        <v>0</v>
      </c>
      <c r="Z91" s="25">
        <f t="shared" si="77"/>
        <v>0</v>
      </c>
      <c r="AA91" s="25">
        <f t="shared" si="77"/>
        <v>0</v>
      </c>
      <c r="AB91" s="99"/>
      <c r="AC91" s="99"/>
      <c r="AD91" s="99"/>
      <c r="AE91" s="242"/>
      <c r="AF91" s="99"/>
    </row>
    <row r="92" spans="1:45" s="26" customFormat="1" ht="27.75" customHeight="1">
      <c r="A92" s="101" t="s">
        <v>24</v>
      </c>
      <c r="B92" s="127" t="s">
        <v>23</v>
      </c>
      <c r="C92" s="127" t="s">
        <v>23</v>
      </c>
      <c r="D92" s="127"/>
      <c r="E92" s="306"/>
      <c r="F92" s="306"/>
      <c r="G92" s="306"/>
      <c r="H92" s="306"/>
      <c r="I92" s="306"/>
      <c r="J92" s="306"/>
      <c r="K92" s="306"/>
      <c r="L92" s="306"/>
      <c r="M92" s="109">
        <v>0</v>
      </c>
      <c r="N92" s="117">
        <v>0</v>
      </c>
      <c r="O92" s="7">
        <f t="shared" ref="O92:O98" si="78">+E$90*$N92</f>
        <v>0</v>
      </c>
      <c r="P92" s="7">
        <f t="shared" si="76"/>
        <v>0</v>
      </c>
      <c r="Q92" s="7">
        <f t="shared" si="76"/>
        <v>0</v>
      </c>
      <c r="R92" s="7">
        <f t="shared" si="76"/>
        <v>0</v>
      </c>
      <c r="S92" s="7">
        <f t="shared" si="76"/>
        <v>0</v>
      </c>
      <c r="T92" s="7">
        <f t="shared" si="76"/>
        <v>0</v>
      </c>
      <c r="U92" s="7">
        <f t="shared" si="76"/>
        <v>0</v>
      </c>
      <c r="V92" s="25">
        <f t="shared" ref="V92:V98" si="79">SUM(O92:U92)</f>
        <v>0</v>
      </c>
      <c r="W92" s="25">
        <f t="shared" ref="W92:W98" si="80">+$V92*AB$90</f>
        <v>0</v>
      </c>
      <c r="X92" s="25">
        <f t="shared" si="77"/>
        <v>0</v>
      </c>
      <c r="Y92" s="25">
        <f t="shared" si="77"/>
        <v>0</v>
      </c>
      <c r="Z92" s="25">
        <f t="shared" si="77"/>
        <v>0</v>
      </c>
      <c r="AA92" s="25">
        <f t="shared" si="77"/>
        <v>0</v>
      </c>
      <c r="AB92" s="243"/>
      <c r="AC92" s="99"/>
      <c r="AD92" s="99"/>
      <c r="AE92" s="242"/>
      <c r="AF92" s="99"/>
    </row>
    <row r="93" spans="1:45" s="26" customFormat="1">
      <c r="A93" s="101" t="s">
        <v>25</v>
      </c>
      <c r="B93" s="127" t="s">
        <v>23</v>
      </c>
      <c r="C93" s="127" t="s">
        <v>23</v>
      </c>
      <c r="D93" s="127"/>
      <c r="E93" s="306"/>
      <c r="F93" s="306"/>
      <c r="G93" s="306"/>
      <c r="H93" s="306"/>
      <c r="I93" s="306"/>
      <c r="J93" s="306"/>
      <c r="K93" s="306"/>
      <c r="L93" s="306"/>
      <c r="M93" s="109">
        <v>0</v>
      </c>
      <c r="N93" s="117">
        <v>0</v>
      </c>
      <c r="O93" s="7">
        <f t="shared" si="78"/>
        <v>0</v>
      </c>
      <c r="P93" s="7">
        <f t="shared" si="76"/>
        <v>0</v>
      </c>
      <c r="Q93" s="7">
        <f t="shared" si="76"/>
        <v>0</v>
      </c>
      <c r="R93" s="7">
        <f t="shared" si="76"/>
        <v>0</v>
      </c>
      <c r="S93" s="7">
        <f t="shared" si="76"/>
        <v>0</v>
      </c>
      <c r="T93" s="7">
        <f t="shared" si="76"/>
        <v>0</v>
      </c>
      <c r="U93" s="7">
        <f t="shared" si="76"/>
        <v>0</v>
      </c>
      <c r="V93" s="25">
        <f t="shared" si="79"/>
        <v>0</v>
      </c>
      <c r="W93" s="25">
        <f t="shared" si="80"/>
        <v>0</v>
      </c>
      <c r="X93" s="25">
        <f t="shared" si="77"/>
        <v>0</v>
      </c>
      <c r="Y93" s="25">
        <f t="shared" si="77"/>
        <v>0</v>
      </c>
      <c r="Z93" s="25">
        <f t="shared" si="77"/>
        <v>0</v>
      </c>
      <c r="AA93" s="25">
        <f t="shared" si="77"/>
        <v>0</v>
      </c>
      <c r="AB93" s="99"/>
      <c r="AC93" s="99"/>
      <c r="AD93" s="99"/>
      <c r="AE93" s="242"/>
      <c r="AF93" s="99"/>
    </row>
    <row r="94" spans="1:45" s="26" customFormat="1" ht="50.25" customHeight="1">
      <c r="A94" s="101" t="s">
        <v>26</v>
      </c>
      <c r="B94" s="126" t="s">
        <v>76</v>
      </c>
      <c r="C94" s="127" t="s">
        <v>77</v>
      </c>
      <c r="D94" s="127"/>
      <c r="E94" s="306"/>
      <c r="F94" s="306"/>
      <c r="G94" s="306"/>
      <c r="H94" s="306"/>
      <c r="I94" s="306"/>
      <c r="J94" s="306"/>
      <c r="K94" s="306"/>
      <c r="L94" s="306"/>
      <c r="M94" s="109">
        <v>0.46296296296296297</v>
      </c>
      <c r="N94" s="117">
        <v>25000</v>
      </c>
      <c r="O94" s="7">
        <f t="shared" si="78"/>
        <v>0</v>
      </c>
      <c r="P94" s="7">
        <f t="shared" si="76"/>
        <v>166016.65761541965</v>
      </c>
      <c r="Q94" s="7">
        <f t="shared" si="76"/>
        <v>592916.63434078451</v>
      </c>
      <c r="R94" s="7">
        <f t="shared" si="76"/>
        <v>592916.63434078451</v>
      </c>
      <c r="S94" s="7">
        <f t="shared" si="76"/>
        <v>521766.63821989042</v>
      </c>
      <c r="T94" s="7">
        <f t="shared" si="76"/>
        <v>355749.98060447071</v>
      </c>
      <c r="U94" s="7">
        <f t="shared" si="76"/>
        <v>142299.99224178828</v>
      </c>
      <c r="V94" s="25">
        <f t="shared" si="79"/>
        <v>2371666.537363138</v>
      </c>
      <c r="W94" s="25">
        <f t="shared" si="80"/>
        <v>545483.30359352182</v>
      </c>
      <c r="X94" s="25">
        <f t="shared" si="77"/>
        <v>1043533.2764397807</v>
      </c>
      <c r="Y94" s="25">
        <f t="shared" si="77"/>
        <v>0</v>
      </c>
      <c r="Z94" s="25">
        <f t="shared" si="77"/>
        <v>498049.97284625896</v>
      </c>
      <c r="AA94" s="25">
        <f t="shared" si="77"/>
        <v>284599.98448357655</v>
      </c>
      <c r="AB94" s="99"/>
      <c r="AC94" s="99"/>
      <c r="AD94" s="99"/>
      <c r="AE94" s="99"/>
      <c r="AF94" s="99"/>
    </row>
    <row r="95" spans="1:45" s="26" customFormat="1" ht="34.5" customHeight="1">
      <c r="A95" s="101" t="s">
        <v>27</v>
      </c>
      <c r="B95" s="126" t="s">
        <v>78</v>
      </c>
      <c r="C95" s="127" t="s">
        <v>79</v>
      </c>
      <c r="D95" s="127"/>
      <c r="E95" s="306"/>
      <c r="F95" s="306"/>
      <c r="G95" s="306"/>
      <c r="H95" s="306"/>
      <c r="I95" s="306"/>
      <c r="J95" s="306"/>
      <c r="K95" s="306"/>
      <c r="L95" s="306"/>
      <c r="M95" s="109">
        <v>0.27796296296296297</v>
      </c>
      <c r="N95" s="117">
        <v>15010</v>
      </c>
      <c r="O95" s="7">
        <f t="shared" si="78"/>
        <v>0</v>
      </c>
      <c r="P95" s="7">
        <f t="shared" si="76"/>
        <v>99676.401232297969</v>
      </c>
      <c r="Q95" s="7">
        <f t="shared" si="76"/>
        <v>355987.14725820703</v>
      </c>
      <c r="R95" s="7">
        <f t="shared" si="76"/>
        <v>355987.14725820703</v>
      </c>
      <c r="S95" s="7">
        <f t="shared" si="76"/>
        <v>313268.68958722218</v>
      </c>
      <c r="T95" s="7">
        <f t="shared" si="76"/>
        <v>213592.28835492421</v>
      </c>
      <c r="U95" s="7">
        <f t="shared" si="76"/>
        <v>85436.915341969681</v>
      </c>
      <c r="V95" s="25">
        <f t="shared" si="79"/>
        <v>1423948.5890328279</v>
      </c>
      <c r="W95" s="25">
        <f t="shared" si="80"/>
        <v>327508.17547755042</v>
      </c>
      <c r="X95" s="25">
        <f t="shared" si="77"/>
        <v>626537.37917444424</v>
      </c>
      <c r="Y95" s="25">
        <f t="shared" si="77"/>
        <v>0</v>
      </c>
      <c r="Z95" s="25">
        <f t="shared" si="77"/>
        <v>299029.20369689382</v>
      </c>
      <c r="AA95" s="25">
        <f t="shared" si="77"/>
        <v>170873.83068393933</v>
      </c>
      <c r="AB95" s="99"/>
      <c r="AC95" s="99"/>
      <c r="AD95" s="99"/>
      <c r="AE95" s="99"/>
      <c r="AF95" s="99"/>
    </row>
    <row r="96" spans="1:45" s="26" customFormat="1" ht="36" customHeight="1">
      <c r="A96" s="101" t="s">
        <v>28</v>
      </c>
      <c r="B96" s="126" t="s">
        <v>69</v>
      </c>
      <c r="C96" s="127" t="s">
        <v>80</v>
      </c>
      <c r="D96" s="127"/>
      <c r="E96" s="306"/>
      <c r="F96" s="306"/>
      <c r="G96" s="306"/>
      <c r="H96" s="306"/>
      <c r="I96" s="306"/>
      <c r="J96" s="306"/>
      <c r="K96" s="306"/>
      <c r="L96" s="306"/>
      <c r="M96" s="109">
        <v>1.8518518518518517E-2</v>
      </c>
      <c r="N96" s="117">
        <v>1000</v>
      </c>
      <c r="O96" s="7">
        <f t="shared" si="78"/>
        <v>0</v>
      </c>
      <c r="P96" s="7">
        <f t="shared" si="76"/>
        <v>6640.6663046167869</v>
      </c>
      <c r="Q96" s="7">
        <f t="shared" si="76"/>
        <v>23716.665373631378</v>
      </c>
      <c r="R96" s="7">
        <f t="shared" si="76"/>
        <v>23716.665373631378</v>
      </c>
      <c r="S96" s="7">
        <f t="shared" si="76"/>
        <v>20870.665528795616</v>
      </c>
      <c r="T96" s="7">
        <f t="shared" si="76"/>
        <v>14229.999224178828</v>
      </c>
      <c r="U96" s="7">
        <f t="shared" si="76"/>
        <v>5691.9996896715311</v>
      </c>
      <c r="V96" s="25">
        <f t="shared" si="79"/>
        <v>94866.661494525513</v>
      </c>
      <c r="W96" s="25">
        <f t="shared" si="80"/>
        <v>21819.33214374087</v>
      </c>
      <c r="X96" s="25">
        <f t="shared" si="77"/>
        <v>41741.331057591226</v>
      </c>
      <c r="Y96" s="25">
        <f t="shared" si="77"/>
        <v>0</v>
      </c>
      <c r="Z96" s="25">
        <f t="shared" si="77"/>
        <v>19921.998913850359</v>
      </c>
      <c r="AA96" s="25">
        <f t="shared" si="77"/>
        <v>11383.99937934306</v>
      </c>
      <c r="AB96" s="99"/>
      <c r="AC96" s="99"/>
      <c r="AD96" s="99"/>
      <c r="AE96" s="99"/>
      <c r="AF96" s="99"/>
    </row>
    <row r="97" spans="1:32" s="26" customFormat="1" ht="35.25" customHeight="1">
      <c r="A97" s="101" t="s">
        <v>29</v>
      </c>
      <c r="B97" s="126" t="s">
        <v>81</v>
      </c>
      <c r="C97" s="127" t="s">
        <v>82</v>
      </c>
      <c r="D97" s="127"/>
      <c r="E97" s="306"/>
      <c r="F97" s="306"/>
      <c r="G97" s="306"/>
      <c r="H97" s="306"/>
      <c r="I97" s="306"/>
      <c r="J97" s="306"/>
      <c r="K97" s="306"/>
      <c r="L97" s="306"/>
      <c r="M97" s="109">
        <v>5.5555555555555552E-2</v>
      </c>
      <c r="N97" s="117">
        <v>3000</v>
      </c>
      <c r="O97" s="7">
        <f t="shared" si="78"/>
        <v>0</v>
      </c>
      <c r="P97" s="7">
        <f t="shared" si="76"/>
        <v>19921.998913850359</v>
      </c>
      <c r="Q97" s="7">
        <f t="shared" si="76"/>
        <v>71149.996120894139</v>
      </c>
      <c r="R97" s="7">
        <f t="shared" si="76"/>
        <v>71149.996120894139</v>
      </c>
      <c r="S97" s="7">
        <f t="shared" si="76"/>
        <v>62611.996586386849</v>
      </c>
      <c r="T97" s="7">
        <f t="shared" si="76"/>
        <v>42689.997672536483</v>
      </c>
      <c r="U97" s="7">
        <f t="shared" si="76"/>
        <v>17075.999069014593</v>
      </c>
      <c r="V97" s="25">
        <f t="shared" si="79"/>
        <v>284599.98448357661</v>
      </c>
      <c r="W97" s="25">
        <f t="shared" si="80"/>
        <v>65457.996431222622</v>
      </c>
      <c r="X97" s="25">
        <f t="shared" si="77"/>
        <v>125223.99317277371</v>
      </c>
      <c r="Y97" s="25">
        <f t="shared" si="77"/>
        <v>0</v>
      </c>
      <c r="Z97" s="25">
        <f t="shared" si="77"/>
        <v>59765.996741551084</v>
      </c>
      <c r="AA97" s="25">
        <f t="shared" si="77"/>
        <v>34151.998138029194</v>
      </c>
      <c r="AB97" s="99"/>
      <c r="AC97" s="99"/>
      <c r="AD97" s="99"/>
      <c r="AE97" s="99"/>
      <c r="AF97" s="99"/>
    </row>
    <row r="98" spans="1:32" s="26" customFormat="1" ht="52.5" customHeight="1">
      <c r="A98" s="101" t="s">
        <v>30</v>
      </c>
      <c r="B98" s="126" t="s">
        <v>83</v>
      </c>
      <c r="C98" s="127" t="s">
        <v>84</v>
      </c>
      <c r="D98" s="127"/>
      <c r="E98" s="306"/>
      <c r="F98" s="306"/>
      <c r="G98" s="306"/>
      <c r="H98" s="306"/>
      <c r="I98" s="306"/>
      <c r="J98" s="306"/>
      <c r="K98" s="306"/>
      <c r="L98" s="306"/>
      <c r="M98" s="109">
        <v>0.185</v>
      </c>
      <c r="N98" s="117">
        <v>9990</v>
      </c>
      <c r="O98" s="7">
        <f t="shared" si="78"/>
        <v>0</v>
      </c>
      <c r="P98" s="7">
        <f t="shared" si="76"/>
        <v>66340.256383121698</v>
      </c>
      <c r="Q98" s="7">
        <f t="shared" si="76"/>
        <v>236929.48708257749</v>
      </c>
      <c r="R98" s="7">
        <f t="shared" si="76"/>
        <v>236929.48708257749</v>
      </c>
      <c r="S98" s="7">
        <f t="shared" si="76"/>
        <v>208497.94863266821</v>
      </c>
      <c r="T98" s="7">
        <f t="shared" si="76"/>
        <v>142157.6922495465</v>
      </c>
      <c r="U98" s="7">
        <f t="shared" si="76"/>
        <v>56863.076899818596</v>
      </c>
      <c r="V98" s="25">
        <f t="shared" si="79"/>
        <v>947717.94833031006</v>
      </c>
      <c r="W98" s="25">
        <f t="shared" si="80"/>
        <v>217975.12811597131</v>
      </c>
      <c r="X98" s="25">
        <f t="shared" si="77"/>
        <v>416995.89726533642</v>
      </c>
      <c r="Y98" s="25">
        <f t="shared" si="77"/>
        <v>0</v>
      </c>
      <c r="Z98" s="25">
        <f t="shared" si="77"/>
        <v>199020.76914936511</v>
      </c>
      <c r="AA98" s="25">
        <f t="shared" si="77"/>
        <v>113726.15379963721</v>
      </c>
      <c r="AB98" s="99"/>
      <c r="AC98" s="99"/>
      <c r="AD98" s="99"/>
      <c r="AE98" s="99"/>
      <c r="AF98" s="99"/>
    </row>
    <row r="99" spans="1:32" s="26" customFormat="1" ht="15" customHeight="1">
      <c r="A99" s="168"/>
      <c r="E99" s="306"/>
      <c r="F99" s="306"/>
      <c r="G99" s="306"/>
      <c r="H99" s="306"/>
      <c r="I99" s="306"/>
      <c r="J99" s="306"/>
      <c r="K99" s="306"/>
      <c r="L99" s="306"/>
      <c r="M99" s="109">
        <v>1</v>
      </c>
      <c r="N99" s="106"/>
      <c r="O99" s="106"/>
      <c r="P99" s="106"/>
      <c r="Q99" s="106"/>
      <c r="R99" s="106"/>
      <c r="S99" s="106"/>
      <c r="T99" s="106"/>
      <c r="U99" s="106"/>
      <c r="V99" s="58"/>
      <c r="W99" s="25"/>
      <c r="X99" s="25"/>
      <c r="Y99" s="25"/>
      <c r="Z99" s="25"/>
      <c r="AA99" s="25"/>
      <c r="AB99" s="99"/>
      <c r="AC99" s="99"/>
      <c r="AD99" s="99"/>
      <c r="AE99" s="99"/>
      <c r="AF99" s="99"/>
    </row>
    <row r="100" spans="1:32" s="71" customFormat="1" ht="15" customHeight="1">
      <c r="A100" s="169" t="s">
        <v>85</v>
      </c>
      <c r="B100" s="135" t="s">
        <v>86</v>
      </c>
      <c r="C100" s="135"/>
      <c r="D100" s="135"/>
      <c r="E100" s="150">
        <v>0</v>
      </c>
      <c r="F100" s="150">
        <v>6.8411629473388098</v>
      </c>
      <c r="G100" s="150">
        <v>24.432724811924317</v>
      </c>
      <c r="H100" s="150">
        <v>24.432724811924317</v>
      </c>
      <c r="I100" s="150">
        <v>21.500797834493401</v>
      </c>
      <c r="J100" s="150">
        <v>14.65963488715459</v>
      </c>
      <c r="K100" s="150">
        <v>5.8638539548618356</v>
      </c>
      <c r="L100" s="305">
        <f>SUM(E100:K100)</f>
        <v>97.73089924769728</v>
      </c>
      <c r="M100" s="140"/>
      <c r="N100" s="141">
        <v>245553.35027310648</v>
      </c>
      <c r="O100" s="141">
        <f>SUM(O101:O108)</f>
        <v>0</v>
      </c>
      <c r="P100" s="141">
        <f t="shared" ref="P100:V100" si="81">SUM(P101:P108)</f>
        <v>1679870.4814832844</v>
      </c>
      <c r="Q100" s="141">
        <f t="shared" si="81"/>
        <v>5999537.433868872</v>
      </c>
      <c r="R100" s="141">
        <f t="shared" si="81"/>
        <v>5999537.433868872</v>
      </c>
      <c r="S100" s="141">
        <f t="shared" si="81"/>
        <v>5279592.9418046083</v>
      </c>
      <c r="T100" s="141">
        <f t="shared" si="81"/>
        <v>3599722.460321323</v>
      </c>
      <c r="U100" s="141">
        <f t="shared" si="81"/>
        <v>1439888.9841285292</v>
      </c>
      <c r="V100" s="320">
        <f t="shared" si="81"/>
        <v>23998149.735475488</v>
      </c>
      <c r="W100" s="320">
        <f>SUM(W101:W108)</f>
        <v>3599722.460321323</v>
      </c>
      <c r="X100" s="320">
        <f>SUM(X101:X108)</f>
        <v>13198982.354511522</v>
      </c>
      <c r="Y100" s="320">
        <f>SUM(Y101:Y108)</f>
        <v>0</v>
      </c>
      <c r="Z100" s="320">
        <f>SUM(Z101:Z108)</f>
        <v>5279592.9418046065</v>
      </c>
      <c r="AA100" s="320">
        <f>SUM(AA101:AA108)</f>
        <v>1919851.9788380393</v>
      </c>
      <c r="AB100" s="237">
        <v>0.15</v>
      </c>
      <c r="AC100" s="237">
        <v>0.55000000000000004</v>
      </c>
      <c r="AD100" s="237">
        <v>0</v>
      </c>
      <c r="AE100" s="237">
        <v>0.22</v>
      </c>
      <c r="AF100" s="237">
        <v>0.08</v>
      </c>
    </row>
    <row r="101" spans="1:32" s="2" customFormat="1" ht="15" customHeight="1">
      <c r="A101" s="100" t="s">
        <v>22</v>
      </c>
      <c r="B101" s="127" t="s">
        <v>23</v>
      </c>
      <c r="C101" s="127" t="s">
        <v>23</v>
      </c>
      <c r="D101" s="127"/>
      <c r="E101" s="148"/>
      <c r="F101" s="148"/>
      <c r="G101" s="148"/>
      <c r="H101" s="148"/>
      <c r="I101" s="148"/>
      <c r="J101" s="148"/>
      <c r="K101" s="148"/>
      <c r="L101" s="306"/>
      <c r="M101" s="109">
        <v>0</v>
      </c>
      <c r="N101" s="117">
        <v>0</v>
      </c>
      <c r="O101" s="7">
        <f>+E$100*$N101</f>
        <v>0</v>
      </c>
      <c r="P101" s="7">
        <f t="shared" ref="P101:U108" si="82">+F$100*$N101</f>
        <v>0</v>
      </c>
      <c r="Q101" s="7">
        <f t="shared" si="82"/>
        <v>0</v>
      </c>
      <c r="R101" s="7">
        <f t="shared" si="82"/>
        <v>0</v>
      </c>
      <c r="S101" s="7">
        <f t="shared" si="82"/>
        <v>0</v>
      </c>
      <c r="T101" s="7">
        <f t="shared" si="82"/>
        <v>0</v>
      </c>
      <c r="U101" s="7">
        <f t="shared" si="82"/>
        <v>0</v>
      </c>
      <c r="V101" s="7">
        <f>SUM(O101:U101)</f>
        <v>0</v>
      </c>
      <c r="W101" s="7">
        <f>+$V101*AB$100</f>
        <v>0</v>
      </c>
      <c r="X101" s="7">
        <f t="shared" ref="X101:AA108" si="83">+$V101*AC$100</f>
        <v>0</v>
      </c>
      <c r="Y101" s="7">
        <f t="shared" si="83"/>
        <v>0</v>
      </c>
      <c r="Z101" s="7">
        <f t="shared" si="83"/>
        <v>0</v>
      </c>
      <c r="AA101" s="7">
        <f t="shared" si="83"/>
        <v>0</v>
      </c>
      <c r="AB101" s="99"/>
      <c r="AC101" s="99"/>
      <c r="AD101" s="99"/>
      <c r="AE101" s="99"/>
      <c r="AF101" s="99"/>
    </row>
    <row r="102" spans="1:32" s="2" customFormat="1" ht="33.75" customHeight="1">
      <c r="A102" s="101" t="s">
        <v>24</v>
      </c>
      <c r="B102" s="127" t="s">
        <v>23</v>
      </c>
      <c r="C102" s="127" t="s">
        <v>23</v>
      </c>
      <c r="D102" s="127"/>
      <c r="E102" s="148"/>
      <c r="F102" s="148"/>
      <c r="G102" s="148"/>
      <c r="H102" s="148"/>
      <c r="I102" s="148"/>
      <c r="J102" s="148"/>
      <c r="K102" s="148"/>
      <c r="L102" s="306"/>
      <c r="M102" s="109">
        <v>0</v>
      </c>
      <c r="N102" s="117">
        <v>0</v>
      </c>
      <c r="O102" s="7">
        <f t="shared" ref="O102:O108" si="84">+E$100*$N102</f>
        <v>0</v>
      </c>
      <c r="P102" s="7">
        <f t="shared" si="82"/>
        <v>0</v>
      </c>
      <c r="Q102" s="7">
        <f t="shared" si="82"/>
        <v>0</v>
      </c>
      <c r="R102" s="7">
        <f t="shared" si="82"/>
        <v>0</v>
      </c>
      <c r="S102" s="7">
        <f t="shared" si="82"/>
        <v>0</v>
      </c>
      <c r="T102" s="7">
        <f t="shared" si="82"/>
        <v>0</v>
      </c>
      <c r="U102" s="7">
        <f t="shared" si="82"/>
        <v>0</v>
      </c>
      <c r="V102" s="7">
        <f t="shared" ref="V102:V108" si="85">SUM(O102:U102)</f>
        <v>0</v>
      </c>
      <c r="W102" s="7">
        <f t="shared" ref="W102:W108" si="86">+$V102*AB$100</f>
        <v>0</v>
      </c>
      <c r="X102" s="7">
        <f t="shared" si="83"/>
        <v>0</v>
      </c>
      <c r="Y102" s="7">
        <f t="shared" si="83"/>
        <v>0</v>
      </c>
      <c r="Z102" s="7">
        <f t="shared" si="83"/>
        <v>0</v>
      </c>
      <c r="AA102" s="7">
        <f t="shared" si="83"/>
        <v>0</v>
      </c>
      <c r="AB102" s="99"/>
      <c r="AC102" s="99"/>
      <c r="AD102" s="99"/>
      <c r="AE102" s="99"/>
      <c r="AF102" s="99"/>
    </row>
    <row r="103" spans="1:32" s="2" customFormat="1" ht="24.75" customHeight="1">
      <c r="A103" s="101" t="s">
        <v>25</v>
      </c>
      <c r="B103" s="127" t="s">
        <v>23</v>
      </c>
      <c r="C103" s="127" t="s">
        <v>23</v>
      </c>
      <c r="D103" s="127"/>
      <c r="E103" s="148"/>
      <c r="F103" s="148"/>
      <c r="G103" s="148"/>
      <c r="H103" s="148"/>
      <c r="I103" s="148"/>
      <c r="J103" s="148"/>
      <c r="K103" s="148"/>
      <c r="L103" s="306"/>
      <c r="M103" s="109">
        <v>0</v>
      </c>
      <c r="N103" s="117">
        <v>0</v>
      </c>
      <c r="O103" s="7">
        <f t="shared" si="84"/>
        <v>0</v>
      </c>
      <c r="P103" s="7">
        <f t="shared" si="82"/>
        <v>0</v>
      </c>
      <c r="Q103" s="7">
        <f t="shared" si="82"/>
        <v>0</v>
      </c>
      <c r="R103" s="7">
        <f t="shared" si="82"/>
        <v>0</v>
      </c>
      <c r="S103" s="7">
        <f t="shared" si="82"/>
        <v>0</v>
      </c>
      <c r="T103" s="7">
        <f t="shared" si="82"/>
        <v>0</v>
      </c>
      <c r="U103" s="7">
        <f t="shared" si="82"/>
        <v>0</v>
      </c>
      <c r="V103" s="7">
        <f t="shared" si="85"/>
        <v>0</v>
      </c>
      <c r="W103" s="7">
        <f t="shared" si="86"/>
        <v>0</v>
      </c>
      <c r="X103" s="7">
        <f t="shared" si="83"/>
        <v>0</v>
      </c>
      <c r="Y103" s="7">
        <f t="shared" si="83"/>
        <v>0</v>
      </c>
      <c r="Z103" s="7">
        <f t="shared" si="83"/>
        <v>0</v>
      </c>
      <c r="AA103" s="7">
        <f t="shared" si="83"/>
        <v>0</v>
      </c>
      <c r="AB103" s="99"/>
      <c r="AC103" s="99"/>
      <c r="AD103" s="99"/>
      <c r="AE103" s="99"/>
      <c r="AF103" s="99"/>
    </row>
    <row r="104" spans="1:32" s="2" customFormat="1" ht="42" customHeight="1">
      <c r="A104" s="101" t="s">
        <v>26</v>
      </c>
      <c r="B104" s="126" t="s">
        <v>87</v>
      </c>
      <c r="C104" s="127" t="s">
        <v>88</v>
      </c>
      <c r="D104" s="127"/>
      <c r="E104" s="148"/>
      <c r="F104" s="148"/>
      <c r="G104" s="148"/>
      <c r="H104" s="148"/>
      <c r="I104" s="148"/>
      <c r="J104" s="148"/>
      <c r="K104" s="148"/>
      <c r="L104" s="306"/>
      <c r="M104" s="109">
        <v>0.44000017355499921</v>
      </c>
      <c r="N104" s="117">
        <v>108043.51673717836</v>
      </c>
      <c r="O104" s="7">
        <f t="shared" si="84"/>
        <v>0</v>
      </c>
      <c r="P104" s="7">
        <f t="shared" si="82"/>
        <v>739143.30340256519</v>
      </c>
      <c r="Q104" s="7">
        <f t="shared" si="82"/>
        <v>2639797.512152018</v>
      </c>
      <c r="R104" s="7">
        <f t="shared" si="82"/>
        <v>2639797.512152018</v>
      </c>
      <c r="S104" s="7">
        <f t="shared" si="82"/>
        <v>2323021.8106937762</v>
      </c>
      <c r="T104" s="7">
        <f t="shared" si="82"/>
        <v>1583878.5072912108</v>
      </c>
      <c r="U104" s="7">
        <f t="shared" si="82"/>
        <v>633551.40291648428</v>
      </c>
      <c r="V104" s="7">
        <f t="shared" si="85"/>
        <v>10559190.048608072</v>
      </c>
      <c r="W104" s="7">
        <f t="shared" si="86"/>
        <v>1583878.5072912108</v>
      </c>
      <c r="X104" s="7">
        <f t="shared" si="83"/>
        <v>5807554.5267344406</v>
      </c>
      <c r="Y104" s="7">
        <f t="shared" si="83"/>
        <v>0</v>
      </c>
      <c r="Z104" s="7">
        <f t="shared" si="83"/>
        <v>2323021.8106937758</v>
      </c>
      <c r="AA104" s="7">
        <f t="shared" si="83"/>
        <v>844735.20388864574</v>
      </c>
      <c r="AB104" s="99"/>
      <c r="AC104" s="99"/>
      <c r="AD104" s="99"/>
      <c r="AE104" s="99"/>
      <c r="AF104" s="99"/>
    </row>
    <row r="105" spans="1:32" s="2" customFormat="1" ht="46.5" customHeight="1">
      <c r="A105" s="101" t="s">
        <v>27</v>
      </c>
      <c r="B105" s="126" t="s">
        <v>89</v>
      </c>
      <c r="C105" s="127" t="s">
        <v>90</v>
      </c>
      <c r="D105" s="127"/>
      <c r="E105" s="148"/>
      <c r="F105" s="148"/>
      <c r="G105" s="148"/>
      <c r="H105" s="148"/>
      <c r="I105" s="148"/>
      <c r="J105" s="148"/>
      <c r="K105" s="148"/>
      <c r="L105" s="306"/>
      <c r="M105" s="109">
        <v>0.38081262616219985</v>
      </c>
      <c r="N105" s="117">
        <v>93509.816180428214</v>
      </c>
      <c r="O105" s="7">
        <f t="shared" si="84"/>
        <v>0</v>
      </c>
      <c r="P105" s="7">
        <f t="shared" si="82"/>
        <v>639715.88966600865</v>
      </c>
      <c r="Q105" s="7">
        <f t="shared" si="82"/>
        <v>2284699.6059500305</v>
      </c>
      <c r="R105" s="7">
        <f t="shared" si="82"/>
        <v>2284699.6059500305</v>
      </c>
      <c r="S105" s="7">
        <f t="shared" si="82"/>
        <v>2010535.6532360269</v>
      </c>
      <c r="T105" s="7">
        <f t="shared" si="82"/>
        <v>1370819.7635700183</v>
      </c>
      <c r="U105" s="7">
        <f t="shared" si="82"/>
        <v>548327.90542800725</v>
      </c>
      <c r="V105" s="7">
        <f t="shared" si="85"/>
        <v>9138798.423800122</v>
      </c>
      <c r="W105" s="7">
        <f t="shared" si="86"/>
        <v>1370819.7635700183</v>
      </c>
      <c r="X105" s="7">
        <f t="shared" si="83"/>
        <v>5026339.1330900677</v>
      </c>
      <c r="Y105" s="7">
        <f t="shared" si="83"/>
        <v>0</v>
      </c>
      <c r="Z105" s="7">
        <f t="shared" si="83"/>
        <v>2010535.6532360269</v>
      </c>
      <c r="AA105" s="7">
        <f t="shared" si="83"/>
        <v>731103.87390400982</v>
      </c>
      <c r="AB105" s="99"/>
      <c r="AC105" s="99"/>
      <c r="AD105" s="99"/>
      <c r="AE105" s="99"/>
      <c r="AF105" s="99"/>
    </row>
    <row r="106" spans="1:32" s="2" customFormat="1" ht="60.75" customHeight="1">
      <c r="A106" s="101" t="s">
        <v>28</v>
      </c>
      <c r="B106" s="126" t="s">
        <v>91</v>
      </c>
      <c r="C106" s="127" t="s">
        <v>92</v>
      </c>
      <c r="D106" s="127"/>
      <c r="E106" s="148"/>
      <c r="F106" s="148"/>
      <c r="G106" s="148"/>
      <c r="H106" s="148"/>
      <c r="I106" s="148"/>
      <c r="J106" s="148"/>
      <c r="K106" s="148"/>
      <c r="L106" s="306"/>
      <c r="M106" s="109">
        <v>2.0362181850318295E-2</v>
      </c>
      <c r="N106" s="117">
        <v>5000.0019722158995</v>
      </c>
      <c r="O106" s="7">
        <f t="shared" si="84"/>
        <v>0</v>
      </c>
      <c r="P106" s="7">
        <f t="shared" si="82"/>
        <v>34205.828228944381</v>
      </c>
      <c r="Q106" s="7">
        <f t="shared" si="82"/>
        <v>122163.67224622992</v>
      </c>
      <c r="R106" s="7">
        <f t="shared" si="82"/>
        <v>122163.67224622992</v>
      </c>
      <c r="S106" s="7">
        <f t="shared" si="82"/>
        <v>107504.03157668235</v>
      </c>
      <c r="T106" s="7">
        <f t="shared" si="82"/>
        <v>73298.203347737959</v>
      </c>
      <c r="U106" s="7">
        <f t="shared" si="82"/>
        <v>29319.281339095181</v>
      </c>
      <c r="V106" s="7">
        <f t="shared" si="85"/>
        <v>488654.68898491975</v>
      </c>
      <c r="W106" s="7">
        <f t="shared" si="86"/>
        <v>73298.203347737959</v>
      </c>
      <c r="X106" s="7">
        <f t="shared" si="83"/>
        <v>268760.07894170587</v>
      </c>
      <c r="Y106" s="7">
        <f t="shared" si="83"/>
        <v>0</v>
      </c>
      <c r="Z106" s="7">
        <f t="shared" si="83"/>
        <v>107504.03157668235</v>
      </c>
      <c r="AA106" s="7">
        <f t="shared" si="83"/>
        <v>39092.375118793578</v>
      </c>
      <c r="AB106" s="99"/>
      <c r="AC106" s="99"/>
      <c r="AD106" s="99"/>
      <c r="AE106" s="99"/>
      <c r="AF106" s="99"/>
    </row>
    <row r="107" spans="1:32" s="2" customFormat="1" ht="36.75" customHeight="1">
      <c r="A107" s="101" t="s">
        <v>29</v>
      </c>
      <c r="B107" s="126" t="s">
        <v>93</v>
      </c>
      <c r="C107" s="127" t="s">
        <v>94</v>
      </c>
      <c r="D107" s="127"/>
      <c r="E107" s="148"/>
      <c r="F107" s="148"/>
      <c r="G107" s="148"/>
      <c r="H107" s="148"/>
      <c r="I107" s="148"/>
      <c r="J107" s="148"/>
      <c r="K107" s="148"/>
      <c r="L107" s="306"/>
      <c r="M107" s="109">
        <v>2.8507054590445613E-2</v>
      </c>
      <c r="N107" s="117">
        <v>7000.0027611022597</v>
      </c>
      <c r="O107" s="7">
        <f t="shared" si="84"/>
        <v>0</v>
      </c>
      <c r="P107" s="7">
        <f t="shared" si="82"/>
        <v>47888.159520522138</v>
      </c>
      <c r="Q107" s="7">
        <f t="shared" si="82"/>
        <v>171029.14114472191</v>
      </c>
      <c r="R107" s="7">
        <f t="shared" si="82"/>
        <v>171029.14114472191</v>
      </c>
      <c r="S107" s="7">
        <f t="shared" si="82"/>
        <v>150505.6442073553</v>
      </c>
      <c r="T107" s="7">
        <f t="shared" si="82"/>
        <v>102617.48468683315</v>
      </c>
      <c r="U107" s="7">
        <f t="shared" si="82"/>
        <v>41046.993874733256</v>
      </c>
      <c r="V107" s="7">
        <f t="shared" si="85"/>
        <v>684116.56457888766</v>
      </c>
      <c r="W107" s="7">
        <f t="shared" si="86"/>
        <v>102617.48468683315</v>
      </c>
      <c r="X107" s="7">
        <f t="shared" si="83"/>
        <v>376264.11051838822</v>
      </c>
      <c r="Y107" s="7">
        <f t="shared" si="83"/>
        <v>0</v>
      </c>
      <c r="Z107" s="7">
        <f t="shared" si="83"/>
        <v>150505.64420735528</v>
      </c>
      <c r="AA107" s="7">
        <f t="shared" si="83"/>
        <v>54729.325166311013</v>
      </c>
      <c r="AB107" s="99"/>
      <c r="AC107" s="99"/>
      <c r="AD107" s="99"/>
      <c r="AE107" s="99"/>
      <c r="AF107" s="99"/>
    </row>
    <row r="108" spans="1:32" s="2" customFormat="1" ht="45" customHeight="1">
      <c r="A108" s="101" t="s">
        <v>30</v>
      </c>
      <c r="B108" s="126" t="s">
        <v>95</v>
      </c>
      <c r="C108" s="127" t="s">
        <v>96</v>
      </c>
      <c r="D108" s="127"/>
      <c r="E108" s="148"/>
      <c r="F108" s="148"/>
      <c r="G108" s="148"/>
      <c r="H108" s="148"/>
      <c r="I108" s="148"/>
      <c r="J108" s="148"/>
      <c r="K108" s="148"/>
      <c r="L108" s="306"/>
      <c r="M108" s="109">
        <v>0.13031796384203709</v>
      </c>
      <c r="N108" s="117">
        <v>32000.012622181759</v>
      </c>
      <c r="O108" s="7">
        <f t="shared" si="84"/>
        <v>0</v>
      </c>
      <c r="P108" s="7">
        <f t="shared" si="82"/>
        <v>218917.30066524408</v>
      </c>
      <c r="Q108" s="7">
        <f t="shared" si="82"/>
        <v>781847.50237587153</v>
      </c>
      <c r="R108" s="7">
        <f t="shared" si="82"/>
        <v>781847.50237587153</v>
      </c>
      <c r="S108" s="7">
        <f t="shared" si="82"/>
        <v>688025.80209076707</v>
      </c>
      <c r="T108" s="7">
        <f t="shared" si="82"/>
        <v>469108.50142552296</v>
      </c>
      <c r="U108" s="7">
        <f t="shared" si="82"/>
        <v>187643.40057020917</v>
      </c>
      <c r="V108" s="7">
        <f t="shared" si="85"/>
        <v>3127390.0095034861</v>
      </c>
      <c r="W108" s="7">
        <f t="shared" si="86"/>
        <v>469108.5014255229</v>
      </c>
      <c r="X108" s="7">
        <f t="shared" si="83"/>
        <v>1720064.5052269176</v>
      </c>
      <c r="Y108" s="7">
        <f t="shared" si="83"/>
        <v>0</v>
      </c>
      <c r="Z108" s="7">
        <f t="shared" si="83"/>
        <v>688025.80209076696</v>
      </c>
      <c r="AA108" s="7">
        <f t="shared" si="83"/>
        <v>250191.20076027888</v>
      </c>
      <c r="AB108" s="99"/>
      <c r="AC108" s="99"/>
      <c r="AD108" s="99"/>
      <c r="AE108" s="99"/>
      <c r="AF108" s="99"/>
    </row>
    <row r="109" spans="1:32" s="2" customFormat="1" ht="15" customHeight="1">
      <c r="A109" s="168"/>
      <c r="B109" s="30"/>
      <c r="C109" s="127"/>
      <c r="D109" s="127"/>
      <c r="E109" s="148"/>
      <c r="F109" s="148"/>
      <c r="G109" s="148"/>
      <c r="H109" s="148"/>
      <c r="I109" s="148"/>
      <c r="J109" s="148"/>
      <c r="K109" s="148"/>
      <c r="L109" s="306"/>
      <c r="M109" s="109">
        <v>1</v>
      </c>
      <c r="N109" s="51"/>
      <c r="O109" s="51"/>
      <c r="P109" s="51"/>
      <c r="Q109" s="51"/>
      <c r="R109" s="51"/>
      <c r="S109" s="51"/>
      <c r="T109" s="51"/>
      <c r="U109" s="51"/>
      <c r="V109" s="57"/>
      <c r="W109" s="7"/>
      <c r="X109" s="7"/>
      <c r="Y109" s="7"/>
      <c r="Z109" s="67"/>
      <c r="AA109" s="7"/>
      <c r="AB109" s="99"/>
      <c r="AC109" s="99"/>
      <c r="AD109" s="99"/>
      <c r="AE109" s="99"/>
      <c r="AF109" s="99"/>
    </row>
    <row r="110" spans="1:32" s="71" customFormat="1" ht="15" customHeight="1">
      <c r="A110" s="169" t="s">
        <v>97</v>
      </c>
      <c r="B110" s="135" t="s">
        <v>98</v>
      </c>
      <c r="C110" s="122"/>
      <c r="D110" s="122"/>
      <c r="E110" s="150">
        <v>0</v>
      </c>
      <c r="F110" s="150">
        <v>11.51570072781886</v>
      </c>
      <c r="G110" s="150">
        <v>37.837302391404826</v>
      </c>
      <c r="H110" s="150">
        <v>41.127502599353065</v>
      </c>
      <c r="I110" s="150">
        <v>36.192202287430696</v>
      </c>
      <c r="J110" s="150">
        <v>24.67650155961184</v>
      </c>
      <c r="K110" s="150">
        <v>13.160800831792981</v>
      </c>
      <c r="L110" s="305">
        <f>SUM(E110:K110)</f>
        <v>164.51001039741226</v>
      </c>
      <c r="M110" s="140"/>
      <c r="N110" s="141">
        <v>202312.59214065835</v>
      </c>
      <c r="O110" s="141">
        <f>SUM(O111:O118)</f>
        <v>0</v>
      </c>
      <c r="P110" s="141">
        <f t="shared" ref="P110:V110" si="87">SUM(P111:P118)</f>
        <v>2329771.2645610995</v>
      </c>
      <c r="Q110" s="141">
        <f t="shared" si="87"/>
        <v>7654962.7264150409</v>
      </c>
      <c r="R110" s="141">
        <f t="shared" si="87"/>
        <v>8320611.659146782</v>
      </c>
      <c r="S110" s="141">
        <f t="shared" si="87"/>
        <v>7322138.260049168</v>
      </c>
      <c r="T110" s="141">
        <f t="shared" si="87"/>
        <v>4992366.99548807</v>
      </c>
      <c r="U110" s="141">
        <f t="shared" si="87"/>
        <v>2662595.7309269705</v>
      </c>
      <c r="V110" s="320">
        <f t="shared" si="87"/>
        <v>33282446.636587128</v>
      </c>
      <c r="W110" s="320">
        <f>SUM(W111:W118)</f>
        <v>7322138.260049169</v>
      </c>
      <c r="X110" s="320">
        <f>SUM(X111:X118)</f>
        <v>12314505.255537238</v>
      </c>
      <c r="Y110" s="320">
        <f>SUM(Y111:Y118)</f>
        <v>2662595.7309269705</v>
      </c>
      <c r="Z110" s="320">
        <f>SUM(Z111:Z118)</f>
        <v>10650382.923707882</v>
      </c>
      <c r="AA110" s="320">
        <f>SUM(AA111:AA118)</f>
        <v>332824.46636587131</v>
      </c>
      <c r="AB110" s="237">
        <v>0.22</v>
      </c>
      <c r="AC110" s="237">
        <v>0.37</v>
      </c>
      <c r="AD110" s="237">
        <v>0.08</v>
      </c>
      <c r="AE110" s="237">
        <v>0.32</v>
      </c>
      <c r="AF110" s="237">
        <v>0.01</v>
      </c>
    </row>
    <row r="111" spans="1:32" s="2" customFormat="1" ht="15" customHeight="1">
      <c r="A111" s="100" t="s">
        <v>22</v>
      </c>
      <c r="B111" s="30" t="s">
        <v>23</v>
      </c>
      <c r="C111" s="127" t="s">
        <v>23</v>
      </c>
      <c r="D111" s="127"/>
      <c r="E111" s="148"/>
      <c r="F111" s="148"/>
      <c r="G111" s="148"/>
      <c r="H111" s="148"/>
      <c r="I111" s="148"/>
      <c r="J111" s="148"/>
      <c r="K111" s="148"/>
      <c r="L111" s="306"/>
      <c r="M111" s="142">
        <v>0</v>
      </c>
      <c r="N111" s="117">
        <v>0</v>
      </c>
      <c r="O111" s="7">
        <f>+E$110*$N111</f>
        <v>0</v>
      </c>
      <c r="P111" s="7">
        <f t="shared" ref="P111:U118" si="88">+F$110*$N111</f>
        <v>0</v>
      </c>
      <c r="Q111" s="7">
        <f t="shared" si="88"/>
        <v>0</v>
      </c>
      <c r="R111" s="7">
        <f t="shared" si="88"/>
        <v>0</v>
      </c>
      <c r="S111" s="7">
        <f t="shared" si="88"/>
        <v>0</v>
      </c>
      <c r="T111" s="7">
        <f t="shared" si="88"/>
        <v>0</v>
      </c>
      <c r="U111" s="7">
        <f t="shared" si="88"/>
        <v>0</v>
      </c>
      <c r="V111" s="7">
        <f>SUM(O111:U111)</f>
        <v>0</v>
      </c>
      <c r="W111" s="7">
        <f>+$V111*AB$110</f>
        <v>0</v>
      </c>
      <c r="X111" s="7">
        <f t="shared" ref="X111:AA118" si="89">+$V111*AC$110</f>
        <v>0</v>
      </c>
      <c r="Y111" s="7">
        <f t="shared" si="89"/>
        <v>0</v>
      </c>
      <c r="Z111" s="7">
        <f t="shared" si="89"/>
        <v>0</v>
      </c>
      <c r="AA111" s="7">
        <f t="shared" si="89"/>
        <v>0</v>
      </c>
      <c r="AB111" s="99"/>
      <c r="AC111" s="99"/>
      <c r="AD111" s="99"/>
      <c r="AE111" s="99"/>
      <c r="AF111" s="99"/>
    </row>
    <row r="112" spans="1:32" s="2" customFormat="1" ht="34.5" customHeight="1">
      <c r="A112" s="101" t="s">
        <v>24</v>
      </c>
      <c r="B112" s="30" t="s">
        <v>23</v>
      </c>
      <c r="C112" s="127" t="s">
        <v>23</v>
      </c>
      <c r="D112" s="127"/>
      <c r="E112" s="148"/>
      <c r="F112" s="148"/>
      <c r="G112" s="148"/>
      <c r="H112" s="148"/>
      <c r="I112" s="148"/>
      <c r="J112" s="148"/>
      <c r="K112" s="148"/>
      <c r="L112" s="306"/>
      <c r="M112" s="142">
        <v>0</v>
      </c>
      <c r="N112" s="117">
        <v>0</v>
      </c>
      <c r="O112" s="7">
        <f t="shared" ref="O112:O118" si="90">+E$110*$N112</f>
        <v>0</v>
      </c>
      <c r="P112" s="7">
        <f t="shared" si="88"/>
        <v>0</v>
      </c>
      <c r="Q112" s="7">
        <f t="shared" si="88"/>
        <v>0</v>
      </c>
      <c r="R112" s="7">
        <f t="shared" si="88"/>
        <v>0</v>
      </c>
      <c r="S112" s="7">
        <f t="shared" si="88"/>
        <v>0</v>
      </c>
      <c r="T112" s="7">
        <f t="shared" si="88"/>
        <v>0</v>
      </c>
      <c r="U112" s="7">
        <f t="shared" si="88"/>
        <v>0</v>
      </c>
      <c r="V112" s="7">
        <f t="shared" ref="V112:V118" si="91">SUM(O112:U112)</f>
        <v>0</v>
      </c>
      <c r="W112" s="7">
        <f t="shared" ref="W112:W118" si="92">+$V112*AB$110</f>
        <v>0</v>
      </c>
      <c r="X112" s="7">
        <f t="shared" si="89"/>
        <v>0</v>
      </c>
      <c r="Y112" s="7">
        <f t="shared" si="89"/>
        <v>0</v>
      </c>
      <c r="Z112" s="7">
        <f t="shared" si="89"/>
        <v>0</v>
      </c>
      <c r="AA112" s="7">
        <f t="shared" si="89"/>
        <v>0</v>
      </c>
      <c r="AB112" s="99"/>
      <c r="AC112" s="99"/>
      <c r="AD112" s="99"/>
      <c r="AE112" s="99"/>
      <c r="AF112" s="99"/>
    </row>
    <row r="113" spans="1:32" s="2" customFormat="1" ht="19.5" customHeight="1">
      <c r="A113" s="101" t="s">
        <v>25</v>
      </c>
      <c r="B113" s="30" t="s">
        <v>23</v>
      </c>
      <c r="C113" s="127" t="s">
        <v>23</v>
      </c>
      <c r="D113" s="127"/>
      <c r="E113" s="148"/>
      <c r="F113" s="148"/>
      <c r="G113" s="148"/>
      <c r="H113" s="148"/>
      <c r="I113" s="148"/>
      <c r="J113" s="148"/>
      <c r="K113" s="148"/>
      <c r="L113" s="306"/>
      <c r="M113" s="142">
        <v>0</v>
      </c>
      <c r="N113" s="117">
        <v>0</v>
      </c>
      <c r="O113" s="7">
        <f t="shared" si="90"/>
        <v>0</v>
      </c>
      <c r="P113" s="7">
        <f t="shared" si="88"/>
        <v>0</v>
      </c>
      <c r="Q113" s="7">
        <f t="shared" si="88"/>
        <v>0</v>
      </c>
      <c r="R113" s="7">
        <f t="shared" si="88"/>
        <v>0</v>
      </c>
      <c r="S113" s="7">
        <f t="shared" si="88"/>
        <v>0</v>
      </c>
      <c r="T113" s="7">
        <f t="shared" si="88"/>
        <v>0</v>
      </c>
      <c r="U113" s="7">
        <f t="shared" si="88"/>
        <v>0</v>
      </c>
      <c r="V113" s="7">
        <f t="shared" si="91"/>
        <v>0</v>
      </c>
      <c r="W113" s="7">
        <f t="shared" si="92"/>
        <v>0</v>
      </c>
      <c r="X113" s="7">
        <f t="shared" si="89"/>
        <v>0</v>
      </c>
      <c r="Y113" s="7">
        <f t="shared" si="89"/>
        <v>0</v>
      </c>
      <c r="Z113" s="7">
        <f t="shared" si="89"/>
        <v>0</v>
      </c>
      <c r="AA113" s="7">
        <f t="shared" si="89"/>
        <v>0</v>
      </c>
      <c r="AB113" s="99"/>
      <c r="AC113" s="99"/>
      <c r="AD113" s="99"/>
      <c r="AE113" s="99"/>
      <c r="AF113" s="99"/>
    </row>
    <row r="114" spans="1:32" s="2" customFormat="1" ht="36" customHeight="1">
      <c r="A114" s="101" t="s">
        <v>26</v>
      </c>
      <c r="B114" s="126" t="s">
        <v>87</v>
      </c>
      <c r="C114" s="127" t="s">
        <v>99</v>
      </c>
      <c r="D114" s="127"/>
      <c r="E114" s="148"/>
      <c r="F114" s="148"/>
      <c r="G114" s="148"/>
      <c r="H114" s="148"/>
      <c r="I114" s="148"/>
      <c r="J114" s="148"/>
      <c r="K114" s="148"/>
      <c r="L114" s="306"/>
      <c r="M114" s="142">
        <v>0.28500011673019848</v>
      </c>
      <c r="N114" s="117">
        <v>57659.112376076664</v>
      </c>
      <c r="O114" s="7">
        <f t="shared" si="90"/>
        <v>0</v>
      </c>
      <c r="P114" s="7">
        <f t="shared" si="88"/>
        <v>663985.08235457551</v>
      </c>
      <c r="Q114" s="7">
        <f t="shared" si="88"/>
        <v>2181665.270593605</v>
      </c>
      <c r="R114" s="7">
        <f t="shared" si="88"/>
        <v>2371375.2941234834</v>
      </c>
      <c r="S114" s="7">
        <f t="shared" si="88"/>
        <v>2086810.2588286654</v>
      </c>
      <c r="T114" s="7">
        <f t="shared" si="88"/>
        <v>1422825.1764740902</v>
      </c>
      <c r="U114" s="7">
        <f t="shared" si="88"/>
        <v>758840.09411951469</v>
      </c>
      <c r="V114" s="7">
        <f t="shared" si="91"/>
        <v>9485501.1764939334</v>
      </c>
      <c r="W114" s="7">
        <f t="shared" si="92"/>
        <v>2086810.2588286654</v>
      </c>
      <c r="X114" s="7">
        <f t="shared" si="89"/>
        <v>3509635.4353027553</v>
      </c>
      <c r="Y114" s="7">
        <f t="shared" si="89"/>
        <v>758840.09411951469</v>
      </c>
      <c r="Z114" s="7">
        <f t="shared" si="89"/>
        <v>3035360.3764780588</v>
      </c>
      <c r="AA114" s="7">
        <f t="shared" si="89"/>
        <v>94855.011764939336</v>
      </c>
      <c r="AB114" s="99"/>
      <c r="AC114" s="99"/>
      <c r="AD114" s="99"/>
      <c r="AE114" s="99"/>
      <c r="AF114" s="99"/>
    </row>
    <row r="115" spans="1:32" s="2" customFormat="1" ht="50.25" customHeight="1">
      <c r="A115" s="101" t="s">
        <v>27</v>
      </c>
      <c r="B115" s="126" t="s">
        <v>89</v>
      </c>
      <c r="C115" s="127" t="s">
        <v>100</v>
      </c>
      <c r="D115" s="127"/>
      <c r="E115" s="148"/>
      <c r="F115" s="148"/>
      <c r="G115" s="148"/>
      <c r="H115" s="148"/>
      <c r="I115" s="148"/>
      <c r="J115" s="148"/>
      <c r="K115" s="148"/>
      <c r="L115" s="306"/>
      <c r="M115" s="142">
        <v>0.49400020233234404</v>
      </c>
      <c r="N115" s="117">
        <v>99942.461451866227</v>
      </c>
      <c r="O115" s="7">
        <f t="shared" si="90"/>
        <v>0</v>
      </c>
      <c r="P115" s="7">
        <f t="shared" si="88"/>
        <v>1150907.4760812642</v>
      </c>
      <c r="Q115" s="7">
        <f t="shared" si="88"/>
        <v>3781553.1356955827</v>
      </c>
      <c r="R115" s="7">
        <f t="shared" si="88"/>
        <v>4110383.8431473719</v>
      </c>
      <c r="S115" s="7">
        <f t="shared" si="88"/>
        <v>3617137.781969687</v>
      </c>
      <c r="T115" s="7">
        <f t="shared" si="88"/>
        <v>2466230.3058884232</v>
      </c>
      <c r="U115" s="7">
        <f t="shared" si="88"/>
        <v>1315322.829807159</v>
      </c>
      <c r="V115" s="7">
        <f t="shared" si="91"/>
        <v>16441535.372589488</v>
      </c>
      <c r="W115" s="7">
        <f t="shared" si="92"/>
        <v>3617137.7819696874</v>
      </c>
      <c r="X115" s="7">
        <f t="shared" si="89"/>
        <v>6083368.0878581107</v>
      </c>
      <c r="Y115" s="7">
        <f t="shared" si="89"/>
        <v>1315322.829807159</v>
      </c>
      <c r="Z115" s="7">
        <f t="shared" si="89"/>
        <v>5261291.3192286361</v>
      </c>
      <c r="AA115" s="7">
        <f t="shared" si="89"/>
        <v>164415.35372589488</v>
      </c>
      <c r="AB115" s="99"/>
      <c r="AC115" s="99"/>
      <c r="AD115" s="99"/>
      <c r="AE115" s="99"/>
      <c r="AF115" s="99"/>
    </row>
    <row r="116" spans="1:32" s="2" customFormat="1" ht="63" customHeight="1">
      <c r="A116" s="101" t="s">
        <v>28</v>
      </c>
      <c r="B116" s="126" t="s">
        <v>101</v>
      </c>
      <c r="C116" s="127" t="s">
        <v>102</v>
      </c>
      <c r="D116" s="127"/>
      <c r="E116" s="148"/>
      <c r="F116" s="148"/>
      <c r="G116" s="148"/>
      <c r="H116" s="148"/>
      <c r="I116" s="148"/>
      <c r="J116" s="148"/>
      <c r="K116" s="148"/>
      <c r="L116" s="306"/>
      <c r="M116" s="142">
        <v>2.8228605440133735E-2</v>
      </c>
      <c r="N116" s="117">
        <v>5711.0023391093455</v>
      </c>
      <c r="O116" s="7">
        <f t="shared" si="90"/>
        <v>0</v>
      </c>
      <c r="P116" s="7">
        <f t="shared" si="88"/>
        <v>65766.193793056707</v>
      </c>
      <c r="Q116" s="7">
        <f t="shared" si="88"/>
        <v>216088.92246290061</v>
      </c>
      <c r="R116" s="7">
        <f t="shared" si="88"/>
        <v>234879.26354663103</v>
      </c>
      <c r="S116" s="7">
        <f t="shared" si="88"/>
        <v>206693.75192103532</v>
      </c>
      <c r="T116" s="7">
        <f t="shared" si="88"/>
        <v>140927.55812797864</v>
      </c>
      <c r="U116" s="7">
        <f t="shared" si="88"/>
        <v>75161.364334921935</v>
      </c>
      <c r="V116" s="7">
        <f t="shared" si="91"/>
        <v>939517.05418652424</v>
      </c>
      <c r="W116" s="7">
        <f t="shared" si="92"/>
        <v>206693.75192103532</v>
      </c>
      <c r="X116" s="7">
        <f t="shared" si="89"/>
        <v>347621.31004901399</v>
      </c>
      <c r="Y116" s="7">
        <f t="shared" si="89"/>
        <v>75161.364334921935</v>
      </c>
      <c r="Z116" s="7">
        <f t="shared" si="89"/>
        <v>300645.45733968774</v>
      </c>
      <c r="AA116" s="7">
        <f t="shared" si="89"/>
        <v>9395.1705418652418</v>
      </c>
      <c r="AB116" s="99"/>
      <c r="AC116" s="99"/>
      <c r="AD116" s="99"/>
      <c r="AE116" s="99"/>
      <c r="AF116" s="99"/>
    </row>
    <row r="117" spans="1:32" s="2" customFormat="1" ht="35.25" customHeight="1">
      <c r="A117" s="101" t="s">
        <v>29</v>
      </c>
      <c r="B117" s="126" t="s">
        <v>93</v>
      </c>
      <c r="C117" s="127" t="s">
        <v>103</v>
      </c>
      <c r="D117" s="127"/>
      <c r="E117" s="148"/>
      <c r="F117" s="148"/>
      <c r="G117" s="148"/>
      <c r="H117" s="148"/>
      <c r="I117" s="148"/>
      <c r="J117" s="148"/>
      <c r="K117" s="148"/>
      <c r="L117" s="306"/>
      <c r="M117" s="142">
        <v>3.4599936627724766E-2</v>
      </c>
      <c r="N117" s="117">
        <v>7000.0028670575066</v>
      </c>
      <c r="O117" s="7">
        <f t="shared" si="90"/>
        <v>0</v>
      </c>
      <c r="P117" s="7">
        <f t="shared" si="88"/>
        <v>80609.938110908231</v>
      </c>
      <c r="Q117" s="7">
        <f t="shared" si="88"/>
        <v>264861.22522155562</v>
      </c>
      <c r="R117" s="7">
        <f t="shared" si="88"/>
        <v>287892.63611038652</v>
      </c>
      <c r="S117" s="7">
        <f t="shared" si="88"/>
        <v>253345.51977714011</v>
      </c>
      <c r="T117" s="7">
        <f t="shared" si="88"/>
        <v>172735.58166623191</v>
      </c>
      <c r="U117" s="7">
        <f t="shared" si="88"/>
        <v>92125.643555323681</v>
      </c>
      <c r="V117" s="7">
        <f t="shared" si="91"/>
        <v>1151570.5444415458</v>
      </c>
      <c r="W117" s="7">
        <f t="shared" si="92"/>
        <v>253345.51977714009</v>
      </c>
      <c r="X117" s="7">
        <f t="shared" si="89"/>
        <v>426081.10144337197</v>
      </c>
      <c r="Y117" s="7">
        <f t="shared" si="89"/>
        <v>92125.643555323666</v>
      </c>
      <c r="Z117" s="7">
        <f t="shared" si="89"/>
        <v>368502.57422129466</v>
      </c>
      <c r="AA117" s="7">
        <f t="shared" si="89"/>
        <v>11515.705444415458</v>
      </c>
      <c r="AB117" s="99"/>
      <c r="AC117" s="99"/>
      <c r="AD117" s="99"/>
      <c r="AE117" s="99"/>
      <c r="AF117" s="99"/>
    </row>
    <row r="118" spans="1:32" s="2" customFormat="1" ht="49.5" customHeight="1">
      <c r="A118" s="101" t="s">
        <v>30</v>
      </c>
      <c r="B118" s="126" t="s">
        <v>104</v>
      </c>
      <c r="C118" s="127" t="s">
        <v>105</v>
      </c>
      <c r="D118" s="127"/>
      <c r="E118" s="148"/>
      <c r="F118" s="148"/>
      <c r="G118" s="148"/>
      <c r="H118" s="148"/>
      <c r="I118" s="148"/>
      <c r="J118" s="148"/>
      <c r="K118" s="148"/>
      <c r="L118" s="306"/>
      <c r="M118" s="142">
        <v>0.15817113886959894</v>
      </c>
      <c r="N118" s="117">
        <v>32000.013106548602</v>
      </c>
      <c r="O118" s="7">
        <f t="shared" si="90"/>
        <v>0</v>
      </c>
      <c r="P118" s="7">
        <f t="shared" si="88"/>
        <v>368502.57422129478</v>
      </c>
      <c r="Q118" s="7">
        <f t="shared" si="88"/>
        <v>1210794.1724413971</v>
      </c>
      <c r="R118" s="7">
        <f t="shared" si="88"/>
        <v>1316080.6222189097</v>
      </c>
      <c r="S118" s="7">
        <f t="shared" si="88"/>
        <v>1158150.9475526405</v>
      </c>
      <c r="T118" s="7">
        <f t="shared" si="88"/>
        <v>789648.37333134585</v>
      </c>
      <c r="U118" s="7">
        <f t="shared" si="88"/>
        <v>421145.79911005113</v>
      </c>
      <c r="V118" s="7">
        <f t="shared" si="91"/>
        <v>5264322.4888756396</v>
      </c>
      <c r="W118" s="7">
        <f t="shared" si="92"/>
        <v>1158150.9475526407</v>
      </c>
      <c r="X118" s="7">
        <f t="shared" si="89"/>
        <v>1947799.3208839865</v>
      </c>
      <c r="Y118" s="7">
        <f t="shared" si="89"/>
        <v>421145.79911005119</v>
      </c>
      <c r="Z118" s="7">
        <f t="shared" si="89"/>
        <v>1684583.1964402047</v>
      </c>
      <c r="AA118" s="7">
        <f t="shared" si="89"/>
        <v>52643.224888756398</v>
      </c>
      <c r="AB118" s="99"/>
      <c r="AC118" s="99"/>
      <c r="AD118" s="99"/>
      <c r="AE118" s="99"/>
      <c r="AF118" s="99"/>
    </row>
    <row r="119" spans="1:32" s="2" customFormat="1" ht="15" customHeight="1">
      <c r="A119" s="170"/>
      <c r="B119" s="30"/>
      <c r="C119" s="127"/>
      <c r="D119" s="127"/>
      <c r="E119" s="148"/>
      <c r="F119" s="148"/>
      <c r="G119" s="148"/>
      <c r="H119" s="148"/>
      <c r="I119" s="148"/>
      <c r="J119" s="148"/>
      <c r="K119" s="148"/>
      <c r="L119" s="306"/>
      <c r="M119" s="109">
        <v>1</v>
      </c>
      <c r="N119" s="51"/>
      <c r="O119" s="51"/>
      <c r="P119" s="51"/>
      <c r="Q119" s="51"/>
      <c r="R119" s="51"/>
      <c r="S119" s="51"/>
      <c r="T119" s="51"/>
      <c r="U119" s="51"/>
      <c r="V119" s="57"/>
      <c r="W119" s="7"/>
      <c r="X119" s="7"/>
      <c r="Y119" s="7"/>
      <c r="Z119" s="7"/>
      <c r="AA119" s="7"/>
      <c r="AB119" s="99"/>
      <c r="AC119" s="99"/>
      <c r="AD119" s="99"/>
      <c r="AE119" s="99"/>
      <c r="AF119" s="99"/>
    </row>
    <row r="120" spans="1:32" s="10" customFormat="1" ht="15" customHeight="1">
      <c r="A120" s="171" t="s">
        <v>106</v>
      </c>
      <c r="B120" s="36" t="s">
        <v>107</v>
      </c>
      <c r="C120" s="125"/>
      <c r="D120" s="125"/>
      <c r="E120" s="307">
        <v>2</v>
      </c>
      <c r="F120" s="307">
        <v>2</v>
      </c>
      <c r="G120" s="36">
        <v>2</v>
      </c>
      <c r="H120" s="36">
        <v>2</v>
      </c>
      <c r="I120" s="36">
        <v>2</v>
      </c>
      <c r="J120" s="36">
        <v>2</v>
      </c>
      <c r="K120" s="36">
        <v>2</v>
      </c>
      <c r="L120" s="307">
        <v>12</v>
      </c>
      <c r="M120" s="91"/>
      <c r="N120" s="13"/>
      <c r="O120" s="13"/>
      <c r="P120" s="13"/>
      <c r="Q120" s="13"/>
      <c r="R120" s="13"/>
      <c r="S120" s="13"/>
      <c r="T120" s="13"/>
      <c r="U120" s="13"/>
      <c r="V120" s="144">
        <f t="shared" ref="V120:AA120" si="93">+V121+V131+V141</f>
        <v>1801726.4722684103</v>
      </c>
      <c r="W120" s="144">
        <f t="shared" si="93"/>
        <v>401542.76500831381</v>
      </c>
      <c r="X120" s="144">
        <f t="shared" si="93"/>
        <v>0</v>
      </c>
      <c r="Y120" s="144">
        <f t="shared" si="93"/>
        <v>0</v>
      </c>
      <c r="Z120" s="144">
        <f t="shared" si="93"/>
        <v>0</v>
      </c>
      <c r="AA120" s="144">
        <f t="shared" si="93"/>
        <v>1400183.7072600964</v>
      </c>
      <c r="AB120" s="244"/>
      <c r="AC120" s="244"/>
      <c r="AD120" s="244"/>
      <c r="AE120" s="244"/>
      <c r="AF120" s="244"/>
    </row>
    <row r="121" spans="1:32" s="71" customFormat="1" ht="15" customHeight="1">
      <c r="A121" s="169" t="s">
        <v>108</v>
      </c>
      <c r="B121" s="172" t="s">
        <v>109</v>
      </c>
      <c r="C121" s="122"/>
      <c r="D121" s="122"/>
      <c r="E121" s="150">
        <v>1.7142857142857142</v>
      </c>
      <c r="F121" s="150">
        <v>1.7142857142857142</v>
      </c>
      <c r="G121" s="150">
        <v>1.7142857142857142</v>
      </c>
      <c r="H121" s="150">
        <v>1.7142857142857142</v>
      </c>
      <c r="I121" s="150">
        <v>1.7142857142857142</v>
      </c>
      <c r="J121" s="150">
        <v>1.7142857142857142</v>
      </c>
      <c r="K121" s="150">
        <v>1.7142857142857142</v>
      </c>
      <c r="L121" s="150">
        <f>SUM(E121:K121)</f>
        <v>11.999999999999998</v>
      </c>
      <c r="M121" s="149"/>
      <c r="N121" s="120">
        <v>6800</v>
      </c>
      <c r="O121" s="120">
        <f>SUM(O122:O129)</f>
        <v>11657.142857142855</v>
      </c>
      <c r="P121" s="120">
        <f t="shared" ref="P121:V121" si="94">SUM(P122:P129)</f>
        <v>11657.142857142855</v>
      </c>
      <c r="Q121" s="120">
        <f t="shared" si="94"/>
        <v>11657.142857142855</v>
      </c>
      <c r="R121" s="120">
        <f t="shared" si="94"/>
        <v>11657.142857142855</v>
      </c>
      <c r="S121" s="120">
        <f t="shared" si="94"/>
        <v>11657.142857142855</v>
      </c>
      <c r="T121" s="120">
        <f t="shared" si="94"/>
        <v>11657.142857142855</v>
      </c>
      <c r="U121" s="120">
        <f t="shared" si="94"/>
        <v>11657.142857142855</v>
      </c>
      <c r="V121" s="65">
        <f t="shared" si="94"/>
        <v>81600</v>
      </c>
      <c r="W121" s="65">
        <f>SUM(W122:W129)</f>
        <v>16320</v>
      </c>
      <c r="X121" s="65">
        <f>SUM(X122:X129)</f>
        <v>0</v>
      </c>
      <c r="Y121" s="65">
        <f>SUM(Y122:Y129)</f>
        <v>0</v>
      </c>
      <c r="Z121" s="65">
        <f>SUM(Z122:Z129)</f>
        <v>0</v>
      </c>
      <c r="AA121" s="65">
        <f>SUM(AA122:AA129)</f>
        <v>65280</v>
      </c>
      <c r="AB121" s="237">
        <v>0.2</v>
      </c>
      <c r="AC121" s="237">
        <v>0</v>
      </c>
      <c r="AD121" s="237">
        <v>0</v>
      </c>
      <c r="AE121" s="237">
        <v>0</v>
      </c>
      <c r="AF121" s="237">
        <v>0.8</v>
      </c>
    </row>
    <row r="122" spans="1:32" s="2" customFormat="1" ht="15" customHeight="1">
      <c r="A122" s="100" t="s">
        <v>22</v>
      </c>
      <c r="B122" s="30" t="s">
        <v>23</v>
      </c>
      <c r="C122" s="107" t="s">
        <v>23</v>
      </c>
      <c r="D122" s="107"/>
      <c r="E122" s="148"/>
      <c r="F122" s="148"/>
      <c r="G122" s="148"/>
      <c r="H122" s="148"/>
      <c r="I122" s="148"/>
      <c r="J122" s="148"/>
      <c r="K122" s="148"/>
      <c r="L122" s="148"/>
      <c r="M122" s="110">
        <v>0</v>
      </c>
      <c r="N122" s="7">
        <v>0</v>
      </c>
      <c r="O122" s="7">
        <f>+E$121*$N122</f>
        <v>0</v>
      </c>
      <c r="P122" s="7">
        <f t="shared" ref="P122:U129" si="95">+F$121*$N122</f>
        <v>0</v>
      </c>
      <c r="Q122" s="7">
        <f t="shared" si="95"/>
        <v>0</v>
      </c>
      <c r="R122" s="7">
        <f t="shared" si="95"/>
        <v>0</v>
      </c>
      <c r="S122" s="7">
        <f t="shared" si="95"/>
        <v>0</v>
      </c>
      <c r="T122" s="7">
        <f t="shared" si="95"/>
        <v>0</v>
      </c>
      <c r="U122" s="7">
        <f t="shared" si="95"/>
        <v>0</v>
      </c>
      <c r="V122" s="173">
        <f>SUM(O122:U122)</f>
        <v>0</v>
      </c>
      <c r="W122" s="173">
        <f>+$V122*AB$121</f>
        <v>0</v>
      </c>
      <c r="X122" s="173">
        <f t="shared" ref="X122:AA129" si="96">+$V122*AC$121</f>
        <v>0</v>
      </c>
      <c r="Y122" s="173">
        <f t="shared" si="96"/>
        <v>0</v>
      </c>
      <c r="Z122" s="173">
        <f t="shared" si="96"/>
        <v>0</v>
      </c>
      <c r="AA122" s="173">
        <f t="shared" si="96"/>
        <v>0</v>
      </c>
      <c r="AB122" s="99"/>
      <c r="AC122" s="99"/>
      <c r="AD122" s="99"/>
      <c r="AE122" s="99"/>
      <c r="AF122" s="99"/>
    </row>
    <row r="123" spans="1:32" s="2" customFormat="1" ht="15" customHeight="1">
      <c r="A123" s="101" t="s">
        <v>24</v>
      </c>
      <c r="B123" s="30" t="s">
        <v>23</v>
      </c>
      <c r="C123" s="107" t="s">
        <v>23</v>
      </c>
      <c r="D123" s="107"/>
      <c r="E123" s="148"/>
      <c r="F123" s="148"/>
      <c r="G123" s="148"/>
      <c r="H123" s="148"/>
      <c r="I123" s="148"/>
      <c r="J123" s="148"/>
      <c r="K123" s="148"/>
      <c r="L123" s="148"/>
      <c r="M123" s="110">
        <v>0</v>
      </c>
      <c r="N123" s="7">
        <v>0</v>
      </c>
      <c r="O123" s="7">
        <f t="shared" ref="O123:O129" si="97">+E$121*$N123</f>
        <v>0</v>
      </c>
      <c r="P123" s="7">
        <f t="shared" si="95"/>
        <v>0</v>
      </c>
      <c r="Q123" s="7">
        <f t="shared" si="95"/>
        <v>0</v>
      </c>
      <c r="R123" s="7">
        <f t="shared" si="95"/>
        <v>0</v>
      </c>
      <c r="S123" s="7">
        <f t="shared" si="95"/>
        <v>0</v>
      </c>
      <c r="T123" s="7">
        <f t="shared" si="95"/>
        <v>0</v>
      </c>
      <c r="U123" s="7">
        <f t="shared" si="95"/>
        <v>0</v>
      </c>
      <c r="V123" s="173">
        <f t="shared" ref="V123:V129" si="98">SUM(O123:U123)</f>
        <v>0</v>
      </c>
      <c r="W123" s="173">
        <f t="shared" ref="W123:W129" si="99">+$V123*AB$121</f>
        <v>0</v>
      </c>
      <c r="X123" s="173">
        <f t="shared" si="96"/>
        <v>0</v>
      </c>
      <c r="Y123" s="173">
        <f t="shared" si="96"/>
        <v>0</v>
      </c>
      <c r="Z123" s="173">
        <f t="shared" si="96"/>
        <v>0</v>
      </c>
      <c r="AA123" s="173">
        <f t="shared" si="96"/>
        <v>0</v>
      </c>
      <c r="AB123" s="99"/>
      <c r="AC123" s="99"/>
      <c r="AD123" s="99"/>
      <c r="AE123" s="99"/>
      <c r="AF123" s="99"/>
    </row>
    <row r="124" spans="1:32" s="2" customFormat="1" ht="15" customHeight="1">
      <c r="A124" s="101" t="s">
        <v>25</v>
      </c>
      <c r="B124" s="30" t="s">
        <v>23</v>
      </c>
      <c r="C124" s="107" t="s">
        <v>23</v>
      </c>
      <c r="D124" s="107"/>
      <c r="E124" s="148"/>
      <c r="F124" s="148"/>
      <c r="G124" s="148"/>
      <c r="H124" s="148"/>
      <c r="I124" s="148"/>
      <c r="J124" s="148"/>
      <c r="K124" s="148"/>
      <c r="L124" s="148"/>
      <c r="M124" s="110">
        <v>0</v>
      </c>
      <c r="N124" s="7">
        <v>0</v>
      </c>
      <c r="O124" s="7">
        <f t="shared" si="97"/>
        <v>0</v>
      </c>
      <c r="P124" s="7">
        <f t="shared" si="95"/>
        <v>0</v>
      </c>
      <c r="Q124" s="7">
        <f t="shared" si="95"/>
        <v>0</v>
      </c>
      <c r="R124" s="7">
        <f t="shared" si="95"/>
        <v>0</v>
      </c>
      <c r="S124" s="7">
        <f t="shared" si="95"/>
        <v>0</v>
      </c>
      <c r="T124" s="7">
        <f t="shared" si="95"/>
        <v>0</v>
      </c>
      <c r="U124" s="7">
        <f t="shared" si="95"/>
        <v>0</v>
      </c>
      <c r="V124" s="173">
        <f t="shared" si="98"/>
        <v>0</v>
      </c>
      <c r="W124" s="173">
        <f t="shared" si="99"/>
        <v>0</v>
      </c>
      <c r="X124" s="173">
        <f t="shared" si="96"/>
        <v>0</v>
      </c>
      <c r="Y124" s="173">
        <f t="shared" si="96"/>
        <v>0</v>
      </c>
      <c r="Z124" s="173">
        <f t="shared" si="96"/>
        <v>0</v>
      </c>
      <c r="AA124" s="173">
        <f t="shared" si="96"/>
        <v>0</v>
      </c>
      <c r="AB124" s="99"/>
      <c r="AC124" s="99"/>
      <c r="AD124" s="99"/>
      <c r="AE124" s="99"/>
      <c r="AF124" s="99"/>
    </row>
    <row r="125" spans="1:32" s="2" customFormat="1" ht="39.75" customHeight="1">
      <c r="A125" s="101" t="s">
        <v>26</v>
      </c>
      <c r="B125" s="126" t="s">
        <v>110</v>
      </c>
      <c r="C125" s="127" t="s">
        <v>111</v>
      </c>
      <c r="D125" s="127"/>
      <c r="E125" s="148"/>
      <c r="F125" s="148"/>
      <c r="G125" s="148"/>
      <c r="H125" s="148"/>
      <c r="I125" s="148"/>
      <c r="J125" s="148"/>
      <c r="K125" s="148"/>
      <c r="L125" s="148"/>
      <c r="M125" s="110">
        <v>0.35294117647058826</v>
      </c>
      <c r="N125" s="7">
        <v>2400</v>
      </c>
      <c r="O125" s="7">
        <f t="shared" si="97"/>
        <v>4114.2857142857138</v>
      </c>
      <c r="P125" s="7">
        <f t="shared" si="95"/>
        <v>4114.2857142857138</v>
      </c>
      <c r="Q125" s="7">
        <f t="shared" si="95"/>
        <v>4114.2857142857138</v>
      </c>
      <c r="R125" s="7">
        <f t="shared" si="95"/>
        <v>4114.2857142857138</v>
      </c>
      <c r="S125" s="7">
        <f t="shared" si="95"/>
        <v>4114.2857142857138</v>
      </c>
      <c r="T125" s="7">
        <f t="shared" si="95"/>
        <v>4114.2857142857138</v>
      </c>
      <c r="U125" s="7">
        <f t="shared" si="95"/>
        <v>4114.2857142857138</v>
      </c>
      <c r="V125" s="173">
        <f t="shared" si="98"/>
        <v>28799.999999999996</v>
      </c>
      <c r="W125" s="173">
        <f t="shared" si="99"/>
        <v>5760</v>
      </c>
      <c r="X125" s="173">
        <f t="shared" si="96"/>
        <v>0</v>
      </c>
      <c r="Y125" s="173">
        <f t="shared" si="96"/>
        <v>0</v>
      </c>
      <c r="Z125" s="173">
        <f t="shared" si="96"/>
        <v>0</v>
      </c>
      <c r="AA125" s="173">
        <f t="shared" si="96"/>
        <v>23040</v>
      </c>
      <c r="AB125" s="99"/>
      <c r="AC125" s="99"/>
      <c r="AD125" s="99"/>
      <c r="AE125" s="99"/>
      <c r="AF125" s="99"/>
    </row>
    <row r="126" spans="1:32" s="2" customFormat="1" ht="15" customHeight="1">
      <c r="A126" s="101" t="s">
        <v>27</v>
      </c>
      <c r="B126" s="126" t="s">
        <v>23</v>
      </c>
      <c r="C126" s="127" t="s">
        <v>23</v>
      </c>
      <c r="D126" s="127"/>
      <c r="E126" s="148"/>
      <c r="F126" s="148"/>
      <c r="G126" s="148"/>
      <c r="H126" s="148"/>
      <c r="I126" s="148"/>
      <c r="J126" s="148"/>
      <c r="K126" s="148"/>
      <c r="L126" s="148"/>
      <c r="M126" s="110">
        <v>0</v>
      </c>
      <c r="N126" s="7">
        <v>0</v>
      </c>
      <c r="O126" s="7">
        <f t="shared" si="97"/>
        <v>0</v>
      </c>
      <c r="P126" s="7">
        <f t="shared" si="95"/>
        <v>0</v>
      </c>
      <c r="Q126" s="7">
        <f t="shared" si="95"/>
        <v>0</v>
      </c>
      <c r="R126" s="7">
        <f t="shared" si="95"/>
        <v>0</v>
      </c>
      <c r="S126" s="7">
        <f t="shared" si="95"/>
        <v>0</v>
      </c>
      <c r="T126" s="7">
        <f t="shared" si="95"/>
        <v>0</v>
      </c>
      <c r="U126" s="7">
        <f t="shared" si="95"/>
        <v>0</v>
      </c>
      <c r="V126" s="173">
        <f t="shared" si="98"/>
        <v>0</v>
      </c>
      <c r="W126" s="173">
        <f t="shared" si="99"/>
        <v>0</v>
      </c>
      <c r="X126" s="173">
        <f t="shared" si="96"/>
        <v>0</v>
      </c>
      <c r="Y126" s="173">
        <f t="shared" si="96"/>
        <v>0</v>
      </c>
      <c r="Z126" s="173">
        <f t="shared" si="96"/>
        <v>0</v>
      </c>
      <c r="AA126" s="173">
        <f t="shared" si="96"/>
        <v>0</v>
      </c>
      <c r="AB126" s="99"/>
      <c r="AC126" s="99"/>
      <c r="AD126" s="99"/>
      <c r="AE126" s="99"/>
      <c r="AF126" s="99"/>
    </row>
    <row r="127" spans="1:32" s="2" customFormat="1" ht="61.5" customHeight="1">
      <c r="A127" s="101" t="s">
        <v>28</v>
      </c>
      <c r="B127" s="126" t="s">
        <v>112</v>
      </c>
      <c r="C127" s="127" t="s">
        <v>113</v>
      </c>
      <c r="D127" s="127"/>
      <c r="E127" s="148"/>
      <c r="F127" s="148"/>
      <c r="G127" s="148"/>
      <c r="H127" s="148"/>
      <c r="I127" s="148"/>
      <c r="J127" s="148"/>
      <c r="K127" s="148"/>
      <c r="L127" s="148"/>
      <c r="M127" s="110">
        <v>0.20588235294117646</v>
      </c>
      <c r="N127" s="7">
        <v>1400</v>
      </c>
      <c r="O127" s="7">
        <f t="shared" si="97"/>
        <v>2400</v>
      </c>
      <c r="P127" s="7">
        <f t="shared" si="95"/>
        <v>2400</v>
      </c>
      <c r="Q127" s="7">
        <f t="shared" si="95"/>
        <v>2400</v>
      </c>
      <c r="R127" s="7">
        <f t="shared" si="95"/>
        <v>2400</v>
      </c>
      <c r="S127" s="7">
        <f t="shared" si="95"/>
        <v>2400</v>
      </c>
      <c r="T127" s="7">
        <f t="shared" si="95"/>
        <v>2400</v>
      </c>
      <c r="U127" s="7">
        <f t="shared" si="95"/>
        <v>2400</v>
      </c>
      <c r="V127" s="173">
        <f t="shared" si="98"/>
        <v>16800</v>
      </c>
      <c r="W127" s="173">
        <f t="shared" si="99"/>
        <v>3360</v>
      </c>
      <c r="X127" s="173">
        <f t="shared" si="96"/>
        <v>0</v>
      </c>
      <c r="Y127" s="173">
        <f t="shared" si="96"/>
        <v>0</v>
      </c>
      <c r="Z127" s="173">
        <f t="shared" si="96"/>
        <v>0</v>
      </c>
      <c r="AA127" s="173">
        <f t="shared" si="96"/>
        <v>13440</v>
      </c>
      <c r="AB127" s="99"/>
      <c r="AC127" s="99"/>
      <c r="AD127" s="99"/>
      <c r="AE127" s="99"/>
      <c r="AF127" s="99"/>
    </row>
    <row r="128" spans="1:32" s="2" customFormat="1" ht="33" customHeight="1">
      <c r="A128" s="101" t="s">
        <v>29</v>
      </c>
      <c r="B128" s="126" t="s">
        <v>114</v>
      </c>
      <c r="C128" s="127" t="s">
        <v>115</v>
      </c>
      <c r="D128" s="127"/>
      <c r="E128" s="148"/>
      <c r="F128" s="148"/>
      <c r="G128" s="148"/>
      <c r="H128" s="148"/>
      <c r="I128" s="148"/>
      <c r="J128" s="148"/>
      <c r="K128" s="148"/>
      <c r="L128" s="148"/>
      <c r="M128" s="110">
        <v>0.14705882352941177</v>
      </c>
      <c r="N128" s="7">
        <v>1000</v>
      </c>
      <c r="O128" s="7">
        <f t="shared" si="97"/>
        <v>1714.2857142857142</v>
      </c>
      <c r="P128" s="7">
        <f t="shared" si="95"/>
        <v>1714.2857142857142</v>
      </c>
      <c r="Q128" s="7">
        <f t="shared" si="95"/>
        <v>1714.2857142857142</v>
      </c>
      <c r="R128" s="7">
        <f t="shared" si="95"/>
        <v>1714.2857142857142</v>
      </c>
      <c r="S128" s="7">
        <f t="shared" si="95"/>
        <v>1714.2857142857142</v>
      </c>
      <c r="T128" s="7">
        <f t="shared" si="95"/>
        <v>1714.2857142857142</v>
      </c>
      <c r="U128" s="7">
        <f t="shared" si="95"/>
        <v>1714.2857142857142</v>
      </c>
      <c r="V128" s="173">
        <f t="shared" si="98"/>
        <v>11999.999999999998</v>
      </c>
      <c r="W128" s="173">
        <f t="shared" si="99"/>
        <v>2399.9999999999995</v>
      </c>
      <c r="X128" s="173">
        <f t="shared" si="96"/>
        <v>0</v>
      </c>
      <c r="Y128" s="173">
        <f t="shared" si="96"/>
        <v>0</v>
      </c>
      <c r="Z128" s="173">
        <f t="shared" si="96"/>
        <v>0</v>
      </c>
      <c r="AA128" s="173">
        <f t="shared" si="96"/>
        <v>9599.9999999999982</v>
      </c>
      <c r="AB128" s="99"/>
      <c r="AC128" s="99"/>
      <c r="AD128" s="99"/>
      <c r="AE128" s="99"/>
      <c r="AF128" s="99"/>
    </row>
    <row r="129" spans="1:32" s="2" customFormat="1" ht="33" customHeight="1">
      <c r="A129" s="101" t="s">
        <v>30</v>
      </c>
      <c r="B129" s="126" t="s">
        <v>116</v>
      </c>
      <c r="C129" s="127" t="s">
        <v>117</v>
      </c>
      <c r="D129" s="127"/>
      <c r="E129" s="148"/>
      <c r="F129" s="148"/>
      <c r="G129" s="148"/>
      <c r="H129" s="148"/>
      <c r="I129" s="148"/>
      <c r="J129" s="148"/>
      <c r="K129" s="148"/>
      <c r="L129" s="148"/>
      <c r="M129" s="110">
        <v>0.29411764705882354</v>
      </c>
      <c r="N129" s="7">
        <v>2000</v>
      </c>
      <c r="O129" s="7">
        <f t="shared" si="97"/>
        <v>3428.5714285714284</v>
      </c>
      <c r="P129" s="7">
        <f t="shared" si="95"/>
        <v>3428.5714285714284</v>
      </c>
      <c r="Q129" s="7">
        <f t="shared" si="95"/>
        <v>3428.5714285714284</v>
      </c>
      <c r="R129" s="7">
        <f t="shared" si="95"/>
        <v>3428.5714285714284</v>
      </c>
      <c r="S129" s="7">
        <f t="shared" si="95"/>
        <v>3428.5714285714284</v>
      </c>
      <c r="T129" s="7">
        <f t="shared" si="95"/>
        <v>3428.5714285714284</v>
      </c>
      <c r="U129" s="7">
        <f t="shared" si="95"/>
        <v>3428.5714285714284</v>
      </c>
      <c r="V129" s="173">
        <f t="shared" si="98"/>
        <v>23999.999999999996</v>
      </c>
      <c r="W129" s="173">
        <f t="shared" si="99"/>
        <v>4799.9999999999991</v>
      </c>
      <c r="X129" s="173">
        <f t="shared" si="96"/>
        <v>0</v>
      </c>
      <c r="Y129" s="173">
        <f t="shared" si="96"/>
        <v>0</v>
      </c>
      <c r="Z129" s="173">
        <f t="shared" si="96"/>
        <v>0</v>
      </c>
      <c r="AA129" s="173">
        <f t="shared" si="96"/>
        <v>19199.999999999996</v>
      </c>
      <c r="AB129" s="99"/>
      <c r="AC129" s="99"/>
      <c r="AD129" s="99"/>
      <c r="AE129" s="99"/>
      <c r="AF129" s="99"/>
    </row>
    <row r="130" spans="1:32" s="2" customFormat="1" ht="15" customHeight="1">
      <c r="A130" s="168"/>
      <c r="B130" s="107"/>
      <c r="C130" s="127"/>
      <c r="D130" s="127"/>
      <c r="E130" s="148"/>
      <c r="F130" s="148"/>
      <c r="G130" s="148"/>
      <c r="H130" s="148"/>
      <c r="I130" s="148"/>
      <c r="J130" s="148"/>
      <c r="K130" s="148"/>
      <c r="L130" s="148"/>
      <c r="M130" s="174">
        <v>1</v>
      </c>
      <c r="N130" s="103"/>
      <c r="O130" s="103"/>
      <c r="P130" s="103"/>
      <c r="Q130" s="103"/>
      <c r="R130" s="103"/>
      <c r="S130" s="103"/>
      <c r="T130" s="103"/>
      <c r="U130" s="103"/>
      <c r="V130" s="59"/>
      <c r="W130" s="17"/>
      <c r="X130" s="17"/>
      <c r="Y130" s="17"/>
      <c r="Z130" s="93"/>
      <c r="AA130" s="17"/>
      <c r="AB130" s="99"/>
      <c r="AC130" s="99"/>
      <c r="AD130" s="99"/>
      <c r="AE130" s="99"/>
      <c r="AF130" s="99"/>
    </row>
    <row r="131" spans="1:32" s="71" customFormat="1" ht="15" customHeight="1">
      <c r="A131" s="169" t="s">
        <v>118</v>
      </c>
      <c r="B131" s="172" t="s">
        <v>119</v>
      </c>
      <c r="C131" s="122"/>
      <c r="D131" s="122"/>
      <c r="E131" s="150">
        <v>1.7142857142857142</v>
      </c>
      <c r="F131" s="150">
        <v>1.7142857142857142</v>
      </c>
      <c r="G131" s="150">
        <v>1.7142857142857142</v>
      </c>
      <c r="H131" s="150">
        <v>1.7142857142857142</v>
      </c>
      <c r="I131" s="150">
        <v>1.7142857142857142</v>
      </c>
      <c r="J131" s="150">
        <v>1.7142857142857142</v>
      </c>
      <c r="K131" s="150">
        <v>1.7142857142857142</v>
      </c>
      <c r="L131" s="150">
        <f>SUM(E131:K131)</f>
        <v>11.999999999999998</v>
      </c>
      <c r="M131" s="149"/>
      <c r="N131" s="120">
        <v>45000</v>
      </c>
      <c r="O131" s="120">
        <f>SUM(O132:O139)</f>
        <v>77142.857142857145</v>
      </c>
      <c r="P131" s="120">
        <f t="shared" ref="P131:V131" si="100">SUM(P132:P139)</f>
        <v>77142.857142857145</v>
      </c>
      <c r="Q131" s="120">
        <f t="shared" si="100"/>
        <v>77142.857142857145</v>
      </c>
      <c r="R131" s="120">
        <f t="shared" si="100"/>
        <v>77142.857142857145</v>
      </c>
      <c r="S131" s="120">
        <f t="shared" si="100"/>
        <v>77142.857142857145</v>
      </c>
      <c r="T131" s="120">
        <f t="shared" si="100"/>
        <v>77142.857142857145</v>
      </c>
      <c r="U131" s="120">
        <f t="shared" si="100"/>
        <v>77142.857142857145</v>
      </c>
      <c r="V131" s="65">
        <f t="shared" si="100"/>
        <v>540000</v>
      </c>
      <c r="W131" s="65">
        <f>SUM(W132:W139)</f>
        <v>172800</v>
      </c>
      <c r="X131" s="65">
        <f>SUM(X132:X139)</f>
        <v>0</v>
      </c>
      <c r="Y131" s="65">
        <f>SUM(Y132:Y139)</f>
        <v>0</v>
      </c>
      <c r="Z131" s="65">
        <f>SUM(Z132:Z139)</f>
        <v>0</v>
      </c>
      <c r="AA131" s="65">
        <f>SUM(AA132:AA139)</f>
        <v>367200</v>
      </c>
      <c r="AB131" s="237">
        <v>0.32</v>
      </c>
      <c r="AC131" s="237">
        <v>0</v>
      </c>
      <c r="AD131" s="237">
        <v>0</v>
      </c>
      <c r="AE131" s="237">
        <v>0</v>
      </c>
      <c r="AF131" s="237">
        <v>0.68</v>
      </c>
    </row>
    <row r="132" spans="1:32" s="2" customFormat="1" ht="15" customHeight="1">
      <c r="A132" s="100" t="s">
        <v>22</v>
      </c>
      <c r="B132" s="175" t="s">
        <v>23</v>
      </c>
      <c r="C132" s="175" t="s">
        <v>23</v>
      </c>
      <c r="D132" s="175"/>
      <c r="E132" s="148"/>
      <c r="F132" s="148"/>
      <c r="G132" s="148"/>
      <c r="H132" s="148"/>
      <c r="I132" s="148"/>
      <c r="J132" s="148"/>
      <c r="K132" s="148"/>
      <c r="L132" s="148"/>
      <c r="M132" s="143">
        <v>0</v>
      </c>
      <c r="N132" s="7">
        <v>0</v>
      </c>
      <c r="O132" s="7">
        <f>+E$131*$N132</f>
        <v>0</v>
      </c>
      <c r="P132" s="7">
        <f t="shared" ref="P132:U139" si="101">+F$131*$N132</f>
        <v>0</v>
      </c>
      <c r="Q132" s="7">
        <f t="shared" si="101"/>
        <v>0</v>
      </c>
      <c r="R132" s="7">
        <f t="shared" si="101"/>
        <v>0</v>
      </c>
      <c r="S132" s="7">
        <f t="shared" si="101"/>
        <v>0</v>
      </c>
      <c r="T132" s="7">
        <f t="shared" si="101"/>
        <v>0</v>
      </c>
      <c r="U132" s="7">
        <f t="shared" si="101"/>
        <v>0</v>
      </c>
      <c r="V132" s="173">
        <f>SUM(O132:U132)</f>
        <v>0</v>
      </c>
      <c r="W132" s="173">
        <f>+$V132*AB$131</f>
        <v>0</v>
      </c>
      <c r="X132" s="173">
        <f t="shared" ref="X132:AA139" si="102">+$V132*AC$131</f>
        <v>0</v>
      </c>
      <c r="Y132" s="173">
        <f t="shared" si="102"/>
        <v>0</v>
      </c>
      <c r="Z132" s="173">
        <f t="shared" si="102"/>
        <v>0</v>
      </c>
      <c r="AA132" s="173">
        <f t="shared" si="102"/>
        <v>0</v>
      </c>
      <c r="AB132" s="99"/>
      <c r="AC132" s="99"/>
      <c r="AD132" s="99"/>
      <c r="AE132" s="99"/>
      <c r="AF132" s="99"/>
    </row>
    <row r="133" spans="1:32" s="2" customFormat="1" ht="15" customHeight="1">
      <c r="A133" s="101" t="s">
        <v>24</v>
      </c>
      <c r="B133" s="175" t="s">
        <v>23</v>
      </c>
      <c r="C133" s="175" t="s">
        <v>23</v>
      </c>
      <c r="D133" s="175"/>
      <c r="E133" s="148"/>
      <c r="F133" s="148"/>
      <c r="G133" s="148"/>
      <c r="H133" s="148"/>
      <c r="I133" s="148"/>
      <c r="J133" s="148"/>
      <c r="K133" s="148"/>
      <c r="L133" s="148"/>
      <c r="M133" s="143">
        <v>0</v>
      </c>
      <c r="N133" s="7">
        <v>0</v>
      </c>
      <c r="O133" s="7">
        <f t="shared" ref="O133:O139" si="103">+E$131*$N133</f>
        <v>0</v>
      </c>
      <c r="P133" s="7">
        <f t="shared" si="101"/>
        <v>0</v>
      </c>
      <c r="Q133" s="7">
        <f t="shared" si="101"/>
        <v>0</v>
      </c>
      <c r="R133" s="7">
        <f t="shared" si="101"/>
        <v>0</v>
      </c>
      <c r="S133" s="7">
        <f t="shared" si="101"/>
        <v>0</v>
      </c>
      <c r="T133" s="7">
        <f t="shared" si="101"/>
        <v>0</v>
      </c>
      <c r="U133" s="7">
        <f t="shared" si="101"/>
        <v>0</v>
      </c>
      <c r="V133" s="173">
        <f t="shared" ref="V133:V139" si="104">SUM(O133:U133)</f>
        <v>0</v>
      </c>
      <c r="W133" s="173">
        <f t="shared" ref="W133:W139" si="105">+$V133*AB$131</f>
        <v>0</v>
      </c>
      <c r="X133" s="173">
        <f t="shared" si="102"/>
        <v>0</v>
      </c>
      <c r="Y133" s="173">
        <f t="shared" si="102"/>
        <v>0</v>
      </c>
      <c r="Z133" s="173">
        <f t="shared" si="102"/>
        <v>0</v>
      </c>
      <c r="AA133" s="173">
        <f t="shared" si="102"/>
        <v>0</v>
      </c>
      <c r="AB133" s="99"/>
      <c r="AC133" s="99"/>
      <c r="AD133" s="99"/>
      <c r="AE133" s="99"/>
      <c r="AF133" s="99"/>
    </row>
    <row r="134" spans="1:32" s="2" customFormat="1" ht="15" customHeight="1">
      <c r="A134" s="101" t="s">
        <v>25</v>
      </c>
      <c r="B134" s="175" t="s">
        <v>23</v>
      </c>
      <c r="C134" s="175" t="s">
        <v>23</v>
      </c>
      <c r="D134" s="175"/>
      <c r="E134" s="148"/>
      <c r="F134" s="148"/>
      <c r="G134" s="148"/>
      <c r="H134" s="148"/>
      <c r="I134" s="148"/>
      <c r="J134" s="148"/>
      <c r="K134" s="148"/>
      <c r="L134" s="148"/>
      <c r="M134" s="143">
        <v>0</v>
      </c>
      <c r="N134" s="7">
        <v>0</v>
      </c>
      <c r="O134" s="7">
        <f t="shared" si="103"/>
        <v>0</v>
      </c>
      <c r="P134" s="7">
        <f t="shared" si="101"/>
        <v>0</v>
      </c>
      <c r="Q134" s="7">
        <f t="shared" si="101"/>
        <v>0</v>
      </c>
      <c r="R134" s="7">
        <f t="shared" si="101"/>
        <v>0</v>
      </c>
      <c r="S134" s="7">
        <f t="shared" si="101"/>
        <v>0</v>
      </c>
      <c r="T134" s="7">
        <f t="shared" si="101"/>
        <v>0</v>
      </c>
      <c r="U134" s="7">
        <f t="shared" si="101"/>
        <v>0</v>
      </c>
      <c r="V134" s="173">
        <f t="shared" si="104"/>
        <v>0</v>
      </c>
      <c r="W134" s="173">
        <f t="shared" si="105"/>
        <v>0</v>
      </c>
      <c r="X134" s="173">
        <f t="shared" si="102"/>
        <v>0</v>
      </c>
      <c r="Y134" s="173">
        <f t="shared" si="102"/>
        <v>0</v>
      </c>
      <c r="Z134" s="173">
        <f t="shared" si="102"/>
        <v>0</v>
      </c>
      <c r="AA134" s="173">
        <f t="shared" si="102"/>
        <v>0</v>
      </c>
      <c r="AB134" s="99"/>
      <c r="AC134" s="99"/>
      <c r="AD134" s="99"/>
      <c r="AE134" s="99"/>
      <c r="AF134" s="99"/>
    </row>
    <row r="135" spans="1:32" s="2" customFormat="1" ht="31.5" customHeight="1">
      <c r="A135" s="101" t="s">
        <v>26</v>
      </c>
      <c r="B135" s="175" t="s">
        <v>120</v>
      </c>
      <c r="C135" s="264" t="s">
        <v>121</v>
      </c>
      <c r="D135" s="264"/>
      <c r="E135" s="148"/>
      <c r="F135" s="148"/>
      <c r="G135" s="148"/>
      <c r="H135" s="148"/>
      <c r="I135" s="148"/>
      <c r="J135" s="148"/>
      <c r="K135" s="148"/>
      <c r="L135" s="148"/>
      <c r="M135" s="143">
        <v>0.15555555555555556</v>
      </c>
      <c r="N135" s="7">
        <v>7000</v>
      </c>
      <c r="O135" s="7">
        <f t="shared" si="103"/>
        <v>12000</v>
      </c>
      <c r="P135" s="7">
        <f t="shared" si="101"/>
        <v>12000</v>
      </c>
      <c r="Q135" s="7">
        <f t="shared" si="101"/>
        <v>12000</v>
      </c>
      <c r="R135" s="7">
        <f t="shared" si="101"/>
        <v>12000</v>
      </c>
      <c r="S135" s="7">
        <f t="shared" si="101"/>
        <v>12000</v>
      </c>
      <c r="T135" s="7">
        <f t="shared" si="101"/>
        <v>12000</v>
      </c>
      <c r="U135" s="7">
        <f t="shared" si="101"/>
        <v>12000</v>
      </c>
      <c r="V135" s="173">
        <f t="shared" si="104"/>
        <v>84000</v>
      </c>
      <c r="W135" s="173">
        <f t="shared" si="105"/>
        <v>26880</v>
      </c>
      <c r="X135" s="173">
        <f t="shared" si="102"/>
        <v>0</v>
      </c>
      <c r="Y135" s="173">
        <f t="shared" si="102"/>
        <v>0</v>
      </c>
      <c r="Z135" s="173">
        <f t="shared" si="102"/>
        <v>0</v>
      </c>
      <c r="AA135" s="173">
        <f t="shared" si="102"/>
        <v>57120.000000000007</v>
      </c>
      <c r="AB135" s="99"/>
      <c r="AC135" s="99"/>
      <c r="AD135" s="99"/>
      <c r="AE135" s="99"/>
      <c r="AF135" s="99"/>
    </row>
    <row r="136" spans="1:32" s="2" customFormat="1" ht="17.25" customHeight="1">
      <c r="A136" s="101" t="s">
        <v>27</v>
      </c>
      <c r="B136" s="175" t="s">
        <v>122</v>
      </c>
      <c r="C136" s="264" t="s">
        <v>123</v>
      </c>
      <c r="D136" s="264"/>
      <c r="E136" s="148"/>
      <c r="F136" s="148"/>
      <c r="G136" s="148"/>
      <c r="H136" s="148"/>
      <c r="I136" s="148"/>
      <c r="J136" s="148"/>
      <c r="K136" s="148"/>
      <c r="L136" s="148"/>
      <c r="M136" s="143">
        <v>0.22222222222222221</v>
      </c>
      <c r="N136" s="7">
        <v>10000</v>
      </c>
      <c r="O136" s="7">
        <f t="shared" si="103"/>
        <v>17142.857142857141</v>
      </c>
      <c r="P136" s="7">
        <f t="shared" si="101"/>
        <v>17142.857142857141</v>
      </c>
      <c r="Q136" s="7">
        <f t="shared" si="101"/>
        <v>17142.857142857141</v>
      </c>
      <c r="R136" s="7">
        <f t="shared" si="101"/>
        <v>17142.857142857141</v>
      </c>
      <c r="S136" s="7">
        <f t="shared" si="101"/>
        <v>17142.857142857141</v>
      </c>
      <c r="T136" s="7">
        <f t="shared" si="101"/>
        <v>17142.857142857141</v>
      </c>
      <c r="U136" s="7">
        <f t="shared" si="101"/>
        <v>17142.857142857141</v>
      </c>
      <c r="V136" s="173">
        <f t="shared" si="104"/>
        <v>120000</v>
      </c>
      <c r="W136" s="173">
        <f t="shared" si="105"/>
        <v>38400</v>
      </c>
      <c r="X136" s="173">
        <f t="shared" si="102"/>
        <v>0</v>
      </c>
      <c r="Y136" s="173">
        <f t="shared" si="102"/>
        <v>0</v>
      </c>
      <c r="Z136" s="173">
        <f t="shared" si="102"/>
        <v>0</v>
      </c>
      <c r="AA136" s="173">
        <f t="shared" si="102"/>
        <v>81600</v>
      </c>
      <c r="AB136" s="99"/>
      <c r="AC136" s="99"/>
      <c r="AD136" s="99"/>
      <c r="AE136" s="99"/>
      <c r="AF136" s="99"/>
    </row>
    <row r="137" spans="1:32" s="2" customFormat="1" ht="55.5" customHeight="1">
      <c r="A137" s="101" t="s">
        <v>28</v>
      </c>
      <c r="B137" s="175" t="s">
        <v>124</v>
      </c>
      <c r="C137" s="264" t="s">
        <v>125</v>
      </c>
      <c r="D137" s="264"/>
      <c r="E137" s="148"/>
      <c r="F137" s="148"/>
      <c r="G137" s="148"/>
      <c r="H137" s="148"/>
      <c r="I137" s="148"/>
      <c r="J137" s="148"/>
      <c r="K137" s="148"/>
      <c r="L137" s="148"/>
      <c r="M137" s="143">
        <v>0.17777777777777778</v>
      </c>
      <c r="N137" s="7">
        <v>8000</v>
      </c>
      <c r="O137" s="7">
        <f t="shared" si="103"/>
        <v>13714.285714285714</v>
      </c>
      <c r="P137" s="7">
        <f t="shared" si="101"/>
        <v>13714.285714285714</v>
      </c>
      <c r="Q137" s="7">
        <f t="shared" si="101"/>
        <v>13714.285714285714</v>
      </c>
      <c r="R137" s="7">
        <f t="shared" si="101"/>
        <v>13714.285714285714</v>
      </c>
      <c r="S137" s="7">
        <f t="shared" si="101"/>
        <v>13714.285714285714</v>
      </c>
      <c r="T137" s="7">
        <f t="shared" si="101"/>
        <v>13714.285714285714</v>
      </c>
      <c r="U137" s="7">
        <f t="shared" si="101"/>
        <v>13714.285714285714</v>
      </c>
      <c r="V137" s="173">
        <f t="shared" si="104"/>
        <v>95999.999999999985</v>
      </c>
      <c r="W137" s="173">
        <f t="shared" si="105"/>
        <v>30719.999999999996</v>
      </c>
      <c r="X137" s="173">
        <f t="shared" si="102"/>
        <v>0</v>
      </c>
      <c r="Y137" s="173">
        <f t="shared" si="102"/>
        <v>0</v>
      </c>
      <c r="Z137" s="173">
        <f t="shared" si="102"/>
        <v>0</v>
      </c>
      <c r="AA137" s="173">
        <f t="shared" si="102"/>
        <v>65279.999999999993</v>
      </c>
      <c r="AB137" s="99"/>
      <c r="AC137" s="99"/>
      <c r="AD137" s="99"/>
      <c r="AE137" s="99"/>
      <c r="AF137" s="99"/>
    </row>
    <row r="138" spans="1:32" s="2" customFormat="1">
      <c r="A138" s="101" t="s">
        <v>29</v>
      </c>
      <c r="B138" s="175" t="s">
        <v>126</v>
      </c>
      <c r="C138" s="264" t="s">
        <v>127</v>
      </c>
      <c r="D138" s="264"/>
      <c r="E138" s="148"/>
      <c r="F138" s="148"/>
      <c r="G138" s="148"/>
      <c r="H138" s="148"/>
      <c r="I138" s="148"/>
      <c r="J138" s="148"/>
      <c r="K138" s="148"/>
      <c r="L138" s="148"/>
      <c r="M138" s="143">
        <v>0.24888888888888888</v>
      </c>
      <c r="N138" s="7">
        <v>11200</v>
      </c>
      <c r="O138" s="7">
        <f t="shared" si="103"/>
        <v>19200</v>
      </c>
      <c r="P138" s="7">
        <f t="shared" si="101"/>
        <v>19200</v>
      </c>
      <c r="Q138" s="7">
        <f t="shared" si="101"/>
        <v>19200</v>
      </c>
      <c r="R138" s="7">
        <f t="shared" si="101"/>
        <v>19200</v>
      </c>
      <c r="S138" s="7">
        <f t="shared" si="101"/>
        <v>19200</v>
      </c>
      <c r="T138" s="7">
        <f t="shared" si="101"/>
        <v>19200</v>
      </c>
      <c r="U138" s="7">
        <f t="shared" si="101"/>
        <v>19200</v>
      </c>
      <c r="V138" s="173">
        <f t="shared" si="104"/>
        <v>134400</v>
      </c>
      <c r="W138" s="173">
        <f t="shared" si="105"/>
        <v>43008</v>
      </c>
      <c r="X138" s="173">
        <f t="shared" si="102"/>
        <v>0</v>
      </c>
      <c r="Y138" s="173">
        <f t="shared" si="102"/>
        <v>0</v>
      </c>
      <c r="Z138" s="173">
        <f t="shared" si="102"/>
        <v>0</v>
      </c>
      <c r="AA138" s="173">
        <f t="shared" si="102"/>
        <v>91392</v>
      </c>
      <c r="AB138" s="99"/>
      <c r="AC138" s="99"/>
      <c r="AD138" s="99"/>
      <c r="AE138" s="99"/>
      <c r="AF138" s="99"/>
    </row>
    <row r="139" spans="1:32" s="2" customFormat="1" ht="17.25" customHeight="1">
      <c r="A139" s="101" t="s">
        <v>30</v>
      </c>
      <c r="B139" s="175" t="s">
        <v>116</v>
      </c>
      <c r="C139" s="264" t="s">
        <v>128</v>
      </c>
      <c r="D139" s="264"/>
      <c r="E139" s="148"/>
      <c r="F139" s="148"/>
      <c r="G139" s="148"/>
      <c r="H139" s="148"/>
      <c r="I139" s="148"/>
      <c r="J139" s="148"/>
      <c r="K139" s="148"/>
      <c r="L139" s="148"/>
      <c r="M139" s="143">
        <v>0.19555555555555557</v>
      </c>
      <c r="N139" s="7">
        <v>8800</v>
      </c>
      <c r="O139" s="7">
        <f t="shared" si="103"/>
        <v>15085.714285714284</v>
      </c>
      <c r="P139" s="7">
        <f t="shared" si="101"/>
        <v>15085.714285714284</v>
      </c>
      <c r="Q139" s="7">
        <f t="shared" si="101"/>
        <v>15085.714285714284</v>
      </c>
      <c r="R139" s="7">
        <f t="shared" si="101"/>
        <v>15085.714285714284</v>
      </c>
      <c r="S139" s="7">
        <f t="shared" si="101"/>
        <v>15085.714285714284</v>
      </c>
      <c r="T139" s="7">
        <f t="shared" si="101"/>
        <v>15085.714285714284</v>
      </c>
      <c r="U139" s="7">
        <f t="shared" si="101"/>
        <v>15085.714285714284</v>
      </c>
      <c r="V139" s="173">
        <f t="shared" si="104"/>
        <v>105600</v>
      </c>
      <c r="W139" s="173">
        <f t="shared" si="105"/>
        <v>33792</v>
      </c>
      <c r="X139" s="173">
        <f t="shared" si="102"/>
        <v>0</v>
      </c>
      <c r="Y139" s="173">
        <f t="shared" si="102"/>
        <v>0</v>
      </c>
      <c r="Z139" s="173">
        <f t="shared" si="102"/>
        <v>0</v>
      </c>
      <c r="AA139" s="173">
        <f t="shared" si="102"/>
        <v>71808</v>
      </c>
      <c r="AB139" s="99"/>
      <c r="AC139" s="99"/>
      <c r="AD139" s="99"/>
      <c r="AE139" s="99"/>
      <c r="AF139" s="99"/>
    </row>
    <row r="140" spans="1:32" s="2" customFormat="1" ht="15" customHeight="1">
      <c r="A140" s="176"/>
      <c r="B140" s="177"/>
      <c r="C140" s="264"/>
      <c r="D140" s="264"/>
      <c r="E140" s="148"/>
      <c r="F140" s="148"/>
      <c r="G140" s="148"/>
      <c r="H140" s="148"/>
      <c r="I140" s="148"/>
      <c r="J140" s="148"/>
      <c r="K140" s="148"/>
      <c r="L140" s="148"/>
      <c r="M140" s="110">
        <v>1</v>
      </c>
      <c r="N140" s="7"/>
      <c r="O140" s="7"/>
      <c r="P140" s="7"/>
      <c r="Q140" s="7"/>
      <c r="R140" s="7"/>
      <c r="S140" s="7"/>
      <c r="T140" s="7"/>
      <c r="U140" s="7"/>
      <c r="V140" s="59"/>
      <c r="W140" s="17">
        <v>0</v>
      </c>
      <c r="X140" s="17">
        <v>0</v>
      </c>
      <c r="Y140" s="17">
        <v>0</v>
      </c>
      <c r="Z140" s="93">
        <v>0</v>
      </c>
      <c r="AA140" s="17">
        <v>0</v>
      </c>
      <c r="AB140" s="99"/>
      <c r="AC140" s="99"/>
      <c r="AD140" s="99"/>
      <c r="AE140" s="99"/>
      <c r="AF140" s="99"/>
    </row>
    <row r="141" spans="1:32" s="71" customFormat="1" ht="15" customHeight="1" thickBot="1">
      <c r="A141" s="178" t="s">
        <v>129</v>
      </c>
      <c r="B141" s="179" t="s">
        <v>130</v>
      </c>
      <c r="C141" s="265"/>
      <c r="D141" s="265"/>
      <c r="E141" s="150">
        <v>1204.2106859881737</v>
      </c>
      <c r="F141" s="150">
        <v>1204.2106859881737</v>
      </c>
      <c r="G141" s="150">
        <v>1204.2106859881737</v>
      </c>
      <c r="H141" s="150">
        <v>1204.2106859881737</v>
      </c>
      <c r="I141" s="150">
        <v>1204.2106859881737</v>
      </c>
      <c r="J141" s="150">
        <v>1204.2106859881737</v>
      </c>
      <c r="K141" s="150">
        <v>1204.2106859881737</v>
      </c>
      <c r="L141" s="150">
        <f>SUM(E141:K141)</f>
        <v>8429.4748019172148</v>
      </c>
      <c r="M141" s="152">
        <v>1</v>
      </c>
      <c r="N141" s="120">
        <v>140</v>
      </c>
      <c r="O141" s="120">
        <f>SUM(O142:O149)</f>
        <v>168589.49603834431</v>
      </c>
      <c r="P141" s="120">
        <f t="shared" ref="P141:V141" si="106">SUM(P142:P149)</f>
        <v>168589.49603834431</v>
      </c>
      <c r="Q141" s="120">
        <f t="shared" si="106"/>
        <v>168589.49603834431</v>
      </c>
      <c r="R141" s="120">
        <f t="shared" si="106"/>
        <v>168589.49603834431</v>
      </c>
      <c r="S141" s="120">
        <f t="shared" si="106"/>
        <v>168589.49603834431</v>
      </c>
      <c r="T141" s="120">
        <f t="shared" si="106"/>
        <v>168589.49603834431</v>
      </c>
      <c r="U141" s="120">
        <f t="shared" si="106"/>
        <v>168589.49603834431</v>
      </c>
      <c r="V141" s="65">
        <f t="shared" si="106"/>
        <v>1180126.4722684103</v>
      </c>
      <c r="W141" s="65">
        <f>SUM(W142:W149)</f>
        <v>212422.76500831384</v>
      </c>
      <c r="X141" s="65">
        <f>SUM(X142:X149)</f>
        <v>0</v>
      </c>
      <c r="Y141" s="65">
        <f>SUM(Y142:Y149)</f>
        <v>0</v>
      </c>
      <c r="Z141" s="65">
        <f>SUM(Z142:Z149)</f>
        <v>0</v>
      </c>
      <c r="AA141" s="65">
        <f>SUM(AA142:AA149)</f>
        <v>967703.70726009645</v>
      </c>
      <c r="AB141" s="237">
        <v>0.18</v>
      </c>
      <c r="AC141" s="237">
        <v>0</v>
      </c>
      <c r="AD141" s="237">
        <v>0</v>
      </c>
      <c r="AE141" s="237">
        <v>0</v>
      </c>
      <c r="AF141" s="237">
        <v>0.82</v>
      </c>
    </row>
    <row r="142" spans="1:32" s="2" customFormat="1" ht="15" customHeight="1">
      <c r="A142" s="100" t="s">
        <v>22</v>
      </c>
      <c r="B142" s="175" t="s">
        <v>23</v>
      </c>
      <c r="C142" s="175" t="s">
        <v>23</v>
      </c>
      <c r="D142" s="175"/>
      <c r="E142" s="148"/>
      <c r="F142" s="148"/>
      <c r="G142" s="148"/>
      <c r="H142" s="148"/>
      <c r="I142" s="148"/>
      <c r="J142" s="148"/>
      <c r="K142" s="148"/>
      <c r="L142" s="148"/>
      <c r="M142" s="143">
        <v>0</v>
      </c>
      <c r="N142" s="7">
        <v>0</v>
      </c>
      <c r="O142" s="7">
        <f>+E$141*$N142</f>
        <v>0</v>
      </c>
      <c r="P142" s="7">
        <f t="shared" ref="P142:U149" si="107">+F$141*$N142</f>
        <v>0</v>
      </c>
      <c r="Q142" s="7">
        <f t="shared" si="107"/>
        <v>0</v>
      </c>
      <c r="R142" s="7">
        <f t="shared" si="107"/>
        <v>0</v>
      </c>
      <c r="S142" s="7">
        <f t="shared" si="107"/>
        <v>0</v>
      </c>
      <c r="T142" s="7">
        <f t="shared" si="107"/>
        <v>0</v>
      </c>
      <c r="U142" s="7">
        <f t="shared" si="107"/>
        <v>0</v>
      </c>
      <c r="V142" s="173">
        <f>SUM(O142:U142)</f>
        <v>0</v>
      </c>
      <c r="W142" s="173">
        <f>+$V142*AB$141</f>
        <v>0</v>
      </c>
      <c r="X142" s="173">
        <f t="shared" ref="X142:AA149" si="108">+$V142*AC$141</f>
        <v>0</v>
      </c>
      <c r="Y142" s="173">
        <f t="shared" si="108"/>
        <v>0</v>
      </c>
      <c r="Z142" s="173">
        <f t="shared" si="108"/>
        <v>0</v>
      </c>
      <c r="AA142" s="173">
        <f t="shared" si="108"/>
        <v>0</v>
      </c>
      <c r="AB142" s="99"/>
      <c r="AC142" s="99"/>
      <c r="AD142" s="99"/>
      <c r="AE142" s="99"/>
      <c r="AF142" s="99"/>
    </row>
    <row r="143" spans="1:32" s="2" customFormat="1" ht="15" customHeight="1">
      <c r="A143" s="101" t="s">
        <v>24</v>
      </c>
      <c r="B143" s="175" t="s">
        <v>23</v>
      </c>
      <c r="C143" s="175" t="s">
        <v>23</v>
      </c>
      <c r="D143" s="175"/>
      <c r="E143" s="148"/>
      <c r="F143" s="148"/>
      <c r="G143" s="148"/>
      <c r="H143" s="148"/>
      <c r="I143" s="148"/>
      <c r="J143" s="148"/>
      <c r="K143" s="148"/>
      <c r="L143" s="148"/>
      <c r="M143" s="143">
        <v>0</v>
      </c>
      <c r="N143" s="7">
        <v>0</v>
      </c>
      <c r="O143" s="7">
        <f t="shared" ref="O143:O149" si="109">+E$141*$N143</f>
        <v>0</v>
      </c>
      <c r="P143" s="7">
        <f t="shared" si="107"/>
        <v>0</v>
      </c>
      <c r="Q143" s="7">
        <f t="shared" si="107"/>
        <v>0</v>
      </c>
      <c r="R143" s="7">
        <f t="shared" si="107"/>
        <v>0</v>
      </c>
      <c r="S143" s="7">
        <f t="shared" si="107"/>
        <v>0</v>
      </c>
      <c r="T143" s="7">
        <f t="shared" si="107"/>
        <v>0</v>
      </c>
      <c r="U143" s="7">
        <f t="shared" si="107"/>
        <v>0</v>
      </c>
      <c r="V143" s="173">
        <f t="shared" ref="V143:V149" si="110">SUM(O143:U143)</f>
        <v>0</v>
      </c>
      <c r="W143" s="173">
        <f t="shared" ref="W143:W149" si="111">+$V143*AB$141</f>
        <v>0</v>
      </c>
      <c r="X143" s="173">
        <f t="shared" si="108"/>
        <v>0</v>
      </c>
      <c r="Y143" s="173">
        <f t="shared" si="108"/>
        <v>0</v>
      </c>
      <c r="Z143" s="173">
        <f t="shared" si="108"/>
        <v>0</v>
      </c>
      <c r="AA143" s="173">
        <f t="shared" si="108"/>
        <v>0</v>
      </c>
      <c r="AB143" s="99"/>
      <c r="AC143" s="99"/>
      <c r="AD143" s="99"/>
      <c r="AE143" s="99"/>
      <c r="AF143" s="99"/>
    </row>
    <row r="144" spans="1:32" s="2" customFormat="1" ht="15" customHeight="1">
      <c r="A144" s="101" t="s">
        <v>25</v>
      </c>
      <c r="B144" s="175" t="s">
        <v>23</v>
      </c>
      <c r="C144" s="175" t="s">
        <v>23</v>
      </c>
      <c r="D144" s="175"/>
      <c r="E144" s="148"/>
      <c r="F144" s="148"/>
      <c r="G144" s="148"/>
      <c r="H144" s="148"/>
      <c r="I144" s="148"/>
      <c r="J144" s="148"/>
      <c r="K144" s="148"/>
      <c r="L144" s="148"/>
      <c r="M144" s="143">
        <v>0</v>
      </c>
      <c r="N144" s="7">
        <v>0</v>
      </c>
      <c r="O144" s="7">
        <f t="shared" si="109"/>
        <v>0</v>
      </c>
      <c r="P144" s="7">
        <f t="shared" si="107"/>
        <v>0</v>
      </c>
      <c r="Q144" s="7">
        <f t="shared" si="107"/>
        <v>0</v>
      </c>
      <c r="R144" s="7">
        <f t="shared" si="107"/>
        <v>0</v>
      </c>
      <c r="S144" s="7">
        <f t="shared" si="107"/>
        <v>0</v>
      </c>
      <c r="T144" s="7">
        <f t="shared" si="107"/>
        <v>0</v>
      </c>
      <c r="U144" s="7">
        <f t="shared" si="107"/>
        <v>0</v>
      </c>
      <c r="V144" s="173">
        <f t="shared" si="110"/>
        <v>0</v>
      </c>
      <c r="W144" s="173">
        <f t="shared" si="111"/>
        <v>0</v>
      </c>
      <c r="X144" s="173">
        <f t="shared" si="108"/>
        <v>0</v>
      </c>
      <c r="Y144" s="173">
        <f t="shared" si="108"/>
        <v>0</v>
      </c>
      <c r="Z144" s="173">
        <f t="shared" si="108"/>
        <v>0</v>
      </c>
      <c r="AA144" s="173">
        <f t="shared" si="108"/>
        <v>0</v>
      </c>
      <c r="AB144" s="99"/>
      <c r="AC144" s="99"/>
      <c r="AD144" s="99"/>
      <c r="AE144" s="99"/>
      <c r="AF144" s="99"/>
    </row>
    <row r="145" spans="1:45" s="2" customFormat="1" ht="15" customHeight="1">
      <c r="A145" s="101" t="s">
        <v>26</v>
      </c>
      <c r="B145" s="175" t="s">
        <v>23</v>
      </c>
      <c r="C145" s="175" t="s">
        <v>23</v>
      </c>
      <c r="D145" s="175"/>
      <c r="E145" s="148"/>
      <c r="F145" s="148"/>
      <c r="G145" s="148"/>
      <c r="H145" s="148"/>
      <c r="I145" s="148"/>
      <c r="J145" s="148"/>
      <c r="K145" s="148"/>
      <c r="L145" s="148"/>
      <c r="M145" s="143">
        <v>0</v>
      </c>
      <c r="N145" s="7">
        <v>0</v>
      </c>
      <c r="O145" s="7">
        <f t="shared" si="109"/>
        <v>0</v>
      </c>
      <c r="P145" s="7">
        <f t="shared" si="107"/>
        <v>0</v>
      </c>
      <c r="Q145" s="7">
        <f t="shared" si="107"/>
        <v>0</v>
      </c>
      <c r="R145" s="7">
        <f t="shared" si="107"/>
        <v>0</v>
      </c>
      <c r="S145" s="7">
        <f t="shared" si="107"/>
        <v>0</v>
      </c>
      <c r="T145" s="7">
        <f t="shared" si="107"/>
        <v>0</v>
      </c>
      <c r="U145" s="7">
        <f t="shared" si="107"/>
        <v>0</v>
      </c>
      <c r="V145" s="173">
        <f t="shared" si="110"/>
        <v>0</v>
      </c>
      <c r="W145" s="173">
        <f t="shared" si="111"/>
        <v>0</v>
      </c>
      <c r="X145" s="173">
        <f t="shared" si="108"/>
        <v>0</v>
      </c>
      <c r="Y145" s="173">
        <f t="shared" si="108"/>
        <v>0</v>
      </c>
      <c r="Z145" s="173">
        <f t="shared" si="108"/>
        <v>0</v>
      </c>
      <c r="AA145" s="173">
        <f t="shared" si="108"/>
        <v>0</v>
      </c>
      <c r="AB145" s="99"/>
      <c r="AC145" s="99"/>
      <c r="AD145" s="99"/>
      <c r="AE145" s="99"/>
      <c r="AF145" s="99"/>
    </row>
    <row r="146" spans="1:45" s="2" customFormat="1" ht="15" customHeight="1">
      <c r="A146" s="101" t="s">
        <v>27</v>
      </c>
      <c r="B146" s="175" t="s">
        <v>23</v>
      </c>
      <c r="C146" s="175" t="s">
        <v>23</v>
      </c>
      <c r="D146" s="175"/>
      <c r="E146" s="148"/>
      <c r="F146" s="148"/>
      <c r="G146" s="148"/>
      <c r="H146" s="148"/>
      <c r="I146" s="148"/>
      <c r="J146" s="148"/>
      <c r="K146" s="148"/>
      <c r="L146" s="148"/>
      <c r="M146" s="143">
        <v>0</v>
      </c>
      <c r="N146" s="7">
        <v>0</v>
      </c>
      <c r="O146" s="7">
        <f t="shared" si="109"/>
        <v>0</v>
      </c>
      <c r="P146" s="7">
        <f t="shared" si="107"/>
        <v>0</v>
      </c>
      <c r="Q146" s="7">
        <f t="shared" si="107"/>
        <v>0</v>
      </c>
      <c r="R146" s="7">
        <f t="shared" si="107"/>
        <v>0</v>
      </c>
      <c r="S146" s="7">
        <f t="shared" si="107"/>
        <v>0</v>
      </c>
      <c r="T146" s="7">
        <f t="shared" si="107"/>
        <v>0</v>
      </c>
      <c r="U146" s="7">
        <f t="shared" si="107"/>
        <v>0</v>
      </c>
      <c r="V146" s="173">
        <f t="shared" si="110"/>
        <v>0</v>
      </c>
      <c r="W146" s="173">
        <f t="shared" si="111"/>
        <v>0</v>
      </c>
      <c r="X146" s="173">
        <f t="shared" si="108"/>
        <v>0</v>
      </c>
      <c r="Y146" s="173">
        <f t="shared" si="108"/>
        <v>0</v>
      </c>
      <c r="Z146" s="173">
        <f t="shared" si="108"/>
        <v>0</v>
      </c>
      <c r="AA146" s="173">
        <f t="shared" si="108"/>
        <v>0</v>
      </c>
      <c r="AB146" s="99"/>
      <c r="AC146" s="99"/>
      <c r="AD146" s="99"/>
      <c r="AE146" s="99"/>
      <c r="AF146" s="99"/>
    </row>
    <row r="147" spans="1:45" s="2" customFormat="1" ht="31.5" customHeight="1">
      <c r="A147" s="101" t="s">
        <v>28</v>
      </c>
      <c r="B147" s="175" t="s">
        <v>131</v>
      </c>
      <c r="C147" s="264" t="s">
        <v>132</v>
      </c>
      <c r="D147" s="264"/>
      <c r="E147" s="148"/>
      <c r="F147" s="148"/>
      <c r="G147" s="148"/>
      <c r="H147" s="148"/>
      <c r="I147" s="148"/>
      <c r="J147" s="148"/>
      <c r="K147" s="148"/>
      <c r="L147" s="148"/>
      <c r="M147" s="143">
        <v>0.14285714285714285</v>
      </c>
      <c r="N147" s="7">
        <v>20</v>
      </c>
      <c r="O147" s="7">
        <f t="shared" si="109"/>
        <v>24084.213719763473</v>
      </c>
      <c r="P147" s="7">
        <f t="shared" si="107"/>
        <v>24084.213719763473</v>
      </c>
      <c r="Q147" s="7">
        <f t="shared" si="107"/>
        <v>24084.213719763473</v>
      </c>
      <c r="R147" s="7">
        <f t="shared" si="107"/>
        <v>24084.213719763473</v>
      </c>
      <c r="S147" s="7">
        <f t="shared" si="107"/>
        <v>24084.213719763473</v>
      </c>
      <c r="T147" s="7">
        <f t="shared" si="107"/>
        <v>24084.213719763473</v>
      </c>
      <c r="U147" s="7">
        <f t="shared" si="107"/>
        <v>24084.213719763473</v>
      </c>
      <c r="V147" s="173">
        <f t="shared" si="110"/>
        <v>168589.49603834431</v>
      </c>
      <c r="W147" s="173">
        <f t="shared" si="111"/>
        <v>30346.109286901974</v>
      </c>
      <c r="X147" s="173">
        <f t="shared" si="108"/>
        <v>0</v>
      </c>
      <c r="Y147" s="173">
        <f t="shared" si="108"/>
        <v>0</v>
      </c>
      <c r="Z147" s="173">
        <f t="shared" si="108"/>
        <v>0</v>
      </c>
      <c r="AA147" s="173">
        <f t="shared" si="108"/>
        <v>138243.38675144233</v>
      </c>
      <c r="AB147" s="99"/>
      <c r="AC147" s="99"/>
      <c r="AD147" s="99"/>
      <c r="AE147" s="99"/>
      <c r="AF147" s="99"/>
    </row>
    <row r="148" spans="1:45" s="2" customFormat="1" ht="15" customHeight="1">
      <c r="A148" s="101" t="s">
        <v>29</v>
      </c>
      <c r="B148" s="175" t="s">
        <v>23</v>
      </c>
      <c r="C148" s="264" t="s">
        <v>23</v>
      </c>
      <c r="D148" s="264"/>
      <c r="E148" s="148"/>
      <c r="F148" s="148"/>
      <c r="G148" s="148"/>
      <c r="H148" s="148"/>
      <c r="I148" s="148"/>
      <c r="J148" s="148"/>
      <c r="K148" s="148"/>
      <c r="L148" s="148"/>
      <c r="M148" s="143">
        <v>0</v>
      </c>
      <c r="N148" s="7">
        <v>0</v>
      </c>
      <c r="O148" s="7">
        <f t="shared" si="109"/>
        <v>0</v>
      </c>
      <c r="P148" s="7">
        <f t="shared" si="107"/>
        <v>0</v>
      </c>
      <c r="Q148" s="7">
        <f t="shared" si="107"/>
        <v>0</v>
      </c>
      <c r="R148" s="7">
        <f t="shared" si="107"/>
        <v>0</v>
      </c>
      <c r="S148" s="7">
        <f t="shared" si="107"/>
        <v>0</v>
      </c>
      <c r="T148" s="7">
        <f t="shared" si="107"/>
        <v>0</v>
      </c>
      <c r="U148" s="7">
        <f t="shared" si="107"/>
        <v>0</v>
      </c>
      <c r="V148" s="173">
        <f t="shared" si="110"/>
        <v>0</v>
      </c>
      <c r="W148" s="173">
        <f t="shared" si="111"/>
        <v>0</v>
      </c>
      <c r="X148" s="173">
        <f t="shared" si="108"/>
        <v>0</v>
      </c>
      <c r="Y148" s="173">
        <f t="shared" si="108"/>
        <v>0</v>
      </c>
      <c r="Z148" s="173">
        <f t="shared" si="108"/>
        <v>0</v>
      </c>
      <c r="AA148" s="173">
        <f t="shared" si="108"/>
        <v>0</v>
      </c>
      <c r="AB148" s="99"/>
      <c r="AC148" s="99"/>
      <c r="AD148" s="99"/>
      <c r="AE148" s="99"/>
      <c r="AF148" s="99"/>
    </row>
    <row r="149" spans="1:45" s="2" customFormat="1" ht="66" customHeight="1">
      <c r="A149" s="101" t="s">
        <v>30</v>
      </c>
      <c r="B149" s="175" t="s">
        <v>133</v>
      </c>
      <c r="C149" s="264" t="s">
        <v>134</v>
      </c>
      <c r="D149" s="264"/>
      <c r="E149" s="148"/>
      <c r="F149" s="148"/>
      <c r="G149" s="148"/>
      <c r="H149" s="148"/>
      <c r="I149" s="148"/>
      <c r="J149" s="148"/>
      <c r="K149" s="148"/>
      <c r="L149" s="148"/>
      <c r="M149" s="143">
        <v>0.8571428571428571</v>
      </c>
      <c r="N149" s="7">
        <v>120</v>
      </c>
      <c r="O149" s="7">
        <f t="shared" si="109"/>
        <v>144505.28231858084</v>
      </c>
      <c r="P149" s="7">
        <f t="shared" si="107"/>
        <v>144505.28231858084</v>
      </c>
      <c r="Q149" s="7">
        <f t="shared" si="107"/>
        <v>144505.28231858084</v>
      </c>
      <c r="R149" s="7">
        <f t="shared" si="107"/>
        <v>144505.28231858084</v>
      </c>
      <c r="S149" s="7">
        <f t="shared" si="107"/>
        <v>144505.28231858084</v>
      </c>
      <c r="T149" s="7">
        <f t="shared" si="107"/>
        <v>144505.28231858084</v>
      </c>
      <c r="U149" s="7">
        <f t="shared" si="107"/>
        <v>144505.28231858084</v>
      </c>
      <c r="V149" s="173">
        <f t="shared" si="110"/>
        <v>1011536.976230066</v>
      </c>
      <c r="W149" s="173">
        <f t="shared" si="111"/>
        <v>182076.65572141187</v>
      </c>
      <c r="X149" s="173">
        <f t="shared" si="108"/>
        <v>0</v>
      </c>
      <c r="Y149" s="173">
        <f t="shared" si="108"/>
        <v>0</v>
      </c>
      <c r="Z149" s="173">
        <f t="shared" si="108"/>
        <v>0</v>
      </c>
      <c r="AA149" s="173">
        <f t="shared" si="108"/>
        <v>829460.32050865411</v>
      </c>
      <c r="AB149" s="99"/>
      <c r="AC149" s="99"/>
      <c r="AD149" s="99"/>
      <c r="AE149" s="99"/>
      <c r="AF149" s="99"/>
    </row>
    <row r="150" spans="1:45" s="2" customFormat="1" ht="15" customHeight="1">
      <c r="A150" s="180"/>
      <c r="B150" s="177"/>
      <c r="C150" s="264"/>
      <c r="D150" s="264"/>
      <c r="E150" s="148"/>
      <c r="F150" s="148"/>
      <c r="G150" s="148"/>
      <c r="H150" s="148"/>
      <c r="I150" s="148"/>
      <c r="J150" s="148"/>
      <c r="K150" s="148"/>
      <c r="L150" s="308"/>
      <c r="M150" s="110">
        <v>1</v>
      </c>
      <c r="N150" s="7"/>
      <c r="O150" s="7"/>
      <c r="P150" s="7"/>
      <c r="Q150" s="7"/>
      <c r="R150" s="7"/>
      <c r="S150" s="7"/>
      <c r="T150" s="7"/>
      <c r="U150" s="7"/>
      <c r="V150" s="59"/>
      <c r="W150" s="17"/>
      <c r="X150" s="17"/>
      <c r="Y150" s="17"/>
      <c r="Z150" s="93"/>
      <c r="AA150" s="17"/>
      <c r="AB150" s="99"/>
      <c r="AC150" s="99"/>
      <c r="AD150" s="99"/>
      <c r="AE150" s="99"/>
      <c r="AF150" s="99"/>
    </row>
    <row r="151" spans="1:45" s="3" customFormat="1" ht="25.15" customHeight="1">
      <c r="A151" s="14" t="s">
        <v>135</v>
      </c>
      <c r="B151" s="181"/>
      <c r="C151" s="266"/>
      <c r="D151" s="266"/>
      <c r="E151" s="181"/>
      <c r="F151" s="181"/>
      <c r="G151" s="181"/>
      <c r="H151" s="181"/>
      <c r="I151" s="181"/>
      <c r="J151" s="181"/>
      <c r="K151" s="181"/>
      <c r="L151" s="181"/>
      <c r="M151" s="181"/>
      <c r="N151" s="48"/>
      <c r="O151" s="48"/>
      <c r="P151" s="48"/>
      <c r="Q151" s="48"/>
      <c r="R151" s="48"/>
      <c r="S151" s="48"/>
      <c r="T151" s="48"/>
      <c r="U151" s="48"/>
      <c r="V151" s="55">
        <f t="shared" ref="V151:AA151" si="112">+V152+V236</f>
        <v>11905361.178227581</v>
      </c>
      <c r="W151" s="55">
        <f t="shared" si="112"/>
        <v>113378.27409327535</v>
      </c>
      <c r="X151" s="55">
        <f t="shared" si="112"/>
        <v>690346.91267008474</v>
      </c>
      <c r="Y151" s="55">
        <f t="shared" si="112"/>
        <v>10106911.631249996</v>
      </c>
      <c r="Z151" s="55">
        <f t="shared" si="112"/>
        <v>377006.88500000007</v>
      </c>
      <c r="AA151" s="55">
        <f t="shared" si="112"/>
        <v>617717.47521422454</v>
      </c>
      <c r="AB151" s="245"/>
      <c r="AC151" s="246"/>
      <c r="AD151" s="246"/>
      <c r="AE151" s="246"/>
      <c r="AF151" s="246"/>
      <c r="AG151" s="2"/>
      <c r="AH151" s="2"/>
      <c r="AI151" s="2"/>
      <c r="AJ151" s="2"/>
      <c r="AK151" s="2"/>
      <c r="AL151" s="2"/>
      <c r="AM151" s="2"/>
      <c r="AN151" s="2"/>
      <c r="AO151" s="2"/>
      <c r="AP151" s="2"/>
      <c r="AQ151" s="2"/>
      <c r="AR151" s="2"/>
      <c r="AS151" s="2"/>
    </row>
    <row r="152" spans="1:45" s="3" customFormat="1">
      <c r="A152" s="14" t="s">
        <v>136</v>
      </c>
      <c r="B152" s="181"/>
      <c r="C152" s="266"/>
      <c r="D152" s="266"/>
      <c r="E152" s="181"/>
      <c r="F152" s="181"/>
      <c r="G152" s="181"/>
      <c r="H152" s="181"/>
      <c r="I152" s="181"/>
      <c r="J152" s="181"/>
      <c r="K152" s="181"/>
      <c r="L152" s="181"/>
      <c r="M152" s="181"/>
      <c r="N152" s="48"/>
      <c r="O152" s="48"/>
      <c r="P152" s="48"/>
      <c r="Q152" s="48"/>
      <c r="R152" s="48"/>
      <c r="S152" s="48"/>
      <c r="T152" s="48"/>
      <c r="U152" s="48"/>
      <c r="V152" s="55">
        <f t="shared" ref="V152:AA152" si="113">+V153+V184+V215</f>
        <v>10366266.931249997</v>
      </c>
      <c r="W152" s="55">
        <f t="shared" si="113"/>
        <v>27625</v>
      </c>
      <c r="X152" s="55">
        <f t="shared" si="113"/>
        <v>151589.79</v>
      </c>
      <c r="Y152" s="55">
        <f t="shared" si="113"/>
        <v>9782317.6312499959</v>
      </c>
      <c r="Z152" s="55">
        <f t="shared" si="113"/>
        <v>10076.885</v>
      </c>
      <c r="AA152" s="55">
        <f t="shared" si="113"/>
        <v>394657.625</v>
      </c>
      <c r="AB152" s="245"/>
      <c r="AC152" s="246"/>
      <c r="AD152" s="246"/>
      <c r="AE152" s="246"/>
      <c r="AF152" s="246"/>
      <c r="AG152" s="2"/>
      <c r="AH152" s="2"/>
      <c r="AI152" s="2"/>
      <c r="AJ152" s="2"/>
      <c r="AK152" s="2"/>
      <c r="AL152" s="2"/>
      <c r="AM152" s="2"/>
      <c r="AN152" s="2"/>
      <c r="AO152" s="2"/>
      <c r="AP152" s="2"/>
      <c r="AQ152" s="2"/>
      <c r="AR152" s="2"/>
      <c r="AS152" s="2"/>
    </row>
    <row r="153" spans="1:45" s="8" customFormat="1" ht="13.5" customHeight="1">
      <c r="A153" s="166" t="s">
        <v>137</v>
      </c>
      <c r="B153" s="124" t="s">
        <v>138</v>
      </c>
      <c r="C153" s="125"/>
      <c r="D153" s="125"/>
      <c r="E153" s="309">
        <v>7</v>
      </c>
      <c r="F153" s="309">
        <v>7</v>
      </c>
      <c r="G153" s="309">
        <v>5</v>
      </c>
      <c r="H153" s="309">
        <v>5</v>
      </c>
      <c r="I153" s="309">
        <v>2</v>
      </c>
      <c r="J153" s="309"/>
      <c r="K153" s="309"/>
      <c r="L153" s="309">
        <v>1080</v>
      </c>
      <c r="M153" s="182"/>
      <c r="N153" s="47"/>
      <c r="O153" s="47"/>
      <c r="P153" s="47"/>
      <c r="Q153" s="47"/>
      <c r="R153" s="47"/>
      <c r="S153" s="47"/>
      <c r="T153" s="47"/>
      <c r="U153" s="47"/>
      <c r="V153" s="40">
        <f t="shared" ref="V153:AA153" si="114">+V154+V164+V174</f>
        <v>9782317.6312499959</v>
      </c>
      <c r="W153" s="40">
        <f t="shared" si="114"/>
        <v>0</v>
      </c>
      <c r="X153" s="40">
        <f t="shared" si="114"/>
        <v>0</v>
      </c>
      <c r="Y153" s="40">
        <f t="shared" si="114"/>
        <v>9782317.6312499959</v>
      </c>
      <c r="Z153" s="40">
        <f t="shared" si="114"/>
        <v>0</v>
      </c>
      <c r="AA153" s="40">
        <f t="shared" si="114"/>
        <v>0</v>
      </c>
      <c r="AB153" s="247"/>
      <c r="AC153" s="41"/>
      <c r="AD153" s="41"/>
      <c r="AE153" s="41"/>
      <c r="AF153" s="41"/>
      <c r="AG153" s="2"/>
      <c r="AH153" s="2"/>
      <c r="AI153" s="2"/>
      <c r="AJ153" s="2"/>
      <c r="AK153" s="2"/>
      <c r="AL153" s="2"/>
      <c r="AM153" s="2"/>
      <c r="AN153" s="2"/>
      <c r="AO153" s="2"/>
      <c r="AP153" s="2"/>
      <c r="AQ153" s="2"/>
      <c r="AR153" s="2"/>
      <c r="AS153" s="2"/>
    </row>
    <row r="154" spans="1:45" s="71" customFormat="1" ht="13.5" customHeight="1">
      <c r="A154" s="169" t="s">
        <v>139</v>
      </c>
      <c r="B154" s="135" t="s">
        <v>140</v>
      </c>
      <c r="C154" s="122"/>
      <c r="D154" s="122"/>
      <c r="E154" s="135">
        <v>180</v>
      </c>
      <c r="F154" s="135">
        <v>180</v>
      </c>
      <c r="G154" s="135">
        <v>180</v>
      </c>
      <c r="H154" s="135">
        <v>180</v>
      </c>
      <c r="I154" s="135">
        <v>180</v>
      </c>
      <c r="J154" s="135">
        <v>90</v>
      </c>
      <c r="K154" s="135">
        <v>90</v>
      </c>
      <c r="L154" s="135">
        <f>SUM(E154:K154)</f>
        <v>1080</v>
      </c>
      <c r="M154" s="149"/>
      <c r="N154" s="120">
        <v>6300</v>
      </c>
      <c r="O154" s="120">
        <f>SUM(O156:O162)</f>
        <v>1134000</v>
      </c>
      <c r="P154" s="120">
        <f t="shared" ref="P154:U154" si="115">SUM(P156:P162)</f>
        <v>1134000</v>
      </c>
      <c r="Q154" s="120">
        <f t="shared" si="115"/>
        <v>1134000</v>
      </c>
      <c r="R154" s="120">
        <f t="shared" si="115"/>
        <v>1134000</v>
      </c>
      <c r="S154" s="120">
        <f t="shared" si="115"/>
        <v>1134000</v>
      </c>
      <c r="T154" s="120">
        <f t="shared" si="115"/>
        <v>567000</v>
      </c>
      <c r="U154" s="120">
        <f t="shared" si="115"/>
        <v>567000</v>
      </c>
      <c r="V154" s="65">
        <f t="shared" ref="V154:AA154" si="116">SUM(V155:V162)</f>
        <v>6804000</v>
      </c>
      <c r="W154" s="65">
        <f t="shared" si="116"/>
        <v>0</v>
      </c>
      <c r="X154" s="65">
        <f t="shared" si="116"/>
        <v>0</v>
      </c>
      <c r="Y154" s="65">
        <f t="shared" si="116"/>
        <v>6804000</v>
      </c>
      <c r="Z154" s="65">
        <f t="shared" si="116"/>
        <v>0</v>
      </c>
      <c r="AA154" s="65">
        <f t="shared" si="116"/>
        <v>0</v>
      </c>
      <c r="AB154" s="237">
        <v>0</v>
      </c>
      <c r="AC154" s="237">
        <v>0</v>
      </c>
      <c r="AD154" s="237">
        <v>1</v>
      </c>
      <c r="AE154" s="237">
        <v>0</v>
      </c>
      <c r="AF154" s="237">
        <v>0</v>
      </c>
    </row>
    <row r="155" spans="1:45" s="2" customFormat="1" ht="13.5" customHeight="1">
      <c r="A155" s="100" t="s">
        <v>22</v>
      </c>
      <c r="B155" s="175" t="s">
        <v>23</v>
      </c>
      <c r="C155" s="175" t="s">
        <v>23</v>
      </c>
      <c r="D155" s="175"/>
      <c r="E155" s="30"/>
      <c r="F155" s="30"/>
      <c r="G155" s="30"/>
      <c r="H155" s="30"/>
      <c r="I155" s="30"/>
      <c r="J155" s="30"/>
      <c r="K155" s="30"/>
      <c r="L155" s="30">
        <f t="shared" ref="L155:L162" si="117">SUM(E155:K155)</f>
        <v>0</v>
      </c>
      <c r="M155" s="111">
        <v>0</v>
      </c>
      <c r="N155" s="7">
        <v>0</v>
      </c>
      <c r="O155" s="7">
        <f>+E$154*$N155</f>
        <v>0</v>
      </c>
      <c r="P155" s="7">
        <f t="shared" ref="P155:U155" si="118">+F$154*$N155</f>
        <v>0</v>
      </c>
      <c r="Q155" s="7">
        <f t="shared" si="118"/>
        <v>0</v>
      </c>
      <c r="R155" s="7">
        <f t="shared" si="118"/>
        <v>0</v>
      </c>
      <c r="S155" s="7">
        <f t="shared" si="118"/>
        <v>0</v>
      </c>
      <c r="T155" s="7">
        <f t="shared" si="118"/>
        <v>0</v>
      </c>
      <c r="U155" s="7">
        <f t="shared" si="118"/>
        <v>0</v>
      </c>
      <c r="V155" s="57">
        <f>SUM(O155:U155)</f>
        <v>0</v>
      </c>
      <c r="W155" s="57">
        <f>+$V155*AB$154</f>
        <v>0</v>
      </c>
      <c r="X155" s="57">
        <f t="shared" ref="X155:AA163" si="119">+$V155*AC$154</f>
        <v>0</v>
      </c>
      <c r="Y155" s="57">
        <f t="shared" si="119"/>
        <v>0</v>
      </c>
      <c r="Z155" s="57">
        <f t="shared" si="119"/>
        <v>0</v>
      </c>
      <c r="AA155" s="57">
        <f t="shared" si="119"/>
        <v>0</v>
      </c>
      <c r="AB155" s="99"/>
      <c r="AC155" s="99"/>
      <c r="AD155" s="99"/>
      <c r="AE155" s="99"/>
      <c r="AF155" s="99"/>
    </row>
    <row r="156" spans="1:45" s="2" customFormat="1" ht="53.25" customHeight="1">
      <c r="A156" s="101" t="s">
        <v>24</v>
      </c>
      <c r="B156" s="126" t="s">
        <v>141</v>
      </c>
      <c r="C156" s="127" t="s">
        <v>142</v>
      </c>
      <c r="D156" s="127"/>
      <c r="E156" s="30"/>
      <c r="F156" s="30"/>
      <c r="G156" s="30"/>
      <c r="H156" s="30"/>
      <c r="I156" s="30"/>
      <c r="J156" s="30"/>
      <c r="K156" s="30"/>
      <c r="L156" s="30">
        <f t="shared" si="117"/>
        <v>0</v>
      </c>
      <c r="M156" s="111">
        <v>1</v>
      </c>
      <c r="N156" s="7">
        <v>6300</v>
      </c>
      <c r="O156" s="7">
        <f t="shared" ref="O156:O162" si="120">+E$154*$N156</f>
        <v>1134000</v>
      </c>
      <c r="P156" s="7">
        <f t="shared" ref="P156:P162" si="121">+F$154*$N156</f>
        <v>1134000</v>
      </c>
      <c r="Q156" s="7">
        <f t="shared" ref="Q156:Q162" si="122">+G$154*$N156</f>
        <v>1134000</v>
      </c>
      <c r="R156" s="7">
        <f t="shared" ref="R156:R162" si="123">+H$154*$N156</f>
        <v>1134000</v>
      </c>
      <c r="S156" s="7">
        <f t="shared" ref="S156:S162" si="124">+I$154*$N156</f>
        <v>1134000</v>
      </c>
      <c r="T156" s="7">
        <f t="shared" ref="T156:T162" si="125">+J$154*$N156</f>
        <v>567000</v>
      </c>
      <c r="U156" s="7">
        <f t="shared" ref="U156:U162" si="126">+K$154*$N156</f>
        <v>567000</v>
      </c>
      <c r="V156" s="33">
        <f t="shared" ref="V156:V162" si="127">SUM(O156:U156)</f>
        <v>6804000</v>
      </c>
      <c r="W156" s="57">
        <f t="shared" ref="W156:W163" si="128">+$V156*AB$154</f>
        <v>0</v>
      </c>
      <c r="X156" s="57">
        <f t="shared" si="119"/>
        <v>0</v>
      </c>
      <c r="Y156" s="57">
        <f t="shared" si="119"/>
        <v>6804000</v>
      </c>
      <c r="Z156" s="57">
        <f t="shared" si="119"/>
        <v>0</v>
      </c>
      <c r="AA156" s="57">
        <f t="shared" si="119"/>
        <v>0</v>
      </c>
      <c r="AB156" s="99"/>
      <c r="AC156" s="99"/>
      <c r="AD156" s="99"/>
      <c r="AE156" s="99"/>
      <c r="AF156" s="99"/>
    </row>
    <row r="157" spans="1:45" s="2" customFormat="1" ht="13.5" customHeight="1">
      <c r="A157" s="101" t="s">
        <v>25</v>
      </c>
      <c r="B157" s="175" t="s">
        <v>23</v>
      </c>
      <c r="C157" s="127" t="s">
        <v>23</v>
      </c>
      <c r="D157" s="127"/>
      <c r="E157" s="30"/>
      <c r="F157" s="30"/>
      <c r="G157" s="30"/>
      <c r="H157" s="30"/>
      <c r="I157" s="30"/>
      <c r="J157" s="30"/>
      <c r="K157" s="30"/>
      <c r="L157" s="30">
        <f t="shared" si="117"/>
        <v>0</v>
      </c>
      <c r="M157" s="111">
        <v>0</v>
      </c>
      <c r="N157" s="7">
        <v>0</v>
      </c>
      <c r="O157" s="7">
        <f t="shared" si="120"/>
        <v>0</v>
      </c>
      <c r="P157" s="7">
        <f t="shared" si="121"/>
        <v>0</v>
      </c>
      <c r="Q157" s="7">
        <f t="shared" si="122"/>
        <v>0</v>
      </c>
      <c r="R157" s="7">
        <f t="shared" si="123"/>
        <v>0</v>
      </c>
      <c r="S157" s="7">
        <f t="shared" si="124"/>
        <v>0</v>
      </c>
      <c r="T157" s="7">
        <f t="shared" si="125"/>
        <v>0</v>
      </c>
      <c r="U157" s="7">
        <f t="shared" si="126"/>
        <v>0</v>
      </c>
      <c r="V157" s="57">
        <f t="shared" si="127"/>
        <v>0</v>
      </c>
      <c r="W157" s="57">
        <f t="shared" si="128"/>
        <v>0</v>
      </c>
      <c r="X157" s="57">
        <f t="shared" si="119"/>
        <v>0</v>
      </c>
      <c r="Y157" s="57">
        <f t="shared" si="119"/>
        <v>0</v>
      </c>
      <c r="Z157" s="57">
        <f t="shared" si="119"/>
        <v>0</v>
      </c>
      <c r="AA157" s="57">
        <f t="shared" si="119"/>
        <v>0</v>
      </c>
      <c r="AB157" s="99"/>
      <c r="AC157" s="99"/>
      <c r="AD157" s="99"/>
      <c r="AE157" s="99"/>
      <c r="AF157" s="99"/>
    </row>
    <row r="158" spans="1:45" s="2" customFormat="1" ht="13.5" customHeight="1">
      <c r="A158" s="101" t="s">
        <v>26</v>
      </c>
      <c r="B158" s="175" t="s">
        <v>23</v>
      </c>
      <c r="C158" s="127" t="s">
        <v>23</v>
      </c>
      <c r="D158" s="127"/>
      <c r="E158" s="30"/>
      <c r="F158" s="30"/>
      <c r="G158" s="30"/>
      <c r="H158" s="30"/>
      <c r="I158" s="30"/>
      <c r="J158" s="30"/>
      <c r="K158" s="30"/>
      <c r="L158" s="30">
        <f t="shared" si="117"/>
        <v>0</v>
      </c>
      <c r="M158" s="111">
        <v>0</v>
      </c>
      <c r="N158" s="7">
        <v>0</v>
      </c>
      <c r="O158" s="7">
        <f t="shared" si="120"/>
        <v>0</v>
      </c>
      <c r="P158" s="7">
        <f t="shared" si="121"/>
        <v>0</v>
      </c>
      <c r="Q158" s="7">
        <f t="shared" si="122"/>
        <v>0</v>
      </c>
      <c r="R158" s="7">
        <f t="shared" si="123"/>
        <v>0</v>
      </c>
      <c r="S158" s="7">
        <f t="shared" si="124"/>
        <v>0</v>
      </c>
      <c r="T158" s="7">
        <f t="shared" si="125"/>
        <v>0</v>
      </c>
      <c r="U158" s="7">
        <f t="shared" si="126"/>
        <v>0</v>
      </c>
      <c r="V158" s="57">
        <f t="shared" si="127"/>
        <v>0</v>
      </c>
      <c r="W158" s="57">
        <f t="shared" si="128"/>
        <v>0</v>
      </c>
      <c r="X158" s="57">
        <f t="shared" si="119"/>
        <v>0</v>
      </c>
      <c r="Y158" s="57">
        <f t="shared" si="119"/>
        <v>0</v>
      </c>
      <c r="Z158" s="57">
        <f t="shared" si="119"/>
        <v>0</v>
      </c>
      <c r="AA158" s="57">
        <f t="shared" si="119"/>
        <v>0</v>
      </c>
      <c r="AB158" s="99"/>
      <c r="AC158" s="99"/>
      <c r="AD158" s="99"/>
      <c r="AE158" s="99"/>
      <c r="AF158" s="99"/>
    </row>
    <row r="159" spans="1:45" s="2" customFormat="1" ht="13.5" customHeight="1">
      <c r="A159" s="101" t="s">
        <v>27</v>
      </c>
      <c r="B159" s="175" t="s">
        <v>23</v>
      </c>
      <c r="C159" s="127" t="s">
        <v>23</v>
      </c>
      <c r="D159" s="127"/>
      <c r="E159" s="30"/>
      <c r="F159" s="30"/>
      <c r="G159" s="30"/>
      <c r="H159" s="30"/>
      <c r="I159" s="30"/>
      <c r="J159" s="30"/>
      <c r="K159" s="30"/>
      <c r="L159" s="30">
        <f t="shared" si="117"/>
        <v>0</v>
      </c>
      <c r="M159" s="111">
        <v>0</v>
      </c>
      <c r="N159" s="7">
        <v>0</v>
      </c>
      <c r="O159" s="7">
        <f t="shared" si="120"/>
        <v>0</v>
      </c>
      <c r="P159" s="7">
        <f t="shared" si="121"/>
        <v>0</v>
      </c>
      <c r="Q159" s="7">
        <f t="shared" si="122"/>
        <v>0</v>
      </c>
      <c r="R159" s="7">
        <f t="shared" si="123"/>
        <v>0</v>
      </c>
      <c r="S159" s="7">
        <f t="shared" si="124"/>
        <v>0</v>
      </c>
      <c r="T159" s="7">
        <f t="shared" si="125"/>
        <v>0</v>
      </c>
      <c r="U159" s="7">
        <f t="shared" si="126"/>
        <v>0</v>
      </c>
      <c r="V159" s="57">
        <f t="shared" si="127"/>
        <v>0</v>
      </c>
      <c r="W159" s="57">
        <f t="shared" si="128"/>
        <v>0</v>
      </c>
      <c r="X159" s="57">
        <f t="shared" si="119"/>
        <v>0</v>
      </c>
      <c r="Y159" s="57">
        <f t="shared" si="119"/>
        <v>0</v>
      </c>
      <c r="Z159" s="57">
        <f t="shared" si="119"/>
        <v>0</v>
      </c>
      <c r="AA159" s="57">
        <f t="shared" si="119"/>
        <v>0</v>
      </c>
      <c r="AB159" s="99"/>
      <c r="AC159" s="99"/>
      <c r="AD159" s="99"/>
      <c r="AE159" s="99"/>
      <c r="AF159" s="99"/>
    </row>
    <row r="160" spans="1:45" s="2" customFormat="1" ht="13.5" customHeight="1">
      <c r="A160" s="101" t="s">
        <v>28</v>
      </c>
      <c r="B160" s="175" t="s">
        <v>23</v>
      </c>
      <c r="C160" s="127" t="s">
        <v>23</v>
      </c>
      <c r="D160" s="127"/>
      <c r="E160" s="30"/>
      <c r="F160" s="30"/>
      <c r="G160" s="30"/>
      <c r="H160" s="30"/>
      <c r="I160" s="30"/>
      <c r="J160" s="30"/>
      <c r="K160" s="30"/>
      <c r="L160" s="30">
        <f t="shared" si="117"/>
        <v>0</v>
      </c>
      <c r="M160" s="111">
        <v>0</v>
      </c>
      <c r="N160" s="7">
        <v>0</v>
      </c>
      <c r="O160" s="7">
        <f t="shared" si="120"/>
        <v>0</v>
      </c>
      <c r="P160" s="7">
        <f t="shared" si="121"/>
        <v>0</v>
      </c>
      <c r="Q160" s="7">
        <f t="shared" si="122"/>
        <v>0</v>
      </c>
      <c r="R160" s="7">
        <f t="shared" si="123"/>
        <v>0</v>
      </c>
      <c r="S160" s="7">
        <f t="shared" si="124"/>
        <v>0</v>
      </c>
      <c r="T160" s="7">
        <f t="shared" si="125"/>
        <v>0</v>
      </c>
      <c r="U160" s="7">
        <f t="shared" si="126"/>
        <v>0</v>
      </c>
      <c r="V160" s="57">
        <f t="shared" si="127"/>
        <v>0</v>
      </c>
      <c r="W160" s="57">
        <f t="shared" si="128"/>
        <v>0</v>
      </c>
      <c r="X160" s="57">
        <f t="shared" si="119"/>
        <v>0</v>
      </c>
      <c r="Y160" s="57">
        <f t="shared" si="119"/>
        <v>0</v>
      </c>
      <c r="Z160" s="57">
        <f t="shared" si="119"/>
        <v>0</v>
      </c>
      <c r="AA160" s="57">
        <f t="shared" si="119"/>
        <v>0</v>
      </c>
      <c r="AB160" s="99"/>
      <c r="AC160" s="99"/>
      <c r="AD160" s="99"/>
      <c r="AE160" s="99"/>
      <c r="AF160" s="99"/>
    </row>
    <row r="161" spans="1:32" s="2" customFormat="1" ht="13.5" customHeight="1">
      <c r="A161" s="101" t="s">
        <v>29</v>
      </c>
      <c r="B161" s="175" t="s">
        <v>23</v>
      </c>
      <c r="C161" s="127" t="s">
        <v>23</v>
      </c>
      <c r="D161" s="127"/>
      <c r="E161" s="30"/>
      <c r="F161" s="30"/>
      <c r="G161" s="30"/>
      <c r="H161" s="30"/>
      <c r="I161" s="30"/>
      <c r="J161" s="30"/>
      <c r="K161" s="30"/>
      <c r="L161" s="30">
        <f t="shared" si="117"/>
        <v>0</v>
      </c>
      <c r="M161" s="111">
        <v>0</v>
      </c>
      <c r="N161" s="7">
        <v>0</v>
      </c>
      <c r="O161" s="7">
        <f t="shared" si="120"/>
        <v>0</v>
      </c>
      <c r="P161" s="7">
        <f t="shared" si="121"/>
        <v>0</v>
      </c>
      <c r="Q161" s="7">
        <f t="shared" si="122"/>
        <v>0</v>
      </c>
      <c r="R161" s="7">
        <f t="shared" si="123"/>
        <v>0</v>
      </c>
      <c r="S161" s="7">
        <f t="shared" si="124"/>
        <v>0</v>
      </c>
      <c r="T161" s="7">
        <f t="shared" si="125"/>
        <v>0</v>
      </c>
      <c r="U161" s="7">
        <f t="shared" si="126"/>
        <v>0</v>
      </c>
      <c r="V161" s="57">
        <f t="shared" si="127"/>
        <v>0</v>
      </c>
      <c r="W161" s="57">
        <f t="shared" si="128"/>
        <v>0</v>
      </c>
      <c r="X161" s="57">
        <f t="shared" si="119"/>
        <v>0</v>
      </c>
      <c r="Y161" s="57">
        <f t="shared" si="119"/>
        <v>0</v>
      </c>
      <c r="Z161" s="57">
        <f t="shared" si="119"/>
        <v>0</v>
      </c>
      <c r="AA161" s="57">
        <f t="shared" si="119"/>
        <v>0</v>
      </c>
      <c r="AB161" s="99"/>
      <c r="AC161" s="99"/>
      <c r="AD161" s="99"/>
      <c r="AE161" s="99"/>
      <c r="AF161" s="99"/>
    </row>
    <row r="162" spans="1:32" s="2" customFormat="1" ht="13.5" customHeight="1">
      <c r="A162" s="101" t="s">
        <v>30</v>
      </c>
      <c r="B162" s="175" t="s">
        <v>23</v>
      </c>
      <c r="C162" s="127" t="s">
        <v>23</v>
      </c>
      <c r="D162" s="127"/>
      <c r="E162" s="30"/>
      <c r="F162" s="30"/>
      <c r="G162" s="30"/>
      <c r="H162" s="30"/>
      <c r="I162" s="30"/>
      <c r="J162" s="30"/>
      <c r="K162" s="30"/>
      <c r="L162" s="30">
        <f t="shared" si="117"/>
        <v>0</v>
      </c>
      <c r="M162" s="111">
        <v>0</v>
      </c>
      <c r="N162" s="7">
        <v>0</v>
      </c>
      <c r="O162" s="7">
        <f t="shared" si="120"/>
        <v>0</v>
      </c>
      <c r="P162" s="7">
        <f t="shared" si="121"/>
        <v>0</v>
      </c>
      <c r="Q162" s="7">
        <f t="shared" si="122"/>
        <v>0</v>
      </c>
      <c r="R162" s="7">
        <f t="shared" si="123"/>
        <v>0</v>
      </c>
      <c r="S162" s="7">
        <f t="shared" si="124"/>
        <v>0</v>
      </c>
      <c r="T162" s="7">
        <f t="shared" si="125"/>
        <v>0</v>
      </c>
      <c r="U162" s="7">
        <f t="shared" si="126"/>
        <v>0</v>
      </c>
      <c r="V162" s="57">
        <f t="shared" si="127"/>
        <v>0</v>
      </c>
      <c r="W162" s="57">
        <f t="shared" si="128"/>
        <v>0</v>
      </c>
      <c r="X162" s="57">
        <f t="shared" si="119"/>
        <v>0</v>
      </c>
      <c r="Y162" s="57">
        <f t="shared" si="119"/>
        <v>0</v>
      </c>
      <c r="Z162" s="57">
        <f t="shared" si="119"/>
        <v>0</v>
      </c>
      <c r="AA162" s="57">
        <f t="shared" si="119"/>
        <v>0</v>
      </c>
      <c r="AB162" s="99"/>
      <c r="AC162" s="99"/>
      <c r="AD162" s="99"/>
      <c r="AE162" s="99"/>
      <c r="AF162" s="99"/>
    </row>
    <row r="163" spans="1:32" s="2" customFormat="1" ht="14.25" customHeight="1">
      <c r="A163" s="168"/>
      <c r="B163" s="30"/>
      <c r="C163" s="127"/>
      <c r="D163" s="127"/>
      <c r="E163" s="30"/>
      <c r="F163" s="30"/>
      <c r="G163" s="30"/>
      <c r="H163" s="30"/>
      <c r="I163" s="30"/>
      <c r="J163" s="30"/>
      <c r="K163" s="30"/>
      <c r="L163" s="30"/>
      <c r="M163" s="110">
        <v>1</v>
      </c>
      <c r="N163" s="7"/>
      <c r="O163" s="7"/>
      <c r="P163" s="7"/>
      <c r="Q163" s="7"/>
      <c r="R163" s="7"/>
      <c r="S163" s="7"/>
      <c r="T163" s="7"/>
      <c r="U163" s="7"/>
      <c r="V163" s="57"/>
      <c r="W163" s="57">
        <f t="shared" si="128"/>
        <v>0</v>
      </c>
      <c r="X163" s="57">
        <f t="shared" si="119"/>
        <v>0</v>
      </c>
      <c r="Y163" s="57">
        <f t="shared" si="119"/>
        <v>0</v>
      </c>
      <c r="Z163" s="57">
        <f t="shared" si="119"/>
        <v>0</v>
      </c>
      <c r="AA163" s="57">
        <f t="shared" si="119"/>
        <v>0</v>
      </c>
      <c r="AB163" s="99"/>
      <c r="AC163" s="99"/>
      <c r="AD163" s="99"/>
      <c r="AE163" s="99"/>
      <c r="AF163" s="99"/>
    </row>
    <row r="164" spans="1:32" s="71" customFormat="1" ht="15" customHeight="1">
      <c r="A164" s="169" t="s">
        <v>143</v>
      </c>
      <c r="B164" s="135" t="s">
        <v>144</v>
      </c>
      <c r="C164" s="122"/>
      <c r="D164" s="122"/>
      <c r="E164" s="135">
        <v>6</v>
      </c>
      <c r="F164" s="135">
        <v>7</v>
      </c>
      <c r="G164" s="135">
        <v>0</v>
      </c>
      <c r="H164" s="135">
        <v>0</v>
      </c>
      <c r="I164" s="135">
        <v>0</v>
      </c>
      <c r="J164" s="135">
        <v>0</v>
      </c>
      <c r="K164" s="135">
        <v>0</v>
      </c>
      <c r="L164" s="150">
        <f>SUM(E164:K164)</f>
        <v>13</v>
      </c>
      <c r="M164" s="149"/>
      <c r="N164" s="120">
        <v>138950.91778846155</v>
      </c>
      <c r="O164" s="120">
        <f>SUM(O165:O172)</f>
        <v>833705.50673076941</v>
      </c>
      <c r="P164" s="120">
        <f t="shared" ref="P164:V164" si="129">SUM(P165:P172)</f>
        <v>972656.42451923084</v>
      </c>
      <c r="Q164" s="120">
        <f t="shared" si="129"/>
        <v>0</v>
      </c>
      <c r="R164" s="120">
        <f t="shared" si="129"/>
        <v>0</v>
      </c>
      <c r="S164" s="120">
        <f t="shared" si="129"/>
        <v>0</v>
      </c>
      <c r="T164" s="120">
        <f t="shared" si="129"/>
        <v>0</v>
      </c>
      <c r="U164" s="120">
        <f t="shared" si="129"/>
        <v>0</v>
      </c>
      <c r="V164" s="65">
        <f t="shared" si="129"/>
        <v>1806361.9312500004</v>
      </c>
      <c r="W164" s="65">
        <f>SUM(W165:W172)</f>
        <v>0</v>
      </c>
      <c r="X164" s="65">
        <f>SUM(X165:X172)</f>
        <v>0</v>
      </c>
      <c r="Y164" s="65">
        <f>SUM(Y165:Y172)</f>
        <v>1806361.9312500004</v>
      </c>
      <c r="Z164" s="65">
        <f>SUM(Z165:Z172)</f>
        <v>0</v>
      </c>
      <c r="AA164" s="65">
        <f>SUM(AA165:AA172)</f>
        <v>0</v>
      </c>
      <c r="AB164" s="237">
        <v>0</v>
      </c>
      <c r="AC164" s="237">
        <v>0</v>
      </c>
      <c r="AD164" s="237">
        <v>1</v>
      </c>
      <c r="AE164" s="237">
        <v>0</v>
      </c>
      <c r="AF164" s="237">
        <v>0</v>
      </c>
    </row>
    <row r="165" spans="1:32" s="2" customFormat="1" ht="15" customHeight="1">
      <c r="A165" s="100" t="s">
        <v>22</v>
      </c>
      <c r="B165" s="175" t="s">
        <v>23</v>
      </c>
      <c r="C165" s="127" t="s">
        <v>23</v>
      </c>
      <c r="D165" s="127"/>
      <c r="E165" s="148"/>
      <c r="F165" s="148"/>
      <c r="G165" s="148"/>
      <c r="H165" s="148"/>
      <c r="I165" s="148"/>
      <c r="J165" s="148"/>
      <c r="K165" s="148"/>
      <c r="L165" s="148"/>
      <c r="M165" s="143">
        <v>0</v>
      </c>
      <c r="N165" s="7">
        <v>0</v>
      </c>
      <c r="O165" s="7">
        <f>+E$164*$N165</f>
        <v>0</v>
      </c>
      <c r="P165" s="7">
        <f t="shared" ref="P165:U165" si="130">+F$164*$N165</f>
        <v>0</v>
      </c>
      <c r="Q165" s="7">
        <f t="shared" si="130"/>
        <v>0</v>
      </c>
      <c r="R165" s="7">
        <f t="shared" si="130"/>
        <v>0</v>
      </c>
      <c r="S165" s="7">
        <f t="shared" si="130"/>
        <v>0</v>
      </c>
      <c r="T165" s="7">
        <f t="shared" si="130"/>
        <v>0</v>
      </c>
      <c r="U165" s="7">
        <f t="shared" si="130"/>
        <v>0</v>
      </c>
      <c r="V165" s="7">
        <f>SUM(O165:U165)</f>
        <v>0</v>
      </c>
      <c r="W165" s="7">
        <f>+$V165*AB$164</f>
        <v>0</v>
      </c>
      <c r="X165" s="7">
        <f t="shared" ref="X165:AA172" si="131">+$V165*AC$164</f>
        <v>0</v>
      </c>
      <c r="Y165" s="7">
        <f t="shared" si="131"/>
        <v>0</v>
      </c>
      <c r="Z165" s="7">
        <f t="shared" si="131"/>
        <v>0</v>
      </c>
      <c r="AA165" s="7">
        <f t="shared" si="131"/>
        <v>0</v>
      </c>
      <c r="AB165" s="99"/>
      <c r="AC165" s="99"/>
      <c r="AD165" s="99"/>
      <c r="AE165" s="99"/>
      <c r="AF165" s="99"/>
    </row>
    <row r="166" spans="1:32" s="2" customFormat="1" ht="15" customHeight="1">
      <c r="A166" s="101" t="s">
        <v>24</v>
      </c>
      <c r="B166" s="175" t="s">
        <v>23</v>
      </c>
      <c r="C166" s="127" t="s">
        <v>23</v>
      </c>
      <c r="D166" s="127"/>
      <c r="E166" s="148"/>
      <c r="F166" s="148"/>
      <c r="G166" s="148"/>
      <c r="H166" s="148"/>
      <c r="I166" s="148"/>
      <c r="J166" s="148"/>
      <c r="K166" s="148"/>
      <c r="L166" s="148"/>
      <c r="M166" s="143">
        <v>0</v>
      </c>
      <c r="N166" s="7">
        <v>0</v>
      </c>
      <c r="O166" s="7">
        <f t="shared" ref="O166:O172" si="132">+E$164*$N166</f>
        <v>0</v>
      </c>
      <c r="P166" s="7">
        <f t="shared" ref="P166:P172" si="133">+F$164*$N166</f>
        <v>0</v>
      </c>
      <c r="Q166" s="7">
        <f t="shared" ref="Q166:Q172" si="134">+G$164*$N166</f>
        <v>0</v>
      </c>
      <c r="R166" s="7">
        <f t="shared" ref="R166:R172" si="135">+H$164*$N166</f>
        <v>0</v>
      </c>
      <c r="S166" s="7">
        <f t="shared" ref="S166:S172" si="136">+I$164*$N166</f>
        <v>0</v>
      </c>
      <c r="T166" s="7">
        <f t="shared" ref="T166:T172" si="137">+J$164*$N166</f>
        <v>0</v>
      </c>
      <c r="U166" s="7">
        <f t="shared" ref="U166:U172" si="138">+K$164*$N166</f>
        <v>0</v>
      </c>
      <c r="V166" s="7">
        <f t="shared" ref="V166:V172" si="139">SUM(O166:U166)</f>
        <v>0</v>
      </c>
      <c r="W166" s="7">
        <f t="shared" ref="W166:W172" si="140">+$V166*AB$164</f>
        <v>0</v>
      </c>
      <c r="X166" s="7">
        <f t="shared" si="131"/>
        <v>0</v>
      </c>
      <c r="Y166" s="7">
        <f t="shared" si="131"/>
        <v>0</v>
      </c>
      <c r="Z166" s="7">
        <f t="shared" si="131"/>
        <v>0</v>
      </c>
      <c r="AA166" s="7">
        <f t="shared" si="131"/>
        <v>0</v>
      </c>
      <c r="AB166" s="99"/>
      <c r="AC166" s="99"/>
      <c r="AD166" s="99"/>
      <c r="AE166" s="99"/>
      <c r="AF166" s="99"/>
    </row>
    <row r="167" spans="1:32" s="2" customFormat="1" ht="15" customHeight="1">
      <c r="A167" s="101" t="s">
        <v>25</v>
      </c>
      <c r="B167" s="175" t="s">
        <v>23</v>
      </c>
      <c r="C167" s="127" t="s">
        <v>23</v>
      </c>
      <c r="D167" s="127"/>
      <c r="E167" s="148"/>
      <c r="F167" s="148"/>
      <c r="G167" s="148"/>
      <c r="H167" s="148"/>
      <c r="I167" s="148"/>
      <c r="J167" s="148"/>
      <c r="K167" s="148"/>
      <c r="L167" s="148"/>
      <c r="M167" s="143">
        <v>0</v>
      </c>
      <c r="N167" s="7">
        <v>0</v>
      </c>
      <c r="O167" s="7">
        <f t="shared" si="132"/>
        <v>0</v>
      </c>
      <c r="P167" s="7">
        <f t="shared" si="133"/>
        <v>0</v>
      </c>
      <c r="Q167" s="7">
        <f t="shared" si="134"/>
        <v>0</v>
      </c>
      <c r="R167" s="7">
        <f t="shared" si="135"/>
        <v>0</v>
      </c>
      <c r="S167" s="7">
        <f t="shared" si="136"/>
        <v>0</v>
      </c>
      <c r="T167" s="7">
        <f t="shared" si="137"/>
        <v>0</v>
      </c>
      <c r="U167" s="7">
        <f t="shared" si="138"/>
        <v>0</v>
      </c>
      <c r="V167" s="7">
        <f t="shared" si="139"/>
        <v>0</v>
      </c>
      <c r="W167" s="7">
        <f t="shared" si="140"/>
        <v>0</v>
      </c>
      <c r="X167" s="7">
        <f t="shared" si="131"/>
        <v>0</v>
      </c>
      <c r="Y167" s="7">
        <f t="shared" si="131"/>
        <v>0</v>
      </c>
      <c r="Z167" s="7">
        <f t="shared" si="131"/>
        <v>0</v>
      </c>
      <c r="AA167" s="7">
        <f t="shared" si="131"/>
        <v>0</v>
      </c>
      <c r="AB167" s="99"/>
      <c r="AC167" s="99"/>
      <c r="AD167" s="99"/>
      <c r="AE167" s="99"/>
      <c r="AF167" s="99"/>
    </row>
    <row r="168" spans="1:32" s="2" customFormat="1" ht="50.25" customHeight="1">
      <c r="A168" s="101" t="s">
        <v>26</v>
      </c>
      <c r="B168" s="126" t="s">
        <v>145</v>
      </c>
      <c r="C168" s="127" t="s">
        <v>146</v>
      </c>
      <c r="D168" s="127"/>
      <c r="E168" s="148"/>
      <c r="F168" s="148"/>
      <c r="G168" s="148"/>
      <c r="H168" s="148"/>
      <c r="I168" s="148"/>
      <c r="J168" s="148"/>
      <c r="K168" s="148"/>
      <c r="L168" s="148"/>
      <c r="M168" s="143">
        <v>0.68369425193053668</v>
      </c>
      <c r="N168" s="7">
        <v>94999.943792443722</v>
      </c>
      <c r="O168" s="7">
        <f t="shared" si="132"/>
        <v>569999.66275466233</v>
      </c>
      <c r="P168" s="7">
        <f t="shared" si="133"/>
        <v>664999.60654710606</v>
      </c>
      <c r="Q168" s="7">
        <f t="shared" si="134"/>
        <v>0</v>
      </c>
      <c r="R168" s="7">
        <f t="shared" si="135"/>
        <v>0</v>
      </c>
      <c r="S168" s="7">
        <f t="shared" si="136"/>
        <v>0</v>
      </c>
      <c r="T168" s="7">
        <f t="shared" si="137"/>
        <v>0</v>
      </c>
      <c r="U168" s="7">
        <f t="shared" si="138"/>
        <v>0</v>
      </c>
      <c r="V168" s="7">
        <f t="shared" si="139"/>
        <v>1234999.2693017684</v>
      </c>
      <c r="W168" s="7">
        <f t="shared" si="140"/>
        <v>0</v>
      </c>
      <c r="X168" s="7">
        <f t="shared" si="131"/>
        <v>0</v>
      </c>
      <c r="Y168" s="7">
        <f t="shared" si="131"/>
        <v>1234999.2693017684</v>
      </c>
      <c r="Z168" s="7">
        <f t="shared" si="131"/>
        <v>0</v>
      </c>
      <c r="AA168" s="7">
        <f t="shared" si="131"/>
        <v>0</v>
      </c>
      <c r="AB168" s="99"/>
      <c r="AC168" s="99"/>
      <c r="AD168" s="99"/>
      <c r="AE168" s="99"/>
      <c r="AF168" s="99"/>
    </row>
    <row r="169" spans="1:32" s="2" customFormat="1" ht="30" customHeight="1">
      <c r="A169" s="101" t="s">
        <v>27</v>
      </c>
      <c r="B169" s="126" t="s">
        <v>147</v>
      </c>
      <c r="C169" s="127" t="s">
        <v>148</v>
      </c>
      <c r="D169" s="127"/>
      <c r="E169" s="148"/>
      <c r="F169" s="148"/>
      <c r="G169" s="148"/>
      <c r="H169" s="148"/>
      <c r="I169" s="148"/>
      <c r="J169" s="148"/>
      <c r="K169" s="148"/>
      <c r="L169" s="148"/>
      <c r="M169" s="143">
        <v>0.14393563198537615</v>
      </c>
      <c r="N169" s="7">
        <v>19999.988166830259</v>
      </c>
      <c r="O169" s="7">
        <f t="shared" si="132"/>
        <v>119999.92900098156</v>
      </c>
      <c r="P169" s="7">
        <f t="shared" si="133"/>
        <v>139999.9171678118</v>
      </c>
      <c r="Q169" s="7">
        <f t="shared" si="134"/>
        <v>0</v>
      </c>
      <c r="R169" s="7">
        <f t="shared" si="135"/>
        <v>0</v>
      </c>
      <c r="S169" s="7">
        <f t="shared" si="136"/>
        <v>0</v>
      </c>
      <c r="T169" s="7">
        <f t="shared" si="137"/>
        <v>0</v>
      </c>
      <c r="U169" s="7">
        <f t="shared" si="138"/>
        <v>0</v>
      </c>
      <c r="V169" s="7">
        <f>SUM(O169:U169)</f>
        <v>259999.84616879336</v>
      </c>
      <c r="W169" s="7">
        <f t="shared" si="140"/>
        <v>0</v>
      </c>
      <c r="X169" s="7">
        <f t="shared" si="131"/>
        <v>0</v>
      </c>
      <c r="Y169" s="7">
        <f t="shared" si="131"/>
        <v>259999.84616879336</v>
      </c>
      <c r="Z169" s="7">
        <f t="shared" si="131"/>
        <v>0</v>
      </c>
      <c r="AA169" s="7">
        <f t="shared" si="131"/>
        <v>0</v>
      </c>
      <c r="AB169" s="99"/>
      <c r="AC169" s="99"/>
      <c r="AD169" s="99"/>
      <c r="AE169" s="99"/>
      <c r="AF169" s="99"/>
    </row>
    <row r="170" spans="1:32" s="2" customFormat="1" ht="51.75" customHeight="1">
      <c r="A170" s="101" t="s">
        <v>28</v>
      </c>
      <c r="B170" s="126" t="s">
        <v>149</v>
      </c>
      <c r="C170" s="127" t="s">
        <v>150</v>
      </c>
      <c r="D170" s="127"/>
      <c r="E170" s="148"/>
      <c r="F170" s="148"/>
      <c r="G170" s="148"/>
      <c r="H170" s="148"/>
      <c r="I170" s="148"/>
      <c r="J170" s="148"/>
      <c r="K170" s="148"/>
      <c r="L170" s="148"/>
      <c r="M170" s="143">
        <v>3.5983907996344038E-2</v>
      </c>
      <c r="N170" s="7">
        <v>4999.9970417075647</v>
      </c>
      <c r="O170" s="7">
        <f t="shared" si="132"/>
        <v>29999.98225024539</v>
      </c>
      <c r="P170" s="7">
        <f t="shared" si="133"/>
        <v>34999.97929195295</v>
      </c>
      <c r="Q170" s="7">
        <f t="shared" si="134"/>
        <v>0</v>
      </c>
      <c r="R170" s="7">
        <f t="shared" si="135"/>
        <v>0</v>
      </c>
      <c r="S170" s="7">
        <f t="shared" si="136"/>
        <v>0</v>
      </c>
      <c r="T170" s="7">
        <f t="shared" si="137"/>
        <v>0</v>
      </c>
      <c r="U170" s="7">
        <f t="shared" si="138"/>
        <v>0</v>
      </c>
      <c r="V170" s="7">
        <f t="shared" si="139"/>
        <v>64999.96154219834</v>
      </c>
      <c r="W170" s="7">
        <f t="shared" si="140"/>
        <v>0</v>
      </c>
      <c r="X170" s="7">
        <f t="shared" si="131"/>
        <v>0</v>
      </c>
      <c r="Y170" s="7">
        <f t="shared" si="131"/>
        <v>64999.96154219834</v>
      </c>
      <c r="Z170" s="7">
        <f t="shared" si="131"/>
        <v>0</v>
      </c>
      <c r="AA170" s="7">
        <f t="shared" si="131"/>
        <v>0</v>
      </c>
      <c r="AB170" s="99"/>
      <c r="AC170" s="99"/>
      <c r="AD170" s="99"/>
      <c r="AE170" s="99"/>
      <c r="AF170" s="99"/>
    </row>
    <row r="171" spans="1:32" s="2" customFormat="1" ht="36.75" customHeight="1">
      <c r="A171" s="101" t="s">
        <v>29</v>
      </c>
      <c r="B171" s="126" t="s">
        <v>151</v>
      </c>
      <c r="C171" s="127" t="s">
        <v>152</v>
      </c>
      <c r="D171" s="127"/>
      <c r="E171" s="148"/>
      <c r="F171" s="148"/>
      <c r="G171" s="148"/>
      <c r="H171" s="148"/>
      <c r="I171" s="148"/>
      <c r="J171" s="148"/>
      <c r="K171" s="148"/>
      <c r="L171" s="148"/>
      <c r="M171" s="143">
        <v>2.1590344797806423E-2</v>
      </c>
      <c r="N171" s="7">
        <v>2999.9982250245389</v>
      </c>
      <c r="O171" s="7">
        <f t="shared" si="132"/>
        <v>17999.989350147232</v>
      </c>
      <c r="P171" s="7">
        <f t="shared" si="133"/>
        <v>20999.987575171774</v>
      </c>
      <c r="Q171" s="7">
        <f t="shared" si="134"/>
        <v>0</v>
      </c>
      <c r="R171" s="7">
        <f t="shared" si="135"/>
        <v>0</v>
      </c>
      <c r="S171" s="7">
        <f t="shared" si="136"/>
        <v>0</v>
      </c>
      <c r="T171" s="7">
        <f t="shared" si="137"/>
        <v>0</v>
      </c>
      <c r="U171" s="7">
        <f t="shared" si="138"/>
        <v>0</v>
      </c>
      <c r="V171" s="7">
        <f t="shared" si="139"/>
        <v>38999.976925319002</v>
      </c>
      <c r="W171" s="7">
        <f t="shared" si="140"/>
        <v>0</v>
      </c>
      <c r="X171" s="7">
        <f t="shared" si="131"/>
        <v>0</v>
      </c>
      <c r="Y171" s="7">
        <f t="shared" si="131"/>
        <v>38999.976925319002</v>
      </c>
      <c r="Z171" s="7">
        <f t="shared" si="131"/>
        <v>0</v>
      </c>
      <c r="AA171" s="7">
        <f t="shared" si="131"/>
        <v>0</v>
      </c>
      <c r="AB171" s="99"/>
      <c r="AC171" s="99"/>
      <c r="AD171" s="99"/>
      <c r="AE171" s="99"/>
      <c r="AF171" s="99"/>
    </row>
    <row r="172" spans="1:32" s="2" customFormat="1" ht="30.75" customHeight="1">
      <c r="A172" s="101" t="s">
        <v>30</v>
      </c>
      <c r="B172" s="126" t="s">
        <v>153</v>
      </c>
      <c r="C172" s="127" t="s">
        <v>154</v>
      </c>
      <c r="D172" s="127"/>
      <c r="E172" s="148"/>
      <c r="F172" s="148"/>
      <c r="G172" s="148"/>
      <c r="H172" s="148"/>
      <c r="I172" s="148"/>
      <c r="J172" s="148"/>
      <c r="K172" s="148"/>
      <c r="L172" s="148"/>
      <c r="M172" s="143">
        <v>0.11479586328993674</v>
      </c>
      <c r="N172" s="7">
        <v>15950.99056245547</v>
      </c>
      <c r="O172" s="7">
        <f t="shared" si="132"/>
        <v>95705.943374732829</v>
      </c>
      <c r="P172" s="7">
        <f t="shared" si="133"/>
        <v>111656.9339371883</v>
      </c>
      <c r="Q172" s="7">
        <f t="shared" si="134"/>
        <v>0</v>
      </c>
      <c r="R172" s="7">
        <f t="shared" si="135"/>
        <v>0</v>
      </c>
      <c r="S172" s="7">
        <f t="shared" si="136"/>
        <v>0</v>
      </c>
      <c r="T172" s="7">
        <f t="shared" si="137"/>
        <v>0</v>
      </c>
      <c r="U172" s="7">
        <f t="shared" si="138"/>
        <v>0</v>
      </c>
      <c r="V172" s="7">
        <f t="shared" si="139"/>
        <v>207362.87731192113</v>
      </c>
      <c r="W172" s="7">
        <f t="shared" si="140"/>
        <v>0</v>
      </c>
      <c r="X172" s="7">
        <f t="shared" si="131"/>
        <v>0</v>
      </c>
      <c r="Y172" s="7">
        <f t="shared" si="131"/>
        <v>207362.87731192113</v>
      </c>
      <c r="Z172" s="7">
        <f t="shared" si="131"/>
        <v>0</v>
      </c>
      <c r="AA172" s="7">
        <f t="shared" si="131"/>
        <v>0</v>
      </c>
      <c r="AB172" s="99"/>
      <c r="AC172" s="99"/>
      <c r="AD172" s="99"/>
      <c r="AE172" s="99"/>
      <c r="AF172" s="99"/>
    </row>
    <row r="173" spans="1:32" s="2" customFormat="1" ht="15" customHeight="1">
      <c r="A173" s="168"/>
      <c r="B173" s="30"/>
      <c r="C173" s="127"/>
      <c r="D173" s="127"/>
      <c r="E173" s="30"/>
      <c r="F173" s="30"/>
      <c r="G173" s="30"/>
      <c r="H173" s="30"/>
      <c r="I173" s="30"/>
      <c r="J173" s="30"/>
      <c r="K173" s="30"/>
      <c r="L173" s="30"/>
      <c r="M173" s="110">
        <v>1</v>
      </c>
      <c r="N173" s="7"/>
      <c r="O173" s="7"/>
      <c r="P173" s="7"/>
      <c r="Q173" s="7"/>
      <c r="R173" s="7"/>
      <c r="S173" s="7"/>
      <c r="T173" s="7"/>
      <c r="U173" s="7"/>
      <c r="V173" s="57"/>
      <c r="W173" s="7"/>
      <c r="X173" s="7"/>
      <c r="Y173" s="7"/>
      <c r="Z173" s="7"/>
      <c r="AA173" s="7"/>
      <c r="AB173" s="99"/>
      <c r="AC173" s="99"/>
      <c r="AD173" s="99"/>
      <c r="AE173" s="99"/>
      <c r="AF173" s="99"/>
    </row>
    <row r="174" spans="1:32" s="71" customFormat="1" ht="15" customHeight="1">
      <c r="A174" s="169" t="s">
        <v>155</v>
      </c>
      <c r="B174" s="135" t="s">
        <v>156</v>
      </c>
      <c r="C174" s="122"/>
      <c r="D174" s="122"/>
      <c r="E174" s="135">
        <v>6</v>
      </c>
      <c r="F174" s="135">
        <v>7</v>
      </c>
      <c r="G174" s="135">
        <v>0</v>
      </c>
      <c r="H174" s="135">
        <v>0</v>
      </c>
      <c r="I174" s="135">
        <v>0</v>
      </c>
      <c r="J174" s="135">
        <v>0</v>
      </c>
      <c r="K174" s="135">
        <v>0</v>
      </c>
      <c r="L174" s="150">
        <f>SUM(E174:K174)</f>
        <v>13</v>
      </c>
      <c r="M174" s="149"/>
      <c r="N174" s="120">
        <v>90150.43846153807</v>
      </c>
      <c r="O174" s="120">
        <f>SUM(O175:O182)</f>
        <v>540902.63076922833</v>
      </c>
      <c r="P174" s="120">
        <f t="shared" ref="P174:V174" si="141">SUM(P175:P182)</f>
        <v>631053.0692307665</v>
      </c>
      <c r="Q174" s="120">
        <f t="shared" si="141"/>
        <v>0</v>
      </c>
      <c r="R174" s="120">
        <f t="shared" si="141"/>
        <v>0</v>
      </c>
      <c r="S174" s="120">
        <f t="shared" si="141"/>
        <v>0</v>
      </c>
      <c r="T174" s="120">
        <f t="shared" si="141"/>
        <v>0</v>
      </c>
      <c r="U174" s="120">
        <f t="shared" si="141"/>
        <v>0</v>
      </c>
      <c r="V174" s="65">
        <f t="shared" si="141"/>
        <v>1171955.6999999948</v>
      </c>
      <c r="W174" s="65">
        <f>SUM(W175:W182)</f>
        <v>0</v>
      </c>
      <c r="X174" s="65">
        <f>SUM(X175:X182)</f>
        <v>0</v>
      </c>
      <c r="Y174" s="65">
        <f>SUM(Y175:Y182)</f>
        <v>1171955.6999999948</v>
      </c>
      <c r="Z174" s="65">
        <f>SUM(Z175:Z182)</f>
        <v>0</v>
      </c>
      <c r="AA174" s="65">
        <f>SUM(AA175:AA182)</f>
        <v>0</v>
      </c>
      <c r="AB174" s="237">
        <v>0</v>
      </c>
      <c r="AC174" s="237">
        <v>0</v>
      </c>
      <c r="AD174" s="237">
        <v>1</v>
      </c>
      <c r="AE174" s="237">
        <v>0</v>
      </c>
      <c r="AF174" s="237">
        <v>0</v>
      </c>
    </row>
    <row r="175" spans="1:32" s="2" customFormat="1" ht="15" customHeight="1">
      <c r="A175" s="100" t="s">
        <v>22</v>
      </c>
      <c r="B175" s="175" t="s">
        <v>23</v>
      </c>
      <c r="C175" s="175" t="s">
        <v>23</v>
      </c>
      <c r="D175" s="175"/>
      <c r="E175" s="148"/>
      <c r="F175" s="148"/>
      <c r="G175" s="148"/>
      <c r="H175" s="148"/>
      <c r="I175" s="148"/>
      <c r="J175" s="148"/>
      <c r="K175" s="148"/>
      <c r="L175" s="148"/>
      <c r="M175" s="145">
        <v>0</v>
      </c>
      <c r="N175" s="7">
        <v>0</v>
      </c>
      <c r="O175" s="7">
        <f>+E$174*$N175</f>
        <v>0</v>
      </c>
      <c r="P175" s="7">
        <f t="shared" ref="P175:U182" si="142">+F$174*$N175</f>
        <v>0</v>
      </c>
      <c r="Q175" s="7">
        <f t="shared" si="142"/>
        <v>0</v>
      </c>
      <c r="R175" s="7">
        <f t="shared" si="142"/>
        <v>0</v>
      </c>
      <c r="S175" s="7">
        <f t="shared" si="142"/>
        <v>0</v>
      </c>
      <c r="T175" s="7">
        <f t="shared" si="142"/>
        <v>0</v>
      </c>
      <c r="U175" s="7">
        <f t="shared" si="142"/>
        <v>0</v>
      </c>
      <c r="V175" s="7">
        <f>SUM(O175:U175)</f>
        <v>0</v>
      </c>
      <c r="W175" s="7">
        <f>+$V175*AB$174</f>
        <v>0</v>
      </c>
      <c r="X175" s="7">
        <f t="shared" ref="X175:AA182" si="143">+$V175*AC$174</f>
        <v>0</v>
      </c>
      <c r="Y175" s="7">
        <f t="shared" si="143"/>
        <v>0</v>
      </c>
      <c r="Z175" s="7">
        <f t="shared" si="143"/>
        <v>0</v>
      </c>
      <c r="AA175" s="7">
        <f t="shared" si="143"/>
        <v>0</v>
      </c>
      <c r="AB175" s="99"/>
      <c r="AC175" s="99"/>
      <c r="AD175" s="99"/>
      <c r="AE175" s="99"/>
      <c r="AF175" s="99"/>
    </row>
    <row r="176" spans="1:32" s="2" customFormat="1" ht="15" customHeight="1">
      <c r="A176" s="101" t="s">
        <v>24</v>
      </c>
      <c r="B176" s="175" t="s">
        <v>23</v>
      </c>
      <c r="C176" s="175" t="s">
        <v>23</v>
      </c>
      <c r="D176" s="175"/>
      <c r="E176" s="148"/>
      <c r="F176" s="148"/>
      <c r="G176" s="148"/>
      <c r="H176" s="148"/>
      <c r="I176" s="148"/>
      <c r="J176" s="148"/>
      <c r="K176" s="148"/>
      <c r="L176" s="148"/>
      <c r="M176" s="145">
        <v>0</v>
      </c>
      <c r="N176" s="7">
        <v>0</v>
      </c>
      <c r="O176" s="7">
        <f t="shared" ref="O176:O182" si="144">+E$174*$N176</f>
        <v>0</v>
      </c>
      <c r="P176" s="7">
        <f t="shared" si="142"/>
        <v>0</v>
      </c>
      <c r="Q176" s="7">
        <f t="shared" si="142"/>
        <v>0</v>
      </c>
      <c r="R176" s="7">
        <f t="shared" si="142"/>
        <v>0</v>
      </c>
      <c r="S176" s="7">
        <f t="shared" si="142"/>
        <v>0</v>
      </c>
      <c r="T176" s="7">
        <f t="shared" si="142"/>
        <v>0</v>
      </c>
      <c r="U176" s="7">
        <f t="shared" si="142"/>
        <v>0</v>
      </c>
      <c r="V176" s="7">
        <f t="shared" ref="V176:V182" si="145">SUM(O176:U176)</f>
        <v>0</v>
      </c>
      <c r="W176" s="7">
        <f t="shared" ref="W176:W182" si="146">+$V176*AB$174</f>
        <v>0</v>
      </c>
      <c r="X176" s="7">
        <f t="shared" si="143"/>
        <v>0</v>
      </c>
      <c r="Y176" s="7">
        <f t="shared" si="143"/>
        <v>0</v>
      </c>
      <c r="Z176" s="7">
        <f t="shared" si="143"/>
        <v>0</v>
      </c>
      <c r="AA176" s="7">
        <f t="shared" si="143"/>
        <v>0</v>
      </c>
      <c r="AB176" s="99"/>
      <c r="AC176" s="99"/>
      <c r="AD176" s="99"/>
      <c r="AE176" s="99"/>
      <c r="AF176" s="99"/>
    </row>
    <row r="177" spans="1:45" s="2" customFormat="1" ht="15" customHeight="1">
      <c r="A177" s="101" t="s">
        <v>25</v>
      </c>
      <c r="B177" s="175" t="s">
        <v>23</v>
      </c>
      <c r="C177" s="175" t="s">
        <v>23</v>
      </c>
      <c r="D177" s="175"/>
      <c r="E177" s="148"/>
      <c r="F177" s="148"/>
      <c r="G177" s="148"/>
      <c r="H177" s="148"/>
      <c r="I177" s="148"/>
      <c r="J177" s="148"/>
      <c r="K177" s="148"/>
      <c r="L177" s="148"/>
      <c r="M177" s="145">
        <v>0</v>
      </c>
      <c r="N177" s="7">
        <v>0</v>
      </c>
      <c r="O177" s="7">
        <f t="shared" si="144"/>
        <v>0</v>
      </c>
      <c r="P177" s="7">
        <f t="shared" si="142"/>
        <v>0</v>
      </c>
      <c r="Q177" s="7">
        <f t="shared" si="142"/>
        <v>0</v>
      </c>
      <c r="R177" s="7">
        <f t="shared" si="142"/>
        <v>0</v>
      </c>
      <c r="S177" s="7">
        <f t="shared" si="142"/>
        <v>0</v>
      </c>
      <c r="T177" s="7">
        <f t="shared" si="142"/>
        <v>0</v>
      </c>
      <c r="U177" s="7">
        <f t="shared" si="142"/>
        <v>0</v>
      </c>
      <c r="V177" s="7">
        <f t="shared" si="145"/>
        <v>0</v>
      </c>
      <c r="W177" s="7">
        <f t="shared" si="146"/>
        <v>0</v>
      </c>
      <c r="X177" s="7">
        <f t="shared" si="143"/>
        <v>0</v>
      </c>
      <c r="Y177" s="7">
        <f t="shared" si="143"/>
        <v>0</v>
      </c>
      <c r="Z177" s="7">
        <f t="shared" si="143"/>
        <v>0</v>
      </c>
      <c r="AA177" s="7">
        <f t="shared" si="143"/>
        <v>0</v>
      </c>
      <c r="AB177" s="99"/>
      <c r="AC177" s="99"/>
      <c r="AD177" s="99"/>
      <c r="AE177" s="99"/>
      <c r="AF177" s="99"/>
    </row>
    <row r="178" spans="1:45" s="2" customFormat="1" ht="30">
      <c r="A178" s="101" t="s">
        <v>26</v>
      </c>
      <c r="B178" s="126" t="s">
        <v>157</v>
      </c>
      <c r="C178" s="127" t="s">
        <v>158</v>
      </c>
      <c r="D178" s="127"/>
      <c r="E178" s="148"/>
      <c r="F178" s="148"/>
      <c r="G178" s="148"/>
      <c r="H178" s="148"/>
      <c r="I178" s="148"/>
      <c r="J178" s="148"/>
      <c r="K178" s="148"/>
      <c r="L178" s="148"/>
      <c r="M178" s="145">
        <v>0.23294509151414308</v>
      </c>
      <c r="N178" s="7">
        <v>21000.102137463109</v>
      </c>
      <c r="O178" s="7">
        <f t="shared" si="144"/>
        <v>126000.61282477865</v>
      </c>
      <c r="P178" s="7">
        <f t="shared" si="142"/>
        <v>147000.71496224176</v>
      </c>
      <c r="Q178" s="7">
        <f t="shared" si="142"/>
        <v>0</v>
      </c>
      <c r="R178" s="7">
        <f t="shared" si="142"/>
        <v>0</v>
      </c>
      <c r="S178" s="7">
        <f t="shared" si="142"/>
        <v>0</v>
      </c>
      <c r="T178" s="7">
        <f t="shared" si="142"/>
        <v>0</v>
      </c>
      <c r="U178" s="7">
        <f t="shared" si="142"/>
        <v>0</v>
      </c>
      <c r="V178" s="7">
        <f t="shared" si="145"/>
        <v>273001.32778702042</v>
      </c>
      <c r="W178" s="7">
        <f t="shared" si="146"/>
        <v>0</v>
      </c>
      <c r="X178" s="7">
        <f t="shared" si="143"/>
        <v>0</v>
      </c>
      <c r="Y178" s="7">
        <f t="shared" si="143"/>
        <v>273001.32778702042</v>
      </c>
      <c r="Z178" s="7">
        <f t="shared" si="143"/>
        <v>0</v>
      </c>
      <c r="AA178" s="7">
        <f t="shared" si="143"/>
        <v>0</v>
      </c>
      <c r="AB178" s="99"/>
      <c r="AC178" s="99"/>
      <c r="AD178" s="99"/>
      <c r="AE178" s="99"/>
      <c r="AF178" s="99"/>
    </row>
    <row r="179" spans="1:45" s="2" customFormat="1" ht="15" customHeight="1">
      <c r="A179" s="101" t="s">
        <v>27</v>
      </c>
      <c r="B179" s="126" t="s">
        <v>159</v>
      </c>
      <c r="C179" s="127" t="s">
        <v>160</v>
      </c>
      <c r="D179" s="127"/>
      <c r="E179" s="148"/>
      <c r="F179" s="148"/>
      <c r="G179" s="148"/>
      <c r="H179" s="148"/>
      <c r="I179" s="148"/>
      <c r="J179" s="148"/>
      <c r="K179" s="148"/>
      <c r="L179" s="148"/>
      <c r="M179" s="145">
        <v>0.1552967276760954</v>
      </c>
      <c r="N179" s="7">
        <v>14000.068091642073</v>
      </c>
      <c r="O179" s="7">
        <f t="shared" si="144"/>
        <v>84000.408549852436</v>
      </c>
      <c r="P179" s="7">
        <f t="shared" si="142"/>
        <v>98000.476641494519</v>
      </c>
      <c r="Q179" s="7">
        <f t="shared" si="142"/>
        <v>0</v>
      </c>
      <c r="R179" s="7">
        <f t="shared" si="142"/>
        <v>0</v>
      </c>
      <c r="S179" s="7">
        <f t="shared" si="142"/>
        <v>0</v>
      </c>
      <c r="T179" s="7">
        <f t="shared" si="142"/>
        <v>0</v>
      </c>
      <c r="U179" s="7">
        <f t="shared" si="142"/>
        <v>0</v>
      </c>
      <c r="V179" s="7">
        <f t="shared" si="145"/>
        <v>182000.88519134696</v>
      </c>
      <c r="W179" s="7">
        <f t="shared" si="146"/>
        <v>0</v>
      </c>
      <c r="X179" s="7">
        <f t="shared" si="143"/>
        <v>0</v>
      </c>
      <c r="Y179" s="7">
        <f t="shared" si="143"/>
        <v>182000.88519134696</v>
      </c>
      <c r="Z179" s="7">
        <f t="shared" si="143"/>
        <v>0</v>
      </c>
      <c r="AA179" s="7">
        <f t="shared" si="143"/>
        <v>0</v>
      </c>
      <c r="AB179" s="99"/>
      <c r="AC179" s="99"/>
      <c r="AD179" s="99"/>
      <c r="AE179" s="99"/>
      <c r="AF179" s="99"/>
    </row>
    <row r="180" spans="1:45" s="2" customFormat="1" ht="36" customHeight="1">
      <c r="A180" s="101" t="s">
        <v>28</v>
      </c>
      <c r="B180" s="126" t="s">
        <v>161</v>
      </c>
      <c r="C180" s="127" t="s">
        <v>162</v>
      </c>
      <c r="D180" s="127"/>
      <c r="E180" s="148"/>
      <c r="F180" s="148"/>
      <c r="G180" s="148"/>
      <c r="H180" s="148"/>
      <c r="I180" s="148"/>
      <c r="J180" s="148"/>
      <c r="K180" s="148"/>
      <c r="L180" s="148"/>
      <c r="M180" s="145">
        <v>5.4353854686633389E-2</v>
      </c>
      <c r="N180" s="7">
        <v>4900.0238320747258</v>
      </c>
      <c r="O180" s="7">
        <f t="shared" si="144"/>
        <v>29400.142992448353</v>
      </c>
      <c r="P180" s="7">
        <f t="shared" si="142"/>
        <v>34300.166824523083</v>
      </c>
      <c r="Q180" s="7">
        <f t="shared" si="142"/>
        <v>0</v>
      </c>
      <c r="R180" s="7">
        <f t="shared" si="142"/>
        <v>0</v>
      </c>
      <c r="S180" s="7">
        <f t="shared" si="142"/>
        <v>0</v>
      </c>
      <c r="T180" s="7">
        <f t="shared" si="142"/>
        <v>0</v>
      </c>
      <c r="U180" s="7">
        <f t="shared" si="142"/>
        <v>0</v>
      </c>
      <c r="V180" s="7">
        <f t="shared" si="145"/>
        <v>63700.309816971436</v>
      </c>
      <c r="W180" s="7">
        <f t="shared" si="146"/>
        <v>0</v>
      </c>
      <c r="X180" s="7">
        <f t="shared" si="143"/>
        <v>0</v>
      </c>
      <c r="Y180" s="7">
        <f t="shared" si="143"/>
        <v>63700.309816971436</v>
      </c>
      <c r="Z180" s="7">
        <f t="shared" si="143"/>
        <v>0</v>
      </c>
      <c r="AA180" s="7">
        <f t="shared" si="143"/>
        <v>0</v>
      </c>
      <c r="AB180" s="99"/>
      <c r="AC180" s="99"/>
      <c r="AD180" s="99"/>
      <c r="AE180" s="99"/>
      <c r="AF180" s="99"/>
    </row>
    <row r="181" spans="1:45" s="2" customFormat="1" ht="34.5" customHeight="1">
      <c r="A181" s="101" t="s">
        <v>29</v>
      </c>
      <c r="B181" s="126" t="s">
        <v>163</v>
      </c>
      <c r="C181" s="127" t="s">
        <v>164</v>
      </c>
      <c r="D181" s="127"/>
      <c r="E181" s="148"/>
      <c r="F181" s="148"/>
      <c r="G181" s="148"/>
      <c r="H181" s="148"/>
      <c r="I181" s="148"/>
      <c r="J181" s="148"/>
      <c r="K181" s="148"/>
      <c r="L181" s="148"/>
      <c r="M181" s="145">
        <v>0.46589018302828616</v>
      </c>
      <c r="N181" s="7">
        <v>42000.204274926218</v>
      </c>
      <c r="O181" s="7">
        <f t="shared" si="144"/>
        <v>252001.22564955731</v>
      </c>
      <c r="P181" s="7">
        <f t="shared" si="142"/>
        <v>294001.42992448353</v>
      </c>
      <c r="Q181" s="7">
        <f t="shared" si="142"/>
        <v>0</v>
      </c>
      <c r="R181" s="7">
        <f t="shared" si="142"/>
        <v>0</v>
      </c>
      <c r="S181" s="7">
        <f t="shared" si="142"/>
        <v>0</v>
      </c>
      <c r="T181" s="7">
        <f t="shared" si="142"/>
        <v>0</v>
      </c>
      <c r="U181" s="7">
        <f t="shared" si="142"/>
        <v>0</v>
      </c>
      <c r="V181" s="7">
        <f t="shared" si="145"/>
        <v>546002.65557404084</v>
      </c>
      <c r="W181" s="7">
        <f t="shared" si="146"/>
        <v>0</v>
      </c>
      <c r="X181" s="7">
        <f t="shared" si="143"/>
        <v>0</v>
      </c>
      <c r="Y181" s="7">
        <f t="shared" si="143"/>
        <v>546002.65557404084</v>
      </c>
      <c r="Z181" s="7">
        <f t="shared" si="143"/>
        <v>0</v>
      </c>
      <c r="AA181" s="7">
        <f t="shared" si="143"/>
        <v>0</v>
      </c>
      <c r="AB181" s="99"/>
      <c r="AC181" s="99"/>
      <c r="AD181" s="99"/>
      <c r="AE181" s="99"/>
      <c r="AF181" s="99"/>
    </row>
    <row r="182" spans="1:45" s="2" customFormat="1" ht="33.75" customHeight="1">
      <c r="A182" s="101" t="s">
        <v>30</v>
      </c>
      <c r="B182" s="126" t="s">
        <v>165</v>
      </c>
      <c r="C182" s="127" t="s">
        <v>166</v>
      </c>
      <c r="D182" s="127"/>
      <c r="E182" s="148"/>
      <c r="F182" s="148"/>
      <c r="G182" s="148"/>
      <c r="H182" s="148"/>
      <c r="I182" s="148"/>
      <c r="J182" s="148"/>
      <c r="K182" s="148"/>
      <c r="L182" s="148"/>
      <c r="M182" s="145">
        <v>9.1514143094841932E-2</v>
      </c>
      <c r="N182" s="7">
        <v>8250.0401254319368</v>
      </c>
      <c r="O182" s="7">
        <f t="shared" si="144"/>
        <v>49500.240752591621</v>
      </c>
      <c r="P182" s="7">
        <f t="shared" si="142"/>
        <v>57750.280878023557</v>
      </c>
      <c r="Q182" s="7">
        <f t="shared" si="142"/>
        <v>0</v>
      </c>
      <c r="R182" s="7">
        <f t="shared" si="142"/>
        <v>0</v>
      </c>
      <c r="S182" s="7">
        <f t="shared" si="142"/>
        <v>0</v>
      </c>
      <c r="T182" s="7">
        <f t="shared" si="142"/>
        <v>0</v>
      </c>
      <c r="U182" s="7">
        <f t="shared" si="142"/>
        <v>0</v>
      </c>
      <c r="V182" s="7">
        <f t="shared" si="145"/>
        <v>107250.52163061517</v>
      </c>
      <c r="W182" s="7">
        <f t="shared" si="146"/>
        <v>0</v>
      </c>
      <c r="X182" s="7">
        <f t="shared" si="143"/>
        <v>0</v>
      </c>
      <c r="Y182" s="7">
        <f t="shared" si="143"/>
        <v>107250.52163061517</v>
      </c>
      <c r="Z182" s="7">
        <f t="shared" si="143"/>
        <v>0</v>
      </c>
      <c r="AA182" s="7">
        <f t="shared" si="143"/>
        <v>0</v>
      </c>
      <c r="AB182" s="99"/>
      <c r="AC182" s="99"/>
      <c r="AD182" s="99"/>
      <c r="AE182" s="99"/>
      <c r="AF182" s="99"/>
    </row>
    <row r="183" spans="1:45" s="2" customFormat="1" ht="15" customHeight="1">
      <c r="A183" s="168"/>
      <c r="B183" s="30"/>
      <c r="C183" s="127"/>
      <c r="D183" s="127"/>
      <c r="E183" s="30"/>
      <c r="F183" s="30"/>
      <c r="G183" s="30"/>
      <c r="H183" s="30"/>
      <c r="I183" s="30"/>
      <c r="J183" s="30"/>
      <c r="K183" s="30"/>
      <c r="L183" s="30"/>
      <c r="M183" s="110">
        <v>1</v>
      </c>
      <c r="N183" s="7"/>
      <c r="O183" s="7"/>
      <c r="P183" s="7"/>
      <c r="Q183" s="7"/>
      <c r="R183" s="7"/>
      <c r="S183" s="7"/>
      <c r="T183" s="7"/>
      <c r="U183" s="7"/>
      <c r="V183" s="57"/>
      <c r="W183" s="7"/>
      <c r="X183" s="7"/>
      <c r="Y183" s="7"/>
      <c r="Z183" s="7"/>
      <c r="AA183" s="7"/>
      <c r="AB183" s="99"/>
      <c r="AC183" s="99"/>
      <c r="AD183" s="99"/>
      <c r="AE183" s="99"/>
      <c r="AF183" s="99"/>
    </row>
    <row r="184" spans="1:45" s="10" customFormat="1" ht="15" customHeight="1">
      <c r="A184" s="166" t="s">
        <v>167</v>
      </c>
      <c r="B184" s="124" t="s">
        <v>168</v>
      </c>
      <c r="C184" s="125"/>
      <c r="D184" s="125"/>
      <c r="E184" s="36">
        <v>7</v>
      </c>
      <c r="F184" s="36">
        <v>7</v>
      </c>
      <c r="G184" s="36">
        <v>7</v>
      </c>
      <c r="H184" s="36">
        <v>4</v>
      </c>
      <c r="I184" s="36">
        <v>2</v>
      </c>
      <c r="J184" s="36">
        <v>2</v>
      </c>
      <c r="K184" s="36">
        <v>1</v>
      </c>
      <c r="L184" s="36">
        <f>SUM(L185:L205)</f>
        <v>30</v>
      </c>
      <c r="M184" s="91"/>
      <c r="N184" s="13"/>
      <c r="O184" s="13"/>
      <c r="P184" s="13"/>
      <c r="Q184" s="13"/>
      <c r="R184" s="13"/>
      <c r="S184" s="13"/>
      <c r="T184" s="13"/>
      <c r="U184" s="13"/>
      <c r="V184" s="22">
        <f>+V185+V195+V205</f>
        <v>375700</v>
      </c>
      <c r="W184" s="22">
        <v>27625</v>
      </c>
      <c r="X184" s="22">
        <v>95940</v>
      </c>
      <c r="Y184" s="22">
        <v>0</v>
      </c>
      <c r="Z184" s="22">
        <v>0</v>
      </c>
      <c r="AA184" s="22">
        <v>252135</v>
      </c>
      <c r="AB184" s="240"/>
      <c r="AC184" s="37"/>
      <c r="AD184" s="37"/>
      <c r="AE184" s="37"/>
      <c r="AF184" s="37"/>
      <c r="AG184" s="2"/>
      <c r="AH184" s="2"/>
      <c r="AI184" s="2"/>
      <c r="AJ184" s="2"/>
      <c r="AK184" s="2"/>
      <c r="AL184" s="2"/>
      <c r="AM184" s="2"/>
      <c r="AN184" s="2"/>
      <c r="AO184" s="2"/>
      <c r="AP184" s="2"/>
      <c r="AQ184" s="2"/>
      <c r="AR184" s="2"/>
      <c r="AS184" s="2"/>
    </row>
    <row r="185" spans="1:45" s="71" customFormat="1" ht="15" customHeight="1">
      <c r="A185" s="169" t="s">
        <v>169</v>
      </c>
      <c r="B185" s="135" t="s">
        <v>170</v>
      </c>
      <c r="C185" s="122"/>
      <c r="D185" s="122"/>
      <c r="E185" s="135">
        <v>5</v>
      </c>
      <c r="F185" s="135">
        <v>5</v>
      </c>
      <c r="G185" s="135">
        <v>3</v>
      </c>
      <c r="H185" s="135">
        <v>0</v>
      </c>
      <c r="I185" s="135">
        <v>0</v>
      </c>
      <c r="J185" s="135">
        <v>0</v>
      </c>
      <c r="K185" s="135">
        <v>0</v>
      </c>
      <c r="L185" s="150">
        <f>SUM(E185:K185)</f>
        <v>13</v>
      </c>
      <c r="M185" s="149"/>
      <c r="N185" s="120">
        <v>14400</v>
      </c>
      <c r="O185" s="120">
        <f>SUM(O186:O193)</f>
        <v>72000</v>
      </c>
      <c r="P185" s="120">
        <f t="shared" ref="P185:V185" si="147">SUM(P186:P193)</f>
        <v>72000</v>
      </c>
      <c r="Q185" s="120">
        <f t="shared" si="147"/>
        <v>43200</v>
      </c>
      <c r="R185" s="120">
        <f t="shared" si="147"/>
        <v>0</v>
      </c>
      <c r="S185" s="120">
        <f t="shared" si="147"/>
        <v>0</v>
      </c>
      <c r="T185" s="120">
        <f t="shared" si="147"/>
        <v>0</v>
      </c>
      <c r="U185" s="120">
        <f t="shared" si="147"/>
        <v>0</v>
      </c>
      <c r="V185" s="65">
        <f t="shared" si="147"/>
        <v>187200</v>
      </c>
      <c r="W185" s="120">
        <v>0</v>
      </c>
      <c r="X185" s="135">
        <v>84240</v>
      </c>
      <c r="Y185" s="120">
        <v>0</v>
      </c>
      <c r="Z185" s="120">
        <v>0</v>
      </c>
      <c r="AA185" s="135">
        <v>102960.00000000001</v>
      </c>
      <c r="AB185" s="237">
        <v>0</v>
      </c>
      <c r="AC185" s="237">
        <v>0.45</v>
      </c>
      <c r="AD185" s="237">
        <v>0</v>
      </c>
      <c r="AE185" s="237">
        <v>0</v>
      </c>
      <c r="AF185" s="237">
        <v>0.55000000000000004</v>
      </c>
    </row>
    <row r="186" spans="1:45" s="2" customFormat="1" ht="15" customHeight="1">
      <c r="A186" s="100" t="s">
        <v>22</v>
      </c>
      <c r="B186" s="126" t="s">
        <v>23</v>
      </c>
      <c r="C186" s="127" t="s">
        <v>23</v>
      </c>
      <c r="D186" s="127"/>
      <c r="E186" s="148"/>
      <c r="F186" s="148"/>
      <c r="G186" s="148"/>
      <c r="H186" s="148"/>
      <c r="I186" s="148"/>
      <c r="J186" s="148"/>
      <c r="K186" s="148"/>
      <c r="L186" s="148"/>
      <c r="M186" s="110">
        <v>0</v>
      </c>
      <c r="N186" s="7">
        <v>0</v>
      </c>
      <c r="O186" s="7">
        <f>+E$185*$N186</f>
        <v>0</v>
      </c>
      <c r="P186" s="7">
        <f t="shared" ref="P186:U193" si="148">+F$185*$N186</f>
        <v>0</v>
      </c>
      <c r="Q186" s="7">
        <f t="shared" si="148"/>
        <v>0</v>
      </c>
      <c r="R186" s="7">
        <f t="shared" si="148"/>
        <v>0</v>
      </c>
      <c r="S186" s="7">
        <f t="shared" si="148"/>
        <v>0</v>
      </c>
      <c r="T186" s="7">
        <f t="shared" si="148"/>
        <v>0</v>
      </c>
      <c r="U186" s="7">
        <f t="shared" si="148"/>
        <v>0</v>
      </c>
      <c r="V186" s="7">
        <f>SUM(O186:U186)</f>
        <v>0</v>
      </c>
      <c r="W186" s="7">
        <f>+$V186*AB$185</f>
        <v>0</v>
      </c>
      <c r="X186" s="7">
        <v>0</v>
      </c>
      <c r="Y186" s="7">
        <v>0</v>
      </c>
      <c r="Z186" s="7">
        <v>0</v>
      </c>
      <c r="AA186" s="7">
        <v>0</v>
      </c>
      <c r="AB186" s="99"/>
      <c r="AC186" s="99"/>
      <c r="AD186" s="99"/>
      <c r="AE186" s="99"/>
      <c r="AF186" s="99"/>
    </row>
    <row r="187" spans="1:45" s="2" customFormat="1" ht="33.75" customHeight="1">
      <c r="A187" s="101" t="s">
        <v>24</v>
      </c>
      <c r="B187" s="126" t="s">
        <v>171</v>
      </c>
      <c r="C187" s="127" t="s">
        <v>172</v>
      </c>
      <c r="D187" s="127"/>
      <c r="E187" s="148"/>
      <c r="F187" s="148"/>
      <c r="G187" s="148"/>
      <c r="H187" s="148"/>
      <c r="I187" s="148"/>
      <c r="J187" s="148"/>
      <c r="K187" s="148"/>
      <c r="L187" s="148"/>
      <c r="M187" s="110">
        <v>0.1736111111111111</v>
      </c>
      <c r="N187" s="7">
        <v>2500</v>
      </c>
      <c r="O187" s="7">
        <f t="shared" ref="O187:O193" si="149">+E$185*$N187</f>
        <v>12500</v>
      </c>
      <c r="P187" s="7">
        <f t="shared" si="148"/>
        <v>12500</v>
      </c>
      <c r="Q187" s="7">
        <f t="shared" si="148"/>
        <v>7500</v>
      </c>
      <c r="R187" s="7">
        <f t="shared" si="148"/>
        <v>0</v>
      </c>
      <c r="S187" s="7">
        <f t="shared" si="148"/>
        <v>0</v>
      </c>
      <c r="T187" s="7">
        <f t="shared" si="148"/>
        <v>0</v>
      </c>
      <c r="U187" s="7">
        <f t="shared" si="148"/>
        <v>0</v>
      </c>
      <c r="V187" s="7">
        <f t="shared" ref="V187:V193" si="150">SUM(O187:U187)</f>
        <v>32500</v>
      </c>
      <c r="W187" s="7">
        <f t="shared" ref="W187:W193" si="151">+$V187*AB$185</f>
        <v>0</v>
      </c>
      <c r="X187" s="7">
        <v>14625</v>
      </c>
      <c r="Y187" s="7">
        <v>0</v>
      </c>
      <c r="Z187" s="7">
        <v>0</v>
      </c>
      <c r="AA187" s="7">
        <v>17875.000000000004</v>
      </c>
      <c r="AB187" s="99"/>
      <c r="AC187" s="99"/>
      <c r="AD187" s="99"/>
      <c r="AE187" s="99"/>
      <c r="AF187" s="99"/>
    </row>
    <row r="188" spans="1:45" s="2" customFormat="1" ht="39" customHeight="1">
      <c r="A188" s="101" t="s">
        <v>25</v>
      </c>
      <c r="B188" s="126" t="s">
        <v>173</v>
      </c>
      <c r="C188" s="127" t="s">
        <v>174</v>
      </c>
      <c r="D188" s="127"/>
      <c r="E188" s="148"/>
      <c r="F188" s="148"/>
      <c r="G188" s="148"/>
      <c r="H188" s="148"/>
      <c r="I188" s="148"/>
      <c r="J188" s="148"/>
      <c r="K188" s="148"/>
      <c r="L188" s="148"/>
      <c r="M188" s="110">
        <v>0.27777777777777779</v>
      </c>
      <c r="N188" s="7">
        <v>4000</v>
      </c>
      <c r="O188" s="7">
        <f t="shared" si="149"/>
        <v>20000</v>
      </c>
      <c r="P188" s="7">
        <f t="shared" si="148"/>
        <v>20000</v>
      </c>
      <c r="Q188" s="7">
        <f t="shared" si="148"/>
        <v>12000</v>
      </c>
      <c r="R188" s="7">
        <f t="shared" si="148"/>
        <v>0</v>
      </c>
      <c r="S188" s="7">
        <f t="shared" si="148"/>
        <v>0</v>
      </c>
      <c r="T188" s="7">
        <f t="shared" si="148"/>
        <v>0</v>
      </c>
      <c r="U188" s="7">
        <f t="shared" si="148"/>
        <v>0</v>
      </c>
      <c r="V188" s="7">
        <f t="shared" si="150"/>
        <v>52000</v>
      </c>
      <c r="W188" s="7">
        <f t="shared" si="151"/>
        <v>0</v>
      </c>
      <c r="X188" s="7">
        <v>23400</v>
      </c>
      <c r="Y188" s="7">
        <v>0</v>
      </c>
      <c r="Z188" s="7">
        <v>0</v>
      </c>
      <c r="AA188" s="7">
        <v>28600.000000000004</v>
      </c>
      <c r="AB188" s="99"/>
      <c r="AC188" s="99"/>
      <c r="AD188" s="99"/>
      <c r="AE188" s="99"/>
      <c r="AF188" s="99"/>
    </row>
    <row r="189" spans="1:45" s="2" customFormat="1" ht="32.25" customHeight="1">
      <c r="A189" s="101" t="s">
        <v>26</v>
      </c>
      <c r="B189" s="126" t="s">
        <v>175</v>
      </c>
      <c r="C189" s="127" t="s">
        <v>176</v>
      </c>
      <c r="D189" s="127"/>
      <c r="E189" s="148"/>
      <c r="F189" s="148"/>
      <c r="G189" s="148"/>
      <c r="H189" s="148"/>
      <c r="I189" s="148"/>
      <c r="J189" s="148"/>
      <c r="K189" s="148"/>
      <c r="L189" s="148"/>
      <c r="M189" s="110">
        <v>1.3888888888888888E-2</v>
      </c>
      <c r="N189" s="7">
        <v>200</v>
      </c>
      <c r="O189" s="7">
        <f t="shared" si="149"/>
        <v>1000</v>
      </c>
      <c r="P189" s="7">
        <f t="shared" si="148"/>
        <v>1000</v>
      </c>
      <c r="Q189" s="7">
        <f t="shared" si="148"/>
        <v>600</v>
      </c>
      <c r="R189" s="7">
        <f t="shared" si="148"/>
        <v>0</v>
      </c>
      <c r="S189" s="7">
        <f t="shared" si="148"/>
        <v>0</v>
      </c>
      <c r="T189" s="7">
        <f t="shared" si="148"/>
        <v>0</v>
      </c>
      <c r="U189" s="7">
        <f t="shared" si="148"/>
        <v>0</v>
      </c>
      <c r="V189" s="7">
        <f t="shared" si="150"/>
        <v>2600</v>
      </c>
      <c r="W189" s="7">
        <f t="shared" si="151"/>
        <v>0</v>
      </c>
      <c r="X189" s="7">
        <v>1170</v>
      </c>
      <c r="Y189" s="7">
        <v>0</v>
      </c>
      <c r="Z189" s="7">
        <v>0</v>
      </c>
      <c r="AA189" s="7">
        <v>1430.0000000000002</v>
      </c>
      <c r="AB189" s="99"/>
      <c r="AC189" s="99"/>
      <c r="AD189" s="99"/>
      <c r="AE189" s="99"/>
      <c r="AF189" s="99"/>
    </row>
    <row r="190" spans="1:45" s="2" customFormat="1" ht="15" customHeight="1">
      <c r="A190" s="101" t="s">
        <v>27</v>
      </c>
      <c r="B190" s="126" t="s">
        <v>23</v>
      </c>
      <c r="C190" s="127" t="s">
        <v>23</v>
      </c>
      <c r="D190" s="127"/>
      <c r="E190" s="148"/>
      <c r="F190" s="148"/>
      <c r="G190" s="148"/>
      <c r="H190" s="148"/>
      <c r="I190" s="148"/>
      <c r="J190" s="148"/>
      <c r="K190" s="148"/>
      <c r="L190" s="148"/>
      <c r="M190" s="110">
        <v>0</v>
      </c>
      <c r="N190" s="7">
        <v>0</v>
      </c>
      <c r="O190" s="7">
        <f t="shared" si="149"/>
        <v>0</v>
      </c>
      <c r="P190" s="7">
        <f t="shared" si="148"/>
        <v>0</v>
      </c>
      <c r="Q190" s="7">
        <f t="shared" si="148"/>
        <v>0</v>
      </c>
      <c r="R190" s="7">
        <f t="shared" si="148"/>
        <v>0</v>
      </c>
      <c r="S190" s="7">
        <f t="shared" si="148"/>
        <v>0</v>
      </c>
      <c r="T190" s="7">
        <f t="shared" si="148"/>
        <v>0</v>
      </c>
      <c r="U190" s="7">
        <f t="shared" si="148"/>
        <v>0</v>
      </c>
      <c r="V190" s="7">
        <f t="shared" si="150"/>
        <v>0</v>
      </c>
      <c r="W190" s="7">
        <f t="shared" si="151"/>
        <v>0</v>
      </c>
      <c r="X190" s="7">
        <v>0</v>
      </c>
      <c r="Y190" s="7">
        <v>0</v>
      </c>
      <c r="Z190" s="7">
        <v>0</v>
      </c>
      <c r="AA190" s="7">
        <v>0</v>
      </c>
      <c r="AB190" s="99"/>
      <c r="AC190" s="99"/>
      <c r="AD190" s="99"/>
      <c r="AE190" s="99"/>
      <c r="AF190" s="99"/>
    </row>
    <row r="191" spans="1:45" s="2" customFormat="1" ht="15" customHeight="1">
      <c r="A191" s="101" t="s">
        <v>28</v>
      </c>
      <c r="B191" s="126" t="s">
        <v>177</v>
      </c>
      <c r="C191" s="127" t="s">
        <v>178</v>
      </c>
      <c r="D191" s="127"/>
      <c r="E191" s="148"/>
      <c r="F191" s="148"/>
      <c r="G191" s="148"/>
      <c r="H191" s="148"/>
      <c r="I191" s="148"/>
      <c r="J191" s="148"/>
      <c r="K191" s="148"/>
      <c r="L191" s="148"/>
      <c r="M191" s="110">
        <v>0.16666666666666666</v>
      </c>
      <c r="N191" s="7">
        <v>2400</v>
      </c>
      <c r="O191" s="7">
        <f t="shared" si="149"/>
        <v>12000</v>
      </c>
      <c r="P191" s="7">
        <f t="shared" si="148"/>
        <v>12000</v>
      </c>
      <c r="Q191" s="7">
        <f t="shared" si="148"/>
        <v>7200</v>
      </c>
      <c r="R191" s="7">
        <f t="shared" si="148"/>
        <v>0</v>
      </c>
      <c r="S191" s="7">
        <f t="shared" si="148"/>
        <v>0</v>
      </c>
      <c r="T191" s="7">
        <f t="shared" si="148"/>
        <v>0</v>
      </c>
      <c r="U191" s="7">
        <f t="shared" si="148"/>
        <v>0</v>
      </c>
      <c r="V191" s="7">
        <f t="shared" si="150"/>
        <v>31200</v>
      </c>
      <c r="W191" s="7">
        <f t="shared" si="151"/>
        <v>0</v>
      </c>
      <c r="X191" s="7">
        <v>14040</v>
      </c>
      <c r="Y191" s="7">
        <v>0</v>
      </c>
      <c r="Z191" s="7">
        <v>0</v>
      </c>
      <c r="AA191" s="7">
        <v>17160</v>
      </c>
      <c r="AB191" s="99"/>
      <c r="AC191" s="99"/>
      <c r="AD191" s="99"/>
      <c r="AE191" s="99"/>
      <c r="AF191" s="99"/>
    </row>
    <row r="192" spans="1:45" s="2" customFormat="1" ht="37.5" customHeight="1">
      <c r="A192" s="101" t="s">
        <v>29</v>
      </c>
      <c r="B192" s="126" t="s">
        <v>179</v>
      </c>
      <c r="C192" s="127" t="s">
        <v>174</v>
      </c>
      <c r="D192" s="127"/>
      <c r="E192" s="148"/>
      <c r="F192" s="148"/>
      <c r="G192" s="148"/>
      <c r="H192" s="148"/>
      <c r="I192" s="148"/>
      <c r="J192" s="148"/>
      <c r="K192" s="148"/>
      <c r="L192" s="148"/>
      <c r="M192" s="110">
        <v>0.27777777777777779</v>
      </c>
      <c r="N192" s="7">
        <v>4000</v>
      </c>
      <c r="O192" s="7">
        <f t="shared" si="149"/>
        <v>20000</v>
      </c>
      <c r="P192" s="7">
        <f t="shared" si="148"/>
        <v>20000</v>
      </c>
      <c r="Q192" s="7">
        <f t="shared" si="148"/>
        <v>12000</v>
      </c>
      <c r="R192" s="7">
        <f t="shared" si="148"/>
        <v>0</v>
      </c>
      <c r="S192" s="7">
        <f t="shared" si="148"/>
        <v>0</v>
      </c>
      <c r="T192" s="7">
        <f t="shared" si="148"/>
        <v>0</v>
      </c>
      <c r="U192" s="7">
        <f t="shared" si="148"/>
        <v>0</v>
      </c>
      <c r="V192" s="7">
        <f t="shared" si="150"/>
        <v>52000</v>
      </c>
      <c r="W192" s="7">
        <f t="shared" si="151"/>
        <v>0</v>
      </c>
      <c r="X192" s="7">
        <v>23400</v>
      </c>
      <c r="Y192" s="7">
        <v>0</v>
      </c>
      <c r="Z192" s="7">
        <v>0</v>
      </c>
      <c r="AA192" s="7">
        <v>28600.000000000004</v>
      </c>
      <c r="AB192" s="99"/>
      <c r="AC192" s="99"/>
      <c r="AD192" s="99"/>
      <c r="AE192" s="99"/>
      <c r="AF192" s="99"/>
    </row>
    <row r="193" spans="1:32" s="2" customFormat="1">
      <c r="A193" s="101" t="s">
        <v>30</v>
      </c>
      <c r="B193" s="126" t="s">
        <v>180</v>
      </c>
      <c r="C193" s="127" t="s">
        <v>181</v>
      </c>
      <c r="D193" s="127"/>
      <c r="E193" s="148"/>
      <c r="F193" s="148"/>
      <c r="G193" s="148"/>
      <c r="H193" s="148"/>
      <c r="I193" s="148"/>
      <c r="J193" s="148"/>
      <c r="K193" s="148"/>
      <c r="L193" s="148"/>
      <c r="M193" s="110">
        <v>9.0277777777777776E-2</v>
      </c>
      <c r="N193" s="7">
        <v>1300</v>
      </c>
      <c r="O193" s="7">
        <f t="shared" si="149"/>
        <v>6500</v>
      </c>
      <c r="P193" s="7">
        <f t="shared" si="148"/>
        <v>6500</v>
      </c>
      <c r="Q193" s="7">
        <f t="shared" si="148"/>
        <v>3900</v>
      </c>
      <c r="R193" s="7">
        <f t="shared" si="148"/>
        <v>0</v>
      </c>
      <c r="S193" s="7">
        <f t="shared" si="148"/>
        <v>0</v>
      </c>
      <c r="T193" s="7">
        <f t="shared" si="148"/>
        <v>0</v>
      </c>
      <c r="U193" s="7">
        <f t="shared" si="148"/>
        <v>0</v>
      </c>
      <c r="V193" s="7">
        <f t="shared" si="150"/>
        <v>16900</v>
      </c>
      <c r="W193" s="7">
        <f t="shared" si="151"/>
        <v>0</v>
      </c>
      <c r="X193" s="7">
        <v>7605</v>
      </c>
      <c r="Y193" s="7">
        <v>0</v>
      </c>
      <c r="Z193" s="7">
        <v>0</v>
      </c>
      <c r="AA193" s="7">
        <v>9295.0000000000018</v>
      </c>
      <c r="AB193" s="99"/>
      <c r="AC193" s="99"/>
      <c r="AD193" s="99"/>
      <c r="AE193" s="99"/>
      <c r="AF193" s="99"/>
    </row>
    <row r="194" spans="1:32" s="2" customFormat="1" ht="15" customHeight="1">
      <c r="A194" s="168"/>
      <c r="B194" s="30"/>
      <c r="C194" s="127"/>
      <c r="D194" s="127"/>
      <c r="E194" s="30"/>
      <c r="F194" s="30"/>
      <c r="G194" s="30"/>
      <c r="H194" s="30"/>
      <c r="I194" s="30"/>
      <c r="J194" s="30"/>
      <c r="K194" s="30"/>
      <c r="L194" s="30"/>
      <c r="M194" s="110">
        <v>1</v>
      </c>
      <c r="N194" s="7"/>
      <c r="O194" s="7"/>
      <c r="P194" s="7"/>
      <c r="Q194" s="7"/>
      <c r="R194" s="7"/>
      <c r="S194" s="7"/>
      <c r="T194" s="7"/>
      <c r="U194" s="7"/>
      <c r="V194" s="57"/>
      <c r="W194" s="7"/>
      <c r="X194" s="30"/>
      <c r="Y194" s="7"/>
      <c r="Z194" s="7"/>
      <c r="AA194" s="30"/>
      <c r="AB194" s="99"/>
      <c r="AC194" s="99"/>
      <c r="AD194" s="99"/>
      <c r="AE194" s="99"/>
      <c r="AF194" s="99"/>
    </row>
    <row r="195" spans="1:32" s="71" customFormat="1" ht="15" customHeight="1">
      <c r="A195" s="169" t="s">
        <v>182</v>
      </c>
      <c r="B195" s="135" t="s">
        <v>183</v>
      </c>
      <c r="C195" s="122"/>
      <c r="D195" s="122"/>
      <c r="E195" s="135">
        <v>1</v>
      </c>
      <c r="F195" s="135">
        <v>1</v>
      </c>
      <c r="G195" s="135">
        <v>3</v>
      </c>
      <c r="H195" s="135">
        <v>3</v>
      </c>
      <c r="I195" s="135">
        <v>2</v>
      </c>
      <c r="J195" s="135">
        <v>2</v>
      </c>
      <c r="K195" s="135">
        <v>1</v>
      </c>
      <c r="L195" s="150">
        <f>SUM(E195:K195)</f>
        <v>13</v>
      </c>
      <c r="M195" s="149"/>
      <c r="N195" s="120">
        <v>6000</v>
      </c>
      <c r="O195" s="120">
        <f>SUM(O196:O203)</f>
        <v>6000</v>
      </c>
      <c r="P195" s="120">
        <f t="shared" ref="P195:V195" si="152">SUM(P196:P203)</f>
        <v>6000</v>
      </c>
      <c r="Q195" s="120">
        <f t="shared" si="152"/>
        <v>18000</v>
      </c>
      <c r="R195" s="120">
        <f t="shared" si="152"/>
        <v>18000</v>
      </c>
      <c r="S195" s="120">
        <f t="shared" si="152"/>
        <v>12000</v>
      </c>
      <c r="T195" s="120">
        <f t="shared" si="152"/>
        <v>12000</v>
      </c>
      <c r="U195" s="120">
        <f t="shared" si="152"/>
        <v>6000</v>
      </c>
      <c r="V195" s="65">
        <f t="shared" si="152"/>
        <v>78000</v>
      </c>
      <c r="W195" s="65">
        <f>SUM(W196:W203)</f>
        <v>0</v>
      </c>
      <c r="X195" s="65">
        <f>SUM(X196:X203)</f>
        <v>11700</v>
      </c>
      <c r="Y195" s="65">
        <f>SUM(Y196:Y203)</f>
        <v>0</v>
      </c>
      <c r="Z195" s="65">
        <f>SUM(Z196:Z203)</f>
        <v>0</v>
      </c>
      <c r="AA195" s="65">
        <f>SUM(AA196:AA203)</f>
        <v>66300</v>
      </c>
      <c r="AB195" s="237">
        <v>0</v>
      </c>
      <c r="AC195" s="237">
        <v>0.15</v>
      </c>
      <c r="AD195" s="237">
        <v>0</v>
      </c>
      <c r="AE195" s="237">
        <v>0</v>
      </c>
      <c r="AF195" s="237">
        <v>0.85</v>
      </c>
    </row>
    <row r="196" spans="1:32" s="2" customFormat="1" ht="15" customHeight="1">
      <c r="A196" s="100" t="s">
        <v>22</v>
      </c>
      <c r="B196" s="30" t="s">
        <v>23</v>
      </c>
      <c r="C196" s="127" t="s">
        <v>23</v>
      </c>
      <c r="D196" s="127"/>
      <c r="E196" s="148"/>
      <c r="F196" s="148"/>
      <c r="G196" s="148"/>
      <c r="H196" s="148"/>
      <c r="I196" s="148"/>
      <c r="J196" s="148"/>
      <c r="K196" s="148"/>
      <c r="L196" s="148"/>
      <c r="M196" s="145">
        <v>0</v>
      </c>
      <c r="N196" s="7">
        <v>0</v>
      </c>
      <c r="O196" s="7">
        <f>+E$195*$N196</f>
        <v>0</v>
      </c>
      <c r="P196" s="7">
        <f t="shared" ref="P196:U203" si="153">+F$195*$N196</f>
        <v>0</v>
      </c>
      <c r="Q196" s="7">
        <f t="shared" si="153"/>
        <v>0</v>
      </c>
      <c r="R196" s="7">
        <f t="shared" si="153"/>
        <v>0</v>
      </c>
      <c r="S196" s="7">
        <f t="shared" si="153"/>
        <v>0</v>
      </c>
      <c r="T196" s="7">
        <f t="shared" si="153"/>
        <v>0</v>
      </c>
      <c r="U196" s="7">
        <f t="shared" si="153"/>
        <v>0</v>
      </c>
      <c r="V196" s="7">
        <f>SUM(O196:U196)</f>
        <v>0</v>
      </c>
      <c r="W196" s="7">
        <f>+$V196*AB$195</f>
        <v>0</v>
      </c>
      <c r="X196" s="7">
        <f t="shared" ref="X196:AA203" si="154">+$V196*AC$195</f>
        <v>0</v>
      </c>
      <c r="Y196" s="7">
        <f t="shared" si="154"/>
        <v>0</v>
      </c>
      <c r="Z196" s="7">
        <f t="shared" si="154"/>
        <v>0</v>
      </c>
      <c r="AA196" s="7">
        <f t="shared" si="154"/>
        <v>0</v>
      </c>
      <c r="AB196" s="99"/>
      <c r="AC196" s="99"/>
      <c r="AD196" s="99"/>
      <c r="AE196" s="99"/>
      <c r="AF196" s="99"/>
    </row>
    <row r="197" spans="1:32" s="2" customFormat="1" ht="34.5" customHeight="1">
      <c r="A197" s="101" t="s">
        <v>24</v>
      </c>
      <c r="B197" s="126" t="s">
        <v>171</v>
      </c>
      <c r="C197" s="127" t="s">
        <v>172</v>
      </c>
      <c r="D197" s="127"/>
      <c r="E197" s="148"/>
      <c r="F197" s="148"/>
      <c r="G197" s="148"/>
      <c r="H197" s="148"/>
      <c r="I197" s="148"/>
      <c r="J197" s="148"/>
      <c r="K197" s="148"/>
      <c r="L197" s="148"/>
      <c r="M197" s="145">
        <v>0.41666666666666669</v>
      </c>
      <c r="N197" s="7">
        <v>2500</v>
      </c>
      <c r="O197" s="7">
        <f t="shared" ref="O197:O203" si="155">+E$195*$N197</f>
        <v>2500</v>
      </c>
      <c r="P197" s="7">
        <f t="shared" si="153"/>
        <v>2500</v>
      </c>
      <c r="Q197" s="7">
        <f t="shared" si="153"/>
        <v>7500</v>
      </c>
      <c r="R197" s="7">
        <f t="shared" si="153"/>
        <v>7500</v>
      </c>
      <c r="S197" s="7">
        <f t="shared" si="153"/>
        <v>5000</v>
      </c>
      <c r="T197" s="7">
        <f t="shared" si="153"/>
        <v>5000</v>
      </c>
      <c r="U197" s="7">
        <f t="shared" si="153"/>
        <v>2500</v>
      </c>
      <c r="V197" s="7">
        <f t="shared" ref="V197:V203" si="156">SUM(O197:U197)</f>
        <v>32500</v>
      </c>
      <c r="W197" s="7">
        <f t="shared" ref="W197:W203" si="157">+$V197*AB$195</f>
        <v>0</v>
      </c>
      <c r="X197" s="7">
        <f t="shared" si="154"/>
        <v>4875</v>
      </c>
      <c r="Y197" s="7">
        <f t="shared" si="154"/>
        <v>0</v>
      </c>
      <c r="Z197" s="7">
        <f t="shared" si="154"/>
        <v>0</v>
      </c>
      <c r="AA197" s="7">
        <f t="shared" si="154"/>
        <v>27625</v>
      </c>
      <c r="AB197" s="99"/>
      <c r="AC197" s="99"/>
      <c r="AD197" s="99"/>
      <c r="AE197" s="99"/>
      <c r="AF197" s="99"/>
    </row>
    <row r="198" spans="1:32" s="2" customFormat="1" ht="15" customHeight="1">
      <c r="A198" s="101" t="s">
        <v>25</v>
      </c>
      <c r="B198" s="30" t="s">
        <v>23</v>
      </c>
      <c r="C198" s="127" t="s">
        <v>184</v>
      </c>
      <c r="D198" s="127"/>
      <c r="E198" s="148"/>
      <c r="F198" s="148"/>
      <c r="G198" s="148"/>
      <c r="H198" s="148"/>
      <c r="I198" s="148"/>
      <c r="J198" s="148"/>
      <c r="K198" s="148"/>
      <c r="L198" s="148"/>
      <c r="M198" s="145">
        <v>0</v>
      </c>
      <c r="N198" s="7">
        <v>0</v>
      </c>
      <c r="O198" s="7">
        <f t="shared" si="155"/>
        <v>0</v>
      </c>
      <c r="P198" s="7">
        <f t="shared" si="153"/>
        <v>0</v>
      </c>
      <c r="Q198" s="7">
        <f t="shared" si="153"/>
        <v>0</v>
      </c>
      <c r="R198" s="7">
        <f t="shared" si="153"/>
        <v>0</v>
      </c>
      <c r="S198" s="7">
        <f t="shared" si="153"/>
        <v>0</v>
      </c>
      <c r="T198" s="7">
        <f t="shared" si="153"/>
        <v>0</v>
      </c>
      <c r="U198" s="7">
        <f t="shared" si="153"/>
        <v>0</v>
      </c>
      <c r="V198" s="7">
        <f t="shared" si="156"/>
        <v>0</v>
      </c>
      <c r="W198" s="7">
        <f t="shared" si="157"/>
        <v>0</v>
      </c>
      <c r="X198" s="7">
        <f t="shared" si="154"/>
        <v>0</v>
      </c>
      <c r="Y198" s="7">
        <f t="shared" si="154"/>
        <v>0</v>
      </c>
      <c r="Z198" s="7">
        <f t="shared" si="154"/>
        <v>0</v>
      </c>
      <c r="AA198" s="7">
        <f t="shared" si="154"/>
        <v>0</v>
      </c>
      <c r="AB198" s="99"/>
      <c r="AC198" s="99"/>
      <c r="AD198" s="99"/>
      <c r="AE198" s="99"/>
      <c r="AF198" s="99"/>
    </row>
    <row r="199" spans="1:32" s="2" customFormat="1" ht="32.25" customHeight="1">
      <c r="A199" s="101" t="s">
        <v>26</v>
      </c>
      <c r="B199" s="126" t="s">
        <v>175</v>
      </c>
      <c r="C199" s="127" t="s">
        <v>185</v>
      </c>
      <c r="D199" s="127"/>
      <c r="E199" s="148"/>
      <c r="F199" s="148"/>
      <c r="G199" s="148"/>
      <c r="H199" s="148"/>
      <c r="I199" s="148"/>
      <c r="J199" s="148"/>
      <c r="K199" s="148"/>
      <c r="L199" s="148"/>
      <c r="M199" s="145">
        <v>0.13333333333333333</v>
      </c>
      <c r="N199" s="7">
        <v>800</v>
      </c>
      <c r="O199" s="7">
        <f t="shared" si="155"/>
        <v>800</v>
      </c>
      <c r="P199" s="7">
        <f t="shared" si="153"/>
        <v>800</v>
      </c>
      <c r="Q199" s="7">
        <f t="shared" si="153"/>
        <v>2400</v>
      </c>
      <c r="R199" s="7">
        <f t="shared" si="153"/>
        <v>2400</v>
      </c>
      <c r="S199" s="7">
        <f t="shared" si="153"/>
        <v>1600</v>
      </c>
      <c r="T199" s="7">
        <f t="shared" si="153"/>
        <v>1600</v>
      </c>
      <c r="U199" s="7">
        <f t="shared" si="153"/>
        <v>800</v>
      </c>
      <c r="V199" s="7">
        <f t="shared" si="156"/>
        <v>10400</v>
      </c>
      <c r="W199" s="7">
        <f t="shared" si="157"/>
        <v>0</v>
      </c>
      <c r="X199" s="7">
        <f t="shared" si="154"/>
        <v>1560</v>
      </c>
      <c r="Y199" s="7">
        <f t="shared" si="154"/>
        <v>0</v>
      </c>
      <c r="Z199" s="7">
        <f t="shared" si="154"/>
        <v>0</v>
      </c>
      <c r="AA199" s="7">
        <f t="shared" si="154"/>
        <v>8840</v>
      </c>
      <c r="AB199" s="99"/>
      <c r="AC199" s="99"/>
      <c r="AD199" s="99"/>
      <c r="AE199" s="99"/>
      <c r="AF199" s="99"/>
    </row>
    <row r="200" spans="1:32" s="2" customFormat="1" ht="15" customHeight="1">
      <c r="A200" s="101" t="s">
        <v>27</v>
      </c>
      <c r="B200" s="126" t="s">
        <v>23</v>
      </c>
      <c r="C200" s="127" t="s">
        <v>23</v>
      </c>
      <c r="D200" s="127"/>
      <c r="E200" s="148"/>
      <c r="F200" s="148"/>
      <c r="G200" s="148"/>
      <c r="H200" s="148"/>
      <c r="I200" s="148"/>
      <c r="J200" s="148"/>
      <c r="K200" s="148"/>
      <c r="L200" s="148"/>
      <c r="M200" s="145">
        <v>0</v>
      </c>
      <c r="N200" s="7">
        <v>0</v>
      </c>
      <c r="O200" s="7">
        <f t="shared" si="155"/>
        <v>0</v>
      </c>
      <c r="P200" s="7">
        <f t="shared" si="153"/>
        <v>0</v>
      </c>
      <c r="Q200" s="7">
        <f t="shared" si="153"/>
        <v>0</v>
      </c>
      <c r="R200" s="7">
        <f t="shared" si="153"/>
        <v>0</v>
      </c>
      <c r="S200" s="7">
        <f t="shared" si="153"/>
        <v>0</v>
      </c>
      <c r="T200" s="7">
        <f t="shared" si="153"/>
        <v>0</v>
      </c>
      <c r="U200" s="7">
        <f t="shared" si="153"/>
        <v>0</v>
      </c>
      <c r="V200" s="7">
        <f t="shared" si="156"/>
        <v>0</v>
      </c>
      <c r="W200" s="7">
        <f t="shared" si="157"/>
        <v>0</v>
      </c>
      <c r="X200" s="7">
        <f t="shared" si="154"/>
        <v>0</v>
      </c>
      <c r="Y200" s="7">
        <f t="shared" si="154"/>
        <v>0</v>
      </c>
      <c r="Z200" s="7">
        <f t="shared" si="154"/>
        <v>0</v>
      </c>
      <c r="AA200" s="7">
        <f t="shared" si="154"/>
        <v>0</v>
      </c>
      <c r="AB200" s="99"/>
      <c r="AC200" s="99"/>
      <c r="AD200" s="99"/>
      <c r="AE200" s="99"/>
      <c r="AF200" s="99"/>
    </row>
    <row r="201" spans="1:32" s="2" customFormat="1" ht="15" customHeight="1">
      <c r="A201" s="101" t="s">
        <v>28</v>
      </c>
      <c r="B201" s="126" t="s">
        <v>186</v>
      </c>
      <c r="C201" s="127" t="s">
        <v>187</v>
      </c>
      <c r="D201" s="127"/>
      <c r="E201" s="148"/>
      <c r="F201" s="148"/>
      <c r="G201" s="148"/>
      <c r="H201" s="148"/>
      <c r="I201" s="148"/>
      <c r="J201" s="148"/>
      <c r="K201" s="148"/>
      <c r="L201" s="148"/>
      <c r="M201" s="145">
        <v>0.25</v>
      </c>
      <c r="N201" s="7">
        <v>1500</v>
      </c>
      <c r="O201" s="7">
        <f t="shared" si="155"/>
        <v>1500</v>
      </c>
      <c r="P201" s="7">
        <f t="shared" si="153"/>
        <v>1500</v>
      </c>
      <c r="Q201" s="7">
        <f t="shared" si="153"/>
        <v>4500</v>
      </c>
      <c r="R201" s="7">
        <f t="shared" si="153"/>
        <v>4500</v>
      </c>
      <c r="S201" s="7">
        <f t="shared" si="153"/>
        <v>3000</v>
      </c>
      <c r="T201" s="7">
        <f t="shared" si="153"/>
        <v>3000</v>
      </c>
      <c r="U201" s="7">
        <f t="shared" si="153"/>
        <v>1500</v>
      </c>
      <c r="V201" s="7">
        <f t="shared" si="156"/>
        <v>19500</v>
      </c>
      <c r="W201" s="7">
        <f t="shared" si="157"/>
        <v>0</v>
      </c>
      <c r="X201" s="7">
        <f t="shared" si="154"/>
        <v>2925</v>
      </c>
      <c r="Y201" s="7">
        <f t="shared" si="154"/>
        <v>0</v>
      </c>
      <c r="Z201" s="7">
        <f t="shared" si="154"/>
        <v>0</v>
      </c>
      <c r="AA201" s="7">
        <f t="shared" si="154"/>
        <v>16575</v>
      </c>
      <c r="AB201" s="99"/>
      <c r="AC201" s="99"/>
      <c r="AD201" s="99"/>
      <c r="AE201" s="99"/>
      <c r="AF201" s="99"/>
    </row>
    <row r="202" spans="1:32" s="2" customFormat="1" ht="15" customHeight="1">
      <c r="A202" s="101" t="s">
        <v>29</v>
      </c>
      <c r="B202" s="126" t="s">
        <v>188</v>
      </c>
      <c r="C202" s="127" t="s">
        <v>185</v>
      </c>
      <c r="D202" s="127"/>
      <c r="E202" s="148"/>
      <c r="F202" s="148"/>
      <c r="G202" s="148"/>
      <c r="H202" s="148"/>
      <c r="I202" s="148"/>
      <c r="J202" s="148"/>
      <c r="K202" s="148"/>
      <c r="L202" s="148"/>
      <c r="M202" s="145">
        <v>0.13333333333333333</v>
      </c>
      <c r="N202" s="7">
        <v>800</v>
      </c>
      <c r="O202" s="7">
        <f t="shared" si="155"/>
        <v>800</v>
      </c>
      <c r="P202" s="7">
        <f t="shared" si="153"/>
        <v>800</v>
      </c>
      <c r="Q202" s="7">
        <f t="shared" si="153"/>
        <v>2400</v>
      </c>
      <c r="R202" s="7">
        <f t="shared" si="153"/>
        <v>2400</v>
      </c>
      <c r="S202" s="7">
        <f t="shared" si="153"/>
        <v>1600</v>
      </c>
      <c r="T202" s="7">
        <f t="shared" si="153"/>
        <v>1600</v>
      </c>
      <c r="U202" s="7">
        <f t="shared" si="153"/>
        <v>800</v>
      </c>
      <c r="V202" s="7">
        <f t="shared" si="156"/>
        <v>10400</v>
      </c>
      <c r="W202" s="7">
        <f t="shared" si="157"/>
        <v>0</v>
      </c>
      <c r="X202" s="7">
        <f t="shared" si="154"/>
        <v>1560</v>
      </c>
      <c r="Y202" s="7">
        <f t="shared" si="154"/>
        <v>0</v>
      </c>
      <c r="Z202" s="7">
        <f t="shared" si="154"/>
        <v>0</v>
      </c>
      <c r="AA202" s="7">
        <f t="shared" si="154"/>
        <v>8840</v>
      </c>
      <c r="AB202" s="99"/>
      <c r="AC202" s="99"/>
      <c r="AD202" s="99"/>
      <c r="AE202" s="99"/>
      <c r="AF202" s="99"/>
    </row>
    <row r="203" spans="1:32" s="2" customFormat="1" ht="15" customHeight="1">
      <c r="A203" s="101" t="s">
        <v>30</v>
      </c>
      <c r="B203" s="126" t="s">
        <v>180</v>
      </c>
      <c r="C203" s="127" t="s">
        <v>189</v>
      </c>
      <c r="D203" s="127"/>
      <c r="E203" s="148"/>
      <c r="F203" s="148"/>
      <c r="G203" s="148"/>
      <c r="H203" s="148"/>
      <c r="I203" s="148"/>
      <c r="J203" s="148"/>
      <c r="K203" s="148"/>
      <c r="L203" s="148"/>
      <c r="M203" s="145">
        <v>6.6666666666666666E-2</v>
      </c>
      <c r="N203" s="7">
        <v>400</v>
      </c>
      <c r="O203" s="7">
        <f t="shared" si="155"/>
        <v>400</v>
      </c>
      <c r="P203" s="7">
        <f t="shared" si="153"/>
        <v>400</v>
      </c>
      <c r="Q203" s="7">
        <f t="shared" si="153"/>
        <v>1200</v>
      </c>
      <c r="R203" s="7">
        <f t="shared" si="153"/>
        <v>1200</v>
      </c>
      <c r="S203" s="7">
        <f t="shared" si="153"/>
        <v>800</v>
      </c>
      <c r="T203" s="7">
        <f t="shared" si="153"/>
        <v>800</v>
      </c>
      <c r="U203" s="7">
        <f t="shared" si="153"/>
        <v>400</v>
      </c>
      <c r="V203" s="7">
        <f t="shared" si="156"/>
        <v>5200</v>
      </c>
      <c r="W203" s="7">
        <f t="shared" si="157"/>
        <v>0</v>
      </c>
      <c r="X203" s="7">
        <f t="shared" si="154"/>
        <v>780</v>
      </c>
      <c r="Y203" s="7">
        <f t="shared" si="154"/>
        <v>0</v>
      </c>
      <c r="Z203" s="7">
        <f t="shared" si="154"/>
        <v>0</v>
      </c>
      <c r="AA203" s="7">
        <f t="shared" si="154"/>
        <v>4420</v>
      </c>
      <c r="AB203" s="99"/>
      <c r="AC203" s="99"/>
      <c r="AD203" s="99"/>
      <c r="AE203" s="99"/>
      <c r="AF203" s="99"/>
    </row>
    <row r="204" spans="1:32" s="2" customFormat="1" ht="15" customHeight="1">
      <c r="A204" s="168"/>
      <c r="B204" s="30"/>
      <c r="C204" s="127"/>
      <c r="D204" s="127"/>
      <c r="E204" s="30"/>
      <c r="F204" s="30"/>
      <c r="G204" s="30"/>
      <c r="H204" s="30"/>
      <c r="I204" s="30"/>
      <c r="J204" s="30"/>
      <c r="K204" s="30"/>
      <c r="L204" s="30"/>
      <c r="M204" s="110">
        <v>1</v>
      </c>
      <c r="N204" s="7"/>
      <c r="O204" s="7"/>
      <c r="P204" s="7"/>
      <c r="Q204" s="7"/>
      <c r="R204" s="7"/>
      <c r="S204" s="7"/>
      <c r="T204" s="7"/>
      <c r="U204" s="7"/>
      <c r="V204" s="57"/>
      <c r="W204" s="7"/>
      <c r="X204" s="7"/>
      <c r="Y204" s="7"/>
      <c r="Z204" s="7"/>
      <c r="AA204" s="7"/>
      <c r="AB204" s="99"/>
      <c r="AC204" s="99"/>
      <c r="AD204" s="99"/>
      <c r="AE204" s="99"/>
      <c r="AF204" s="99"/>
    </row>
    <row r="205" spans="1:32" s="71" customFormat="1" ht="15" customHeight="1">
      <c r="A205" s="169" t="s">
        <v>190</v>
      </c>
      <c r="B205" s="135" t="s">
        <v>191</v>
      </c>
      <c r="C205" s="122"/>
      <c r="D205" s="122"/>
      <c r="E205" s="135">
        <v>1</v>
      </c>
      <c r="F205" s="135">
        <v>1</v>
      </c>
      <c r="G205" s="135">
        <v>1</v>
      </c>
      <c r="H205" s="135">
        <v>1</v>
      </c>
      <c r="I205" s="135">
        <v>0</v>
      </c>
      <c r="J205" s="135">
        <v>0</v>
      </c>
      <c r="K205" s="135">
        <v>0</v>
      </c>
      <c r="L205" s="135">
        <f>SUM(E205:K205)</f>
        <v>4</v>
      </c>
      <c r="M205" s="149"/>
      <c r="N205" s="120">
        <v>27625</v>
      </c>
      <c r="O205" s="120">
        <f>SUM(O206:O213)</f>
        <v>27625</v>
      </c>
      <c r="P205" s="120">
        <f t="shared" ref="P205:V205" si="158">SUM(P206:P213)</f>
        <v>27625</v>
      </c>
      <c r="Q205" s="120">
        <f t="shared" si="158"/>
        <v>27625</v>
      </c>
      <c r="R205" s="120">
        <f t="shared" si="158"/>
        <v>27625</v>
      </c>
      <c r="S205" s="120">
        <f t="shared" si="158"/>
        <v>0</v>
      </c>
      <c r="T205" s="120">
        <f t="shared" si="158"/>
        <v>0</v>
      </c>
      <c r="U205" s="120">
        <f t="shared" si="158"/>
        <v>0</v>
      </c>
      <c r="V205" s="65">
        <f t="shared" si="158"/>
        <v>110500</v>
      </c>
      <c r="W205" s="65">
        <f>SUM(W206:W213)</f>
        <v>27625</v>
      </c>
      <c r="X205" s="65">
        <f>SUM(X206:X213)</f>
        <v>0</v>
      </c>
      <c r="Y205" s="65">
        <f>SUM(Y206:Y213)</f>
        <v>0</v>
      </c>
      <c r="Z205" s="65">
        <f>SUM(Z206:Z213)</f>
        <v>0</v>
      </c>
      <c r="AA205" s="65">
        <f>SUM(AA206:AA213)</f>
        <v>82875</v>
      </c>
      <c r="AB205" s="237">
        <v>0.25</v>
      </c>
      <c r="AC205" s="237">
        <v>0</v>
      </c>
      <c r="AD205" s="237">
        <v>0</v>
      </c>
      <c r="AE205" s="237">
        <v>0</v>
      </c>
      <c r="AF205" s="237">
        <v>0.75</v>
      </c>
    </row>
    <row r="206" spans="1:32" s="2" customFormat="1" ht="15" customHeight="1">
      <c r="A206" s="100" t="s">
        <v>22</v>
      </c>
      <c r="B206" s="30" t="s">
        <v>23</v>
      </c>
      <c r="C206" s="127" t="s">
        <v>23</v>
      </c>
      <c r="D206" s="127"/>
      <c r="E206" s="148"/>
      <c r="F206" s="148"/>
      <c r="G206" s="148"/>
      <c r="H206" s="148"/>
      <c r="I206" s="148"/>
      <c r="J206" s="148"/>
      <c r="K206" s="148"/>
      <c r="L206" s="148"/>
      <c r="M206" s="143">
        <v>0</v>
      </c>
      <c r="N206" s="7">
        <v>0</v>
      </c>
      <c r="O206" s="7">
        <f>+E$205*$N206</f>
        <v>0</v>
      </c>
      <c r="P206" s="7">
        <f t="shared" ref="P206:U213" si="159">+F$205*$N206</f>
        <v>0</v>
      </c>
      <c r="Q206" s="7">
        <f t="shared" si="159"/>
        <v>0</v>
      </c>
      <c r="R206" s="7">
        <f t="shared" si="159"/>
        <v>0</v>
      </c>
      <c r="S206" s="7">
        <f t="shared" si="159"/>
        <v>0</v>
      </c>
      <c r="T206" s="7">
        <f t="shared" si="159"/>
        <v>0</v>
      </c>
      <c r="U206" s="7">
        <f t="shared" si="159"/>
        <v>0</v>
      </c>
      <c r="V206" s="7">
        <f>SUM(O206:U206)</f>
        <v>0</v>
      </c>
      <c r="W206" s="7">
        <f>+$V206*AB$205</f>
        <v>0</v>
      </c>
      <c r="X206" s="7">
        <f t="shared" ref="X206:AA213" si="160">+$V206*AC$205</f>
        <v>0</v>
      </c>
      <c r="Y206" s="7">
        <f t="shared" si="160"/>
        <v>0</v>
      </c>
      <c r="Z206" s="7">
        <f t="shared" si="160"/>
        <v>0</v>
      </c>
      <c r="AA206" s="7">
        <f t="shared" si="160"/>
        <v>0</v>
      </c>
      <c r="AB206" s="99"/>
      <c r="AC206" s="99"/>
      <c r="AD206" s="99"/>
      <c r="AE206" s="99"/>
      <c r="AF206" s="99"/>
    </row>
    <row r="207" spans="1:32" s="2" customFormat="1" ht="15" customHeight="1">
      <c r="A207" s="101" t="s">
        <v>24</v>
      </c>
      <c r="B207" s="30" t="s">
        <v>192</v>
      </c>
      <c r="C207" s="127" t="s">
        <v>193</v>
      </c>
      <c r="D207" s="127"/>
      <c r="E207" s="148"/>
      <c r="F207" s="148"/>
      <c r="G207" s="148"/>
      <c r="H207" s="148"/>
      <c r="I207" s="148"/>
      <c r="J207" s="148"/>
      <c r="K207" s="148"/>
      <c r="L207" s="148"/>
      <c r="M207" s="143">
        <v>0.54298642533936647</v>
      </c>
      <c r="N207" s="7">
        <v>14999.999999999998</v>
      </c>
      <c r="O207" s="7">
        <f t="shared" ref="O207:O213" si="161">+E$205*$N207</f>
        <v>14999.999999999998</v>
      </c>
      <c r="P207" s="7">
        <f t="shared" si="159"/>
        <v>14999.999999999998</v>
      </c>
      <c r="Q207" s="7">
        <f t="shared" si="159"/>
        <v>14999.999999999998</v>
      </c>
      <c r="R207" s="7">
        <f t="shared" si="159"/>
        <v>14999.999999999998</v>
      </c>
      <c r="S207" s="7">
        <f t="shared" si="159"/>
        <v>0</v>
      </c>
      <c r="T207" s="7">
        <f t="shared" si="159"/>
        <v>0</v>
      </c>
      <c r="U207" s="7">
        <f t="shared" si="159"/>
        <v>0</v>
      </c>
      <c r="V207" s="7">
        <f t="shared" ref="V207:V213" si="162">SUM(O207:U207)</f>
        <v>59999.999999999993</v>
      </c>
      <c r="W207" s="7">
        <f t="shared" ref="W207:W213" si="163">+$V207*AB$205</f>
        <v>14999.999999999998</v>
      </c>
      <c r="X207" s="7">
        <f t="shared" si="160"/>
        <v>0</v>
      </c>
      <c r="Y207" s="7">
        <f t="shared" si="160"/>
        <v>0</v>
      </c>
      <c r="Z207" s="7">
        <f t="shared" si="160"/>
        <v>0</v>
      </c>
      <c r="AA207" s="7">
        <f t="shared" si="160"/>
        <v>44999.999999999993</v>
      </c>
      <c r="AB207" s="99"/>
      <c r="AC207" s="99"/>
      <c r="AD207" s="99"/>
      <c r="AE207" s="99"/>
      <c r="AF207" s="99"/>
    </row>
    <row r="208" spans="1:32" s="2" customFormat="1" ht="32.25" customHeight="1">
      <c r="A208" s="101" t="s">
        <v>25</v>
      </c>
      <c r="B208" s="126" t="s">
        <v>194</v>
      </c>
      <c r="C208" s="127" t="s">
        <v>195</v>
      </c>
      <c r="D208" s="127"/>
      <c r="E208" s="148"/>
      <c r="F208" s="148"/>
      <c r="G208" s="148"/>
      <c r="H208" s="148"/>
      <c r="I208" s="148"/>
      <c r="J208" s="148"/>
      <c r="K208" s="148"/>
      <c r="L208" s="148"/>
      <c r="M208" s="143">
        <v>0.18099547511312217</v>
      </c>
      <c r="N208" s="7">
        <v>5000</v>
      </c>
      <c r="O208" s="7">
        <f t="shared" si="161"/>
        <v>5000</v>
      </c>
      <c r="P208" s="7">
        <f t="shared" si="159"/>
        <v>5000</v>
      </c>
      <c r="Q208" s="7">
        <f t="shared" si="159"/>
        <v>5000</v>
      </c>
      <c r="R208" s="7">
        <f t="shared" si="159"/>
        <v>5000</v>
      </c>
      <c r="S208" s="7">
        <f t="shared" si="159"/>
        <v>0</v>
      </c>
      <c r="T208" s="7">
        <f t="shared" si="159"/>
        <v>0</v>
      </c>
      <c r="U208" s="7">
        <f t="shared" si="159"/>
        <v>0</v>
      </c>
      <c r="V208" s="7">
        <f t="shared" si="162"/>
        <v>20000</v>
      </c>
      <c r="W208" s="7">
        <f t="shared" si="163"/>
        <v>5000</v>
      </c>
      <c r="X208" s="7">
        <f t="shared" si="160"/>
        <v>0</v>
      </c>
      <c r="Y208" s="7">
        <f t="shared" si="160"/>
        <v>0</v>
      </c>
      <c r="Z208" s="7">
        <f t="shared" si="160"/>
        <v>0</v>
      </c>
      <c r="AA208" s="7">
        <f t="shared" si="160"/>
        <v>15000</v>
      </c>
      <c r="AB208" s="99"/>
      <c r="AC208" s="99"/>
      <c r="AD208" s="99"/>
      <c r="AE208" s="99"/>
      <c r="AF208" s="99"/>
    </row>
    <row r="209" spans="1:45" s="2" customFormat="1" ht="30.75" customHeight="1">
      <c r="A209" s="101" t="s">
        <v>26</v>
      </c>
      <c r="B209" s="126" t="s">
        <v>175</v>
      </c>
      <c r="C209" s="127" t="s">
        <v>196</v>
      </c>
      <c r="D209" s="127"/>
      <c r="E209" s="148"/>
      <c r="F209" s="148"/>
      <c r="G209" s="148"/>
      <c r="H209" s="148"/>
      <c r="I209" s="148"/>
      <c r="J209" s="148"/>
      <c r="K209" s="148"/>
      <c r="L209" s="148"/>
      <c r="M209" s="143">
        <v>3.6199095022624438E-2</v>
      </c>
      <c r="N209" s="7">
        <v>1000.0000000000001</v>
      </c>
      <c r="O209" s="7">
        <f t="shared" si="161"/>
        <v>1000.0000000000001</v>
      </c>
      <c r="P209" s="7">
        <f t="shared" si="159"/>
        <v>1000.0000000000001</v>
      </c>
      <c r="Q209" s="7">
        <f t="shared" si="159"/>
        <v>1000.0000000000001</v>
      </c>
      <c r="R209" s="7">
        <f t="shared" si="159"/>
        <v>1000.0000000000001</v>
      </c>
      <c r="S209" s="7">
        <f t="shared" si="159"/>
        <v>0</v>
      </c>
      <c r="T209" s="7">
        <f t="shared" si="159"/>
        <v>0</v>
      </c>
      <c r="U209" s="7">
        <f t="shared" si="159"/>
        <v>0</v>
      </c>
      <c r="V209" s="7">
        <f t="shared" si="162"/>
        <v>4000.0000000000005</v>
      </c>
      <c r="W209" s="7">
        <f t="shared" si="163"/>
        <v>1000.0000000000001</v>
      </c>
      <c r="X209" s="7">
        <f t="shared" si="160"/>
        <v>0</v>
      </c>
      <c r="Y209" s="7">
        <f t="shared" si="160"/>
        <v>0</v>
      </c>
      <c r="Z209" s="7">
        <f t="shared" si="160"/>
        <v>0</v>
      </c>
      <c r="AA209" s="7">
        <f t="shared" si="160"/>
        <v>3000.0000000000005</v>
      </c>
      <c r="AB209" s="99"/>
      <c r="AC209" s="99"/>
      <c r="AD209" s="99"/>
      <c r="AE209" s="99"/>
      <c r="AF209" s="99"/>
    </row>
    <row r="210" spans="1:45" s="2" customFormat="1" ht="15" customHeight="1">
      <c r="A210" s="101" t="s">
        <v>27</v>
      </c>
      <c r="B210" s="30" t="s">
        <v>23</v>
      </c>
      <c r="C210" s="127" t="s">
        <v>197</v>
      </c>
      <c r="D210" s="127"/>
      <c r="E210" s="148"/>
      <c r="F210" s="148"/>
      <c r="G210" s="148"/>
      <c r="H210" s="148"/>
      <c r="I210" s="148"/>
      <c r="J210" s="148"/>
      <c r="K210" s="148"/>
      <c r="L210" s="148"/>
      <c r="M210" s="143">
        <v>0</v>
      </c>
      <c r="N210" s="7">
        <v>0</v>
      </c>
      <c r="O210" s="7">
        <f t="shared" si="161"/>
        <v>0</v>
      </c>
      <c r="P210" s="7">
        <f t="shared" si="159"/>
        <v>0</v>
      </c>
      <c r="Q210" s="7">
        <f t="shared" si="159"/>
        <v>0</v>
      </c>
      <c r="R210" s="7">
        <f t="shared" si="159"/>
        <v>0</v>
      </c>
      <c r="S210" s="7">
        <f t="shared" si="159"/>
        <v>0</v>
      </c>
      <c r="T210" s="7">
        <f t="shared" si="159"/>
        <v>0</v>
      </c>
      <c r="U210" s="7">
        <f t="shared" si="159"/>
        <v>0</v>
      </c>
      <c r="V210" s="7">
        <f t="shared" si="162"/>
        <v>0</v>
      </c>
      <c r="W210" s="7">
        <f t="shared" si="163"/>
        <v>0</v>
      </c>
      <c r="X210" s="7">
        <f t="shared" si="160"/>
        <v>0</v>
      </c>
      <c r="Y210" s="7">
        <f t="shared" si="160"/>
        <v>0</v>
      </c>
      <c r="Z210" s="7">
        <f t="shared" si="160"/>
        <v>0</v>
      </c>
      <c r="AA210" s="7">
        <f t="shared" si="160"/>
        <v>0</v>
      </c>
      <c r="AB210" s="99"/>
      <c r="AC210" s="99"/>
      <c r="AD210" s="99"/>
      <c r="AE210" s="99"/>
      <c r="AF210" s="99"/>
    </row>
    <row r="211" spans="1:45" s="2" customFormat="1" ht="15" customHeight="1">
      <c r="A211" s="101" t="s">
        <v>28</v>
      </c>
      <c r="B211" s="30" t="s">
        <v>198</v>
      </c>
      <c r="C211" s="127" t="s">
        <v>199</v>
      </c>
      <c r="D211" s="127"/>
      <c r="E211" s="148"/>
      <c r="F211" s="148"/>
      <c r="G211" s="148"/>
      <c r="H211" s="148"/>
      <c r="I211" s="148"/>
      <c r="J211" s="148"/>
      <c r="K211" s="148"/>
      <c r="L211" s="148"/>
      <c r="M211" s="143">
        <v>0.10859728506787331</v>
      </c>
      <c r="N211" s="7">
        <v>3000</v>
      </c>
      <c r="O211" s="7">
        <f t="shared" si="161"/>
        <v>3000</v>
      </c>
      <c r="P211" s="7">
        <f t="shared" si="159"/>
        <v>3000</v>
      </c>
      <c r="Q211" s="7">
        <f t="shared" si="159"/>
        <v>3000</v>
      </c>
      <c r="R211" s="7">
        <f t="shared" si="159"/>
        <v>3000</v>
      </c>
      <c r="S211" s="7">
        <f t="shared" si="159"/>
        <v>0</v>
      </c>
      <c r="T211" s="7">
        <f t="shared" si="159"/>
        <v>0</v>
      </c>
      <c r="U211" s="7">
        <f t="shared" si="159"/>
        <v>0</v>
      </c>
      <c r="V211" s="7">
        <f t="shared" si="162"/>
        <v>12000</v>
      </c>
      <c r="W211" s="7">
        <f t="shared" si="163"/>
        <v>3000</v>
      </c>
      <c r="X211" s="7">
        <f t="shared" si="160"/>
        <v>0</v>
      </c>
      <c r="Y211" s="7">
        <f t="shared" si="160"/>
        <v>0</v>
      </c>
      <c r="Z211" s="7">
        <f t="shared" si="160"/>
        <v>0</v>
      </c>
      <c r="AA211" s="7">
        <f t="shared" si="160"/>
        <v>9000</v>
      </c>
      <c r="AB211" s="99"/>
      <c r="AC211" s="99"/>
      <c r="AD211" s="99"/>
      <c r="AE211" s="99"/>
      <c r="AF211" s="99"/>
    </row>
    <row r="212" spans="1:45" s="2" customFormat="1" ht="15" customHeight="1">
      <c r="A212" s="101" t="s">
        <v>29</v>
      </c>
      <c r="B212" s="30" t="s">
        <v>188</v>
      </c>
      <c r="C212" s="127" t="s">
        <v>200</v>
      </c>
      <c r="D212" s="127"/>
      <c r="E212" s="148"/>
      <c r="F212" s="148"/>
      <c r="G212" s="148"/>
      <c r="H212" s="148"/>
      <c r="I212" s="148"/>
      <c r="J212" s="148"/>
      <c r="K212" s="148"/>
      <c r="L212" s="148"/>
      <c r="M212" s="143">
        <v>7.2398190045248875E-2</v>
      </c>
      <c r="N212" s="7">
        <v>2000.0000000000002</v>
      </c>
      <c r="O212" s="7">
        <f t="shared" si="161"/>
        <v>2000.0000000000002</v>
      </c>
      <c r="P212" s="7">
        <f t="shared" si="159"/>
        <v>2000.0000000000002</v>
      </c>
      <c r="Q212" s="7">
        <f t="shared" si="159"/>
        <v>2000.0000000000002</v>
      </c>
      <c r="R212" s="7">
        <f t="shared" si="159"/>
        <v>2000.0000000000002</v>
      </c>
      <c r="S212" s="7">
        <f t="shared" si="159"/>
        <v>0</v>
      </c>
      <c r="T212" s="7">
        <f t="shared" si="159"/>
        <v>0</v>
      </c>
      <c r="U212" s="7">
        <f t="shared" si="159"/>
        <v>0</v>
      </c>
      <c r="V212" s="7">
        <f t="shared" si="162"/>
        <v>8000.0000000000009</v>
      </c>
      <c r="W212" s="7">
        <f t="shared" si="163"/>
        <v>2000.0000000000002</v>
      </c>
      <c r="X212" s="7">
        <f t="shared" si="160"/>
        <v>0</v>
      </c>
      <c r="Y212" s="7">
        <f t="shared" si="160"/>
        <v>0</v>
      </c>
      <c r="Z212" s="7">
        <f t="shared" si="160"/>
        <v>0</v>
      </c>
      <c r="AA212" s="7">
        <f t="shared" si="160"/>
        <v>6000.0000000000009</v>
      </c>
      <c r="AB212" s="99"/>
      <c r="AC212" s="99"/>
      <c r="AD212" s="99"/>
      <c r="AE212" s="99"/>
      <c r="AF212" s="99"/>
    </row>
    <row r="213" spans="1:45" s="2" customFormat="1" ht="33.75" customHeight="1">
      <c r="A213" s="101" t="s">
        <v>30</v>
      </c>
      <c r="B213" s="126" t="s">
        <v>201</v>
      </c>
      <c r="C213" s="127" t="s">
        <v>202</v>
      </c>
      <c r="D213" s="127"/>
      <c r="E213" s="148"/>
      <c r="F213" s="148"/>
      <c r="G213" s="148"/>
      <c r="H213" s="148"/>
      <c r="I213" s="148"/>
      <c r="J213" s="148"/>
      <c r="K213" s="148"/>
      <c r="L213" s="148"/>
      <c r="M213" s="143">
        <v>5.8823529411764705E-2</v>
      </c>
      <c r="N213" s="7">
        <v>1625</v>
      </c>
      <c r="O213" s="7">
        <f t="shared" si="161"/>
        <v>1625</v>
      </c>
      <c r="P213" s="7">
        <f t="shared" si="159"/>
        <v>1625</v>
      </c>
      <c r="Q213" s="7">
        <f t="shared" si="159"/>
        <v>1625</v>
      </c>
      <c r="R213" s="7">
        <f t="shared" si="159"/>
        <v>1625</v>
      </c>
      <c r="S213" s="7">
        <f t="shared" si="159"/>
        <v>0</v>
      </c>
      <c r="T213" s="7">
        <f t="shared" si="159"/>
        <v>0</v>
      </c>
      <c r="U213" s="7">
        <f t="shared" si="159"/>
        <v>0</v>
      </c>
      <c r="V213" s="7">
        <f t="shared" si="162"/>
        <v>6500</v>
      </c>
      <c r="W213" s="7">
        <f t="shared" si="163"/>
        <v>1625</v>
      </c>
      <c r="X213" s="7">
        <f t="shared" si="160"/>
        <v>0</v>
      </c>
      <c r="Y213" s="7">
        <f t="shared" si="160"/>
        <v>0</v>
      </c>
      <c r="Z213" s="7">
        <f t="shared" si="160"/>
        <v>0</v>
      </c>
      <c r="AA213" s="7">
        <f t="shared" si="160"/>
        <v>4875</v>
      </c>
      <c r="AB213" s="99"/>
      <c r="AC213" s="99"/>
      <c r="AD213" s="99"/>
      <c r="AE213" s="99"/>
      <c r="AF213" s="99"/>
    </row>
    <row r="214" spans="1:45" s="2" customFormat="1" ht="15" customHeight="1">
      <c r="A214" s="168"/>
      <c r="B214" s="30"/>
      <c r="C214" s="127"/>
      <c r="D214" s="127"/>
      <c r="E214" s="30"/>
      <c r="F214" s="30"/>
      <c r="G214" s="30"/>
      <c r="H214" s="30"/>
      <c r="I214" s="30"/>
      <c r="J214" s="30"/>
      <c r="K214" s="30"/>
      <c r="L214" s="30"/>
      <c r="M214" s="110">
        <v>1</v>
      </c>
      <c r="N214" s="7"/>
      <c r="O214" s="7"/>
      <c r="P214" s="7"/>
      <c r="Q214" s="7"/>
      <c r="R214" s="7"/>
      <c r="S214" s="7"/>
      <c r="T214" s="7"/>
      <c r="U214" s="7"/>
      <c r="V214" s="57"/>
      <c r="W214" s="7"/>
      <c r="X214" s="7"/>
      <c r="Y214" s="7"/>
      <c r="Z214" s="7"/>
      <c r="AA214" s="7"/>
      <c r="AB214" s="99"/>
      <c r="AC214" s="99"/>
      <c r="AD214" s="99"/>
      <c r="AE214" s="99"/>
      <c r="AF214" s="99"/>
    </row>
    <row r="215" spans="1:45" s="10" customFormat="1" ht="15" customHeight="1">
      <c r="A215" s="166" t="s">
        <v>203</v>
      </c>
      <c r="B215" s="124" t="s">
        <v>204</v>
      </c>
      <c r="C215" s="125"/>
      <c r="D215" s="125"/>
      <c r="E215" s="36">
        <v>3</v>
      </c>
      <c r="F215" s="36"/>
      <c r="G215" s="36"/>
      <c r="H215" s="36"/>
      <c r="I215" s="36"/>
      <c r="J215" s="36"/>
      <c r="K215" s="36"/>
      <c r="L215" s="36">
        <v>3</v>
      </c>
      <c r="M215" s="91"/>
      <c r="N215" s="13"/>
      <c r="O215" s="13"/>
      <c r="P215" s="13"/>
      <c r="Q215" s="13"/>
      <c r="R215" s="13"/>
      <c r="S215" s="13"/>
      <c r="T215" s="13"/>
      <c r="U215" s="13"/>
      <c r="V215" s="22">
        <f t="shared" ref="V215:AA215" si="164">+V216+V226</f>
        <v>208249.3</v>
      </c>
      <c r="W215" s="22">
        <f t="shared" si="164"/>
        <v>0</v>
      </c>
      <c r="X215" s="22">
        <f t="shared" si="164"/>
        <v>55649.79</v>
      </c>
      <c r="Y215" s="22">
        <f t="shared" si="164"/>
        <v>0</v>
      </c>
      <c r="Z215" s="22">
        <f t="shared" si="164"/>
        <v>10076.885</v>
      </c>
      <c r="AA215" s="22">
        <f t="shared" si="164"/>
        <v>142522.625</v>
      </c>
      <c r="AB215" s="37"/>
      <c r="AC215" s="37"/>
      <c r="AD215" s="37"/>
      <c r="AE215" s="37"/>
      <c r="AF215" s="37"/>
      <c r="AG215" s="2"/>
      <c r="AH215" s="2"/>
      <c r="AI215" s="2"/>
      <c r="AJ215" s="2"/>
      <c r="AK215" s="2"/>
      <c r="AL215" s="2"/>
      <c r="AM215" s="2"/>
      <c r="AN215" s="2"/>
      <c r="AO215" s="2"/>
      <c r="AP215" s="2"/>
      <c r="AQ215" s="2"/>
      <c r="AR215" s="2"/>
      <c r="AS215" s="2"/>
    </row>
    <row r="216" spans="1:45" s="71" customFormat="1" ht="15" customHeight="1">
      <c r="A216" s="169" t="s">
        <v>205</v>
      </c>
      <c r="B216" s="135" t="s">
        <v>206</v>
      </c>
      <c r="C216" s="122"/>
      <c r="D216" s="122"/>
      <c r="E216" s="135">
        <v>2</v>
      </c>
      <c r="F216" s="135">
        <v>2</v>
      </c>
      <c r="G216" s="135">
        <v>2</v>
      </c>
      <c r="H216" s="135">
        <v>2</v>
      </c>
      <c r="I216" s="135">
        <v>2</v>
      </c>
      <c r="J216" s="135">
        <v>2</v>
      </c>
      <c r="K216" s="135">
        <v>1</v>
      </c>
      <c r="L216" s="150">
        <f>SUM(E216:K216)</f>
        <v>13</v>
      </c>
      <c r="M216" s="149"/>
      <c r="N216" s="120">
        <v>1750</v>
      </c>
      <c r="O216" s="120">
        <f>SUM(O217:O224)</f>
        <v>3500</v>
      </c>
      <c r="P216" s="120">
        <f t="shared" ref="P216:V216" si="165">SUM(P217:P224)</f>
        <v>3500</v>
      </c>
      <c r="Q216" s="120">
        <f t="shared" si="165"/>
        <v>3500</v>
      </c>
      <c r="R216" s="120">
        <f t="shared" si="165"/>
        <v>3500</v>
      </c>
      <c r="S216" s="120">
        <f t="shared" si="165"/>
        <v>3500</v>
      </c>
      <c r="T216" s="120">
        <f t="shared" si="165"/>
        <v>3500</v>
      </c>
      <c r="U216" s="120">
        <f t="shared" si="165"/>
        <v>1750</v>
      </c>
      <c r="V216" s="65">
        <f t="shared" si="165"/>
        <v>22750</v>
      </c>
      <c r="W216" s="65">
        <f>SUM(W217:W224)</f>
        <v>0</v>
      </c>
      <c r="X216" s="65">
        <f>SUM(X217:X224)</f>
        <v>0</v>
      </c>
      <c r="Y216" s="65">
        <f>SUM(Y217:Y224)</f>
        <v>0</v>
      </c>
      <c r="Z216" s="65">
        <f>SUM(Z217:Z224)</f>
        <v>10076.885</v>
      </c>
      <c r="AA216" s="65">
        <f>SUM(AA217:AA224)</f>
        <v>12673.115</v>
      </c>
      <c r="AB216" s="237">
        <v>0</v>
      </c>
      <c r="AC216" s="237">
        <v>0</v>
      </c>
      <c r="AD216" s="237">
        <v>0</v>
      </c>
      <c r="AE216" s="237">
        <v>0.44294</v>
      </c>
      <c r="AF216" s="237">
        <v>0.55706</v>
      </c>
    </row>
    <row r="217" spans="1:45" s="2" customFormat="1" ht="15" customHeight="1">
      <c r="A217" s="100" t="s">
        <v>22</v>
      </c>
      <c r="B217" s="30" t="s">
        <v>23</v>
      </c>
      <c r="C217" s="127" t="s">
        <v>23</v>
      </c>
      <c r="D217" s="127"/>
      <c r="E217" s="148"/>
      <c r="F217" s="148"/>
      <c r="G217" s="148"/>
      <c r="H217" s="148"/>
      <c r="I217" s="148"/>
      <c r="J217" s="148"/>
      <c r="K217" s="148"/>
      <c r="L217" s="148"/>
      <c r="M217" s="143">
        <v>0</v>
      </c>
      <c r="N217" s="7">
        <v>0</v>
      </c>
      <c r="O217" s="7">
        <f>+E$216*$N217</f>
        <v>0</v>
      </c>
      <c r="P217" s="7">
        <f t="shared" ref="P217:U224" si="166">+F$216*$N217</f>
        <v>0</v>
      </c>
      <c r="Q217" s="7">
        <f t="shared" si="166"/>
        <v>0</v>
      </c>
      <c r="R217" s="7">
        <f t="shared" si="166"/>
        <v>0</v>
      </c>
      <c r="S217" s="7">
        <f t="shared" si="166"/>
        <v>0</v>
      </c>
      <c r="T217" s="7">
        <f t="shared" si="166"/>
        <v>0</v>
      </c>
      <c r="U217" s="7">
        <f t="shared" si="166"/>
        <v>0</v>
      </c>
      <c r="V217" s="7">
        <f>SUM(O217:U217)</f>
        <v>0</v>
      </c>
      <c r="W217" s="7">
        <f>+$V217*AB$216</f>
        <v>0</v>
      </c>
      <c r="X217" s="7">
        <f t="shared" ref="X217:AA224" si="167">+$V217*AC$216</f>
        <v>0</v>
      </c>
      <c r="Y217" s="7">
        <f t="shared" si="167"/>
        <v>0</v>
      </c>
      <c r="Z217" s="7">
        <f t="shared" si="167"/>
        <v>0</v>
      </c>
      <c r="AA217" s="7">
        <f t="shared" si="167"/>
        <v>0</v>
      </c>
      <c r="AB217" s="99"/>
      <c r="AC217" s="99"/>
      <c r="AD217" s="99"/>
      <c r="AE217" s="99"/>
      <c r="AF217" s="99"/>
    </row>
    <row r="218" spans="1:45" s="2" customFormat="1" ht="15" customHeight="1">
      <c r="A218" s="101" t="s">
        <v>24</v>
      </c>
      <c r="B218" s="30" t="s">
        <v>23</v>
      </c>
      <c r="C218" s="127" t="s">
        <v>23</v>
      </c>
      <c r="D218" s="127"/>
      <c r="E218" s="148"/>
      <c r="F218" s="148"/>
      <c r="G218" s="148"/>
      <c r="H218" s="148"/>
      <c r="I218" s="148"/>
      <c r="J218" s="148"/>
      <c r="K218" s="148"/>
      <c r="L218" s="148"/>
      <c r="M218" s="143">
        <v>0</v>
      </c>
      <c r="N218" s="7">
        <v>0</v>
      </c>
      <c r="O218" s="7">
        <f t="shared" ref="O218:O224" si="168">+E$216*$N218</f>
        <v>0</v>
      </c>
      <c r="P218" s="7">
        <f t="shared" si="166"/>
        <v>0</v>
      </c>
      <c r="Q218" s="7">
        <f t="shared" si="166"/>
        <v>0</v>
      </c>
      <c r="R218" s="7">
        <f t="shared" si="166"/>
        <v>0</v>
      </c>
      <c r="S218" s="7">
        <f t="shared" si="166"/>
        <v>0</v>
      </c>
      <c r="T218" s="7">
        <f t="shared" si="166"/>
        <v>0</v>
      </c>
      <c r="U218" s="7">
        <f t="shared" si="166"/>
        <v>0</v>
      </c>
      <c r="V218" s="7">
        <f t="shared" ref="V218:V224" si="169">SUM(O218:U218)</f>
        <v>0</v>
      </c>
      <c r="W218" s="7">
        <f t="shared" ref="W218:W224" si="170">+$V218*AB$216</f>
        <v>0</v>
      </c>
      <c r="X218" s="7">
        <f t="shared" si="167"/>
        <v>0</v>
      </c>
      <c r="Y218" s="7">
        <f t="shared" si="167"/>
        <v>0</v>
      </c>
      <c r="Z218" s="7">
        <f t="shared" si="167"/>
        <v>0</v>
      </c>
      <c r="AA218" s="7">
        <f t="shared" si="167"/>
        <v>0</v>
      </c>
      <c r="AB218" s="99"/>
      <c r="AC218" s="99"/>
      <c r="AD218" s="99"/>
      <c r="AE218" s="99"/>
      <c r="AF218" s="99"/>
    </row>
    <row r="219" spans="1:45" s="2" customFormat="1" ht="15" customHeight="1">
      <c r="A219" s="101" t="s">
        <v>25</v>
      </c>
      <c r="B219" s="30" t="s">
        <v>23</v>
      </c>
      <c r="C219" s="127" t="s">
        <v>23</v>
      </c>
      <c r="D219" s="127"/>
      <c r="E219" s="148"/>
      <c r="F219" s="148"/>
      <c r="G219" s="148"/>
      <c r="H219" s="148"/>
      <c r="I219" s="148"/>
      <c r="J219" s="148"/>
      <c r="K219" s="148"/>
      <c r="L219" s="148"/>
      <c r="M219" s="143">
        <v>0</v>
      </c>
      <c r="N219" s="7">
        <v>0</v>
      </c>
      <c r="O219" s="7">
        <f t="shared" si="168"/>
        <v>0</v>
      </c>
      <c r="P219" s="7">
        <f t="shared" si="166"/>
        <v>0</v>
      </c>
      <c r="Q219" s="7">
        <f t="shared" si="166"/>
        <v>0</v>
      </c>
      <c r="R219" s="7">
        <f t="shared" si="166"/>
        <v>0</v>
      </c>
      <c r="S219" s="7">
        <f t="shared" si="166"/>
        <v>0</v>
      </c>
      <c r="T219" s="7">
        <f t="shared" si="166"/>
        <v>0</v>
      </c>
      <c r="U219" s="7">
        <f t="shared" si="166"/>
        <v>0</v>
      </c>
      <c r="V219" s="7">
        <f t="shared" si="169"/>
        <v>0</v>
      </c>
      <c r="W219" s="7">
        <f t="shared" si="170"/>
        <v>0</v>
      </c>
      <c r="X219" s="7">
        <f t="shared" si="167"/>
        <v>0</v>
      </c>
      <c r="Y219" s="7">
        <f t="shared" si="167"/>
        <v>0</v>
      </c>
      <c r="Z219" s="7">
        <f t="shared" si="167"/>
        <v>0</v>
      </c>
      <c r="AA219" s="7">
        <f t="shared" si="167"/>
        <v>0</v>
      </c>
      <c r="AB219" s="99"/>
      <c r="AC219" s="99"/>
      <c r="AD219" s="99"/>
      <c r="AE219" s="99"/>
      <c r="AF219" s="99"/>
    </row>
    <row r="220" spans="1:45" s="2" customFormat="1" ht="18.75" customHeight="1">
      <c r="A220" s="101" t="s">
        <v>26</v>
      </c>
      <c r="B220" s="30" t="s">
        <v>207</v>
      </c>
      <c r="C220" s="127" t="s">
        <v>208</v>
      </c>
      <c r="D220" s="127"/>
      <c r="E220" s="148"/>
      <c r="F220" s="148"/>
      <c r="G220" s="148"/>
      <c r="H220" s="148"/>
      <c r="I220" s="148"/>
      <c r="J220" s="148"/>
      <c r="K220" s="148"/>
      <c r="L220" s="148"/>
      <c r="M220" s="143">
        <v>0.2857142857142857</v>
      </c>
      <c r="N220" s="7">
        <v>500</v>
      </c>
      <c r="O220" s="7">
        <f t="shared" si="168"/>
        <v>1000</v>
      </c>
      <c r="P220" s="7">
        <f t="shared" si="166"/>
        <v>1000</v>
      </c>
      <c r="Q220" s="7">
        <f t="shared" si="166"/>
        <v>1000</v>
      </c>
      <c r="R220" s="7">
        <f t="shared" si="166"/>
        <v>1000</v>
      </c>
      <c r="S220" s="7">
        <f t="shared" si="166"/>
        <v>1000</v>
      </c>
      <c r="T220" s="7">
        <f t="shared" si="166"/>
        <v>1000</v>
      </c>
      <c r="U220" s="7">
        <f t="shared" si="166"/>
        <v>500</v>
      </c>
      <c r="V220" s="7">
        <f t="shared" si="169"/>
        <v>6500</v>
      </c>
      <c r="W220" s="7">
        <f t="shared" si="170"/>
        <v>0</v>
      </c>
      <c r="X220" s="7">
        <f t="shared" si="167"/>
        <v>0</v>
      </c>
      <c r="Y220" s="7">
        <f t="shared" si="167"/>
        <v>0</v>
      </c>
      <c r="Z220" s="7">
        <f t="shared" si="167"/>
        <v>2879.11</v>
      </c>
      <c r="AA220" s="7">
        <f t="shared" si="167"/>
        <v>3620.89</v>
      </c>
      <c r="AB220" s="99"/>
      <c r="AC220" s="99"/>
      <c r="AD220" s="99"/>
      <c r="AE220" s="99"/>
      <c r="AF220" s="99"/>
    </row>
    <row r="221" spans="1:45" s="2" customFormat="1" ht="15" customHeight="1">
      <c r="A221" s="101" t="s">
        <v>27</v>
      </c>
      <c r="B221" s="30" t="s">
        <v>23</v>
      </c>
      <c r="C221" s="127" t="s">
        <v>209</v>
      </c>
      <c r="D221" s="127"/>
      <c r="E221" s="148"/>
      <c r="F221" s="148"/>
      <c r="G221" s="148"/>
      <c r="H221" s="148"/>
      <c r="I221" s="148"/>
      <c r="J221" s="148"/>
      <c r="K221" s="148"/>
      <c r="L221" s="148"/>
      <c r="M221" s="143">
        <v>0</v>
      </c>
      <c r="N221" s="7">
        <v>0</v>
      </c>
      <c r="O221" s="7">
        <f t="shared" si="168"/>
        <v>0</v>
      </c>
      <c r="P221" s="7">
        <f t="shared" si="166"/>
        <v>0</v>
      </c>
      <c r="Q221" s="7">
        <f t="shared" si="166"/>
        <v>0</v>
      </c>
      <c r="R221" s="7">
        <f t="shared" si="166"/>
        <v>0</v>
      </c>
      <c r="S221" s="7">
        <f t="shared" si="166"/>
        <v>0</v>
      </c>
      <c r="T221" s="7">
        <f t="shared" si="166"/>
        <v>0</v>
      </c>
      <c r="U221" s="7">
        <f t="shared" si="166"/>
        <v>0</v>
      </c>
      <c r="V221" s="7">
        <f t="shared" si="169"/>
        <v>0</v>
      </c>
      <c r="W221" s="7">
        <f t="shared" si="170"/>
        <v>0</v>
      </c>
      <c r="X221" s="7">
        <f t="shared" si="167"/>
        <v>0</v>
      </c>
      <c r="Y221" s="7">
        <f t="shared" si="167"/>
        <v>0</v>
      </c>
      <c r="Z221" s="7">
        <f t="shared" si="167"/>
        <v>0</v>
      </c>
      <c r="AA221" s="7">
        <f t="shared" si="167"/>
        <v>0</v>
      </c>
      <c r="AB221" s="99"/>
      <c r="AC221" s="99"/>
      <c r="AD221" s="99"/>
      <c r="AE221" s="99"/>
      <c r="AF221" s="99"/>
    </row>
    <row r="222" spans="1:45" s="2" customFormat="1" ht="15" customHeight="1">
      <c r="A222" s="101" t="s">
        <v>28</v>
      </c>
      <c r="B222" s="30" t="s">
        <v>210</v>
      </c>
      <c r="C222" s="127" t="s">
        <v>211</v>
      </c>
      <c r="D222" s="127"/>
      <c r="E222" s="148"/>
      <c r="F222" s="148"/>
      <c r="G222" s="148"/>
      <c r="H222" s="148"/>
      <c r="I222" s="148"/>
      <c r="J222" s="148"/>
      <c r="K222" s="148"/>
      <c r="L222" s="148"/>
      <c r="M222" s="143">
        <v>0.45714285714285713</v>
      </c>
      <c r="N222" s="7">
        <v>800</v>
      </c>
      <c r="O222" s="7">
        <f t="shared" si="168"/>
        <v>1600</v>
      </c>
      <c r="P222" s="7">
        <f t="shared" si="166"/>
        <v>1600</v>
      </c>
      <c r="Q222" s="7">
        <f t="shared" si="166"/>
        <v>1600</v>
      </c>
      <c r="R222" s="7">
        <f t="shared" si="166"/>
        <v>1600</v>
      </c>
      <c r="S222" s="7">
        <f t="shared" si="166"/>
        <v>1600</v>
      </c>
      <c r="T222" s="7">
        <f t="shared" si="166"/>
        <v>1600</v>
      </c>
      <c r="U222" s="7">
        <f t="shared" si="166"/>
        <v>800</v>
      </c>
      <c r="V222" s="7">
        <f t="shared" si="169"/>
        <v>10400</v>
      </c>
      <c r="W222" s="7">
        <f t="shared" si="170"/>
        <v>0</v>
      </c>
      <c r="X222" s="7">
        <f t="shared" si="167"/>
        <v>0</v>
      </c>
      <c r="Y222" s="7">
        <f t="shared" si="167"/>
        <v>0</v>
      </c>
      <c r="Z222" s="7">
        <f t="shared" si="167"/>
        <v>4606.576</v>
      </c>
      <c r="AA222" s="7">
        <f t="shared" si="167"/>
        <v>5793.424</v>
      </c>
      <c r="AB222" s="99"/>
      <c r="AC222" s="99"/>
      <c r="AD222" s="99"/>
      <c r="AE222" s="99"/>
      <c r="AF222" s="99"/>
    </row>
    <row r="223" spans="1:45" s="2" customFormat="1" ht="15" customHeight="1">
      <c r="A223" s="101" t="s">
        <v>29</v>
      </c>
      <c r="B223" s="30" t="s">
        <v>188</v>
      </c>
      <c r="C223" s="127" t="s">
        <v>212</v>
      </c>
      <c r="D223" s="127"/>
      <c r="E223" s="148"/>
      <c r="F223" s="148"/>
      <c r="G223" s="148"/>
      <c r="H223" s="148"/>
      <c r="I223" s="148"/>
      <c r="J223" s="148"/>
      <c r="K223" s="148"/>
      <c r="L223" s="148"/>
      <c r="M223" s="143">
        <v>0.11428571428571428</v>
      </c>
      <c r="N223" s="7">
        <v>200</v>
      </c>
      <c r="O223" s="7">
        <f t="shared" si="168"/>
        <v>400</v>
      </c>
      <c r="P223" s="7">
        <f t="shared" si="166"/>
        <v>400</v>
      </c>
      <c r="Q223" s="7">
        <f t="shared" si="166"/>
        <v>400</v>
      </c>
      <c r="R223" s="7">
        <f t="shared" si="166"/>
        <v>400</v>
      </c>
      <c r="S223" s="7">
        <f t="shared" si="166"/>
        <v>400</v>
      </c>
      <c r="T223" s="7">
        <f t="shared" si="166"/>
        <v>400</v>
      </c>
      <c r="U223" s="7">
        <f t="shared" si="166"/>
        <v>200</v>
      </c>
      <c r="V223" s="7">
        <f t="shared" si="169"/>
        <v>2600</v>
      </c>
      <c r="W223" s="7">
        <f t="shared" si="170"/>
        <v>0</v>
      </c>
      <c r="X223" s="7">
        <f t="shared" si="167"/>
        <v>0</v>
      </c>
      <c r="Y223" s="7">
        <f t="shared" si="167"/>
        <v>0</v>
      </c>
      <c r="Z223" s="7">
        <f t="shared" si="167"/>
        <v>1151.644</v>
      </c>
      <c r="AA223" s="7">
        <f t="shared" si="167"/>
        <v>1448.356</v>
      </c>
      <c r="AB223" s="99"/>
      <c r="AC223" s="99"/>
      <c r="AD223" s="99"/>
      <c r="AE223" s="99"/>
      <c r="AF223" s="99"/>
    </row>
    <row r="224" spans="1:45" s="2" customFormat="1" ht="15" customHeight="1">
      <c r="A224" s="101" t="s">
        <v>30</v>
      </c>
      <c r="B224" s="30" t="s">
        <v>201</v>
      </c>
      <c r="C224" s="127" t="s">
        <v>213</v>
      </c>
      <c r="D224" s="127"/>
      <c r="E224" s="148"/>
      <c r="F224" s="148"/>
      <c r="G224" s="148"/>
      <c r="H224" s="148"/>
      <c r="I224" s="148"/>
      <c r="J224" s="148"/>
      <c r="K224" s="148"/>
      <c r="L224" s="148"/>
      <c r="M224" s="143">
        <v>0.14285714285714285</v>
      </c>
      <c r="N224" s="7">
        <v>250</v>
      </c>
      <c r="O224" s="7">
        <f t="shared" si="168"/>
        <v>500</v>
      </c>
      <c r="P224" s="7">
        <f t="shared" si="166"/>
        <v>500</v>
      </c>
      <c r="Q224" s="7">
        <f t="shared" si="166"/>
        <v>500</v>
      </c>
      <c r="R224" s="7">
        <f t="shared" si="166"/>
        <v>500</v>
      </c>
      <c r="S224" s="7">
        <f t="shared" si="166"/>
        <v>500</v>
      </c>
      <c r="T224" s="7">
        <f t="shared" si="166"/>
        <v>500</v>
      </c>
      <c r="U224" s="7">
        <f t="shared" si="166"/>
        <v>250</v>
      </c>
      <c r="V224" s="7">
        <f t="shared" si="169"/>
        <v>3250</v>
      </c>
      <c r="W224" s="7">
        <f t="shared" si="170"/>
        <v>0</v>
      </c>
      <c r="X224" s="7">
        <f t="shared" si="167"/>
        <v>0</v>
      </c>
      <c r="Y224" s="7">
        <f t="shared" si="167"/>
        <v>0</v>
      </c>
      <c r="Z224" s="7">
        <f t="shared" si="167"/>
        <v>1439.5550000000001</v>
      </c>
      <c r="AA224" s="7">
        <f t="shared" si="167"/>
        <v>1810.4449999999999</v>
      </c>
      <c r="AB224" s="99"/>
      <c r="AC224" s="99"/>
      <c r="AD224" s="99"/>
      <c r="AE224" s="99"/>
      <c r="AF224" s="99"/>
    </row>
    <row r="225" spans="1:45" s="2" customFormat="1" ht="15" customHeight="1">
      <c r="A225" s="168"/>
      <c r="B225" s="30"/>
      <c r="C225" s="127"/>
      <c r="D225" s="127"/>
      <c r="E225" s="30"/>
      <c r="F225" s="30"/>
      <c r="G225" s="30"/>
      <c r="H225" s="30"/>
      <c r="I225" s="30"/>
      <c r="J225" s="30"/>
      <c r="K225" s="30"/>
      <c r="L225" s="30"/>
      <c r="M225" s="110">
        <v>1</v>
      </c>
      <c r="N225" s="7"/>
      <c r="O225" s="7"/>
      <c r="P225" s="7"/>
      <c r="Q225" s="7"/>
      <c r="R225" s="7"/>
      <c r="S225" s="7"/>
      <c r="T225" s="7"/>
      <c r="U225" s="7"/>
      <c r="V225" s="57"/>
      <c r="W225" s="30"/>
      <c r="X225" s="30"/>
      <c r="Y225" s="30"/>
      <c r="Z225" s="30"/>
      <c r="AA225" s="30"/>
      <c r="AB225" s="99"/>
      <c r="AC225" s="99"/>
      <c r="AD225" s="99"/>
      <c r="AE225" s="99"/>
      <c r="AF225" s="99"/>
    </row>
    <row r="226" spans="1:45" s="71" customFormat="1" ht="15" customHeight="1">
      <c r="A226" s="169" t="s">
        <v>214</v>
      </c>
      <c r="B226" s="135" t="s">
        <v>215</v>
      </c>
      <c r="C226" s="122"/>
      <c r="D226" s="122"/>
      <c r="E226" s="135">
        <v>2</v>
      </c>
      <c r="F226" s="135">
        <v>1</v>
      </c>
      <c r="G226" s="135">
        <v>0</v>
      </c>
      <c r="H226" s="135">
        <v>0</v>
      </c>
      <c r="I226" s="135">
        <v>0</v>
      </c>
      <c r="J226" s="135">
        <v>0</v>
      </c>
      <c r="K226" s="135">
        <v>0</v>
      </c>
      <c r="L226" s="135">
        <f>SUM(E226:K226)</f>
        <v>3</v>
      </c>
      <c r="M226" s="149"/>
      <c r="N226" s="120">
        <v>61833.100000000006</v>
      </c>
      <c r="O226" s="120">
        <f>SUM(O227:O234)</f>
        <v>123666.20000000001</v>
      </c>
      <c r="P226" s="120">
        <f t="shared" ref="P226:V226" si="171">SUM(P227:P234)</f>
        <v>61833.100000000006</v>
      </c>
      <c r="Q226" s="120">
        <f t="shared" si="171"/>
        <v>0</v>
      </c>
      <c r="R226" s="120">
        <f t="shared" si="171"/>
        <v>0</v>
      </c>
      <c r="S226" s="120">
        <f t="shared" si="171"/>
        <v>0</v>
      </c>
      <c r="T226" s="120">
        <f t="shared" si="171"/>
        <v>0</v>
      </c>
      <c r="U226" s="120">
        <f t="shared" si="171"/>
        <v>0</v>
      </c>
      <c r="V226" s="65">
        <f t="shared" si="171"/>
        <v>185499.3</v>
      </c>
      <c r="W226" s="183">
        <v>0</v>
      </c>
      <c r="X226" s="183">
        <v>55649.79</v>
      </c>
      <c r="Y226" s="183">
        <v>0</v>
      </c>
      <c r="Z226" s="183">
        <v>0</v>
      </c>
      <c r="AA226" s="183">
        <v>129849.51000000001</v>
      </c>
      <c r="AB226" s="237">
        <v>0</v>
      </c>
      <c r="AC226" s="237">
        <v>0.3</v>
      </c>
      <c r="AD226" s="237">
        <v>0</v>
      </c>
      <c r="AE226" s="237">
        <v>0</v>
      </c>
      <c r="AF226" s="237">
        <v>0.7</v>
      </c>
    </row>
    <row r="227" spans="1:45" s="2" customFormat="1" ht="15" customHeight="1">
      <c r="A227" s="100" t="s">
        <v>22</v>
      </c>
      <c r="B227" s="30" t="s">
        <v>23</v>
      </c>
      <c r="C227" s="127" t="s">
        <v>23</v>
      </c>
      <c r="D227" s="127"/>
      <c r="E227" s="148"/>
      <c r="F227" s="148"/>
      <c r="G227" s="148"/>
      <c r="H227" s="148"/>
      <c r="I227" s="148"/>
      <c r="J227" s="148"/>
      <c r="K227" s="148"/>
      <c r="L227" s="148"/>
      <c r="M227" s="143">
        <v>0</v>
      </c>
      <c r="N227" s="7">
        <v>0</v>
      </c>
      <c r="O227" s="7">
        <f>+E$226*$N227</f>
        <v>0</v>
      </c>
      <c r="P227" s="7">
        <f t="shared" ref="P227:U234" si="172">+F$226*$N227</f>
        <v>0</v>
      </c>
      <c r="Q227" s="7">
        <f t="shared" si="172"/>
        <v>0</v>
      </c>
      <c r="R227" s="7">
        <f t="shared" si="172"/>
        <v>0</v>
      </c>
      <c r="S227" s="7">
        <f t="shared" si="172"/>
        <v>0</v>
      </c>
      <c r="T227" s="7">
        <f t="shared" si="172"/>
        <v>0</v>
      </c>
      <c r="U227" s="7">
        <f t="shared" si="172"/>
        <v>0</v>
      </c>
      <c r="V227" s="7">
        <f>SUM(O227:U227)</f>
        <v>0</v>
      </c>
      <c r="W227" s="7">
        <v>0</v>
      </c>
      <c r="X227" s="7">
        <v>0</v>
      </c>
      <c r="Y227" s="7">
        <v>0</v>
      </c>
      <c r="Z227" s="7">
        <v>0</v>
      </c>
      <c r="AA227" s="7">
        <v>0</v>
      </c>
      <c r="AB227" s="99"/>
      <c r="AC227" s="99"/>
      <c r="AD227" s="99"/>
      <c r="AE227" s="99"/>
      <c r="AF227" s="99"/>
    </row>
    <row r="228" spans="1:45" s="2" customFormat="1" ht="36" customHeight="1">
      <c r="A228" s="101" t="s">
        <v>24</v>
      </c>
      <c r="B228" s="126" t="s">
        <v>216</v>
      </c>
      <c r="C228" s="127" t="s">
        <v>217</v>
      </c>
      <c r="D228" s="127"/>
      <c r="E228" s="148"/>
      <c r="F228" s="148"/>
      <c r="G228" s="148"/>
      <c r="H228" s="148"/>
      <c r="I228" s="148"/>
      <c r="J228" s="148"/>
      <c r="K228" s="148"/>
      <c r="L228" s="148"/>
      <c r="M228" s="143">
        <v>8.086296961169602E-2</v>
      </c>
      <c r="N228" s="7">
        <v>5000.0080862969617</v>
      </c>
      <c r="O228" s="7">
        <f t="shared" ref="O228:O234" si="173">+E$226*$N228</f>
        <v>10000.016172593923</v>
      </c>
      <c r="P228" s="7">
        <f t="shared" si="172"/>
        <v>5000.0080862969617</v>
      </c>
      <c r="Q228" s="7">
        <f t="shared" si="172"/>
        <v>0</v>
      </c>
      <c r="R228" s="7">
        <f t="shared" si="172"/>
        <v>0</v>
      </c>
      <c r="S228" s="7">
        <f t="shared" si="172"/>
        <v>0</v>
      </c>
      <c r="T228" s="7">
        <f t="shared" si="172"/>
        <v>0</v>
      </c>
      <c r="U228" s="7">
        <f t="shared" si="172"/>
        <v>0</v>
      </c>
      <c r="V228" s="7">
        <f t="shared" ref="V228:V234" si="174">SUM(O228:U228)</f>
        <v>15000.024258890884</v>
      </c>
      <c r="W228" s="7">
        <v>0</v>
      </c>
      <c r="X228" s="7">
        <v>4500.007277667265</v>
      </c>
      <c r="Y228" s="7">
        <v>0</v>
      </c>
      <c r="Z228" s="7">
        <v>0</v>
      </c>
      <c r="AA228" s="7">
        <v>10500.01698122362</v>
      </c>
      <c r="AB228" s="99"/>
      <c r="AC228" s="99"/>
      <c r="AD228" s="99"/>
      <c r="AE228" s="99"/>
      <c r="AF228" s="99"/>
    </row>
    <row r="229" spans="1:45" s="2" customFormat="1" ht="27" customHeight="1">
      <c r="A229" s="101" t="s">
        <v>25</v>
      </c>
      <c r="B229" s="126" t="s">
        <v>218</v>
      </c>
      <c r="C229" s="127" t="s">
        <v>219</v>
      </c>
      <c r="D229" s="127"/>
      <c r="E229" s="148"/>
      <c r="F229" s="148"/>
      <c r="G229" s="148"/>
      <c r="H229" s="148"/>
      <c r="I229" s="148"/>
      <c r="J229" s="148"/>
      <c r="K229" s="148"/>
      <c r="L229" s="148"/>
      <c r="M229" s="143">
        <v>9.7035563534035224E-2</v>
      </c>
      <c r="N229" s="7">
        <v>6000.009703556354</v>
      </c>
      <c r="O229" s="7">
        <f t="shared" si="173"/>
        <v>12000.019407112708</v>
      </c>
      <c r="P229" s="7">
        <f t="shared" si="172"/>
        <v>6000.009703556354</v>
      </c>
      <c r="Q229" s="7">
        <f t="shared" si="172"/>
        <v>0</v>
      </c>
      <c r="R229" s="7">
        <f t="shared" si="172"/>
        <v>0</v>
      </c>
      <c r="S229" s="7">
        <f t="shared" si="172"/>
        <v>0</v>
      </c>
      <c r="T229" s="7">
        <f t="shared" si="172"/>
        <v>0</v>
      </c>
      <c r="U229" s="7">
        <f t="shared" si="172"/>
        <v>0</v>
      </c>
      <c r="V229" s="7">
        <f t="shared" si="174"/>
        <v>18000.029110669064</v>
      </c>
      <c r="W229" s="7">
        <v>0</v>
      </c>
      <c r="X229" s="7">
        <v>5400.0087332007179</v>
      </c>
      <c r="Y229" s="7">
        <v>0</v>
      </c>
      <c r="Z229" s="7">
        <v>0</v>
      </c>
      <c r="AA229" s="7">
        <v>12600.020377468343</v>
      </c>
      <c r="AB229" s="99"/>
      <c r="AC229" s="99"/>
      <c r="AD229" s="99"/>
      <c r="AE229" s="99"/>
      <c r="AF229" s="99"/>
    </row>
    <row r="230" spans="1:45" s="2" customFormat="1" ht="36" customHeight="1">
      <c r="A230" s="101" t="s">
        <v>26</v>
      </c>
      <c r="B230" s="126" t="s">
        <v>220</v>
      </c>
      <c r="C230" s="127" t="s">
        <v>221</v>
      </c>
      <c r="D230" s="127"/>
      <c r="E230" s="148"/>
      <c r="F230" s="148"/>
      <c r="G230" s="148"/>
      <c r="H230" s="148"/>
      <c r="I230" s="148"/>
      <c r="J230" s="148"/>
      <c r="K230" s="148"/>
      <c r="L230" s="148"/>
      <c r="M230" s="143">
        <v>0.32345187844678408</v>
      </c>
      <c r="N230" s="7">
        <v>20000.032345187847</v>
      </c>
      <c r="O230" s="7">
        <f t="shared" si="173"/>
        <v>40000.064690375693</v>
      </c>
      <c r="P230" s="7">
        <f t="shared" si="172"/>
        <v>20000.032345187847</v>
      </c>
      <c r="Q230" s="7">
        <f t="shared" si="172"/>
        <v>0</v>
      </c>
      <c r="R230" s="7">
        <f t="shared" si="172"/>
        <v>0</v>
      </c>
      <c r="S230" s="7">
        <f t="shared" si="172"/>
        <v>0</v>
      </c>
      <c r="T230" s="7">
        <f t="shared" si="172"/>
        <v>0</v>
      </c>
      <c r="U230" s="7">
        <f t="shared" si="172"/>
        <v>0</v>
      </c>
      <c r="V230" s="7">
        <f t="shared" si="174"/>
        <v>60000.097035563536</v>
      </c>
      <c r="W230" s="7">
        <v>0</v>
      </c>
      <c r="X230" s="7">
        <v>18000.02911066906</v>
      </c>
      <c r="Y230" s="7">
        <v>0</v>
      </c>
      <c r="Z230" s="7">
        <v>0</v>
      </c>
      <c r="AA230" s="7">
        <v>42000.06792489448</v>
      </c>
      <c r="AB230" s="99"/>
      <c r="AC230" s="99"/>
      <c r="AD230" s="99"/>
      <c r="AE230" s="99"/>
      <c r="AF230" s="99"/>
    </row>
    <row r="231" spans="1:45" s="2" customFormat="1" ht="15" customHeight="1">
      <c r="A231" s="101" t="s">
        <v>27</v>
      </c>
      <c r="B231" s="30" t="s">
        <v>23</v>
      </c>
      <c r="C231" s="127" t="s">
        <v>23</v>
      </c>
      <c r="D231" s="127"/>
      <c r="E231" s="148"/>
      <c r="F231" s="148"/>
      <c r="G231" s="148"/>
      <c r="H231" s="148"/>
      <c r="I231" s="148"/>
      <c r="J231" s="148"/>
      <c r="K231" s="148"/>
      <c r="L231" s="148"/>
      <c r="M231" s="143">
        <v>0</v>
      </c>
      <c r="N231" s="7">
        <v>0</v>
      </c>
      <c r="O231" s="7">
        <f t="shared" si="173"/>
        <v>0</v>
      </c>
      <c r="P231" s="7">
        <f t="shared" si="172"/>
        <v>0</v>
      </c>
      <c r="Q231" s="7">
        <f t="shared" si="172"/>
        <v>0</v>
      </c>
      <c r="R231" s="7">
        <f t="shared" si="172"/>
        <v>0</v>
      </c>
      <c r="S231" s="7">
        <f t="shared" si="172"/>
        <v>0</v>
      </c>
      <c r="T231" s="7">
        <f t="shared" si="172"/>
        <v>0</v>
      </c>
      <c r="U231" s="7">
        <f t="shared" si="172"/>
        <v>0</v>
      </c>
      <c r="V231" s="7">
        <f t="shared" si="174"/>
        <v>0</v>
      </c>
      <c r="W231" s="7">
        <v>0</v>
      </c>
      <c r="X231" s="7">
        <v>0</v>
      </c>
      <c r="Y231" s="7">
        <v>0</v>
      </c>
      <c r="Z231" s="7">
        <v>0</v>
      </c>
      <c r="AA231" s="7">
        <v>0</v>
      </c>
      <c r="AB231" s="99"/>
      <c r="AC231" s="99"/>
      <c r="AD231" s="99"/>
      <c r="AE231" s="99"/>
      <c r="AF231" s="99"/>
    </row>
    <row r="232" spans="1:45" s="2" customFormat="1" ht="32.25" customHeight="1">
      <c r="A232" s="101" t="s">
        <v>28</v>
      </c>
      <c r="B232" s="126" t="s">
        <v>222</v>
      </c>
      <c r="C232" s="127" t="s">
        <v>223</v>
      </c>
      <c r="D232" s="127"/>
      <c r="E232" s="148"/>
      <c r="F232" s="148"/>
      <c r="G232" s="148"/>
      <c r="H232" s="148"/>
      <c r="I232" s="148"/>
      <c r="J232" s="148"/>
      <c r="K232" s="148"/>
      <c r="L232" s="148"/>
      <c r="M232" s="143">
        <v>3.2345187844678408E-2</v>
      </c>
      <c r="N232" s="7">
        <v>2000.0032345187847</v>
      </c>
      <c r="O232" s="7">
        <f t="shared" si="173"/>
        <v>4000.0064690375693</v>
      </c>
      <c r="P232" s="7">
        <f t="shared" si="172"/>
        <v>2000.0032345187847</v>
      </c>
      <c r="Q232" s="7">
        <f t="shared" si="172"/>
        <v>0</v>
      </c>
      <c r="R232" s="7">
        <f t="shared" si="172"/>
        <v>0</v>
      </c>
      <c r="S232" s="7">
        <f t="shared" si="172"/>
        <v>0</v>
      </c>
      <c r="T232" s="7">
        <f t="shared" si="172"/>
        <v>0</v>
      </c>
      <c r="U232" s="7">
        <f t="shared" si="172"/>
        <v>0</v>
      </c>
      <c r="V232" s="7">
        <f t="shared" si="174"/>
        <v>6000.009703556354</v>
      </c>
      <c r="W232" s="7">
        <v>0</v>
      </c>
      <c r="X232" s="7">
        <v>1800.0029110669061</v>
      </c>
      <c r="Y232" s="7">
        <v>0</v>
      </c>
      <c r="Z232" s="7">
        <v>0</v>
      </c>
      <c r="AA232" s="7">
        <v>4200.0067924894474</v>
      </c>
      <c r="AB232" s="99"/>
      <c r="AC232" s="99"/>
      <c r="AD232" s="99"/>
      <c r="AE232" s="99"/>
      <c r="AF232" s="99"/>
    </row>
    <row r="233" spans="1:45" s="2" customFormat="1" ht="15" customHeight="1">
      <c r="A233" s="101" t="s">
        <v>29</v>
      </c>
      <c r="B233" s="30" t="s">
        <v>224</v>
      </c>
      <c r="C233" s="127" t="s">
        <v>225</v>
      </c>
      <c r="D233" s="127"/>
      <c r="E233" s="148"/>
      <c r="F233" s="148"/>
      <c r="G233" s="148"/>
      <c r="H233" s="148"/>
      <c r="I233" s="148"/>
      <c r="J233" s="148"/>
      <c r="K233" s="148"/>
      <c r="L233" s="148"/>
      <c r="M233" s="143">
        <v>1.2938075137871364E-2</v>
      </c>
      <c r="N233" s="7">
        <v>800.00129380751389</v>
      </c>
      <c r="O233" s="7">
        <f t="shared" si="173"/>
        <v>1600.0025876150278</v>
      </c>
      <c r="P233" s="7">
        <f t="shared" si="172"/>
        <v>800.00129380751389</v>
      </c>
      <c r="Q233" s="7">
        <f t="shared" si="172"/>
        <v>0</v>
      </c>
      <c r="R233" s="7">
        <f t="shared" si="172"/>
        <v>0</v>
      </c>
      <c r="S233" s="7">
        <f t="shared" si="172"/>
        <v>0</v>
      </c>
      <c r="T233" s="7">
        <f t="shared" si="172"/>
        <v>0</v>
      </c>
      <c r="U233" s="7">
        <f t="shared" si="172"/>
        <v>0</v>
      </c>
      <c r="V233" s="7">
        <f t="shared" si="174"/>
        <v>2400.0038814225418</v>
      </c>
      <c r="W233" s="7">
        <v>0</v>
      </c>
      <c r="X233" s="7">
        <v>720.00116442676244</v>
      </c>
      <c r="Y233" s="7">
        <v>0</v>
      </c>
      <c r="Z233" s="7">
        <v>0</v>
      </c>
      <c r="AA233" s="7">
        <v>1680.0027169957791</v>
      </c>
      <c r="AB233" s="99"/>
      <c r="AC233" s="99"/>
      <c r="AD233" s="99"/>
      <c r="AE233" s="99"/>
      <c r="AF233" s="99"/>
    </row>
    <row r="234" spans="1:45" s="2" customFormat="1" ht="15" customHeight="1">
      <c r="A234" s="101" t="s">
        <v>30</v>
      </c>
      <c r="B234" s="30" t="s">
        <v>201</v>
      </c>
      <c r="C234" s="127" t="s">
        <v>226</v>
      </c>
      <c r="D234" s="127"/>
      <c r="E234" s="148">
        <f t="shared" ref="E234:L234" si="175">+E$226*$D234</f>
        <v>0</v>
      </c>
      <c r="F234" s="148">
        <f t="shared" si="175"/>
        <v>0</v>
      </c>
      <c r="G234" s="148">
        <f t="shared" si="175"/>
        <v>0</v>
      </c>
      <c r="H234" s="148">
        <f t="shared" si="175"/>
        <v>0</v>
      </c>
      <c r="I234" s="148">
        <f t="shared" si="175"/>
        <v>0</v>
      </c>
      <c r="J234" s="148">
        <f t="shared" si="175"/>
        <v>0</v>
      </c>
      <c r="K234" s="148">
        <f t="shared" si="175"/>
        <v>0</v>
      </c>
      <c r="L234" s="148">
        <f t="shared" si="175"/>
        <v>0</v>
      </c>
      <c r="M234" s="143">
        <v>0.45336632542493488</v>
      </c>
      <c r="N234" s="7">
        <v>28033.045336632542</v>
      </c>
      <c r="O234" s="7">
        <f t="shared" si="173"/>
        <v>56066.090673265084</v>
      </c>
      <c r="P234" s="7">
        <f t="shared" si="172"/>
        <v>28033.045336632542</v>
      </c>
      <c r="Q234" s="7">
        <f t="shared" si="172"/>
        <v>0</v>
      </c>
      <c r="R234" s="7">
        <f t="shared" si="172"/>
        <v>0</v>
      </c>
      <c r="S234" s="7">
        <f t="shared" si="172"/>
        <v>0</v>
      </c>
      <c r="T234" s="7">
        <f t="shared" si="172"/>
        <v>0</v>
      </c>
      <c r="U234" s="7">
        <f t="shared" si="172"/>
        <v>0</v>
      </c>
      <c r="V234" s="7">
        <f t="shared" si="174"/>
        <v>84099.136009897629</v>
      </c>
      <c r="W234" s="7">
        <v>0</v>
      </c>
      <c r="X234" s="7">
        <v>25229.740802969289</v>
      </c>
      <c r="Y234" s="7">
        <v>0</v>
      </c>
      <c r="Z234" s="7">
        <v>0</v>
      </c>
      <c r="AA234" s="7">
        <v>58869.39520692834</v>
      </c>
      <c r="AB234" s="99"/>
      <c r="AC234" s="99"/>
      <c r="AD234" s="99"/>
      <c r="AE234" s="99"/>
      <c r="AF234" s="99"/>
    </row>
    <row r="235" spans="1:45" s="2" customFormat="1" ht="15" customHeight="1">
      <c r="A235" s="170"/>
      <c r="B235" s="30"/>
      <c r="C235" s="127"/>
      <c r="D235" s="127"/>
      <c r="E235" s="30"/>
      <c r="F235" s="30"/>
      <c r="G235" s="30"/>
      <c r="H235" s="30"/>
      <c r="I235" s="30"/>
      <c r="J235" s="30"/>
      <c r="K235" s="30"/>
      <c r="L235" s="30"/>
      <c r="M235" s="114">
        <v>1</v>
      </c>
      <c r="N235" s="7"/>
      <c r="O235" s="7"/>
      <c r="P235" s="7"/>
      <c r="Q235" s="7"/>
      <c r="R235" s="7"/>
      <c r="S235" s="7"/>
      <c r="T235" s="7"/>
      <c r="U235" s="7"/>
      <c r="V235" s="57"/>
      <c r="W235" s="94"/>
      <c r="X235" s="94"/>
      <c r="Y235" s="94"/>
      <c r="Z235" s="94"/>
      <c r="AA235" s="94"/>
      <c r="AB235" s="99"/>
      <c r="AC235" s="99"/>
      <c r="AD235" s="99"/>
      <c r="AE235" s="99"/>
      <c r="AF235" s="99"/>
    </row>
    <row r="236" spans="1:45" s="3" customFormat="1">
      <c r="A236" s="14" t="s">
        <v>227</v>
      </c>
      <c r="B236" s="181"/>
      <c r="C236" s="266"/>
      <c r="D236" s="266"/>
      <c r="E236" s="181"/>
      <c r="F236" s="181"/>
      <c r="G236" s="181"/>
      <c r="H236" s="181"/>
      <c r="I236" s="181"/>
      <c r="J236" s="181"/>
      <c r="K236" s="181"/>
      <c r="L236" s="181"/>
      <c r="M236" s="181"/>
      <c r="N236" s="48"/>
      <c r="O236" s="48"/>
      <c r="P236" s="48"/>
      <c r="Q236" s="48"/>
      <c r="R236" s="48"/>
      <c r="S236" s="48"/>
      <c r="T236" s="48"/>
      <c r="U236" s="48"/>
      <c r="V236" s="55">
        <f t="shared" ref="V236:AA236" si="176">+V237+V268</f>
        <v>1539094.2469775844</v>
      </c>
      <c r="W236" s="55">
        <f t="shared" si="176"/>
        <v>85753.274093275351</v>
      </c>
      <c r="X236" s="55">
        <f t="shared" si="176"/>
        <v>538757.1226700847</v>
      </c>
      <c r="Y236" s="55">
        <f t="shared" si="176"/>
        <v>324594</v>
      </c>
      <c r="Z236" s="55">
        <f t="shared" si="176"/>
        <v>366930.00000000006</v>
      </c>
      <c r="AA236" s="55">
        <f t="shared" si="176"/>
        <v>223059.85021422448</v>
      </c>
      <c r="AB236" s="245"/>
      <c r="AC236" s="246"/>
      <c r="AD236" s="246"/>
      <c r="AE236" s="246"/>
      <c r="AF236" s="246"/>
      <c r="AG236" s="2"/>
      <c r="AH236" s="2"/>
      <c r="AI236" s="2"/>
      <c r="AJ236" s="2"/>
      <c r="AK236" s="2"/>
      <c r="AL236" s="2"/>
      <c r="AM236" s="2"/>
      <c r="AN236" s="2"/>
      <c r="AO236" s="2"/>
      <c r="AP236" s="2"/>
      <c r="AQ236" s="2"/>
      <c r="AR236" s="2"/>
      <c r="AS236" s="2"/>
    </row>
    <row r="237" spans="1:45" s="10" customFormat="1" ht="15" customHeight="1">
      <c r="A237" s="166" t="s">
        <v>228</v>
      </c>
      <c r="B237" s="124" t="s">
        <v>229</v>
      </c>
      <c r="C237" s="125"/>
      <c r="D237" s="125"/>
      <c r="E237" s="36">
        <v>13</v>
      </c>
      <c r="F237" s="307">
        <v>11</v>
      </c>
      <c r="G237" s="307">
        <v>11</v>
      </c>
      <c r="H237" s="307">
        <v>11</v>
      </c>
      <c r="I237" s="307">
        <v>11</v>
      </c>
      <c r="J237" s="307">
        <v>11</v>
      </c>
      <c r="K237" s="307">
        <v>6.197562972457475</v>
      </c>
      <c r="L237" s="307">
        <f>SUM(L238:L258)</f>
        <v>74.197562972457476</v>
      </c>
      <c r="M237" s="184"/>
      <c r="N237" s="49"/>
      <c r="O237" s="49"/>
      <c r="P237" s="49"/>
      <c r="Q237" s="49"/>
      <c r="R237" s="49"/>
      <c r="S237" s="49"/>
      <c r="T237" s="49"/>
      <c r="U237" s="49"/>
      <c r="V237" s="27">
        <f t="shared" ref="V237:AA237" si="177">+V238+V248+V258</f>
        <v>699844.24697758455</v>
      </c>
      <c r="W237" s="27">
        <f t="shared" si="177"/>
        <v>85753.274093275351</v>
      </c>
      <c r="X237" s="27">
        <f t="shared" si="177"/>
        <v>391031.1226700847</v>
      </c>
      <c r="Y237" s="27">
        <f t="shared" si="177"/>
        <v>0</v>
      </c>
      <c r="Z237" s="27">
        <f t="shared" si="177"/>
        <v>0</v>
      </c>
      <c r="AA237" s="27">
        <f t="shared" si="177"/>
        <v>223059.85021422448</v>
      </c>
      <c r="AB237" s="37"/>
      <c r="AC237" s="37"/>
      <c r="AD237" s="37"/>
      <c r="AE237" s="37"/>
      <c r="AF237" s="37"/>
      <c r="AG237" s="2"/>
      <c r="AH237" s="2"/>
      <c r="AI237" s="2"/>
      <c r="AJ237" s="2"/>
      <c r="AK237" s="2"/>
      <c r="AL237" s="2"/>
      <c r="AM237" s="2"/>
      <c r="AN237" s="2"/>
      <c r="AO237" s="2"/>
      <c r="AP237" s="2"/>
      <c r="AQ237" s="2"/>
      <c r="AR237" s="2"/>
      <c r="AS237" s="2"/>
    </row>
    <row r="238" spans="1:45" s="71" customFormat="1">
      <c r="A238" s="169" t="s">
        <v>230</v>
      </c>
      <c r="B238" s="121" t="s">
        <v>231</v>
      </c>
      <c r="C238" s="122"/>
      <c r="D238" s="122"/>
      <c r="E238" s="135">
        <v>7</v>
      </c>
      <c r="F238" s="135">
        <v>3</v>
      </c>
      <c r="G238" s="135">
        <v>3</v>
      </c>
      <c r="H238" s="135">
        <v>3</v>
      </c>
      <c r="I238" s="135">
        <v>3</v>
      </c>
      <c r="J238" s="135">
        <v>3</v>
      </c>
      <c r="K238" s="135">
        <v>1</v>
      </c>
      <c r="L238" s="150">
        <f>SUM(E238:K238)</f>
        <v>23</v>
      </c>
      <c r="M238" s="149"/>
      <c r="N238" s="120">
        <v>27000</v>
      </c>
      <c r="O238" s="120">
        <f>SUM(O239:O246)</f>
        <v>189000</v>
      </c>
      <c r="P238" s="120">
        <f t="shared" ref="P238:V238" si="178">SUM(P239:P246)</f>
        <v>81000</v>
      </c>
      <c r="Q238" s="120">
        <f t="shared" si="178"/>
        <v>81000</v>
      </c>
      <c r="R238" s="120">
        <f t="shared" si="178"/>
        <v>81000</v>
      </c>
      <c r="S238" s="120">
        <f t="shared" si="178"/>
        <v>81000</v>
      </c>
      <c r="T238" s="120">
        <f t="shared" si="178"/>
        <v>81000</v>
      </c>
      <c r="U238" s="120">
        <f t="shared" si="178"/>
        <v>27000</v>
      </c>
      <c r="V238" s="65">
        <f t="shared" si="178"/>
        <v>621000</v>
      </c>
      <c r="W238" s="65">
        <f>SUM(W239:W246)</f>
        <v>62100</v>
      </c>
      <c r="X238" s="65">
        <f>SUM(X239:X246)</f>
        <v>372600</v>
      </c>
      <c r="Y238" s="65">
        <f>SUM(Y239:Y246)</f>
        <v>0</v>
      </c>
      <c r="Z238" s="65">
        <f>SUM(Z239:Z246)</f>
        <v>0</v>
      </c>
      <c r="AA238" s="65">
        <f>SUM(AA239:AA246)</f>
        <v>186300</v>
      </c>
      <c r="AB238" s="237">
        <v>0.1</v>
      </c>
      <c r="AC238" s="237">
        <v>0.6</v>
      </c>
      <c r="AD238" s="237">
        <v>0</v>
      </c>
      <c r="AE238" s="237">
        <v>0</v>
      </c>
      <c r="AF238" s="237">
        <v>0.3</v>
      </c>
    </row>
    <row r="239" spans="1:45" s="2" customFormat="1" ht="16.5" customHeight="1">
      <c r="A239" s="100" t="s">
        <v>22</v>
      </c>
      <c r="B239" s="126" t="s">
        <v>23</v>
      </c>
      <c r="C239" s="127" t="s">
        <v>23</v>
      </c>
      <c r="D239" s="127"/>
      <c r="E239" s="148"/>
      <c r="F239" s="148"/>
      <c r="G239" s="148"/>
      <c r="H239" s="148"/>
      <c r="I239" s="148"/>
      <c r="J239" s="148"/>
      <c r="K239" s="148"/>
      <c r="L239" s="148"/>
      <c r="M239" s="143">
        <v>0</v>
      </c>
      <c r="N239" s="7">
        <v>0</v>
      </c>
      <c r="O239" s="7">
        <f>+E$238*$N239</f>
        <v>0</v>
      </c>
      <c r="P239" s="7">
        <f t="shared" ref="P239:U246" si="179">+F$238*$N239</f>
        <v>0</v>
      </c>
      <c r="Q239" s="7">
        <f t="shared" si="179"/>
        <v>0</v>
      </c>
      <c r="R239" s="7">
        <f t="shared" si="179"/>
        <v>0</v>
      </c>
      <c r="S239" s="7">
        <f t="shared" si="179"/>
        <v>0</v>
      </c>
      <c r="T239" s="7">
        <f t="shared" si="179"/>
        <v>0</v>
      </c>
      <c r="U239" s="7">
        <f t="shared" si="179"/>
        <v>0</v>
      </c>
      <c r="V239" s="7">
        <f>SUM(O239:U239)</f>
        <v>0</v>
      </c>
      <c r="W239" s="7">
        <f>+$V239*AB$238</f>
        <v>0</v>
      </c>
      <c r="X239" s="7">
        <f t="shared" ref="X239:AA246" si="180">+$V239*AC$238</f>
        <v>0</v>
      </c>
      <c r="Y239" s="7">
        <f t="shared" si="180"/>
        <v>0</v>
      </c>
      <c r="Z239" s="7">
        <f t="shared" si="180"/>
        <v>0</v>
      </c>
      <c r="AA239" s="7">
        <f t="shared" si="180"/>
        <v>0</v>
      </c>
      <c r="AB239" s="99"/>
      <c r="AC239" s="99"/>
      <c r="AD239" s="99"/>
      <c r="AE239" s="99"/>
      <c r="AF239" s="99"/>
    </row>
    <row r="240" spans="1:45" s="2" customFormat="1" ht="30">
      <c r="A240" s="101" t="s">
        <v>24</v>
      </c>
      <c r="B240" s="126" t="s">
        <v>232</v>
      </c>
      <c r="C240" s="127" t="s">
        <v>233</v>
      </c>
      <c r="D240" s="127"/>
      <c r="E240" s="148"/>
      <c r="F240" s="148"/>
      <c r="G240" s="148"/>
      <c r="H240" s="148"/>
      <c r="I240" s="148"/>
      <c r="J240" s="148"/>
      <c r="K240" s="148"/>
      <c r="L240" s="148"/>
      <c r="M240" s="143">
        <v>0.18518518518518517</v>
      </c>
      <c r="N240" s="7">
        <v>5000</v>
      </c>
      <c r="O240" s="7">
        <f t="shared" ref="O240:O246" si="181">+E$238*$N240</f>
        <v>35000</v>
      </c>
      <c r="P240" s="7">
        <f t="shared" si="179"/>
        <v>15000</v>
      </c>
      <c r="Q240" s="7">
        <f t="shared" si="179"/>
        <v>15000</v>
      </c>
      <c r="R240" s="7">
        <f t="shared" si="179"/>
        <v>15000</v>
      </c>
      <c r="S240" s="7">
        <f t="shared" si="179"/>
        <v>15000</v>
      </c>
      <c r="T240" s="7">
        <f t="shared" si="179"/>
        <v>15000</v>
      </c>
      <c r="U240" s="7">
        <f t="shared" si="179"/>
        <v>5000</v>
      </c>
      <c r="V240" s="7">
        <f t="shared" ref="V240:V246" si="182">SUM(O240:U240)</f>
        <v>115000</v>
      </c>
      <c r="W240" s="7">
        <f t="shared" ref="W240:W246" si="183">+$V240*AB$238</f>
        <v>11500</v>
      </c>
      <c r="X240" s="7">
        <f t="shared" si="180"/>
        <v>69000</v>
      </c>
      <c r="Y240" s="7">
        <f t="shared" si="180"/>
        <v>0</v>
      </c>
      <c r="Z240" s="7">
        <f t="shared" si="180"/>
        <v>0</v>
      </c>
      <c r="AA240" s="7">
        <f t="shared" si="180"/>
        <v>34500</v>
      </c>
      <c r="AB240" s="99"/>
      <c r="AC240" s="99"/>
      <c r="AD240" s="99"/>
      <c r="AE240" s="99"/>
      <c r="AF240" s="99"/>
    </row>
    <row r="241" spans="1:32" s="2" customFormat="1" ht="21" customHeight="1">
      <c r="A241" s="101" t="s">
        <v>25</v>
      </c>
      <c r="B241" s="126" t="s">
        <v>23</v>
      </c>
      <c r="C241" s="127" t="s">
        <v>23</v>
      </c>
      <c r="D241" s="127"/>
      <c r="E241" s="148"/>
      <c r="F241" s="148"/>
      <c r="G241" s="148"/>
      <c r="H241" s="148"/>
      <c r="I241" s="148"/>
      <c r="J241" s="148"/>
      <c r="K241" s="148"/>
      <c r="L241" s="148"/>
      <c r="M241" s="143">
        <v>0</v>
      </c>
      <c r="N241" s="7">
        <v>0</v>
      </c>
      <c r="O241" s="7">
        <f t="shared" si="181"/>
        <v>0</v>
      </c>
      <c r="P241" s="7">
        <f t="shared" si="179"/>
        <v>0</v>
      </c>
      <c r="Q241" s="7">
        <f t="shared" si="179"/>
        <v>0</v>
      </c>
      <c r="R241" s="7">
        <f t="shared" si="179"/>
        <v>0</v>
      </c>
      <c r="S241" s="7">
        <f t="shared" si="179"/>
        <v>0</v>
      </c>
      <c r="T241" s="7">
        <f t="shared" si="179"/>
        <v>0</v>
      </c>
      <c r="U241" s="7">
        <f t="shared" si="179"/>
        <v>0</v>
      </c>
      <c r="V241" s="7">
        <f t="shared" si="182"/>
        <v>0</v>
      </c>
      <c r="W241" s="7">
        <f t="shared" si="183"/>
        <v>0</v>
      </c>
      <c r="X241" s="7">
        <f t="shared" si="180"/>
        <v>0</v>
      </c>
      <c r="Y241" s="7">
        <f t="shared" si="180"/>
        <v>0</v>
      </c>
      <c r="Z241" s="7">
        <f t="shared" si="180"/>
        <v>0</v>
      </c>
      <c r="AA241" s="7">
        <f t="shared" si="180"/>
        <v>0</v>
      </c>
      <c r="AB241" s="99"/>
      <c r="AC241" s="99"/>
      <c r="AD241" s="99"/>
      <c r="AE241" s="99"/>
      <c r="AF241" s="99"/>
    </row>
    <row r="242" spans="1:32" s="2" customFormat="1">
      <c r="A242" s="101" t="s">
        <v>26</v>
      </c>
      <c r="B242" s="126" t="s">
        <v>234</v>
      </c>
      <c r="C242" s="127" t="s">
        <v>235</v>
      </c>
      <c r="D242" s="127"/>
      <c r="E242" s="148"/>
      <c r="F242" s="148"/>
      <c r="G242" s="148"/>
      <c r="H242" s="148"/>
      <c r="I242" s="148"/>
      <c r="J242" s="148"/>
      <c r="K242" s="148"/>
      <c r="L242" s="148"/>
      <c r="M242" s="143">
        <v>0.37037037037037035</v>
      </c>
      <c r="N242" s="7">
        <v>10000</v>
      </c>
      <c r="O242" s="7">
        <f t="shared" si="181"/>
        <v>70000</v>
      </c>
      <c r="P242" s="7">
        <f t="shared" si="179"/>
        <v>30000</v>
      </c>
      <c r="Q242" s="7">
        <f t="shared" si="179"/>
        <v>30000</v>
      </c>
      <c r="R242" s="7">
        <f t="shared" si="179"/>
        <v>30000</v>
      </c>
      <c r="S242" s="7">
        <f t="shared" si="179"/>
        <v>30000</v>
      </c>
      <c r="T242" s="7">
        <f t="shared" si="179"/>
        <v>30000</v>
      </c>
      <c r="U242" s="7">
        <f t="shared" si="179"/>
        <v>10000</v>
      </c>
      <c r="V242" s="7">
        <f t="shared" si="182"/>
        <v>230000</v>
      </c>
      <c r="W242" s="7">
        <f t="shared" si="183"/>
        <v>23000</v>
      </c>
      <c r="X242" s="7">
        <f t="shared" si="180"/>
        <v>138000</v>
      </c>
      <c r="Y242" s="7">
        <f t="shared" si="180"/>
        <v>0</v>
      </c>
      <c r="Z242" s="7">
        <f t="shared" si="180"/>
        <v>0</v>
      </c>
      <c r="AA242" s="7">
        <f t="shared" si="180"/>
        <v>69000</v>
      </c>
      <c r="AB242" s="99"/>
      <c r="AC242" s="99"/>
      <c r="AD242" s="99"/>
      <c r="AE242" s="99"/>
      <c r="AF242" s="99"/>
    </row>
    <row r="243" spans="1:32" s="2" customFormat="1">
      <c r="A243" s="101" t="s">
        <v>27</v>
      </c>
      <c r="B243" s="126" t="s">
        <v>236</v>
      </c>
      <c r="C243" s="127" t="s">
        <v>237</v>
      </c>
      <c r="D243" s="127"/>
      <c r="E243" s="148"/>
      <c r="F243" s="148"/>
      <c r="G243" s="148"/>
      <c r="H243" s="148"/>
      <c r="I243" s="148"/>
      <c r="J243" s="148"/>
      <c r="K243" s="148"/>
      <c r="L243" s="148"/>
      <c r="M243" s="143">
        <v>0.25925925925925924</v>
      </c>
      <c r="N243" s="7">
        <v>7000</v>
      </c>
      <c r="O243" s="7">
        <f t="shared" si="181"/>
        <v>49000</v>
      </c>
      <c r="P243" s="7">
        <f t="shared" si="179"/>
        <v>21000</v>
      </c>
      <c r="Q243" s="7">
        <f t="shared" si="179"/>
        <v>21000</v>
      </c>
      <c r="R243" s="7">
        <f t="shared" si="179"/>
        <v>21000</v>
      </c>
      <c r="S243" s="7">
        <f t="shared" si="179"/>
        <v>21000</v>
      </c>
      <c r="T243" s="7">
        <f t="shared" si="179"/>
        <v>21000</v>
      </c>
      <c r="U243" s="7">
        <f t="shared" si="179"/>
        <v>7000</v>
      </c>
      <c r="V243" s="7">
        <f t="shared" si="182"/>
        <v>161000</v>
      </c>
      <c r="W243" s="7">
        <f t="shared" si="183"/>
        <v>16100</v>
      </c>
      <c r="X243" s="7">
        <f t="shared" si="180"/>
        <v>96600</v>
      </c>
      <c r="Y243" s="7">
        <f t="shared" si="180"/>
        <v>0</v>
      </c>
      <c r="Z243" s="7">
        <f t="shared" si="180"/>
        <v>0</v>
      </c>
      <c r="AA243" s="7">
        <f t="shared" si="180"/>
        <v>48300</v>
      </c>
      <c r="AB243" s="99"/>
      <c r="AC243" s="99"/>
      <c r="AD243" s="99"/>
      <c r="AE243" s="99"/>
      <c r="AF243" s="99"/>
    </row>
    <row r="244" spans="1:32" s="2" customFormat="1">
      <c r="A244" s="101" t="s">
        <v>28</v>
      </c>
      <c r="B244" s="126" t="s">
        <v>238</v>
      </c>
      <c r="C244" s="127" t="s">
        <v>239</v>
      </c>
      <c r="D244" s="127"/>
      <c r="E244" s="148"/>
      <c r="F244" s="148"/>
      <c r="G244" s="148"/>
      <c r="H244" s="148"/>
      <c r="I244" s="148"/>
      <c r="J244" s="148"/>
      <c r="K244" s="148"/>
      <c r="L244" s="148"/>
      <c r="M244" s="143">
        <v>7.407407407407407E-2</v>
      </c>
      <c r="N244" s="7">
        <v>2000</v>
      </c>
      <c r="O244" s="7">
        <f t="shared" si="181"/>
        <v>14000</v>
      </c>
      <c r="P244" s="7">
        <f t="shared" si="179"/>
        <v>6000</v>
      </c>
      <c r="Q244" s="7">
        <f t="shared" si="179"/>
        <v>6000</v>
      </c>
      <c r="R244" s="7">
        <f t="shared" si="179"/>
        <v>6000</v>
      </c>
      <c r="S244" s="7">
        <f t="shared" si="179"/>
        <v>6000</v>
      </c>
      <c r="T244" s="7">
        <f t="shared" si="179"/>
        <v>6000</v>
      </c>
      <c r="U244" s="7">
        <f t="shared" si="179"/>
        <v>2000</v>
      </c>
      <c r="V244" s="7">
        <f t="shared" si="182"/>
        <v>46000</v>
      </c>
      <c r="W244" s="7">
        <f t="shared" si="183"/>
        <v>4600</v>
      </c>
      <c r="X244" s="7">
        <f t="shared" si="180"/>
        <v>27600</v>
      </c>
      <c r="Y244" s="7">
        <f t="shared" si="180"/>
        <v>0</v>
      </c>
      <c r="Z244" s="7">
        <f t="shared" si="180"/>
        <v>0</v>
      </c>
      <c r="AA244" s="7">
        <f t="shared" si="180"/>
        <v>13800</v>
      </c>
      <c r="AB244" s="99"/>
      <c r="AC244" s="99"/>
      <c r="AD244" s="99"/>
      <c r="AE244" s="99"/>
      <c r="AF244" s="99"/>
    </row>
    <row r="245" spans="1:32" s="2" customFormat="1" ht="30.75" customHeight="1">
      <c r="A245" s="101" t="s">
        <v>29</v>
      </c>
      <c r="B245" s="126" t="s">
        <v>240</v>
      </c>
      <c r="C245" s="127" t="s">
        <v>241</v>
      </c>
      <c r="D245" s="127"/>
      <c r="E245" s="148"/>
      <c r="F245" s="148"/>
      <c r="G245" s="148"/>
      <c r="H245" s="148"/>
      <c r="I245" s="148"/>
      <c r="J245" s="148"/>
      <c r="K245" s="148"/>
      <c r="L245" s="148"/>
      <c r="M245" s="143">
        <v>5.9259259259259262E-2</v>
      </c>
      <c r="N245" s="7">
        <v>1600</v>
      </c>
      <c r="O245" s="7">
        <f t="shared" si="181"/>
        <v>11200</v>
      </c>
      <c r="P245" s="7">
        <f t="shared" si="179"/>
        <v>4800</v>
      </c>
      <c r="Q245" s="7">
        <f t="shared" si="179"/>
        <v>4800</v>
      </c>
      <c r="R245" s="7">
        <f t="shared" si="179"/>
        <v>4800</v>
      </c>
      <c r="S245" s="7">
        <f t="shared" si="179"/>
        <v>4800</v>
      </c>
      <c r="T245" s="7">
        <f t="shared" si="179"/>
        <v>4800</v>
      </c>
      <c r="U245" s="7">
        <f t="shared" si="179"/>
        <v>1600</v>
      </c>
      <c r="V245" s="7">
        <f t="shared" si="182"/>
        <v>36800</v>
      </c>
      <c r="W245" s="7">
        <f t="shared" si="183"/>
        <v>3680</v>
      </c>
      <c r="X245" s="7">
        <f t="shared" si="180"/>
        <v>22080</v>
      </c>
      <c r="Y245" s="7">
        <f t="shared" si="180"/>
        <v>0</v>
      </c>
      <c r="Z245" s="7">
        <f t="shared" si="180"/>
        <v>0</v>
      </c>
      <c r="AA245" s="7">
        <f t="shared" si="180"/>
        <v>11040</v>
      </c>
      <c r="AB245" s="99"/>
      <c r="AC245" s="99"/>
      <c r="AD245" s="99"/>
      <c r="AE245" s="99"/>
      <c r="AF245" s="99"/>
    </row>
    <row r="246" spans="1:32" s="2" customFormat="1" ht="33" customHeight="1">
      <c r="A246" s="101" t="s">
        <v>30</v>
      </c>
      <c r="B246" s="126" t="s">
        <v>201</v>
      </c>
      <c r="C246" s="127" t="s">
        <v>242</v>
      </c>
      <c r="D246" s="127"/>
      <c r="E246" s="148"/>
      <c r="F246" s="148"/>
      <c r="G246" s="148"/>
      <c r="H246" s="148"/>
      <c r="I246" s="148"/>
      <c r="J246" s="148"/>
      <c r="K246" s="148"/>
      <c r="L246" s="148"/>
      <c r="M246" s="143">
        <v>5.185185185185185E-2</v>
      </c>
      <c r="N246" s="7">
        <v>1400</v>
      </c>
      <c r="O246" s="7">
        <f t="shared" si="181"/>
        <v>9800</v>
      </c>
      <c r="P246" s="7">
        <f t="shared" si="179"/>
        <v>4200</v>
      </c>
      <c r="Q246" s="7">
        <f t="shared" si="179"/>
        <v>4200</v>
      </c>
      <c r="R246" s="7">
        <f t="shared" si="179"/>
        <v>4200</v>
      </c>
      <c r="S246" s="7">
        <f t="shared" si="179"/>
        <v>4200</v>
      </c>
      <c r="T246" s="7">
        <f t="shared" si="179"/>
        <v>4200</v>
      </c>
      <c r="U246" s="7">
        <f t="shared" si="179"/>
        <v>1400</v>
      </c>
      <c r="V246" s="7">
        <f t="shared" si="182"/>
        <v>32200</v>
      </c>
      <c r="W246" s="7">
        <f t="shared" si="183"/>
        <v>3220</v>
      </c>
      <c r="X246" s="7">
        <f t="shared" si="180"/>
        <v>19320</v>
      </c>
      <c r="Y246" s="7">
        <f t="shared" si="180"/>
        <v>0</v>
      </c>
      <c r="Z246" s="7">
        <f t="shared" si="180"/>
        <v>0</v>
      </c>
      <c r="AA246" s="7">
        <f t="shared" si="180"/>
        <v>9660</v>
      </c>
      <c r="AB246" s="99"/>
      <c r="AC246" s="99"/>
      <c r="AD246" s="99"/>
      <c r="AE246" s="99"/>
      <c r="AF246" s="99"/>
    </row>
    <row r="247" spans="1:32" s="2" customFormat="1">
      <c r="A247" s="168"/>
      <c r="B247" s="126"/>
      <c r="C247" s="127"/>
      <c r="D247" s="127"/>
      <c r="E247" s="30"/>
      <c r="F247" s="30"/>
      <c r="G247" s="30"/>
      <c r="H247" s="30"/>
      <c r="I247" s="30"/>
      <c r="J247" s="30"/>
      <c r="K247" s="30"/>
      <c r="L247" s="148"/>
      <c r="M247" s="110">
        <v>1</v>
      </c>
      <c r="N247" s="7"/>
      <c r="O247" s="7"/>
      <c r="P247" s="7"/>
      <c r="Q247" s="7"/>
      <c r="R247" s="7"/>
      <c r="S247" s="7"/>
      <c r="T247" s="7"/>
      <c r="U247" s="7"/>
      <c r="V247" s="57"/>
      <c r="W247" s="7"/>
      <c r="X247" s="7"/>
      <c r="Y247" s="7"/>
      <c r="Z247" s="7"/>
      <c r="AA247" s="7"/>
      <c r="AB247" s="99"/>
      <c r="AC247" s="99"/>
      <c r="AD247" s="99"/>
      <c r="AE247" s="99"/>
      <c r="AF247" s="99"/>
    </row>
    <row r="248" spans="1:32" s="71" customFormat="1">
      <c r="A248" s="169" t="s">
        <v>243</v>
      </c>
      <c r="B248" s="121" t="s">
        <v>244</v>
      </c>
      <c r="C248" s="122"/>
      <c r="D248" s="122"/>
      <c r="E248" s="135">
        <v>3</v>
      </c>
      <c r="F248" s="150">
        <v>4</v>
      </c>
      <c r="G248" s="150">
        <v>4</v>
      </c>
      <c r="H248" s="150">
        <v>4</v>
      </c>
      <c r="I248" s="150">
        <v>4</v>
      </c>
      <c r="J248" s="150">
        <v>4</v>
      </c>
      <c r="K248" s="150">
        <v>2.5987814862287375</v>
      </c>
      <c r="L248" s="150">
        <f>SUM(E248:K248)</f>
        <v>25.598781486228738</v>
      </c>
      <c r="M248" s="149"/>
      <c r="N248" s="120">
        <v>1280</v>
      </c>
      <c r="O248" s="120">
        <f>SUM(O249:O256)</f>
        <v>3840</v>
      </c>
      <c r="P248" s="120">
        <f t="shared" ref="P248:V248" si="184">SUM(P249:P256)</f>
        <v>5120</v>
      </c>
      <c r="Q248" s="120">
        <f t="shared" si="184"/>
        <v>5120</v>
      </c>
      <c r="R248" s="120">
        <f t="shared" si="184"/>
        <v>5120</v>
      </c>
      <c r="S248" s="120">
        <f t="shared" si="184"/>
        <v>5120</v>
      </c>
      <c r="T248" s="120">
        <f t="shared" si="184"/>
        <v>5120</v>
      </c>
      <c r="U248" s="120">
        <f t="shared" si="184"/>
        <v>3326.4403023727841</v>
      </c>
      <c r="V248" s="65">
        <f t="shared" si="184"/>
        <v>32766.440302372783</v>
      </c>
      <c r="W248" s="65">
        <f>SUM(W249:W256)</f>
        <v>9829.9320907118345</v>
      </c>
      <c r="X248" s="65">
        <f>SUM(X249:X256)</f>
        <v>0</v>
      </c>
      <c r="Y248" s="65">
        <f>SUM(Y249:Y256)</f>
        <v>0</v>
      </c>
      <c r="Z248" s="65">
        <f>SUM(Z249:Z256)</f>
        <v>0</v>
      </c>
      <c r="AA248" s="65">
        <f>SUM(AA249:AA256)</f>
        <v>22936.508211660948</v>
      </c>
      <c r="AB248" s="237">
        <v>0.3</v>
      </c>
      <c r="AC248" s="237">
        <v>0</v>
      </c>
      <c r="AD248" s="237">
        <v>0</v>
      </c>
      <c r="AE248" s="237">
        <v>0</v>
      </c>
      <c r="AF248" s="237">
        <v>0.7</v>
      </c>
    </row>
    <row r="249" spans="1:32" s="2" customFormat="1" ht="16.5" customHeight="1">
      <c r="A249" s="100" t="s">
        <v>22</v>
      </c>
      <c r="B249" s="126" t="s">
        <v>23</v>
      </c>
      <c r="C249" s="127" t="s">
        <v>23</v>
      </c>
      <c r="D249" s="127"/>
      <c r="E249" s="148"/>
      <c r="F249" s="148"/>
      <c r="G249" s="148"/>
      <c r="H249" s="148"/>
      <c r="I249" s="148"/>
      <c r="J249" s="148"/>
      <c r="K249" s="148"/>
      <c r="L249" s="148"/>
      <c r="M249" s="143">
        <v>0</v>
      </c>
      <c r="N249" s="7">
        <v>0</v>
      </c>
      <c r="O249" s="7">
        <f>+E$248*$N249</f>
        <v>0</v>
      </c>
      <c r="P249" s="7">
        <f t="shared" ref="P249:U256" si="185">+F$248*$N249</f>
        <v>0</v>
      </c>
      <c r="Q249" s="7">
        <f t="shared" si="185"/>
        <v>0</v>
      </c>
      <c r="R249" s="7">
        <f t="shared" si="185"/>
        <v>0</v>
      </c>
      <c r="S249" s="7">
        <f t="shared" si="185"/>
        <v>0</v>
      </c>
      <c r="T249" s="7">
        <f t="shared" si="185"/>
        <v>0</v>
      </c>
      <c r="U249" s="7">
        <f t="shared" si="185"/>
        <v>0</v>
      </c>
      <c r="V249" s="7">
        <f>SUM(O249:U249)</f>
        <v>0</v>
      </c>
      <c r="W249" s="7">
        <f>+$V249*AB$248</f>
        <v>0</v>
      </c>
      <c r="X249" s="7">
        <f t="shared" ref="X249:AA256" si="186">+$V249*AC$248</f>
        <v>0</v>
      </c>
      <c r="Y249" s="7">
        <f t="shared" si="186"/>
        <v>0</v>
      </c>
      <c r="Z249" s="7">
        <f t="shared" si="186"/>
        <v>0</v>
      </c>
      <c r="AA249" s="7">
        <f t="shared" si="186"/>
        <v>0</v>
      </c>
      <c r="AB249" s="99"/>
      <c r="AC249" s="99"/>
      <c r="AD249" s="99"/>
      <c r="AE249" s="99"/>
      <c r="AF249" s="99"/>
    </row>
    <row r="250" spans="1:32" s="2" customFormat="1" ht="21" customHeight="1">
      <c r="A250" s="101" t="s">
        <v>24</v>
      </c>
      <c r="B250" s="126" t="s">
        <v>23</v>
      </c>
      <c r="C250" s="127" t="s">
        <v>23</v>
      </c>
      <c r="D250" s="127"/>
      <c r="E250" s="148"/>
      <c r="F250" s="148"/>
      <c r="G250" s="148"/>
      <c r="H250" s="148"/>
      <c r="I250" s="148"/>
      <c r="J250" s="148"/>
      <c r="K250" s="148"/>
      <c r="L250" s="148"/>
      <c r="M250" s="143">
        <v>0</v>
      </c>
      <c r="N250" s="7">
        <v>0</v>
      </c>
      <c r="O250" s="7">
        <f t="shared" ref="O250:O256" si="187">+E$248*$N250</f>
        <v>0</v>
      </c>
      <c r="P250" s="7">
        <f t="shared" si="185"/>
        <v>0</v>
      </c>
      <c r="Q250" s="7">
        <f t="shared" si="185"/>
        <v>0</v>
      </c>
      <c r="R250" s="7">
        <f t="shared" si="185"/>
        <v>0</v>
      </c>
      <c r="S250" s="7">
        <f t="shared" si="185"/>
        <v>0</v>
      </c>
      <c r="T250" s="7">
        <f t="shared" si="185"/>
        <v>0</v>
      </c>
      <c r="U250" s="7">
        <f t="shared" si="185"/>
        <v>0</v>
      </c>
      <c r="V250" s="7">
        <f t="shared" ref="V250:V256" si="188">SUM(O250:U250)</f>
        <v>0</v>
      </c>
      <c r="W250" s="7">
        <f t="shared" ref="W250:W256" si="189">+$V250*AB$248</f>
        <v>0</v>
      </c>
      <c r="X250" s="7">
        <f t="shared" si="186"/>
        <v>0</v>
      </c>
      <c r="Y250" s="7">
        <f t="shared" si="186"/>
        <v>0</v>
      </c>
      <c r="Z250" s="7">
        <f t="shared" si="186"/>
        <v>0</v>
      </c>
      <c r="AA250" s="7">
        <f t="shared" si="186"/>
        <v>0</v>
      </c>
      <c r="AB250" s="99"/>
      <c r="AC250" s="99"/>
      <c r="AD250" s="99"/>
      <c r="AE250" s="99"/>
      <c r="AF250" s="99"/>
    </row>
    <row r="251" spans="1:32" s="2" customFormat="1" ht="19.5" customHeight="1">
      <c r="A251" s="101" t="s">
        <v>25</v>
      </c>
      <c r="B251" s="126" t="s">
        <v>23</v>
      </c>
      <c r="C251" s="127" t="s">
        <v>23</v>
      </c>
      <c r="D251" s="127"/>
      <c r="E251" s="148"/>
      <c r="F251" s="148"/>
      <c r="G251" s="148"/>
      <c r="H251" s="148"/>
      <c r="I251" s="148"/>
      <c r="J251" s="148"/>
      <c r="K251" s="148"/>
      <c r="L251" s="148"/>
      <c r="M251" s="143">
        <v>0</v>
      </c>
      <c r="N251" s="7">
        <v>0</v>
      </c>
      <c r="O251" s="7">
        <f t="shared" si="187"/>
        <v>0</v>
      </c>
      <c r="P251" s="7">
        <f t="shared" si="185"/>
        <v>0</v>
      </c>
      <c r="Q251" s="7">
        <f t="shared" si="185"/>
        <v>0</v>
      </c>
      <c r="R251" s="7">
        <f t="shared" si="185"/>
        <v>0</v>
      </c>
      <c r="S251" s="7">
        <f t="shared" si="185"/>
        <v>0</v>
      </c>
      <c r="T251" s="7">
        <f t="shared" si="185"/>
        <v>0</v>
      </c>
      <c r="U251" s="7">
        <f t="shared" si="185"/>
        <v>0</v>
      </c>
      <c r="V251" s="7">
        <f t="shared" si="188"/>
        <v>0</v>
      </c>
      <c r="W251" s="7">
        <f t="shared" si="189"/>
        <v>0</v>
      </c>
      <c r="X251" s="7">
        <f t="shared" si="186"/>
        <v>0</v>
      </c>
      <c r="Y251" s="7">
        <f t="shared" si="186"/>
        <v>0</v>
      </c>
      <c r="Z251" s="7">
        <f t="shared" si="186"/>
        <v>0</v>
      </c>
      <c r="AA251" s="7">
        <f t="shared" si="186"/>
        <v>0</v>
      </c>
      <c r="AB251" s="99"/>
      <c r="AC251" s="99"/>
      <c r="AD251" s="99"/>
      <c r="AE251" s="99"/>
      <c r="AF251" s="99"/>
    </row>
    <row r="252" spans="1:32" s="2" customFormat="1" ht="19.5" customHeight="1">
      <c r="A252" s="101" t="s">
        <v>26</v>
      </c>
      <c r="B252" s="126" t="s">
        <v>245</v>
      </c>
      <c r="C252" s="127" t="s">
        <v>246</v>
      </c>
      <c r="D252" s="127"/>
      <c r="E252" s="148"/>
      <c r="F252" s="148"/>
      <c r="G252" s="148"/>
      <c r="H252" s="148"/>
      <c r="I252" s="148"/>
      <c r="J252" s="148"/>
      <c r="K252" s="148"/>
      <c r="L252" s="148"/>
      <c r="M252" s="143">
        <v>0.15625</v>
      </c>
      <c r="N252" s="7">
        <v>200</v>
      </c>
      <c r="O252" s="7">
        <f t="shared" si="187"/>
        <v>600</v>
      </c>
      <c r="P252" s="7">
        <f t="shared" si="185"/>
        <v>800</v>
      </c>
      <c r="Q252" s="7">
        <f t="shared" si="185"/>
        <v>800</v>
      </c>
      <c r="R252" s="7">
        <f t="shared" si="185"/>
        <v>800</v>
      </c>
      <c r="S252" s="7">
        <f t="shared" si="185"/>
        <v>800</v>
      </c>
      <c r="T252" s="7">
        <f t="shared" si="185"/>
        <v>800</v>
      </c>
      <c r="U252" s="7">
        <f t="shared" si="185"/>
        <v>519.75629724574753</v>
      </c>
      <c r="V252" s="7">
        <f t="shared" si="188"/>
        <v>5119.7562972457472</v>
      </c>
      <c r="W252" s="7">
        <f t="shared" si="189"/>
        <v>1535.926889173724</v>
      </c>
      <c r="X252" s="7">
        <f t="shared" si="186"/>
        <v>0</v>
      </c>
      <c r="Y252" s="7">
        <f t="shared" si="186"/>
        <v>0</v>
      </c>
      <c r="Z252" s="7">
        <f t="shared" si="186"/>
        <v>0</v>
      </c>
      <c r="AA252" s="7">
        <f t="shared" si="186"/>
        <v>3583.8294080720229</v>
      </c>
      <c r="AB252" s="99"/>
      <c r="AC252" s="99"/>
      <c r="AD252" s="99"/>
      <c r="AE252" s="99"/>
      <c r="AF252" s="99"/>
    </row>
    <row r="253" spans="1:32" s="2" customFormat="1" ht="19.5" customHeight="1">
      <c r="A253" s="101" t="s">
        <v>27</v>
      </c>
      <c r="B253" s="126" t="s">
        <v>23</v>
      </c>
      <c r="C253" s="127" t="s">
        <v>23</v>
      </c>
      <c r="D253" s="127"/>
      <c r="E253" s="148"/>
      <c r="F253" s="148"/>
      <c r="G253" s="148"/>
      <c r="H253" s="148"/>
      <c r="I253" s="148"/>
      <c r="J253" s="148"/>
      <c r="K253" s="148"/>
      <c r="L253" s="148"/>
      <c r="M253" s="143">
        <v>0</v>
      </c>
      <c r="N253" s="7">
        <v>0</v>
      </c>
      <c r="O253" s="7">
        <f t="shared" si="187"/>
        <v>0</v>
      </c>
      <c r="P253" s="7">
        <f t="shared" si="185"/>
        <v>0</v>
      </c>
      <c r="Q253" s="7">
        <f t="shared" si="185"/>
        <v>0</v>
      </c>
      <c r="R253" s="7">
        <f t="shared" si="185"/>
        <v>0</v>
      </c>
      <c r="S253" s="7">
        <f t="shared" si="185"/>
        <v>0</v>
      </c>
      <c r="T253" s="7">
        <f t="shared" si="185"/>
        <v>0</v>
      </c>
      <c r="U253" s="7">
        <f t="shared" si="185"/>
        <v>0</v>
      </c>
      <c r="V253" s="7">
        <f t="shared" si="188"/>
        <v>0</v>
      </c>
      <c r="W253" s="7">
        <f t="shared" si="189"/>
        <v>0</v>
      </c>
      <c r="X253" s="7">
        <f t="shared" si="186"/>
        <v>0</v>
      </c>
      <c r="Y253" s="7">
        <f t="shared" si="186"/>
        <v>0</v>
      </c>
      <c r="Z253" s="7">
        <f t="shared" si="186"/>
        <v>0</v>
      </c>
      <c r="AA253" s="7">
        <f t="shared" si="186"/>
        <v>0</v>
      </c>
      <c r="AB253" s="99"/>
      <c r="AC253" s="99"/>
      <c r="AD253" s="99"/>
      <c r="AE253" s="99"/>
      <c r="AF253" s="99"/>
    </row>
    <row r="254" spans="1:32" s="2" customFormat="1" ht="35.25" customHeight="1">
      <c r="A254" s="101" t="s">
        <v>28</v>
      </c>
      <c r="B254" s="126" t="s">
        <v>238</v>
      </c>
      <c r="C254" s="127" t="s">
        <v>23</v>
      </c>
      <c r="D254" s="127"/>
      <c r="E254" s="148"/>
      <c r="F254" s="148"/>
      <c r="G254" s="148"/>
      <c r="H254" s="148"/>
      <c r="I254" s="148"/>
      <c r="J254" s="148"/>
      <c r="K254" s="148"/>
      <c r="L254" s="148"/>
      <c r="M254" s="143">
        <v>0.3125</v>
      </c>
      <c r="N254" s="7">
        <v>400</v>
      </c>
      <c r="O254" s="7">
        <f t="shared" si="187"/>
        <v>1200</v>
      </c>
      <c r="P254" s="7">
        <f t="shared" si="185"/>
        <v>1600</v>
      </c>
      <c r="Q254" s="7">
        <f t="shared" si="185"/>
        <v>1600</v>
      </c>
      <c r="R254" s="7">
        <f t="shared" si="185"/>
        <v>1600</v>
      </c>
      <c r="S254" s="7">
        <f t="shared" si="185"/>
        <v>1600</v>
      </c>
      <c r="T254" s="7">
        <f t="shared" si="185"/>
        <v>1600</v>
      </c>
      <c r="U254" s="7">
        <f t="shared" si="185"/>
        <v>1039.5125944914951</v>
      </c>
      <c r="V254" s="7">
        <f t="shared" si="188"/>
        <v>10239.512594491494</v>
      </c>
      <c r="W254" s="7">
        <f t="shared" si="189"/>
        <v>3071.853778347448</v>
      </c>
      <c r="X254" s="7">
        <f t="shared" si="186"/>
        <v>0</v>
      </c>
      <c r="Y254" s="7">
        <f t="shared" si="186"/>
        <v>0</v>
      </c>
      <c r="Z254" s="7">
        <f t="shared" si="186"/>
        <v>0</v>
      </c>
      <c r="AA254" s="7">
        <f t="shared" si="186"/>
        <v>7167.6588161440459</v>
      </c>
      <c r="AB254" s="99"/>
      <c r="AC254" s="99"/>
      <c r="AD254" s="99"/>
      <c r="AE254" s="99"/>
      <c r="AF254" s="99"/>
    </row>
    <row r="255" spans="1:32" s="2" customFormat="1" ht="38.25" customHeight="1">
      <c r="A255" s="101" t="s">
        <v>29</v>
      </c>
      <c r="B255" s="126" t="s">
        <v>240</v>
      </c>
      <c r="C255" s="127" t="s">
        <v>246</v>
      </c>
      <c r="D255" s="127"/>
      <c r="E255" s="148"/>
      <c r="F255" s="148"/>
      <c r="G255" s="148"/>
      <c r="H255" s="148"/>
      <c r="I255" s="148"/>
      <c r="J255" s="148"/>
      <c r="K255" s="148"/>
      <c r="L255" s="148"/>
      <c r="M255" s="143">
        <v>0.15625</v>
      </c>
      <c r="N255" s="7">
        <v>200</v>
      </c>
      <c r="O255" s="7">
        <f t="shared" si="187"/>
        <v>600</v>
      </c>
      <c r="P255" s="7">
        <f t="shared" si="185"/>
        <v>800</v>
      </c>
      <c r="Q255" s="7">
        <f t="shared" si="185"/>
        <v>800</v>
      </c>
      <c r="R255" s="7">
        <f t="shared" si="185"/>
        <v>800</v>
      </c>
      <c r="S255" s="7">
        <f t="shared" si="185"/>
        <v>800</v>
      </c>
      <c r="T255" s="7">
        <f t="shared" si="185"/>
        <v>800</v>
      </c>
      <c r="U255" s="7">
        <f t="shared" si="185"/>
        <v>519.75629724574753</v>
      </c>
      <c r="V255" s="7">
        <f t="shared" si="188"/>
        <v>5119.7562972457472</v>
      </c>
      <c r="W255" s="7">
        <f t="shared" si="189"/>
        <v>1535.926889173724</v>
      </c>
      <c r="X255" s="7">
        <f t="shared" si="186"/>
        <v>0</v>
      </c>
      <c r="Y255" s="7">
        <f t="shared" si="186"/>
        <v>0</v>
      </c>
      <c r="Z255" s="7">
        <f t="shared" si="186"/>
        <v>0</v>
      </c>
      <c r="AA255" s="7">
        <f t="shared" si="186"/>
        <v>3583.8294080720229</v>
      </c>
      <c r="AB255" s="99"/>
      <c r="AC255" s="99"/>
      <c r="AD255" s="99"/>
      <c r="AE255" s="99"/>
      <c r="AF255" s="99"/>
    </row>
    <row r="256" spans="1:32" s="2" customFormat="1" ht="34.5" customHeight="1">
      <c r="A256" s="101" t="s">
        <v>30</v>
      </c>
      <c r="B256" s="126" t="s">
        <v>201</v>
      </c>
      <c r="C256" s="127" t="s">
        <v>247</v>
      </c>
      <c r="D256" s="127"/>
      <c r="E256" s="148"/>
      <c r="F256" s="148"/>
      <c r="G256" s="148"/>
      <c r="H256" s="148"/>
      <c r="I256" s="148"/>
      <c r="J256" s="148"/>
      <c r="K256" s="148"/>
      <c r="L256" s="148"/>
      <c r="M256" s="143">
        <v>0.375</v>
      </c>
      <c r="N256" s="7">
        <v>480</v>
      </c>
      <c r="O256" s="7">
        <f t="shared" si="187"/>
        <v>1440</v>
      </c>
      <c r="P256" s="7">
        <f t="shared" si="185"/>
        <v>1920</v>
      </c>
      <c r="Q256" s="7">
        <f t="shared" si="185"/>
        <v>1920</v>
      </c>
      <c r="R256" s="7">
        <f t="shared" si="185"/>
        <v>1920</v>
      </c>
      <c r="S256" s="7">
        <f t="shared" si="185"/>
        <v>1920</v>
      </c>
      <c r="T256" s="7">
        <f t="shared" si="185"/>
        <v>1920</v>
      </c>
      <c r="U256" s="7">
        <f t="shared" si="185"/>
        <v>1247.415113389794</v>
      </c>
      <c r="V256" s="7">
        <f t="shared" si="188"/>
        <v>12287.415113389794</v>
      </c>
      <c r="W256" s="7">
        <f t="shared" si="189"/>
        <v>3686.2245340169379</v>
      </c>
      <c r="X256" s="7">
        <f t="shared" si="186"/>
        <v>0</v>
      </c>
      <c r="Y256" s="7">
        <f t="shared" si="186"/>
        <v>0</v>
      </c>
      <c r="Z256" s="7">
        <f t="shared" si="186"/>
        <v>0</v>
      </c>
      <c r="AA256" s="7">
        <f t="shared" si="186"/>
        <v>8601.1905793728547</v>
      </c>
      <c r="AB256" s="99"/>
      <c r="AC256" s="99"/>
      <c r="AD256" s="99"/>
      <c r="AE256" s="99"/>
      <c r="AF256" s="99"/>
    </row>
    <row r="257" spans="1:45" s="2" customFormat="1">
      <c r="A257" s="168"/>
      <c r="B257" s="126"/>
      <c r="C257" s="127"/>
      <c r="D257" s="127"/>
      <c r="E257" s="30"/>
      <c r="F257" s="148"/>
      <c r="G257" s="148"/>
      <c r="H257" s="148"/>
      <c r="I257" s="148"/>
      <c r="J257" s="148"/>
      <c r="K257" s="148"/>
      <c r="L257" s="148"/>
      <c r="M257" s="110">
        <v>1</v>
      </c>
      <c r="N257" s="7"/>
      <c r="O257" s="7"/>
      <c r="P257" s="7"/>
      <c r="Q257" s="7"/>
      <c r="R257" s="7"/>
      <c r="S257" s="7"/>
      <c r="T257" s="7"/>
      <c r="U257" s="7"/>
      <c r="V257" s="57"/>
      <c r="W257" s="7"/>
      <c r="X257" s="7"/>
      <c r="Y257" s="7"/>
      <c r="Z257" s="7"/>
      <c r="AA257" s="7"/>
      <c r="AB257" s="99"/>
      <c r="AC257" s="99"/>
      <c r="AD257" s="99"/>
      <c r="AE257" s="99"/>
      <c r="AF257" s="99"/>
    </row>
    <row r="258" spans="1:45" s="71" customFormat="1">
      <c r="A258" s="169" t="s">
        <v>248</v>
      </c>
      <c r="B258" s="172" t="s">
        <v>249</v>
      </c>
      <c r="C258" s="122"/>
      <c r="D258" s="122"/>
      <c r="E258" s="135">
        <v>3</v>
      </c>
      <c r="F258" s="150">
        <v>4</v>
      </c>
      <c r="G258" s="150">
        <v>4</v>
      </c>
      <c r="H258" s="150">
        <v>4</v>
      </c>
      <c r="I258" s="150">
        <v>4</v>
      </c>
      <c r="J258" s="150">
        <v>4</v>
      </c>
      <c r="K258" s="150">
        <v>2.5987814862287375</v>
      </c>
      <c r="L258" s="150">
        <f>SUM(E258:K258)</f>
        <v>25.598781486228738</v>
      </c>
      <c r="M258" s="149"/>
      <c r="N258" s="120">
        <v>1800</v>
      </c>
      <c r="O258" s="120">
        <f>SUM(O259:O266)</f>
        <v>5400</v>
      </c>
      <c r="P258" s="120">
        <f t="shared" ref="P258:V258" si="190">SUM(P259:P266)</f>
        <v>7200</v>
      </c>
      <c r="Q258" s="120">
        <f t="shared" si="190"/>
        <v>7200</v>
      </c>
      <c r="R258" s="120">
        <f t="shared" si="190"/>
        <v>7200</v>
      </c>
      <c r="S258" s="120">
        <f t="shared" si="190"/>
        <v>7200</v>
      </c>
      <c r="T258" s="120">
        <f t="shared" si="190"/>
        <v>7200</v>
      </c>
      <c r="U258" s="120">
        <f t="shared" si="190"/>
        <v>4677.8066752117275</v>
      </c>
      <c r="V258" s="65">
        <f t="shared" si="190"/>
        <v>46077.806675211723</v>
      </c>
      <c r="W258" s="65">
        <f>SUM(W259:W266)</f>
        <v>13823.342002563517</v>
      </c>
      <c r="X258" s="65">
        <f>SUM(X259:X266)</f>
        <v>18431.122670084693</v>
      </c>
      <c r="Y258" s="65">
        <f>SUM(Y259:Y266)</f>
        <v>0</v>
      </c>
      <c r="Z258" s="65">
        <f>SUM(Z259:Z266)</f>
        <v>0</v>
      </c>
      <c r="AA258" s="65">
        <f>SUM(AA259:AA266)</f>
        <v>13823.342002563517</v>
      </c>
      <c r="AB258" s="237">
        <v>0.3</v>
      </c>
      <c r="AC258" s="237">
        <v>0.4</v>
      </c>
      <c r="AD258" s="237">
        <v>0</v>
      </c>
      <c r="AE258" s="237">
        <v>0</v>
      </c>
      <c r="AF258" s="237">
        <v>0.3</v>
      </c>
    </row>
    <row r="259" spans="1:45" s="2" customFormat="1">
      <c r="A259" s="100" t="s">
        <v>22</v>
      </c>
      <c r="B259" s="107" t="s">
        <v>23</v>
      </c>
      <c r="C259" s="127" t="s">
        <v>23</v>
      </c>
      <c r="D259" s="127"/>
      <c r="E259" s="148"/>
      <c r="F259" s="148"/>
      <c r="G259" s="148"/>
      <c r="H259" s="148"/>
      <c r="I259" s="148"/>
      <c r="J259" s="148"/>
      <c r="K259" s="148"/>
      <c r="L259" s="148"/>
      <c r="M259" s="143">
        <v>0</v>
      </c>
      <c r="N259" s="7">
        <v>0</v>
      </c>
      <c r="O259" s="7">
        <f>+E$258*$N259</f>
        <v>0</v>
      </c>
      <c r="P259" s="7">
        <f t="shared" ref="P259:U266" si="191">+F$258*$N259</f>
        <v>0</v>
      </c>
      <c r="Q259" s="7">
        <f t="shared" si="191"/>
        <v>0</v>
      </c>
      <c r="R259" s="7">
        <f t="shared" si="191"/>
        <v>0</v>
      </c>
      <c r="S259" s="7">
        <f t="shared" si="191"/>
        <v>0</v>
      </c>
      <c r="T259" s="7">
        <f t="shared" si="191"/>
        <v>0</v>
      </c>
      <c r="U259" s="7">
        <f t="shared" si="191"/>
        <v>0</v>
      </c>
      <c r="V259" s="7">
        <f>SUM(O259:U259)</f>
        <v>0</v>
      </c>
      <c r="W259" s="7">
        <f>+$V259*AB$258</f>
        <v>0</v>
      </c>
      <c r="X259" s="7">
        <f t="shared" ref="X259:AA266" si="192">+$V259*AC$258</f>
        <v>0</v>
      </c>
      <c r="Y259" s="7">
        <f t="shared" si="192"/>
        <v>0</v>
      </c>
      <c r="Z259" s="7">
        <f t="shared" si="192"/>
        <v>0</v>
      </c>
      <c r="AA259" s="7">
        <f t="shared" si="192"/>
        <v>0</v>
      </c>
      <c r="AB259" s="99"/>
      <c r="AC259" s="99"/>
      <c r="AD259" s="99"/>
      <c r="AE259" s="99"/>
      <c r="AF259" s="99"/>
    </row>
    <row r="260" spans="1:45" s="2" customFormat="1">
      <c r="A260" s="101" t="s">
        <v>24</v>
      </c>
      <c r="B260" s="107" t="s">
        <v>250</v>
      </c>
      <c r="C260" s="127" t="s">
        <v>251</v>
      </c>
      <c r="D260" s="127"/>
      <c r="E260" s="148"/>
      <c r="F260" s="148"/>
      <c r="G260" s="148"/>
      <c r="H260" s="148"/>
      <c r="I260" s="148"/>
      <c r="J260" s="148"/>
      <c r="K260" s="148"/>
      <c r="L260" s="148"/>
      <c r="M260" s="143">
        <v>0.72222222222222221</v>
      </c>
      <c r="N260" s="7">
        <v>1300</v>
      </c>
      <c r="O260" s="7">
        <f t="shared" ref="O260:O266" si="193">+E$258*$N260</f>
        <v>3900</v>
      </c>
      <c r="P260" s="7">
        <f t="shared" si="191"/>
        <v>5200</v>
      </c>
      <c r="Q260" s="7">
        <f t="shared" si="191"/>
        <v>5200</v>
      </c>
      <c r="R260" s="7">
        <f t="shared" si="191"/>
        <v>5200</v>
      </c>
      <c r="S260" s="7">
        <f t="shared" si="191"/>
        <v>5200</v>
      </c>
      <c r="T260" s="7">
        <f t="shared" si="191"/>
        <v>5200</v>
      </c>
      <c r="U260" s="7">
        <f t="shared" si="191"/>
        <v>3378.4159320973586</v>
      </c>
      <c r="V260" s="7">
        <f t="shared" ref="V260:V266" si="194">SUM(O260:U260)</f>
        <v>33278.415932097356</v>
      </c>
      <c r="W260" s="7">
        <f t="shared" ref="W260:W266" si="195">+$V260*AB$258</f>
        <v>9983.524779629206</v>
      </c>
      <c r="X260" s="7">
        <f t="shared" si="192"/>
        <v>13311.366372838944</v>
      </c>
      <c r="Y260" s="7">
        <f t="shared" si="192"/>
        <v>0</v>
      </c>
      <c r="Z260" s="7">
        <f t="shared" si="192"/>
        <v>0</v>
      </c>
      <c r="AA260" s="7">
        <f t="shared" si="192"/>
        <v>9983.524779629206</v>
      </c>
      <c r="AB260" s="99"/>
      <c r="AC260" s="99"/>
      <c r="AD260" s="99"/>
      <c r="AE260" s="99"/>
      <c r="AF260" s="99"/>
    </row>
    <row r="261" spans="1:45" s="2" customFormat="1">
      <c r="A261" s="101" t="s">
        <v>25</v>
      </c>
      <c r="B261" s="107" t="s">
        <v>23</v>
      </c>
      <c r="C261" s="127" t="s">
        <v>23</v>
      </c>
      <c r="D261" s="127"/>
      <c r="E261" s="148"/>
      <c r="F261" s="148"/>
      <c r="G261" s="148"/>
      <c r="H261" s="148"/>
      <c r="I261" s="148"/>
      <c r="J261" s="148"/>
      <c r="K261" s="148"/>
      <c r="L261" s="148"/>
      <c r="M261" s="143">
        <v>0</v>
      </c>
      <c r="N261" s="7">
        <v>0</v>
      </c>
      <c r="O261" s="7">
        <f t="shared" si="193"/>
        <v>0</v>
      </c>
      <c r="P261" s="7">
        <f t="shared" si="191"/>
        <v>0</v>
      </c>
      <c r="Q261" s="7">
        <f t="shared" si="191"/>
        <v>0</v>
      </c>
      <c r="R261" s="7">
        <f t="shared" si="191"/>
        <v>0</v>
      </c>
      <c r="S261" s="7">
        <f t="shared" si="191"/>
        <v>0</v>
      </c>
      <c r="T261" s="7">
        <f t="shared" si="191"/>
        <v>0</v>
      </c>
      <c r="U261" s="7">
        <f t="shared" si="191"/>
        <v>0</v>
      </c>
      <c r="V261" s="7">
        <f t="shared" si="194"/>
        <v>0</v>
      </c>
      <c r="W261" s="7">
        <f t="shared" si="195"/>
        <v>0</v>
      </c>
      <c r="X261" s="7">
        <f t="shared" si="192"/>
        <v>0</v>
      </c>
      <c r="Y261" s="7">
        <f t="shared" si="192"/>
        <v>0</v>
      </c>
      <c r="Z261" s="7">
        <f t="shared" si="192"/>
        <v>0</v>
      </c>
      <c r="AA261" s="7">
        <f t="shared" si="192"/>
        <v>0</v>
      </c>
      <c r="AB261" s="99"/>
      <c r="AC261" s="99"/>
      <c r="AD261" s="99"/>
      <c r="AE261" s="99"/>
      <c r="AF261" s="99"/>
    </row>
    <row r="262" spans="1:45" s="2" customFormat="1">
      <c r="A262" s="101" t="s">
        <v>26</v>
      </c>
      <c r="B262" s="107" t="s">
        <v>23</v>
      </c>
      <c r="C262" s="127" t="s">
        <v>23</v>
      </c>
      <c r="D262" s="127"/>
      <c r="E262" s="148"/>
      <c r="F262" s="148"/>
      <c r="G262" s="148"/>
      <c r="H262" s="148"/>
      <c r="I262" s="148"/>
      <c r="J262" s="148"/>
      <c r="K262" s="148"/>
      <c r="L262" s="148"/>
      <c r="M262" s="143">
        <v>0</v>
      </c>
      <c r="N262" s="7">
        <v>0</v>
      </c>
      <c r="O262" s="7">
        <f t="shared" si="193"/>
        <v>0</v>
      </c>
      <c r="P262" s="7">
        <f t="shared" si="191"/>
        <v>0</v>
      </c>
      <c r="Q262" s="7">
        <f t="shared" si="191"/>
        <v>0</v>
      </c>
      <c r="R262" s="7">
        <f t="shared" si="191"/>
        <v>0</v>
      </c>
      <c r="S262" s="7">
        <f t="shared" si="191"/>
        <v>0</v>
      </c>
      <c r="T262" s="7">
        <f t="shared" si="191"/>
        <v>0</v>
      </c>
      <c r="U262" s="7">
        <f t="shared" si="191"/>
        <v>0</v>
      </c>
      <c r="V262" s="7">
        <f t="shared" si="194"/>
        <v>0</v>
      </c>
      <c r="W262" s="7">
        <f t="shared" si="195"/>
        <v>0</v>
      </c>
      <c r="X262" s="7">
        <f t="shared" si="192"/>
        <v>0</v>
      </c>
      <c r="Y262" s="7">
        <f t="shared" si="192"/>
        <v>0</v>
      </c>
      <c r="Z262" s="7">
        <f t="shared" si="192"/>
        <v>0</v>
      </c>
      <c r="AA262" s="7">
        <f t="shared" si="192"/>
        <v>0</v>
      </c>
      <c r="AB262" s="99"/>
      <c r="AC262" s="99"/>
      <c r="AD262" s="99"/>
      <c r="AE262" s="99"/>
      <c r="AF262" s="99"/>
    </row>
    <row r="263" spans="1:45" s="2" customFormat="1">
      <c r="A263" s="101" t="s">
        <v>27</v>
      </c>
      <c r="B263" s="107" t="s">
        <v>23</v>
      </c>
      <c r="C263" s="127" t="s">
        <v>23</v>
      </c>
      <c r="D263" s="127"/>
      <c r="E263" s="148"/>
      <c r="F263" s="148"/>
      <c r="G263" s="148"/>
      <c r="H263" s="148"/>
      <c r="I263" s="148"/>
      <c r="J263" s="148"/>
      <c r="K263" s="148"/>
      <c r="L263" s="148"/>
      <c r="M263" s="143">
        <v>0</v>
      </c>
      <c r="N263" s="7">
        <v>0</v>
      </c>
      <c r="O263" s="7">
        <f t="shared" si="193"/>
        <v>0</v>
      </c>
      <c r="P263" s="7">
        <f t="shared" si="191"/>
        <v>0</v>
      </c>
      <c r="Q263" s="7">
        <f t="shared" si="191"/>
        <v>0</v>
      </c>
      <c r="R263" s="7">
        <f t="shared" si="191"/>
        <v>0</v>
      </c>
      <c r="S263" s="7">
        <f t="shared" si="191"/>
        <v>0</v>
      </c>
      <c r="T263" s="7">
        <f t="shared" si="191"/>
        <v>0</v>
      </c>
      <c r="U263" s="7">
        <f t="shared" si="191"/>
        <v>0</v>
      </c>
      <c r="V263" s="7">
        <f t="shared" si="194"/>
        <v>0</v>
      </c>
      <c r="W263" s="7">
        <f t="shared" si="195"/>
        <v>0</v>
      </c>
      <c r="X263" s="7">
        <f t="shared" si="192"/>
        <v>0</v>
      </c>
      <c r="Y263" s="7">
        <f t="shared" si="192"/>
        <v>0</v>
      </c>
      <c r="Z263" s="7">
        <f t="shared" si="192"/>
        <v>0</v>
      </c>
      <c r="AA263" s="7">
        <f t="shared" si="192"/>
        <v>0</v>
      </c>
      <c r="AB263" s="99"/>
      <c r="AC263" s="99"/>
      <c r="AD263" s="99"/>
      <c r="AE263" s="99"/>
      <c r="AF263" s="99"/>
    </row>
    <row r="264" spans="1:45" s="2" customFormat="1" ht="30">
      <c r="A264" s="101" t="s">
        <v>28</v>
      </c>
      <c r="B264" s="126" t="s">
        <v>252</v>
      </c>
      <c r="C264" s="127" t="s">
        <v>246</v>
      </c>
      <c r="D264" s="127"/>
      <c r="E264" s="148"/>
      <c r="F264" s="148"/>
      <c r="G264" s="148"/>
      <c r="H264" s="148"/>
      <c r="I264" s="148"/>
      <c r="J264" s="148"/>
      <c r="K264" s="148"/>
      <c r="L264" s="148"/>
      <c r="M264" s="143">
        <v>0.1111111111111111</v>
      </c>
      <c r="N264" s="7">
        <v>200</v>
      </c>
      <c r="O264" s="7">
        <f t="shared" si="193"/>
        <v>600</v>
      </c>
      <c r="P264" s="7">
        <f t="shared" si="191"/>
        <v>800</v>
      </c>
      <c r="Q264" s="7">
        <f t="shared" si="191"/>
        <v>800</v>
      </c>
      <c r="R264" s="7">
        <f t="shared" si="191"/>
        <v>800</v>
      </c>
      <c r="S264" s="7">
        <f t="shared" si="191"/>
        <v>800</v>
      </c>
      <c r="T264" s="7">
        <f t="shared" si="191"/>
        <v>800</v>
      </c>
      <c r="U264" s="7">
        <f t="shared" si="191"/>
        <v>519.75629724574753</v>
      </c>
      <c r="V264" s="7">
        <f t="shared" si="194"/>
        <v>5119.7562972457472</v>
      </c>
      <c r="W264" s="7">
        <f t="shared" si="195"/>
        <v>1535.926889173724</v>
      </c>
      <c r="X264" s="7">
        <f t="shared" si="192"/>
        <v>2047.9025188982989</v>
      </c>
      <c r="Y264" s="7">
        <f t="shared" si="192"/>
        <v>0</v>
      </c>
      <c r="Z264" s="7">
        <f t="shared" si="192"/>
        <v>0</v>
      </c>
      <c r="AA264" s="7">
        <f t="shared" si="192"/>
        <v>1535.926889173724</v>
      </c>
      <c r="AB264" s="99"/>
      <c r="AC264" s="99"/>
      <c r="AD264" s="99"/>
      <c r="AE264" s="99"/>
      <c r="AF264" s="99"/>
    </row>
    <row r="265" spans="1:45" s="2" customFormat="1">
      <c r="A265" s="101" t="s">
        <v>29</v>
      </c>
      <c r="B265" s="107" t="s">
        <v>253</v>
      </c>
      <c r="C265" s="127" t="s">
        <v>254</v>
      </c>
      <c r="D265" s="127"/>
      <c r="E265" s="148"/>
      <c r="F265" s="148"/>
      <c r="G265" s="148"/>
      <c r="H265" s="148"/>
      <c r="I265" s="148"/>
      <c r="J265" s="148"/>
      <c r="K265" s="148"/>
      <c r="L265" s="148"/>
      <c r="M265" s="143">
        <v>0.16666666666666666</v>
      </c>
      <c r="N265" s="7">
        <v>300</v>
      </c>
      <c r="O265" s="7">
        <f t="shared" si="193"/>
        <v>900</v>
      </c>
      <c r="P265" s="7">
        <f t="shared" si="191"/>
        <v>1200</v>
      </c>
      <c r="Q265" s="7">
        <f t="shared" si="191"/>
        <v>1200</v>
      </c>
      <c r="R265" s="7">
        <f t="shared" si="191"/>
        <v>1200</v>
      </c>
      <c r="S265" s="7">
        <f t="shared" si="191"/>
        <v>1200</v>
      </c>
      <c r="T265" s="7">
        <f t="shared" si="191"/>
        <v>1200</v>
      </c>
      <c r="U265" s="7">
        <f t="shared" si="191"/>
        <v>779.63444586862124</v>
      </c>
      <c r="V265" s="7">
        <f t="shared" si="194"/>
        <v>7679.6344458686217</v>
      </c>
      <c r="W265" s="7">
        <f t="shared" si="195"/>
        <v>2303.8903337605866</v>
      </c>
      <c r="X265" s="7">
        <f t="shared" si="192"/>
        <v>3071.853778347449</v>
      </c>
      <c r="Y265" s="7">
        <f t="shared" si="192"/>
        <v>0</v>
      </c>
      <c r="Z265" s="7">
        <f t="shared" si="192"/>
        <v>0</v>
      </c>
      <c r="AA265" s="7">
        <f t="shared" si="192"/>
        <v>2303.8903337605866</v>
      </c>
      <c r="AB265" s="99"/>
      <c r="AC265" s="99"/>
      <c r="AD265" s="99"/>
      <c r="AE265" s="99"/>
      <c r="AF265" s="99"/>
    </row>
    <row r="266" spans="1:45" s="2" customFormat="1">
      <c r="A266" s="101" t="s">
        <v>30</v>
      </c>
      <c r="B266" s="107" t="s">
        <v>23</v>
      </c>
      <c r="C266" s="127" t="s">
        <v>23</v>
      </c>
      <c r="D266" s="127"/>
      <c r="E266" s="148"/>
      <c r="F266" s="148"/>
      <c r="G266" s="148"/>
      <c r="H266" s="148"/>
      <c r="I266" s="148"/>
      <c r="J266" s="148"/>
      <c r="K266" s="148"/>
      <c r="L266" s="148"/>
      <c r="M266" s="143">
        <v>0</v>
      </c>
      <c r="N266" s="7">
        <v>0</v>
      </c>
      <c r="O266" s="7">
        <f t="shared" si="193"/>
        <v>0</v>
      </c>
      <c r="P266" s="7">
        <f t="shared" si="191"/>
        <v>0</v>
      </c>
      <c r="Q266" s="7">
        <f t="shared" si="191"/>
        <v>0</v>
      </c>
      <c r="R266" s="7">
        <f t="shared" si="191"/>
        <v>0</v>
      </c>
      <c r="S266" s="7">
        <f t="shared" si="191"/>
        <v>0</v>
      </c>
      <c r="T266" s="7">
        <f t="shared" si="191"/>
        <v>0</v>
      </c>
      <c r="U266" s="7">
        <f t="shared" si="191"/>
        <v>0</v>
      </c>
      <c r="V266" s="7">
        <f t="shared" si="194"/>
        <v>0</v>
      </c>
      <c r="W266" s="7">
        <f t="shared" si="195"/>
        <v>0</v>
      </c>
      <c r="X266" s="7">
        <f t="shared" si="192"/>
        <v>0</v>
      </c>
      <c r="Y266" s="7">
        <f t="shared" si="192"/>
        <v>0</v>
      </c>
      <c r="Z266" s="7">
        <f t="shared" si="192"/>
        <v>0</v>
      </c>
      <c r="AA266" s="7">
        <f t="shared" si="192"/>
        <v>0</v>
      </c>
      <c r="AB266" s="99"/>
      <c r="AC266" s="99"/>
      <c r="AD266" s="99"/>
      <c r="AE266" s="99"/>
      <c r="AF266" s="99"/>
    </row>
    <row r="267" spans="1:45" s="2" customFormat="1">
      <c r="A267" s="168"/>
      <c r="B267" s="107"/>
      <c r="C267" s="127"/>
      <c r="D267" s="127"/>
      <c r="E267" s="30"/>
      <c r="F267" s="148"/>
      <c r="G267" s="148"/>
      <c r="H267" s="148"/>
      <c r="I267" s="148"/>
      <c r="J267" s="148"/>
      <c r="K267" s="148"/>
      <c r="L267" s="148"/>
      <c r="M267" s="110">
        <v>0.99999999999999989</v>
      </c>
      <c r="N267" s="7"/>
      <c r="O267" s="7"/>
      <c r="P267" s="7"/>
      <c r="Q267" s="7"/>
      <c r="R267" s="7"/>
      <c r="S267" s="7"/>
      <c r="T267" s="7"/>
      <c r="U267" s="7"/>
      <c r="V267" s="57"/>
      <c r="W267" s="7"/>
      <c r="X267" s="7"/>
      <c r="Y267" s="7"/>
      <c r="Z267" s="7"/>
      <c r="AA267" s="7"/>
      <c r="AB267" s="99"/>
      <c r="AC267" s="99"/>
      <c r="AD267" s="99"/>
      <c r="AE267" s="99"/>
      <c r="AF267" s="99"/>
    </row>
    <row r="268" spans="1:45" s="28" customFormat="1" ht="15" customHeight="1">
      <c r="A268" s="185" t="s">
        <v>255</v>
      </c>
      <c r="B268" s="36" t="s">
        <v>256</v>
      </c>
      <c r="C268" s="125"/>
      <c r="D268" s="125"/>
      <c r="E268" s="36">
        <v>24</v>
      </c>
      <c r="F268" s="36">
        <v>43</v>
      </c>
      <c r="G268" s="36">
        <v>36</v>
      </c>
      <c r="H268" s="36">
        <v>36</v>
      </c>
      <c r="I268" s="36">
        <v>36</v>
      </c>
      <c r="J268" s="36">
        <v>36</v>
      </c>
      <c r="K268" s="36">
        <v>18</v>
      </c>
      <c r="L268" s="36">
        <f>SUM(L269:L289)</f>
        <v>229</v>
      </c>
      <c r="M268" s="91"/>
      <c r="N268" s="49"/>
      <c r="O268" s="49"/>
      <c r="P268" s="49"/>
      <c r="Q268" s="49"/>
      <c r="R268" s="49"/>
      <c r="S268" s="49"/>
      <c r="T268" s="49"/>
      <c r="U268" s="49"/>
      <c r="V268" s="22">
        <f t="shared" ref="V268:AA268" si="196">+V269+V279+V289</f>
        <v>839250</v>
      </c>
      <c r="W268" s="22">
        <f t="shared" si="196"/>
        <v>0</v>
      </c>
      <c r="X268" s="22">
        <f t="shared" si="196"/>
        <v>147726</v>
      </c>
      <c r="Y268" s="22">
        <f t="shared" si="196"/>
        <v>324594</v>
      </c>
      <c r="Z268" s="22">
        <f t="shared" si="196"/>
        <v>366930.00000000006</v>
      </c>
      <c r="AA268" s="22">
        <f t="shared" si="196"/>
        <v>0</v>
      </c>
      <c r="AB268" s="37"/>
      <c r="AC268" s="37"/>
      <c r="AD268" s="37"/>
      <c r="AE268" s="37"/>
      <c r="AF268" s="37"/>
      <c r="AG268" s="18"/>
      <c r="AH268" s="18"/>
      <c r="AI268" s="18"/>
      <c r="AJ268" s="18"/>
      <c r="AK268" s="18"/>
      <c r="AL268" s="18"/>
      <c r="AM268" s="18"/>
      <c r="AN268" s="18"/>
      <c r="AO268" s="18"/>
      <c r="AP268" s="18"/>
      <c r="AQ268" s="18"/>
      <c r="AR268" s="18"/>
      <c r="AS268" s="18"/>
    </row>
    <row r="269" spans="1:45" s="146" customFormat="1" ht="15" customHeight="1">
      <c r="A269" s="186" t="s">
        <v>257</v>
      </c>
      <c r="B269" s="135" t="s">
        <v>258</v>
      </c>
      <c r="C269" s="122"/>
      <c r="D269" s="122"/>
      <c r="E269" s="135">
        <v>6</v>
      </c>
      <c r="F269" s="135">
        <v>7</v>
      </c>
      <c r="G269" s="135">
        <v>0</v>
      </c>
      <c r="H269" s="135">
        <v>0</v>
      </c>
      <c r="I269" s="135">
        <v>0</v>
      </c>
      <c r="J269" s="135">
        <v>0</v>
      </c>
      <c r="K269" s="135">
        <v>0</v>
      </c>
      <c r="L269" s="150">
        <f>SUM(E269:K269)</f>
        <v>13</v>
      </c>
      <c r="M269" s="149"/>
      <c r="N269" s="120">
        <v>15023.076923076922</v>
      </c>
      <c r="O269" s="120">
        <f>SUM(O270:O277)</f>
        <v>90138.461538461532</v>
      </c>
      <c r="P269" s="120">
        <f t="shared" ref="P269:V269" si="197">SUM(P270:P277)</f>
        <v>105161.53846153845</v>
      </c>
      <c r="Q269" s="120">
        <f t="shared" si="197"/>
        <v>0</v>
      </c>
      <c r="R269" s="120">
        <f t="shared" si="197"/>
        <v>0</v>
      </c>
      <c r="S269" s="120">
        <f t="shared" si="197"/>
        <v>0</v>
      </c>
      <c r="T269" s="120">
        <f t="shared" si="197"/>
        <v>0</v>
      </c>
      <c r="U269" s="120">
        <f t="shared" si="197"/>
        <v>0</v>
      </c>
      <c r="V269" s="65">
        <f t="shared" si="197"/>
        <v>195300</v>
      </c>
      <c r="W269" s="65">
        <f>SUM(W270:W277)</f>
        <v>0</v>
      </c>
      <c r="X269" s="65">
        <f>SUM(X270:X277)</f>
        <v>101556</v>
      </c>
      <c r="Y269" s="65">
        <f>SUM(Y270:Y277)</f>
        <v>93743.999999999985</v>
      </c>
      <c r="Z269" s="65">
        <f>SUM(Z270:Z277)</f>
        <v>0</v>
      </c>
      <c r="AA269" s="65">
        <f>SUM(AA270:AA277)</f>
        <v>0</v>
      </c>
      <c r="AB269" s="237">
        <v>0</v>
      </c>
      <c r="AC269" s="237">
        <v>0.52</v>
      </c>
      <c r="AD269" s="237">
        <v>0.48</v>
      </c>
      <c r="AE269" s="237">
        <v>0</v>
      </c>
      <c r="AF269" s="237">
        <v>0</v>
      </c>
    </row>
    <row r="270" spans="1:45" s="18" customFormat="1" ht="15" customHeight="1">
      <c r="A270" s="100" t="s">
        <v>22</v>
      </c>
      <c r="B270" s="30" t="s">
        <v>23</v>
      </c>
      <c r="C270" s="127" t="s">
        <v>23</v>
      </c>
      <c r="D270" s="127"/>
      <c r="E270" s="148"/>
      <c r="F270" s="148"/>
      <c r="G270" s="148"/>
      <c r="H270" s="148"/>
      <c r="I270" s="148"/>
      <c r="J270" s="148"/>
      <c r="K270" s="148"/>
      <c r="L270" s="148"/>
      <c r="M270" s="145">
        <v>0</v>
      </c>
      <c r="N270" s="7">
        <v>0</v>
      </c>
      <c r="O270" s="7">
        <f>+E$269*$N270</f>
        <v>0</v>
      </c>
      <c r="P270" s="7">
        <f t="shared" ref="P270:U277" si="198">+F$269*$N270</f>
        <v>0</v>
      </c>
      <c r="Q270" s="7">
        <f t="shared" si="198"/>
        <v>0</v>
      </c>
      <c r="R270" s="7">
        <f t="shared" si="198"/>
        <v>0</v>
      </c>
      <c r="S270" s="7">
        <f t="shared" si="198"/>
        <v>0</v>
      </c>
      <c r="T270" s="7">
        <f t="shared" si="198"/>
        <v>0</v>
      </c>
      <c r="U270" s="7">
        <f t="shared" si="198"/>
        <v>0</v>
      </c>
      <c r="V270" s="7">
        <f>SUM(O270:U270)</f>
        <v>0</v>
      </c>
      <c r="W270" s="7">
        <f>+$V270*AB$269</f>
        <v>0</v>
      </c>
      <c r="X270" s="7">
        <f t="shared" ref="X270:AA277" si="199">+$V270*AC$269</f>
        <v>0</v>
      </c>
      <c r="Y270" s="7">
        <f t="shared" si="199"/>
        <v>0</v>
      </c>
      <c r="Z270" s="7">
        <f t="shared" si="199"/>
        <v>0</v>
      </c>
      <c r="AA270" s="7">
        <f t="shared" si="199"/>
        <v>0</v>
      </c>
      <c r="AB270" s="99"/>
      <c r="AC270" s="99"/>
      <c r="AD270" s="99"/>
      <c r="AE270" s="99"/>
      <c r="AF270" s="99"/>
    </row>
    <row r="271" spans="1:45" s="18" customFormat="1" ht="15" customHeight="1">
      <c r="A271" s="101" t="s">
        <v>24</v>
      </c>
      <c r="B271" s="30" t="s">
        <v>23</v>
      </c>
      <c r="C271" s="127" t="s">
        <v>23</v>
      </c>
      <c r="D271" s="127"/>
      <c r="E271" s="148"/>
      <c r="F271" s="148"/>
      <c r="G271" s="148"/>
      <c r="H271" s="148"/>
      <c r="I271" s="148"/>
      <c r="J271" s="148"/>
      <c r="K271" s="148"/>
      <c r="L271" s="148"/>
      <c r="M271" s="145">
        <v>0</v>
      </c>
      <c r="N271" s="7">
        <v>0</v>
      </c>
      <c r="O271" s="7">
        <f t="shared" ref="O271:O277" si="200">+E$269*$N271</f>
        <v>0</v>
      </c>
      <c r="P271" s="7">
        <f t="shared" si="198"/>
        <v>0</v>
      </c>
      <c r="Q271" s="7">
        <f t="shared" si="198"/>
        <v>0</v>
      </c>
      <c r="R271" s="7">
        <f t="shared" si="198"/>
        <v>0</v>
      </c>
      <c r="S271" s="7">
        <f t="shared" si="198"/>
        <v>0</v>
      </c>
      <c r="T271" s="7">
        <f t="shared" si="198"/>
        <v>0</v>
      </c>
      <c r="U271" s="7">
        <f t="shared" si="198"/>
        <v>0</v>
      </c>
      <c r="V271" s="7">
        <f t="shared" ref="V271:V277" si="201">SUM(O271:U271)</f>
        <v>0</v>
      </c>
      <c r="W271" s="7">
        <f t="shared" ref="W271:W277" si="202">+$V271*AB$269</f>
        <v>0</v>
      </c>
      <c r="X271" s="7">
        <f t="shared" si="199"/>
        <v>0</v>
      </c>
      <c r="Y271" s="7">
        <f t="shared" si="199"/>
        <v>0</v>
      </c>
      <c r="Z271" s="7">
        <f t="shared" si="199"/>
        <v>0</v>
      </c>
      <c r="AA271" s="7">
        <f t="shared" si="199"/>
        <v>0</v>
      </c>
      <c r="AB271" s="99"/>
      <c r="AC271" s="99"/>
      <c r="AD271" s="99"/>
      <c r="AE271" s="99"/>
      <c r="AF271" s="99"/>
    </row>
    <row r="272" spans="1:45" s="18" customFormat="1" ht="15" customHeight="1">
      <c r="A272" s="101" t="s">
        <v>25</v>
      </c>
      <c r="B272" s="30" t="s">
        <v>23</v>
      </c>
      <c r="C272" s="127" t="s">
        <v>23</v>
      </c>
      <c r="D272" s="127"/>
      <c r="E272" s="148"/>
      <c r="F272" s="148"/>
      <c r="G272" s="148"/>
      <c r="H272" s="148"/>
      <c r="I272" s="148"/>
      <c r="J272" s="148"/>
      <c r="K272" s="148"/>
      <c r="L272" s="148"/>
      <c r="M272" s="145">
        <v>0</v>
      </c>
      <c r="N272" s="7">
        <v>0</v>
      </c>
      <c r="O272" s="7">
        <f t="shared" si="200"/>
        <v>0</v>
      </c>
      <c r="P272" s="7">
        <f t="shared" si="198"/>
        <v>0</v>
      </c>
      <c r="Q272" s="7">
        <f t="shared" si="198"/>
        <v>0</v>
      </c>
      <c r="R272" s="7">
        <f t="shared" si="198"/>
        <v>0</v>
      </c>
      <c r="S272" s="7">
        <f t="shared" si="198"/>
        <v>0</v>
      </c>
      <c r="T272" s="7">
        <f t="shared" si="198"/>
        <v>0</v>
      </c>
      <c r="U272" s="7">
        <f t="shared" si="198"/>
        <v>0</v>
      </c>
      <c r="V272" s="7">
        <f t="shared" si="201"/>
        <v>0</v>
      </c>
      <c r="W272" s="7">
        <f t="shared" si="202"/>
        <v>0</v>
      </c>
      <c r="X272" s="7">
        <f t="shared" si="199"/>
        <v>0</v>
      </c>
      <c r="Y272" s="7">
        <f t="shared" si="199"/>
        <v>0</v>
      </c>
      <c r="Z272" s="7">
        <f t="shared" si="199"/>
        <v>0</v>
      </c>
      <c r="AA272" s="7">
        <f t="shared" si="199"/>
        <v>0</v>
      </c>
      <c r="AB272" s="99"/>
      <c r="AC272" s="99"/>
      <c r="AD272" s="99"/>
      <c r="AE272" s="99"/>
      <c r="AF272" s="99"/>
    </row>
    <row r="273" spans="1:32" s="18" customFormat="1" ht="30">
      <c r="A273" s="101" t="s">
        <v>26</v>
      </c>
      <c r="B273" s="126" t="s">
        <v>259</v>
      </c>
      <c r="C273" s="127" t="s">
        <v>260</v>
      </c>
      <c r="D273" s="127"/>
      <c r="E273" s="148"/>
      <c r="F273" s="148"/>
      <c r="G273" s="148"/>
      <c r="H273" s="148"/>
      <c r="I273" s="148"/>
      <c r="J273" s="148"/>
      <c r="K273" s="148"/>
      <c r="L273" s="148"/>
      <c r="M273" s="145">
        <v>0.33435399054782666</v>
      </c>
      <c r="N273" s="7">
        <v>5023.0257195377344</v>
      </c>
      <c r="O273" s="7">
        <f t="shared" si="200"/>
        <v>30138.154317226406</v>
      </c>
      <c r="P273" s="7">
        <f t="shared" si="198"/>
        <v>35161.180036764141</v>
      </c>
      <c r="Q273" s="7">
        <f t="shared" si="198"/>
        <v>0</v>
      </c>
      <c r="R273" s="7">
        <f t="shared" si="198"/>
        <v>0</v>
      </c>
      <c r="S273" s="7">
        <f t="shared" si="198"/>
        <v>0</v>
      </c>
      <c r="T273" s="7">
        <f t="shared" si="198"/>
        <v>0</v>
      </c>
      <c r="U273" s="7">
        <f t="shared" si="198"/>
        <v>0</v>
      </c>
      <c r="V273" s="7">
        <f t="shared" si="201"/>
        <v>65299.334353990547</v>
      </c>
      <c r="W273" s="7">
        <f t="shared" si="202"/>
        <v>0</v>
      </c>
      <c r="X273" s="7">
        <f t="shared" si="199"/>
        <v>33955.653864075088</v>
      </c>
      <c r="Y273" s="7">
        <f t="shared" si="199"/>
        <v>31343.680489915463</v>
      </c>
      <c r="Z273" s="7">
        <f t="shared" si="199"/>
        <v>0</v>
      </c>
      <c r="AA273" s="7">
        <f t="shared" si="199"/>
        <v>0</v>
      </c>
      <c r="AB273" s="99"/>
      <c r="AC273" s="99"/>
      <c r="AD273" s="99"/>
      <c r="AE273" s="99"/>
      <c r="AF273" s="99"/>
    </row>
    <row r="274" spans="1:32" s="18" customFormat="1" ht="15" customHeight="1">
      <c r="A274" s="101" t="s">
        <v>27</v>
      </c>
      <c r="B274" s="30" t="s">
        <v>261</v>
      </c>
      <c r="C274" s="127" t="s">
        <v>262</v>
      </c>
      <c r="D274" s="127"/>
      <c r="E274" s="148"/>
      <c r="F274" s="148"/>
      <c r="G274" s="148"/>
      <c r="H274" s="148"/>
      <c r="I274" s="148"/>
      <c r="J274" s="148"/>
      <c r="K274" s="148"/>
      <c r="L274" s="148"/>
      <c r="M274" s="145">
        <v>0.26625840378086935</v>
      </c>
      <c r="N274" s="7">
        <v>4000.0204814156755</v>
      </c>
      <c r="O274" s="7">
        <f t="shared" si="200"/>
        <v>24000.122888494054</v>
      </c>
      <c r="P274" s="7">
        <f t="shared" si="198"/>
        <v>28000.143369909729</v>
      </c>
      <c r="Q274" s="7">
        <f t="shared" si="198"/>
        <v>0</v>
      </c>
      <c r="R274" s="7">
        <f t="shared" si="198"/>
        <v>0</v>
      </c>
      <c r="S274" s="7">
        <f t="shared" si="198"/>
        <v>0</v>
      </c>
      <c r="T274" s="7">
        <f t="shared" si="198"/>
        <v>0</v>
      </c>
      <c r="U274" s="7">
        <f t="shared" si="198"/>
        <v>0</v>
      </c>
      <c r="V274" s="7">
        <f t="shared" si="201"/>
        <v>52000.266258403783</v>
      </c>
      <c r="W274" s="7">
        <f t="shared" si="202"/>
        <v>0</v>
      </c>
      <c r="X274" s="7">
        <f t="shared" si="199"/>
        <v>27040.138454369968</v>
      </c>
      <c r="Y274" s="7">
        <f t="shared" si="199"/>
        <v>24960.127804033815</v>
      </c>
      <c r="Z274" s="7">
        <f t="shared" si="199"/>
        <v>0</v>
      </c>
      <c r="AA274" s="7">
        <f t="shared" si="199"/>
        <v>0</v>
      </c>
      <c r="AB274" s="99"/>
      <c r="AC274" s="99"/>
      <c r="AD274" s="99"/>
      <c r="AE274" s="99"/>
      <c r="AF274" s="99"/>
    </row>
    <row r="275" spans="1:32" s="18" customFormat="1" ht="15" customHeight="1">
      <c r="A275" s="101" t="s">
        <v>28</v>
      </c>
      <c r="B275" s="30" t="s">
        <v>263</v>
      </c>
      <c r="C275" s="127" t="s">
        <v>264</v>
      </c>
      <c r="D275" s="127"/>
      <c r="E275" s="148"/>
      <c r="F275" s="148"/>
      <c r="G275" s="148"/>
      <c r="H275" s="148"/>
      <c r="I275" s="148"/>
      <c r="J275" s="148"/>
      <c r="K275" s="148"/>
      <c r="L275" s="148"/>
      <c r="M275" s="145">
        <v>6.6564600945217337E-2</v>
      </c>
      <c r="N275" s="7">
        <v>1000.0051203539189</v>
      </c>
      <c r="O275" s="7">
        <f t="shared" si="200"/>
        <v>6000.0307221235134</v>
      </c>
      <c r="P275" s="7">
        <f t="shared" si="198"/>
        <v>7000.0358424774322</v>
      </c>
      <c r="Q275" s="7">
        <f t="shared" si="198"/>
        <v>0</v>
      </c>
      <c r="R275" s="7">
        <f t="shared" si="198"/>
        <v>0</v>
      </c>
      <c r="S275" s="7">
        <f t="shared" si="198"/>
        <v>0</v>
      </c>
      <c r="T275" s="7">
        <f t="shared" si="198"/>
        <v>0</v>
      </c>
      <c r="U275" s="7">
        <f t="shared" si="198"/>
        <v>0</v>
      </c>
      <c r="V275" s="7">
        <f t="shared" si="201"/>
        <v>13000.066564600946</v>
      </c>
      <c r="W275" s="7">
        <f t="shared" si="202"/>
        <v>0</v>
      </c>
      <c r="X275" s="7">
        <f t="shared" si="199"/>
        <v>6760.034613592492</v>
      </c>
      <c r="Y275" s="7">
        <f t="shared" si="199"/>
        <v>6240.0319510084537</v>
      </c>
      <c r="Z275" s="7">
        <f t="shared" si="199"/>
        <v>0</v>
      </c>
      <c r="AA275" s="7">
        <f t="shared" si="199"/>
        <v>0</v>
      </c>
      <c r="AB275" s="99"/>
      <c r="AC275" s="99"/>
      <c r="AD275" s="99"/>
      <c r="AE275" s="99"/>
      <c r="AF275" s="99"/>
    </row>
    <row r="276" spans="1:32" s="18" customFormat="1" ht="15" customHeight="1">
      <c r="A276" s="101" t="s">
        <v>29</v>
      </c>
      <c r="B276" s="30" t="s">
        <v>265</v>
      </c>
      <c r="C276" s="127" t="s">
        <v>266</v>
      </c>
      <c r="D276" s="127"/>
      <c r="E276" s="148"/>
      <c r="F276" s="148"/>
      <c r="G276" s="148"/>
      <c r="H276" s="148"/>
      <c r="I276" s="148"/>
      <c r="J276" s="148"/>
      <c r="K276" s="148"/>
      <c r="L276" s="148"/>
      <c r="M276" s="145">
        <v>0.33282300472608667</v>
      </c>
      <c r="N276" s="7">
        <v>5000.0256017695938</v>
      </c>
      <c r="O276" s="7">
        <f t="shared" si="200"/>
        <v>30000.153610617563</v>
      </c>
      <c r="P276" s="7">
        <f t="shared" si="198"/>
        <v>35000.179212387156</v>
      </c>
      <c r="Q276" s="7">
        <f t="shared" si="198"/>
        <v>0</v>
      </c>
      <c r="R276" s="7">
        <f t="shared" si="198"/>
        <v>0</v>
      </c>
      <c r="S276" s="7">
        <f t="shared" si="198"/>
        <v>0</v>
      </c>
      <c r="T276" s="7">
        <f t="shared" si="198"/>
        <v>0</v>
      </c>
      <c r="U276" s="7">
        <f t="shared" si="198"/>
        <v>0</v>
      </c>
      <c r="V276" s="7">
        <f t="shared" si="201"/>
        <v>65000.332823004719</v>
      </c>
      <c r="W276" s="7">
        <f t="shared" si="202"/>
        <v>0</v>
      </c>
      <c r="X276" s="7">
        <f t="shared" si="199"/>
        <v>33800.173067962452</v>
      </c>
      <c r="Y276" s="7">
        <f t="shared" si="199"/>
        <v>31200.159755042263</v>
      </c>
      <c r="Z276" s="7">
        <f t="shared" si="199"/>
        <v>0</v>
      </c>
      <c r="AA276" s="7">
        <f t="shared" si="199"/>
        <v>0</v>
      </c>
      <c r="AB276" s="99"/>
      <c r="AC276" s="99"/>
      <c r="AD276" s="99"/>
      <c r="AE276" s="99"/>
      <c r="AF276" s="99"/>
    </row>
    <row r="277" spans="1:32" s="18" customFormat="1" ht="15" customHeight="1">
      <c r="A277" s="101" t="s">
        <v>30</v>
      </c>
      <c r="B277" s="30" t="s">
        <v>23</v>
      </c>
      <c r="C277" s="127" t="s">
        <v>23</v>
      </c>
      <c r="D277" s="127"/>
      <c r="E277" s="148"/>
      <c r="F277" s="148"/>
      <c r="G277" s="148"/>
      <c r="H277" s="148"/>
      <c r="I277" s="148"/>
      <c r="J277" s="148"/>
      <c r="K277" s="148"/>
      <c r="L277" s="148"/>
      <c r="M277" s="145">
        <v>0</v>
      </c>
      <c r="N277" s="7">
        <v>0</v>
      </c>
      <c r="O277" s="7">
        <f t="shared" si="200"/>
        <v>0</v>
      </c>
      <c r="P277" s="7">
        <f t="shared" si="198"/>
        <v>0</v>
      </c>
      <c r="Q277" s="7">
        <f t="shared" si="198"/>
        <v>0</v>
      </c>
      <c r="R277" s="7">
        <f t="shared" si="198"/>
        <v>0</v>
      </c>
      <c r="S277" s="7">
        <f t="shared" si="198"/>
        <v>0</v>
      </c>
      <c r="T277" s="7">
        <f t="shared" si="198"/>
        <v>0</v>
      </c>
      <c r="U277" s="7">
        <f t="shared" si="198"/>
        <v>0</v>
      </c>
      <c r="V277" s="7">
        <f t="shared" si="201"/>
        <v>0</v>
      </c>
      <c r="W277" s="7">
        <f t="shared" si="202"/>
        <v>0</v>
      </c>
      <c r="X277" s="7">
        <f t="shared" si="199"/>
        <v>0</v>
      </c>
      <c r="Y277" s="7">
        <f t="shared" si="199"/>
        <v>0</v>
      </c>
      <c r="Z277" s="7">
        <f t="shared" si="199"/>
        <v>0</v>
      </c>
      <c r="AA277" s="7">
        <f t="shared" si="199"/>
        <v>0</v>
      </c>
      <c r="AB277" s="99"/>
      <c r="AC277" s="99"/>
      <c r="AD277" s="99"/>
      <c r="AE277" s="99"/>
      <c r="AF277" s="99"/>
    </row>
    <row r="278" spans="1:32" s="18" customFormat="1" ht="15" customHeight="1">
      <c r="A278" s="187"/>
      <c r="B278" s="30"/>
      <c r="C278" s="127"/>
      <c r="D278" s="127"/>
      <c r="E278" s="30"/>
      <c r="F278" s="30"/>
      <c r="G278" s="30"/>
      <c r="H278" s="30"/>
      <c r="I278" s="30"/>
      <c r="J278" s="30"/>
      <c r="K278" s="30"/>
      <c r="L278" s="30"/>
      <c r="M278" s="188">
        <v>1</v>
      </c>
      <c r="N278" s="7"/>
      <c r="O278" s="7"/>
      <c r="P278" s="7"/>
      <c r="Q278" s="7"/>
      <c r="R278" s="7"/>
      <c r="S278" s="7"/>
      <c r="T278" s="7"/>
      <c r="U278" s="7"/>
      <c r="V278" s="57"/>
      <c r="W278" s="7"/>
      <c r="X278" s="7"/>
      <c r="Y278" s="7"/>
      <c r="Z278" s="7"/>
      <c r="AA278" s="7"/>
      <c r="AB278" s="99"/>
      <c r="AC278" s="99"/>
      <c r="AD278" s="99"/>
      <c r="AE278" s="99"/>
      <c r="AF278" s="99"/>
    </row>
    <row r="279" spans="1:32" s="146" customFormat="1" ht="15" customHeight="1">
      <c r="A279" s="186" t="s">
        <v>267</v>
      </c>
      <c r="B279" s="135" t="s">
        <v>268</v>
      </c>
      <c r="C279" s="122"/>
      <c r="D279" s="122"/>
      <c r="E279" s="135">
        <v>6</v>
      </c>
      <c r="F279" s="135">
        <v>12</v>
      </c>
      <c r="G279" s="135">
        <v>12</v>
      </c>
      <c r="H279" s="135">
        <v>12</v>
      </c>
      <c r="I279" s="135">
        <v>12</v>
      </c>
      <c r="J279" s="135">
        <v>12</v>
      </c>
      <c r="K279" s="135">
        <v>6</v>
      </c>
      <c r="L279" s="150">
        <f>SUM(E279:K279)</f>
        <v>72</v>
      </c>
      <c r="M279" s="149"/>
      <c r="N279" s="120">
        <v>2531.25</v>
      </c>
      <c r="O279" s="120">
        <f>SUM(O280:O287)</f>
        <v>15187.5</v>
      </c>
      <c r="P279" s="120">
        <f t="shared" ref="P279:V279" si="203">SUM(P280:P287)</f>
        <v>30375</v>
      </c>
      <c r="Q279" s="120">
        <f t="shared" si="203"/>
        <v>30375</v>
      </c>
      <c r="R279" s="120">
        <f t="shared" si="203"/>
        <v>30375</v>
      </c>
      <c r="S279" s="120">
        <f t="shared" si="203"/>
        <v>30375</v>
      </c>
      <c r="T279" s="120">
        <f t="shared" si="203"/>
        <v>30375</v>
      </c>
      <c r="U279" s="120">
        <f t="shared" si="203"/>
        <v>15187.5</v>
      </c>
      <c r="V279" s="65">
        <f t="shared" si="203"/>
        <v>182250</v>
      </c>
      <c r="W279" s="65">
        <f>SUM(W280:W287)</f>
        <v>0</v>
      </c>
      <c r="X279" s="65">
        <f>SUM(X280:X287)</f>
        <v>0</v>
      </c>
      <c r="Y279" s="65">
        <f>SUM(Y280:Y287)</f>
        <v>0</v>
      </c>
      <c r="Z279" s="65">
        <f>SUM(Z280:Z287)</f>
        <v>182250</v>
      </c>
      <c r="AA279" s="65">
        <f>SUM(AA280:AA287)</f>
        <v>0</v>
      </c>
      <c r="AB279" s="237">
        <v>0</v>
      </c>
      <c r="AC279" s="237">
        <v>0</v>
      </c>
      <c r="AD279" s="237">
        <v>0</v>
      </c>
      <c r="AE279" s="237">
        <v>1</v>
      </c>
      <c r="AF279" s="237">
        <v>0</v>
      </c>
    </row>
    <row r="280" spans="1:32" s="18" customFormat="1" ht="15" customHeight="1">
      <c r="A280" s="100" t="s">
        <v>22</v>
      </c>
      <c r="B280" s="30" t="s">
        <v>23</v>
      </c>
      <c r="C280" s="127" t="s">
        <v>23</v>
      </c>
      <c r="D280" s="127"/>
      <c r="E280" s="148"/>
      <c r="F280" s="148"/>
      <c r="G280" s="148"/>
      <c r="H280" s="148"/>
      <c r="I280" s="148"/>
      <c r="J280" s="148"/>
      <c r="K280" s="148"/>
      <c r="L280" s="148"/>
      <c r="M280" s="143">
        <v>0</v>
      </c>
      <c r="N280" s="7">
        <v>0</v>
      </c>
      <c r="O280" s="7">
        <f>+E$279*$N280</f>
        <v>0</v>
      </c>
      <c r="P280" s="7">
        <f t="shared" ref="P280:U287" si="204">+F$279*$N280</f>
        <v>0</v>
      </c>
      <c r="Q280" s="7">
        <f t="shared" si="204"/>
        <v>0</v>
      </c>
      <c r="R280" s="7">
        <f t="shared" si="204"/>
        <v>0</v>
      </c>
      <c r="S280" s="7">
        <f t="shared" si="204"/>
        <v>0</v>
      </c>
      <c r="T280" s="7">
        <f t="shared" si="204"/>
        <v>0</v>
      </c>
      <c r="U280" s="7">
        <f t="shared" si="204"/>
        <v>0</v>
      </c>
      <c r="V280" s="7">
        <f>SUM(O280:U280)</f>
        <v>0</v>
      </c>
      <c r="W280" s="7">
        <f>+$V280*AB$279</f>
        <v>0</v>
      </c>
      <c r="X280" s="7">
        <f t="shared" ref="X280:AA287" si="205">+$V280*AC$279</f>
        <v>0</v>
      </c>
      <c r="Y280" s="7">
        <f t="shared" si="205"/>
        <v>0</v>
      </c>
      <c r="Z280" s="7">
        <f t="shared" si="205"/>
        <v>0</v>
      </c>
      <c r="AA280" s="7">
        <f t="shared" si="205"/>
        <v>0</v>
      </c>
      <c r="AB280" s="99"/>
      <c r="AC280" s="99"/>
      <c r="AD280" s="99"/>
      <c r="AE280" s="99"/>
      <c r="AF280" s="99"/>
    </row>
    <row r="281" spans="1:32" s="18" customFormat="1" ht="15" customHeight="1">
      <c r="A281" s="101" t="s">
        <v>24</v>
      </c>
      <c r="B281" s="30" t="s">
        <v>23</v>
      </c>
      <c r="C281" s="127" t="s">
        <v>23</v>
      </c>
      <c r="D281" s="127"/>
      <c r="E281" s="148"/>
      <c r="F281" s="148"/>
      <c r="G281" s="148"/>
      <c r="H281" s="148"/>
      <c r="I281" s="148"/>
      <c r="J281" s="148"/>
      <c r="K281" s="148"/>
      <c r="L281" s="148"/>
      <c r="M281" s="143">
        <v>0</v>
      </c>
      <c r="N281" s="7">
        <v>0</v>
      </c>
      <c r="O281" s="7">
        <f t="shared" ref="O281:O287" si="206">+E$279*$N281</f>
        <v>0</v>
      </c>
      <c r="P281" s="7">
        <f t="shared" si="204"/>
        <v>0</v>
      </c>
      <c r="Q281" s="7">
        <f t="shared" si="204"/>
        <v>0</v>
      </c>
      <c r="R281" s="7">
        <f t="shared" si="204"/>
        <v>0</v>
      </c>
      <c r="S281" s="7">
        <f t="shared" si="204"/>
        <v>0</v>
      </c>
      <c r="T281" s="7">
        <f t="shared" si="204"/>
        <v>0</v>
      </c>
      <c r="U281" s="7">
        <f t="shared" si="204"/>
        <v>0</v>
      </c>
      <c r="V281" s="7">
        <f t="shared" ref="V281:V287" si="207">SUM(O281:U281)</f>
        <v>0</v>
      </c>
      <c r="W281" s="7">
        <f t="shared" ref="W281:W287" si="208">+$V281*AB$279</f>
        <v>0</v>
      </c>
      <c r="X281" s="7">
        <f t="shared" si="205"/>
        <v>0</v>
      </c>
      <c r="Y281" s="7">
        <f t="shared" si="205"/>
        <v>0</v>
      </c>
      <c r="Z281" s="7">
        <f t="shared" si="205"/>
        <v>0</v>
      </c>
      <c r="AA281" s="7">
        <f t="shared" si="205"/>
        <v>0</v>
      </c>
      <c r="AB281" s="99"/>
      <c r="AC281" s="99"/>
      <c r="AD281" s="99"/>
      <c r="AE281" s="99"/>
      <c r="AF281" s="99"/>
    </row>
    <row r="282" spans="1:32" s="18" customFormat="1" ht="15" customHeight="1">
      <c r="A282" s="101" t="s">
        <v>25</v>
      </c>
      <c r="B282" s="30" t="s">
        <v>23</v>
      </c>
      <c r="C282" s="127" t="s">
        <v>23</v>
      </c>
      <c r="D282" s="127"/>
      <c r="E282" s="148"/>
      <c r="F282" s="148"/>
      <c r="G282" s="148"/>
      <c r="H282" s="148"/>
      <c r="I282" s="148"/>
      <c r="J282" s="148"/>
      <c r="K282" s="148"/>
      <c r="L282" s="148"/>
      <c r="M282" s="143">
        <v>0</v>
      </c>
      <c r="N282" s="7">
        <v>0</v>
      </c>
      <c r="O282" s="7">
        <f t="shared" si="206"/>
        <v>0</v>
      </c>
      <c r="P282" s="7">
        <f t="shared" si="204"/>
        <v>0</v>
      </c>
      <c r="Q282" s="7">
        <f t="shared" si="204"/>
        <v>0</v>
      </c>
      <c r="R282" s="7">
        <f t="shared" si="204"/>
        <v>0</v>
      </c>
      <c r="S282" s="7">
        <f t="shared" si="204"/>
        <v>0</v>
      </c>
      <c r="T282" s="7">
        <f t="shared" si="204"/>
        <v>0</v>
      </c>
      <c r="U282" s="7">
        <f t="shared" si="204"/>
        <v>0</v>
      </c>
      <c r="V282" s="7">
        <f t="shared" si="207"/>
        <v>0</v>
      </c>
      <c r="W282" s="7">
        <f t="shared" si="208"/>
        <v>0</v>
      </c>
      <c r="X282" s="7">
        <f t="shared" si="205"/>
        <v>0</v>
      </c>
      <c r="Y282" s="7">
        <f t="shared" si="205"/>
        <v>0</v>
      </c>
      <c r="Z282" s="7">
        <f t="shared" si="205"/>
        <v>0</v>
      </c>
      <c r="AA282" s="7">
        <f t="shared" si="205"/>
        <v>0</v>
      </c>
      <c r="AB282" s="99"/>
      <c r="AC282" s="99"/>
      <c r="AD282" s="99"/>
      <c r="AE282" s="99"/>
      <c r="AF282" s="99"/>
    </row>
    <row r="283" spans="1:32" s="18" customFormat="1">
      <c r="A283" s="101" t="s">
        <v>26</v>
      </c>
      <c r="B283" s="126" t="s">
        <v>269</v>
      </c>
      <c r="C283" s="127" t="s">
        <v>270</v>
      </c>
      <c r="D283" s="127"/>
      <c r="E283" s="148"/>
      <c r="F283" s="148"/>
      <c r="G283" s="148"/>
      <c r="H283" s="148"/>
      <c r="I283" s="148"/>
      <c r="J283" s="148"/>
      <c r="K283" s="148"/>
      <c r="L283" s="148"/>
      <c r="M283" s="143">
        <v>0.47412090082971159</v>
      </c>
      <c r="N283" s="7">
        <v>1200.1185302252075</v>
      </c>
      <c r="O283" s="7">
        <f t="shared" si="206"/>
        <v>7200.7111813512447</v>
      </c>
      <c r="P283" s="7">
        <f t="shared" si="204"/>
        <v>14401.422362702489</v>
      </c>
      <c r="Q283" s="7">
        <f t="shared" si="204"/>
        <v>14401.422362702489</v>
      </c>
      <c r="R283" s="7">
        <f t="shared" si="204"/>
        <v>14401.422362702489</v>
      </c>
      <c r="S283" s="7">
        <f t="shared" si="204"/>
        <v>14401.422362702489</v>
      </c>
      <c r="T283" s="7">
        <f t="shared" si="204"/>
        <v>14401.422362702489</v>
      </c>
      <c r="U283" s="7">
        <f t="shared" si="204"/>
        <v>7200.7111813512447</v>
      </c>
      <c r="V283" s="7">
        <f t="shared" si="207"/>
        <v>86408.534176214933</v>
      </c>
      <c r="W283" s="7">
        <f t="shared" si="208"/>
        <v>0</v>
      </c>
      <c r="X283" s="7">
        <f t="shared" si="205"/>
        <v>0</v>
      </c>
      <c r="Y283" s="7">
        <f t="shared" si="205"/>
        <v>0</v>
      </c>
      <c r="Z283" s="7">
        <f t="shared" si="205"/>
        <v>86408.534176214933</v>
      </c>
      <c r="AA283" s="7">
        <f t="shared" si="205"/>
        <v>0</v>
      </c>
      <c r="AB283" s="99"/>
      <c r="AC283" s="99"/>
      <c r="AD283" s="99"/>
      <c r="AE283" s="99"/>
      <c r="AF283" s="99"/>
    </row>
    <row r="284" spans="1:32" s="18" customFormat="1" ht="15" customHeight="1">
      <c r="A284" s="101" t="s">
        <v>27</v>
      </c>
      <c r="B284" s="126" t="s">
        <v>23</v>
      </c>
      <c r="C284" s="127" t="s">
        <v>271</v>
      </c>
      <c r="D284" s="127"/>
      <c r="E284" s="148"/>
      <c r="F284" s="148"/>
      <c r="G284" s="148"/>
      <c r="H284" s="148"/>
      <c r="I284" s="148"/>
      <c r="J284" s="148"/>
      <c r="K284" s="148"/>
      <c r="L284" s="148"/>
      <c r="M284" s="143">
        <v>0</v>
      </c>
      <c r="N284" s="7">
        <v>0</v>
      </c>
      <c r="O284" s="7">
        <f t="shared" si="206"/>
        <v>0</v>
      </c>
      <c r="P284" s="7">
        <f t="shared" si="204"/>
        <v>0</v>
      </c>
      <c r="Q284" s="7">
        <f t="shared" si="204"/>
        <v>0</v>
      </c>
      <c r="R284" s="7">
        <f t="shared" si="204"/>
        <v>0</v>
      </c>
      <c r="S284" s="7">
        <f t="shared" si="204"/>
        <v>0</v>
      </c>
      <c r="T284" s="7">
        <f t="shared" si="204"/>
        <v>0</v>
      </c>
      <c r="U284" s="7">
        <f t="shared" si="204"/>
        <v>0</v>
      </c>
      <c r="V284" s="7">
        <f t="shared" si="207"/>
        <v>0</v>
      </c>
      <c r="W284" s="7">
        <f t="shared" si="208"/>
        <v>0</v>
      </c>
      <c r="X284" s="7">
        <f t="shared" si="205"/>
        <v>0</v>
      </c>
      <c r="Y284" s="7">
        <f t="shared" si="205"/>
        <v>0</v>
      </c>
      <c r="Z284" s="7">
        <f t="shared" si="205"/>
        <v>0</v>
      </c>
      <c r="AA284" s="7">
        <f t="shared" si="205"/>
        <v>0</v>
      </c>
      <c r="AB284" s="99"/>
      <c r="AC284" s="99"/>
      <c r="AD284" s="99"/>
      <c r="AE284" s="99"/>
      <c r="AF284" s="99"/>
    </row>
    <row r="285" spans="1:32" s="18" customFormat="1" ht="15" customHeight="1">
      <c r="A285" s="101" t="s">
        <v>28</v>
      </c>
      <c r="B285" s="126" t="s">
        <v>272</v>
      </c>
      <c r="C285" s="127" t="s">
        <v>273</v>
      </c>
      <c r="D285" s="127"/>
      <c r="E285" s="148"/>
      <c r="F285" s="148"/>
      <c r="G285" s="148"/>
      <c r="H285" s="148"/>
      <c r="I285" s="148"/>
      <c r="J285" s="148"/>
      <c r="K285" s="148"/>
      <c r="L285" s="148"/>
      <c r="M285" s="143">
        <v>7.9020150138285269E-2</v>
      </c>
      <c r="N285" s="7">
        <v>200.01975503753459</v>
      </c>
      <c r="O285" s="7">
        <f t="shared" si="206"/>
        <v>1200.1185302252075</v>
      </c>
      <c r="P285" s="7">
        <f t="shared" si="204"/>
        <v>2400.2370604504149</v>
      </c>
      <c r="Q285" s="7">
        <f t="shared" si="204"/>
        <v>2400.2370604504149</v>
      </c>
      <c r="R285" s="7">
        <f t="shared" si="204"/>
        <v>2400.2370604504149</v>
      </c>
      <c r="S285" s="7">
        <f t="shared" si="204"/>
        <v>2400.2370604504149</v>
      </c>
      <c r="T285" s="7">
        <f t="shared" si="204"/>
        <v>2400.2370604504149</v>
      </c>
      <c r="U285" s="7">
        <f t="shared" si="204"/>
        <v>1200.1185302252075</v>
      </c>
      <c r="V285" s="7">
        <f t="shared" si="207"/>
        <v>14401.422362702486</v>
      </c>
      <c r="W285" s="7">
        <f t="shared" si="208"/>
        <v>0</v>
      </c>
      <c r="X285" s="7">
        <f t="shared" si="205"/>
        <v>0</v>
      </c>
      <c r="Y285" s="7">
        <f t="shared" si="205"/>
        <v>0</v>
      </c>
      <c r="Z285" s="7">
        <f t="shared" si="205"/>
        <v>14401.422362702486</v>
      </c>
      <c r="AA285" s="7">
        <f t="shared" si="205"/>
        <v>0</v>
      </c>
      <c r="AB285" s="99"/>
      <c r="AC285" s="99"/>
      <c r="AD285" s="99"/>
      <c r="AE285" s="99"/>
      <c r="AF285" s="99"/>
    </row>
    <row r="286" spans="1:32" s="18" customFormat="1" ht="26.25" customHeight="1">
      <c r="A286" s="101" t="s">
        <v>29</v>
      </c>
      <c r="B286" s="126" t="s">
        <v>274</v>
      </c>
      <c r="C286" s="127" t="s">
        <v>275</v>
      </c>
      <c r="D286" s="127"/>
      <c r="E286" s="148"/>
      <c r="F286" s="148"/>
      <c r="G286" s="148"/>
      <c r="H286" s="148"/>
      <c r="I286" s="148"/>
      <c r="J286" s="148"/>
      <c r="K286" s="148"/>
      <c r="L286" s="148"/>
      <c r="M286" s="143">
        <v>0.31608060055314108</v>
      </c>
      <c r="N286" s="7">
        <v>800.07902015013838</v>
      </c>
      <c r="O286" s="7">
        <f t="shared" si="206"/>
        <v>4800.4741209008298</v>
      </c>
      <c r="P286" s="7">
        <f t="shared" si="204"/>
        <v>9600.9482418016596</v>
      </c>
      <c r="Q286" s="7">
        <f t="shared" si="204"/>
        <v>9600.9482418016596</v>
      </c>
      <c r="R286" s="7">
        <f t="shared" si="204"/>
        <v>9600.9482418016596</v>
      </c>
      <c r="S286" s="7">
        <f t="shared" si="204"/>
        <v>9600.9482418016596</v>
      </c>
      <c r="T286" s="7">
        <f t="shared" si="204"/>
        <v>9600.9482418016596</v>
      </c>
      <c r="U286" s="7">
        <f t="shared" si="204"/>
        <v>4800.4741209008298</v>
      </c>
      <c r="V286" s="7">
        <f t="shared" si="207"/>
        <v>57605.689450809943</v>
      </c>
      <c r="W286" s="7">
        <f t="shared" si="208"/>
        <v>0</v>
      </c>
      <c r="X286" s="7">
        <f t="shared" si="205"/>
        <v>0</v>
      </c>
      <c r="Y286" s="7">
        <f t="shared" si="205"/>
        <v>0</v>
      </c>
      <c r="Z286" s="7">
        <f t="shared" si="205"/>
        <v>57605.689450809943</v>
      </c>
      <c r="AA286" s="7">
        <f t="shared" si="205"/>
        <v>0</v>
      </c>
      <c r="AB286" s="99"/>
      <c r="AC286" s="99"/>
      <c r="AD286" s="99"/>
      <c r="AE286" s="99"/>
      <c r="AF286" s="99"/>
    </row>
    <row r="287" spans="1:32" s="18" customFormat="1" ht="35.25" customHeight="1">
      <c r="A287" s="101" t="s">
        <v>30</v>
      </c>
      <c r="B287" s="126" t="s">
        <v>276</v>
      </c>
      <c r="C287" s="127" t="s">
        <v>277</v>
      </c>
      <c r="D287" s="127"/>
      <c r="E287" s="148"/>
      <c r="F287" s="148"/>
      <c r="G287" s="148"/>
      <c r="H287" s="148"/>
      <c r="I287" s="148"/>
      <c r="J287" s="148"/>
      <c r="K287" s="148"/>
      <c r="L287" s="148"/>
      <c r="M287" s="143">
        <v>0.13077834847886211</v>
      </c>
      <c r="N287" s="7">
        <v>331.03269458711969</v>
      </c>
      <c r="O287" s="7">
        <f t="shared" si="206"/>
        <v>1986.196167522718</v>
      </c>
      <c r="P287" s="7">
        <f t="shared" si="204"/>
        <v>3972.3923350454361</v>
      </c>
      <c r="Q287" s="7">
        <f t="shared" si="204"/>
        <v>3972.3923350454361</v>
      </c>
      <c r="R287" s="7">
        <f t="shared" si="204"/>
        <v>3972.3923350454361</v>
      </c>
      <c r="S287" s="7">
        <f t="shared" si="204"/>
        <v>3972.3923350454361</v>
      </c>
      <c r="T287" s="7">
        <f t="shared" si="204"/>
        <v>3972.3923350454361</v>
      </c>
      <c r="U287" s="7">
        <f t="shared" si="204"/>
        <v>1986.196167522718</v>
      </c>
      <c r="V287" s="7">
        <f t="shared" si="207"/>
        <v>23834.354010272615</v>
      </c>
      <c r="W287" s="7">
        <f t="shared" si="208"/>
        <v>0</v>
      </c>
      <c r="X287" s="7">
        <f t="shared" si="205"/>
        <v>0</v>
      </c>
      <c r="Y287" s="7">
        <f t="shared" si="205"/>
        <v>0</v>
      </c>
      <c r="Z287" s="7">
        <f t="shared" si="205"/>
        <v>23834.354010272615</v>
      </c>
      <c r="AA287" s="7">
        <f t="shared" si="205"/>
        <v>0</v>
      </c>
      <c r="AB287" s="99"/>
      <c r="AC287" s="99"/>
      <c r="AD287" s="99"/>
      <c r="AE287" s="99"/>
      <c r="AF287" s="99"/>
    </row>
    <row r="288" spans="1:32" s="18" customFormat="1" ht="15" customHeight="1">
      <c r="A288" s="187"/>
      <c r="B288" s="30"/>
      <c r="C288" s="127"/>
      <c r="D288" s="127"/>
      <c r="E288" s="30"/>
      <c r="F288" s="30"/>
      <c r="G288" s="30"/>
      <c r="H288" s="30"/>
      <c r="I288" s="30"/>
      <c r="J288" s="30"/>
      <c r="K288" s="30"/>
      <c r="L288" s="30"/>
      <c r="M288" s="110">
        <v>1</v>
      </c>
      <c r="N288" s="7"/>
      <c r="O288" s="7"/>
      <c r="P288" s="7"/>
      <c r="Q288" s="7"/>
      <c r="R288" s="7"/>
      <c r="S288" s="7"/>
      <c r="T288" s="7"/>
      <c r="U288" s="7"/>
      <c r="V288" s="57"/>
      <c r="W288" s="7"/>
      <c r="X288" s="7"/>
      <c r="Y288" s="7"/>
      <c r="Z288" s="7"/>
      <c r="AA288" s="70"/>
      <c r="AB288" s="99"/>
      <c r="AC288" s="99"/>
      <c r="AD288" s="99"/>
      <c r="AE288" s="99"/>
      <c r="AF288" s="99"/>
    </row>
    <row r="289" spans="1:45" s="146" customFormat="1" ht="15" customHeight="1">
      <c r="A289" s="186" t="s">
        <v>278</v>
      </c>
      <c r="B289" s="135" t="s">
        <v>279</v>
      </c>
      <c r="C289" s="122"/>
      <c r="D289" s="122"/>
      <c r="E289" s="135">
        <v>12</v>
      </c>
      <c r="F289" s="135">
        <v>24</v>
      </c>
      <c r="G289" s="135">
        <v>24</v>
      </c>
      <c r="H289" s="135">
        <v>24</v>
      </c>
      <c r="I289" s="135">
        <v>24</v>
      </c>
      <c r="J289" s="135">
        <v>24</v>
      </c>
      <c r="K289" s="135">
        <v>12</v>
      </c>
      <c r="L289" s="150">
        <f>SUM(E289:K289)</f>
        <v>144</v>
      </c>
      <c r="M289" s="149"/>
      <c r="N289" s="120">
        <v>3206.25</v>
      </c>
      <c r="O289" s="120">
        <f>SUM(O290:O297)</f>
        <v>38475</v>
      </c>
      <c r="P289" s="120">
        <f t="shared" ref="P289:V289" si="209">SUM(P290:P297)</f>
        <v>76950</v>
      </c>
      <c r="Q289" s="120">
        <f t="shared" si="209"/>
        <v>76950</v>
      </c>
      <c r="R289" s="120">
        <f t="shared" si="209"/>
        <v>76950</v>
      </c>
      <c r="S289" s="120">
        <f t="shared" si="209"/>
        <v>76950</v>
      </c>
      <c r="T289" s="120">
        <f t="shared" si="209"/>
        <v>76950</v>
      </c>
      <c r="U289" s="120">
        <f t="shared" si="209"/>
        <v>38475</v>
      </c>
      <c r="V289" s="65">
        <f t="shared" si="209"/>
        <v>461700.00000000006</v>
      </c>
      <c r="W289" s="65">
        <f>SUM(W290:W297)</f>
        <v>0</v>
      </c>
      <c r="X289" s="65">
        <f>SUM(X290:X297)</f>
        <v>46170.000000000015</v>
      </c>
      <c r="Y289" s="65">
        <f>SUM(Y290:Y297)</f>
        <v>230850.00000000003</v>
      </c>
      <c r="Z289" s="65">
        <f>SUM(Z290:Z297)</f>
        <v>184680.00000000006</v>
      </c>
      <c r="AA289" s="65">
        <f>SUM(AA290:AA297)</f>
        <v>0</v>
      </c>
      <c r="AB289" s="237">
        <v>0</v>
      </c>
      <c r="AC289" s="237">
        <v>0.1</v>
      </c>
      <c r="AD289" s="237">
        <v>0.5</v>
      </c>
      <c r="AE289" s="237">
        <v>0.4</v>
      </c>
      <c r="AF289" s="237">
        <v>0</v>
      </c>
    </row>
    <row r="290" spans="1:45" s="18" customFormat="1" ht="15" customHeight="1">
      <c r="A290" s="100" t="s">
        <v>22</v>
      </c>
      <c r="B290" s="30" t="s">
        <v>23</v>
      </c>
      <c r="C290" s="30" t="s">
        <v>23</v>
      </c>
      <c r="D290" s="30"/>
      <c r="E290" s="148"/>
      <c r="F290" s="148"/>
      <c r="G290" s="148"/>
      <c r="H290" s="148"/>
      <c r="I290" s="148"/>
      <c r="J290" s="148"/>
      <c r="K290" s="148"/>
      <c r="L290" s="148"/>
      <c r="M290" s="143">
        <v>0</v>
      </c>
      <c r="N290" s="7">
        <v>0</v>
      </c>
      <c r="O290" s="7">
        <f>+E$289*$N290</f>
        <v>0</v>
      </c>
      <c r="P290" s="7">
        <f t="shared" ref="P290:U297" si="210">+F$289*$N290</f>
        <v>0</v>
      </c>
      <c r="Q290" s="7">
        <f t="shared" si="210"/>
        <v>0</v>
      </c>
      <c r="R290" s="7">
        <f t="shared" si="210"/>
        <v>0</v>
      </c>
      <c r="S290" s="7">
        <f t="shared" si="210"/>
        <v>0</v>
      </c>
      <c r="T290" s="7">
        <f t="shared" si="210"/>
        <v>0</v>
      </c>
      <c r="U290" s="7">
        <f t="shared" si="210"/>
        <v>0</v>
      </c>
      <c r="V290" s="7">
        <f>SUM(O290:U290)</f>
        <v>0</v>
      </c>
      <c r="W290" s="7">
        <f>+$V290*AB$289</f>
        <v>0</v>
      </c>
      <c r="X290" s="7">
        <f t="shared" ref="X290:AA297" si="211">+$V290*AC$289</f>
        <v>0</v>
      </c>
      <c r="Y290" s="7">
        <f t="shared" si="211"/>
        <v>0</v>
      </c>
      <c r="Z290" s="7">
        <f t="shared" si="211"/>
        <v>0</v>
      </c>
      <c r="AA290" s="7">
        <f t="shared" si="211"/>
        <v>0</v>
      </c>
      <c r="AB290" s="99"/>
      <c r="AC290" s="99"/>
      <c r="AD290" s="99"/>
      <c r="AE290" s="99"/>
      <c r="AF290" s="99"/>
    </row>
    <row r="291" spans="1:45" s="18" customFormat="1" ht="15" customHeight="1">
      <c r="A291" s="101" t="s">
        <v>24</v>
      </c>
      <c r="B291" s="30" t="s">
        <v>23</v>
      </c>
      <c r="C291" s="30" t="s">
        <v>23</v>
      </c>
      <c r="D291" s="30"/>
      <c r="E291" s="148"/>
      <c r="F291" s="148"/>
      <c r="G291" s="148"/>
      <c r="H291" s="148"/>
      <c r="I291" s="148"/>
      <c r="J291" s="148"/>
      <c r="K291" s="148"/>
      <c r="L291" s="148"/>
      <c r="M291" s="143">
        <v>0</v>
      </c>
      <c r="N291" s="7">
        <v>0</v>
      </c>
      <c r="O291" s="7">
        <f t="shared" ref="O291:O297" si="212">+E$289*$N291</f>
        <v>0</v>
      </c>
      <c r="P291" s="7">
        <f t="shared" si="210"/>
        <v>0</v>
      </c>
      <c r="Q291" s="7">
        <f t="shared" si="210"/>
        <v>0</v>
      </c>
      <c r="R291" s="7">
        <f t="shared" si="210"/>
        <v>0</v>
      </c>
      <c r="S291" s="7">
        <f t="shared" si="210"/>
        <v>0</v>
      </c>
      <c r="T291" s="7">
        <f t="shared" si="210"/>
        <v>0</v>
      </c>
      <c r="U291" s="7">
        <f t="shared" si="210"/>
        <v>0</v>
      </c>
      <c r="V291" s="7">
        <f t="shared" ref="V291:V296" si="213">SUM(O291:U291)</f>
        <v>0</v>
      </c>
      <c r="W291" s="7">
        <f t="shared" ref="W291:W297" si="214">+$V291*AB$289</f>
        <v>0</v>
      </c>
      <c r="X291" s="7">
        <f t="shared" si="211"/>
        <v>0</v>
      </c>
      <c r="Y291" s="7">
        <f t="shared" si="211"/>
        <v>0</v>
      </c>
      <c r="Z291" s="7">
        <f t="shared" si="211"/>
        <v>0</v>
      </c>
      <c r="AA291" s="7">
        <f t="shared" si="211"/>
        <v>0</v>
      </c>
      <c r="AB291" s="99"/>
      <c r="AC291" s="99"/>
      <c r="AD291" s="99"/>
      <c r="AE291" s="99"/>
      <c r="AF291" s="99"/>
    </row>
    <row r="292" spans="1:45" s="18" customFormat="1" ht="15" customHeight="1">
      <c r="A292" s="101" t="s">
        <v>25</v>
      </c>
      <c r="B292" s="30" t="s">
        <v>23</v>
      </c>
      <c r="C292" s="30" t="s">
        <v>23</v>
      </c>
      <c r="D292" s="30"/>
      <c r="E292" s="148"/>
      <c r="F292" s="148"/>
      <c r="G292" s="148"/>
      <c r="H292" s="148"/>
      <c r="I292" s="148"/>
      <c r="J292" s="148"/>
      <c r="K292" s="148"/>
      <c r="L292" s="148"/>
      <c r="M292" s="143">
        <v>0</v>
      </c>
      <c r="N292" s="7">
        <v>0</v>
      </c>
      <c r="O292" s="7">
        <f t="shared" si="212"/>
        <v>0</v>
      </c>
      <c r="P292" s="7">
        <f t="shared" si="210"/>
        <v>0</v>
      </c>
      <c r="Q292" s="7">
        <f t="shared" si="210"/>
        <v>0</v>
      </c>
      <c r="R292" s="7">
        <f t="shared" si="210"/>
        <v>0</v>
      </c>
      <c r="S292" s="7">
        <f t="shared" si="210"/>
        <v>0</v>
      </c>
      <c r="T292" s="7">
        <f t="shared" si="210"/>
        <v>0</v>
      </c>
      <c r="U292" s="7">
        <f t="shared" si="210"/>
        <v>0</v>
      </c>
      <c r="V292" s="7">
        <f t="shared" si="213"/>
        <v>0</v>
      </c>
      <c r="W292" s="7">
        <f t="shared" si="214"/>
        <v>0</v>
      </c>
      <c r="X292" s="7">
        <f t="shared" si="211"/>
        <v>0</v>
      </c>
      <c r="Y292" s="7">
        <f t="shared" si="211"/>
        <v>0</v>
      </c>
      <c r="Z292" s="7">
        <f t="shared" si="211"/>
        <v>0</v>
      </c>
      <c r="AA292" s="7">
        <f t="shared" si="211"/>
        <v>0</v>
      </c>
      <c r="AB292" s="99"/>
      <c r="AC292" s="99"/>
      <c r="AD292" s="99"/>
      <c r="AE292" s="99"/>
      <c r="AF292" s="99"/>
    </row>
    <row r="293" spans="1:45" s="18" customFormat="1" ht="15" customHeight="1">
      <c r="A293" s="101" t="s">
        <v>26</v>
      </c>
      <c r="B293" s="30" t="s">
        <v>280</v>
      </c>
      <c r="C293" s="127" t="s">
        <v>281</v>
      </c>
      <c r="D293" s="127"/>
      <c r="E293" s="148"/>
      <c r="F293" s="148"/>
      <c r="G293" s="148"/>
      <c r="H293" s="148"/>
      <c r="I293" s="148"/>
      <c r="J293" s="148"/>
      <c r="K293" s="148"/>
      <c r="L293" s="148"/>
      <c r="M293" s="143">
        <v>0.62383031815346224</v>
      </c>
      <c r="N293" s="7">
        <v>2000.1559575795384</v>
      </c>
      <c r="O293" s="7">
        <f t="shared" si="212"/>
        <v>24001.871490954461</v>
      </c>
      <c r="P293" s="7">
        <f t="shared" si="210"/>
        <v>48003.742981908923</v>
      </c>
      <c r="Q293" s="7">
        <f t="shared" si="210"/>
        <v>48003.742981908923</v>
      </c>
      <c r="R293" s="7">
        <f t="shared" si="210"/>
        <v>48003.742981908923</v>
      </c>
      <c r="S293" s="7">
        <f t="shared" si="210"/>
        <v>48003.742981908923</v>
      </c>
      <c r="T293" s="7">
        <f t="shared" si="210"/>
        <v>48003.742981908923</v>
      </c>
      <c r="U293" s="7">
        <f t="shared" si="210"/>
        <v>24001.871490954461</v>
      </c>
      <c r="V293" s="7">
        <f t="shared" si="213"/>
        <v>288022.45789145358</v>
      </c>
      <c r="W293" s="7">
        <f t="shared" si="214"/>
        <v>0</v>
      </c>
      <c r="X293" s="7">
        <f t="shared" si="211"/>
        <v>28802.24578914536</v>
      </c>
      <c r="Y293" s="7">
        <f t="shared" si="211"/>
        <v>144011.22894572679</v>
      </c>
      <c r="Z293" s="7">
        <f t="shared" si="211"/>
        <v>115208.98315658144</v>
      </c>
      <c r="AA293" s="7">
        <f t="shared" si="211"/>
        <v>0</v>
      </c>
      <c r="AB293" s="99"/>
      <c r="AC293" s="99"/>
      <c r="AD293" s="99"/>
      <c r="AE293" s="99"/>
      <c r="AF293" s="99"/>
    </row>
    <row r="294" spans="1:45" s="18" customFormat="1" ht="15" customHeight="1">
      <c r="A294" s="101" t="s">
        <v>27</v>
      </c>
      <c r="B294" s="30" t="s">
        <v>282</v>
      </c>
      <c r="C294" s="127" t="s">
        <v>283</v>
      </c>
      <c r="D294" s="127"/>
      <c r="E294" s="148"/>
      <c r="F294" s="148"/>
      <c r="G294" s="148"/>
      <c r="H294" s="148"/>
      <c r="I294" s="148"/>
      <c r="J294" s="148"/>
      <c r="K294" s="148"/>
      <c r="L294" s="148"/>
      <c r="M294" s="143">
        <v>0.15782907049282596</v>
      </c>
      <c r="N294" s="7">
        <v>506.03945726762322</v>
      </c>
      <c r="O294" s="7">
        <f t="shared" si="212"/>
        <v>6072.4734872114786</v>
      </c>
      <c r="P294" s="7">
        <f t="shared" si="210"/>
        <v>12144.946974422957</v>
      </c>
      <c r="Q294" s="7">
        <f t="shared" si="210"/>
        <v>12144.946974422957</v>
      </c>
      <c r="R294" s="7">
        <f t="shared" si="210"/>
        <v>12144.946974422957</v>
      </c>
      <c r="S294" s="7">
        <f t="shared" si="210"/>
        <v>12144.946974422957</v>
      </c>
      <c r="T294" s="7">
        <f t="shared" si="210"/>
        <v>12144.946974422957</v>
      </c>
      <c r="U294" s="7">
        <f t="shared" si="210"/>
        <v>6072.4734872114786</v>
      </c>
      <c r="V294" s="7">
        <f t="shared" si="213"/>
        <v>72869.681846537744</v>
      </c>
      <c r="W294" s="7">
        <f t="shared" si="214"/>
        <v>0</v>
      </c>
      <c r="X294" s="7">
        <f t="shared" si="211"/>
        <v>7286.9681846537751</v>
      </c>
      <c r="Y294" s="7">
        <f t="shared" si="211"/>
        <v>36434.840923268872</v>
      </c>
      <c r="Z294" s="7">
        <f t="shared" si="211"/>
        <v>29147.8727386151</v>
      </c>
      <c r="AA294" s="7">
        <f t="shared" si="211"/>
        <v>0</v>
      </c>
      <c r="AB294" s="99"/>
      <c r="AC294" s="99"/>
      <c r="AD294" s="99"/>
      <c r="AE294" s="99"/>
      <c r="AF294" s="99"/>
    </row>
    <row r="295" spans="1:45" s="18" customFormat="1" ht="32.25" customHeight="1">
      <c r="A295" s="101" t="s">
        <v>28</v>
      </c>
      <c r="B295" s="126" t="s">
        <v>284</v>
      </c>
      <c r="C295" s="127" t="s">
        <v>285</v>
      </c>
      <c r="D295" s="127"/>
      <c r="E295" s="148"/>
      <c r="F295" s="148"/>
      <c r="G295" s="148"/>
      <c r="H295" s="148"/>
      <c r="I295" s="148"/>
      <c r="J295" s="148"/>
      <c r="K295" s="148"/>
      <c r="L295" s="148"/>
      <c r="M295" s="143">
        <v>6.2383031815346227E-2</v>
      </c>
      <c r="N295" s="7">
        <v>200.01559575795383</v>
      </c>
      <c r="O295" s="7">
        <f t="shared" si="212"/>
        <v>2400.1871490954459</v>
      </c>
      <c r="P295" s="7">
        <f t="shared" si="210"/>
        <v>4800.3742981908917</v>
      </c>
      <c r="Q295" s="7">
        <f t="shared" si="210"/>
        <v>4800.3742981908917</v>
      </c>
      <c r="R295" s="7">
        <f t="shared" si="210"/>
        <v>4800.3742981908917</v>
      </c>
      <c r="S295" s="7">
        <f t="shared" si="210"/>
        <v>4800.3742981908917</v>
      </c>
      <c r="T295" s="7">
        <f t="shared" si="210"/>
        <v>4800.3742981908917</v>
      </c>
      <c r="U295" s="7">
        <f t="shared" si="210"/>
        <v>2400.1871490954459</v>
      </c>
      <c r="V295" s="7">
        <f t="shared" si="213"/>
        <v>28802.245789145349</v>
      </c>
      <c r="W295" s="7">
        <f t="shared" si="214"/>
        <v>0</v>
      </c>
      <c r="X295" s="7">
        <f t="shared" si="211"/>
        <v>2880.224578914535</v>
      </c>
      <c r="Y295" s="7">
        <f t="shared" si="211"/>
        <v>14401.122894572674</v>
      </c>
      <c r="Z295" s="7">
        <f t="shared" si="211"/>
        <v>11520.89831565814</v>
      </c>
      <c r="AA295" s="7">
        <f t="shared" si="211"/>
        <v>0</v>
      </c>
      <c r="AB295" s="99"/>
      <c r="AC295" s="99"/>
      <c r="AD295" s="99"/>
      <c r="AE295" s="99"/>
      <c r="AF295" s="99"/>
    </row>
    <row r="296" spans="1:45" s="18" customFormat="1" ht="15" customHeight="1">
      <c r="A296" s="101" t="s">
        <v>29</v>
      </c>
      <c r="B296" s="30" t="s">
        <v>274</v>
      </c>
      <c r="C296" s="127" t="s">
        <v>286</v>
      </c>
      <c r="D296" s="127"/>
      <c r="E296" s="148"/>
      <c r="F296" s="148"/>
      <c r="G296" s="148"/>
      <c r="H296" s="148"/>
      <c r="I296" s="148"/>
      <c r="J296" s="148"/>
      <c r="K296" s="148"/>
      <c r="L296" s="148"/>
      <c r="M296" s="143">
        <v>0.15595757953836556</v>
      </c>
      <c r="N296" s="7">
        <v>500.0389893948846</v>
      </c>
      <c r="O296" s="7">
        <f t="shared" si="212"/>
        <v>6000.4678727386154</v>
      </c>
      <c r="P296" s="7">
        <f t="shared" si="210"/>
        <v>12000.935745477231</v>
      </c>
      <c r="Q296" s="7">
        <f t="shared" si="210"/>
        <v>12000.935745477231</v>
      </c>
      <c r="R296" s="7">
        <f t="shared" si="210"/>
        <v>12000.935745477231</v>
      </c>
      <c r="S296" s="7">
        <f t="shared" si="210"/>
        <v>12000.935745477231</v>
      </c>
      <c r="T296" s="7">
        <f t="shared" si="210"/>
        <v>12000.935745477231</v>
      </c>
      <c r="U296" s="7">
        <f t="shared" si="210"/>
        <v>6000.4678727386154</v>
      </c>
      <c r="V296" s="7">
        <f t="shared" si="213"/>
        <v>72005.614472863395</v>
      </c>
      <c r="W296" s="7">
        <f t="shared" si="214"/>
        <v>0</v>
      </c>
      <c r="X296" s="7">
        <f t="shared" si="211"/>
        <v>7200.5614472863399</v>
      </c>
      <c r="Y296" s="7">
        <f t="shared" si="211"/>
        <v>36002.807236431698</v>
      </c>
      <c r="Z296" s="7">
        <f t="shared" si="211"/>
        <v>28802.24578914536</v>
      </c>
      <c r="AA296" s="7">
        <f t="shared" si="211"/>
        <v>0</v>
      </c>
      <c r="AB296" s="99"/>
      <c r="AC296" s="99"/>
      <c r="AD296" s="99"/>
      <c r="AE296" s="99"/>
      <c r="AF296" s="99"/>
    </row>
    <row r="297" spans="1:45" s="18" customFormat="1" ht="15" customHeight="1">
      <c r="A297" s="101" t="s">
        <v>30</v>
      </c>
      <c r="B297" s="30" t="s">
        <v>23</v>
      </c>
      <c r="C297" s="127" t="s">
        <v>23</v>
      </c>
      <c r="D297" s="127"/>
      <c r="E297" s="148"/>
      <c r="F297" s="148"/>
      <c r="G297" s="148"/>
      <c r="H297" s="148"/>
      <c r="I297" s="148"/>
      <c r="J297" s="148"/>
      <c r="K297" s="148"/>
      <c r="L297" s="148"/>
      <c r="M297" s="143">
        <v>0</v>
      </c>
      <c r="N297" s="7">
        <v>0</v>
      </c>
      <c r="O297" s="7">
        <f t="shared" si="212"/>
        <v>0</v>
      </c>
      <c r="P297" s="7">
        <f t="shared" si="210"/>
        <v>0</v>
      </c>
      <c r="Q297" s="7">
        <f t="shared" si="210"/>
        <v>0</v>
      </c>
      <c r="R297" s="7">
        <f t="shared" si="210"/>
        <v>0</v>
      </c>
      <c r="S297" s="7">
        <f t="shared" si="210"/>
        <v>0</v>
      </c>
      <c r="T297" s="7">
        <f t="shared" si="210"/>
        <v>0</v>
      </c>
      <c r="U297" s="7">
        <f t="shared" si="210"/>
        <v>0</v>
      </c>
      <c r="V297" s="7">
        <v>0</v>
      </c>
      <c r="W297" s="7">
        <f t="shared" si="214"/>
        <v>0</v>
      </c>
      <c r="X297" s="7">
        <f t="shared" si="211"/>
        <v>0</v>
      </c>
      <c r="Y297" s="7">
        <f t="shared" si="211"/>
        <v>0</v>
      </c>
      <c r="Z297" s="7">
        <f t="shared" si="211"/>
        <v>0</v>
      </c>
      <c r="AA297" s="7">
        <f t="shared" si="211"/>
        <v>0</v>
      </c>
      <c r="AB297" s="99"/>
      <c r="AC297" s="99"/>
      <c r="AD297" s="99"/>
      <c r="AE297" s="99"/>
      <c r="AF297" s="99"/>
    </row>
    <row r="298" spans="1:45" s="18" customFormat="1" ht="15" customHeight="1">
      <c r="A298" s="189"/>
      <c r="B298" s="30"/>
      <c r="C298" s="127"/>
      <c r="D298" s="127"/>
      <c r="E298" s="30"/>
      <c r="F298" s="30"/>
      <c r="G298" s="30"/>
      <c r="H298" s="30"/>
      <c r="I298" s="30"/>
      <c r="J298" s="30"/>
      <c r="K298" s="30"/>
      <c r="L298" s="30"/>
      <c r="M298" s="110">
        <v>0.99999999999999989</v>
      </c>
      <c r="N298" s="7"/>
      <c r="O298" s="7"/>
      <c r="P298" s="7"/>
      <c r="Q298" s="7"/>
      <c r="R298" s="7"/>
      <c r="S298" s="7"/>
      <c r="T298" s="7"/>
      <c r="U298" s="7"/>
      <c r="V298" s="57"/>
      <c r="W298" s="7"/>
      <c r="X298" s="70"/>
      <c r="Y298" s="70"/>
      <c r="Z298" s="70"/>
      <c r="AA298" s="70"/>
      <c r="AB298" s="99"/>
      <c r="AC298" s="99"/>
      <c r="AD298" s="99"/>
      <c r="AE298" s="99"/>
      <c r="AF298" s="99"/>
    </row>
    <row r="299" spans="1:45">
      <c r="A299" s="14" t="s">
        <v>287</v>
      </c>
      <c r="B299" s="181"/>
      <c r="C299" s="266"/>
      <c r="D299" s="266"/>
      <c r="E299" s="181"/>
      <c r="F299" s="181"/>
      <c r="G299" s="181"/>
      <c r="H299" s="181"/>
      <c r="I299" s="181"/>
      <c r="J299" s="181"/>
      <c r="K299" s="181"/>
      <c r="L299" s="181"/>
      <c r="M299" s="181"/>
      <c r="N299" s="48"/>
      <c r="O299" s="48"/>
      <c r="P299" s="48"/>
      <c r="Q299" s="48"/>
      <c r="R299" s="48"/>
      <c r="S299" s="48"/>
      <c r="T299" s="48"/>
      <c r="U299" s="48"/>
      <c r="V299" s="55">
        <f t="shared" ref="V299:AA299" si="215">+V300+V353+V425</f>
        <v>8382836.3976593241</v>
      </c>
      <c r="W299" s="55">
        <f t="shared" si="215"/>
        <v>5479854.8600423178</v>
      </c>
      <c r="X299" s="55">
        <f t="shared" si="215"/>
        <v>1009900.25</v>
      </c>
      <c r="Y299" s="55">
        <f t="shared" si="215"/>
        <v>537052.25</v>
      </c>
      <c r="Z299" s="55">
        <f t="shared" si="215"/>
        <v>194400</v>
      </c>
      <c r="AA299" s="55">
        <f t="shared" si="215"/>
        <v>1161629.0376170066</v>
      </c>
      <c r="AB299" s="245"/>
      <c r="AC299" s="246"/>
      <c r="AD299" s="246"/>
      <c r="AE299" s="246"/>
      <c r="AF299" s="246"/>
    </row>
    <row r="300" spans="1:45" s="10" customFormat="1">
      <c r="A300" s="14" t="s">
        <v>288</v>
      </c>
      <c r="B300" s="14" t="s">
        <v>289</v>
      </c>
      <c r="C300" s="266"/>
      <c r="D300" s="266"/>
      <c r="E300" s="190"/>
      <c r="F300" s="190"/>
      <c r="G300" s="190"/>
      <c r="H300" s="190"/>
      <c r="I300" s="190"/>
      <c r="J300" s="190"/>
      <c r="K300" s="190"/>
      <c r="L300" s="190"/>
      <c r="M300" s="190"/>
      <c r="N300" s="74"/>
      <c r="O300" s="74"/>
      <c r="P300" s="74"/>
      <c r="Q300" s="74"/>
      <c r="R300" s="74"/>
      <c r="S300" s="74"/>
      <c r="T300" s="74"/>
      <c r="U300" s="74"/>
      <c r="V300" s="75">
        <f t="shared" ref="V300:AA300" si="216">+V301+V332</f>
        <v>1028555.897659324</v>
      </c>
      <c r="W300" s="75">
        <f t="shared" si="216"/>
        <v>880534.86004231754</v>
      </c>
      <c r="X300" s="75">
        <f t="shared" si="216"/>
        <v>0</v>
      </c>
      <c r="Y300" s="75">
        <f t="shared" si="216"/>
        <v>0</v>
      </c>
      <c r="Z300" s="75">
        <f t="shared" si="216"/>
        <v>0</v>
      </c>
      <c r="AA300" s="75">
        <f t="shared" si="216"/>
        <v>148021.03761700663</v>
      </c>
      <c r="AB300" s="238"/>
      <c r="AC300" s="248"/>
      <c r="AD300" s="248"/>
      <c r="AE300" s="248"/>
      <c r="AF300" s="248"/>
      <c r="AG300" s="2"/>
      <c r="AH300" s="2"/>
      <c r="AI300" s="2"/>
      <c r="AJ300" s="2"/>
      <c r="AK300" s="2"/>
      <c r="AL300" s="2"/>
      <c r="AM300" s="2"/>
      <c r="AN300" s="2"/>
      <c r="AO300" s="2"/>
      <c r="AP300" s="2"/>
      <c r="AQ300" s="2"/>
      <c r="AR300" s="2"/>
      <c r="AS300" s="2"/>
    </row>
    <row r="301" spans="1:45" s="8" customFormat="1" ht="15" customHeight="1">
      <c r="A301" s="191" t="s">
        <v>290</v>
      </c>
      <c r="B301" s="192" t="s">
        <v>291</v>
      </c>
      <c r="C301" s="267"/>
      <c r="D301" s="267"/>
      <c r="E301" s="310">
        <v>159</v>
      </c>
      <c r="F301" s="310">
        <v>206</v>
      </c>
      <c r="G301" s="310">
        <v>180</v>
      </c>
      <c r="H301" s="310">
        <v>180</v>
      </c>
      <c r="I301" s="310">
        <v>180</v>
      </c>
      <c r="J301" s="310">
        <v>180</v>
      </c>
      <c r="K301" s="310">
        <v>90</v>
      </c>
      <c r="L301" s="310">
        <f>SUM(L302:L322)</f>
        <v>1175</v>
      </c>
      <c r="M301" s="193"/>
      <c r="N301" s="53"/>
      <c r="O301" s="53"/>
      <c r="P301" s="53"/>
      <c r="Q301" s="53"/>
      <c r="R301" s="53"/>
      <c r="S301" s="53"/>
      <c r="T301" s="53"/>
      <c r="U301" s="53"/>
      <c r="V301" s="40">
        <f t="shared" ref="V301:AA301" si="217">+V302+V312+V322</f>
        <v>145336.1</v>
      </c>
      <c r="W301" s="40">
        <f t="shared" si="217"/>
        <v>75517.909999999989</v>
      </c>
      <c r="X301" s="40">
        <f t="shared" si="217"/>
        <v>0</v>
      </c>
      <c r="Y301" s="40">
        <f t="shared" si="217"/>
        <v>0</v>
      </c>
      <c r="Z301" s="40">
        <f t="shared" si="217"/>
        <v>0</v>
      </c>
      <c r="AA301" s="40">
        <f t="shared" si="217"/>
        <v>69818.19</v>
      </c>
      <c r="AB301" s="247"/>
      <c r="AC301" s="41"/>
      <c r="AD301" s="41"/>
      <c r="AE301" s="41"/>
      <c r="AF301" s="41"/>
      <c r="AG301" s="2"/>
      <c r="AH301" s="2"/>
      <c r="AI301" s="2"/>
      <c r="AJ301" s="2"/>
      <c r="AK301" s="2"/>
      <c r="AL301" s="2"/>
      <c r="AM301" s="2"/>
      <c r="AN301" s="2"/>
      <c r="AO301" s="2"/>
      <c r="AP301" s="2"/>
      <c r="AQ301" s="2"/>
      <c r="AR301" s="2"/>
      <c r="AS301" s="2"/>
    </row>
    <row r="302" spans="1:45" s="71" customFormat="1" ht="15" customHeight="1">
      <c r="A302" s="194" t="s">
        <v>292</v>
      </c>
      <c r="B302" s="195" t="s">
        <v>293</v>
      </c>
      <c r="C302" s="122"/>
      <c r="D302" s="122"/>
      <c r="E302" s="150">
        <v>45</v>
      </c>
      <c r="F302" s="150">
        <v>90</v>
      </c>
      <c r="G302" s="150">
        <v>90</v>
      </c>
      <c r="H302" s="150">
        <v>90</v>
      </c>
      <c r="I302" s="150">
        <v>90</v>
      </c>
      <c r="J302" s="150">
        <v>90</v>
      </c>
      <c r="K302" s="150">
        <v>45</v>
      </c>
      <c r="L302" s="150">
        <f>SUM(E302:K302)</f>
        <v>540</v>
      </c>
      <c r="M302" s="196"/>
      <c r="N302" s="120">
        <v>123.5</v>
      </c>
      <c r="O302" s="120">
        <f>SUM(O303:O310)</f>
        <v>5557.5</v>
      </c>
      <c r="P302" s="120">
        <f t="shared" ref="P302:V302" si="218">SUM(P303:P310)</f>
        <v>11115</v>
      </c>
      <c r="Q302" s="120">
        <f t="shared" si="218"/>
        <v>11115</v>
      </c>
      <c r="R302" s="120">
        <f t="shared" si="218"/>
        <v>11115</v>
      </c>
      <c r="S302" s="120">
        <f t="shared" si="218"/>
        <v>11115</v>
      </c>
      <c r="T302" s="120">
        <f t="shared" si="218"/>
        <v>11115</v>
      </c>
      <c r="U302" s="120">
        <f t="shared" si="218"/>
        <v>5557.5</v>
      </c>
      <c r="V302" s="65">
        <f t="shared" si="218"/>
        <v>66690</v>
      </c>
      <c r="W302" s="65">
        <f>SUM(W303:W310)</f>
        <v>33345</v>
      </c>
      <c r="X302" s="65">
        <f>SUM(X303:X310)</f>
        <v>0</v>
      </c>
      <c r="Y302" s="65">
        <f>SUM(Y303:Y310)</f>
        <v>0</v>
      </c>
      <c r="Z302" s="65">
        <f>SUM(Z303:Z310)</f>
        <v>0</v>
      </c>
      <c r="AA302" s="65">
        <f>SUM(AA303:AA310)</f>
        <v>33345</v>
      </c>
      <c r="AB302" s="237">
        <v>0.5</v>
      </c>
      <c r="AC302" s="237">
        <v>0</v>
      </c>
      <c r="AD302" s="237">
        <v>0</v>
      </c>
      <c r="AE302" s="237">
        <v>0</v>
      </c>
      <c r="AF302" s="237">
        <v>0.5</v>
      </c>
      <c r="AG302" s="321"/>
    </row>
    <row r="303" spans="1:45" s="2" customFormat="1" ht="15" customHeight="1">
      <c r="A303" s="115" t="s">
        <v>22</v>
      </c>
      <c r="B303" s="197" t="s">
        <v>23</v>
      </c>
      <c r="C303" s="127" t="s">
        <v>23</v>
      </c>
      <c r="D303" s="127"/>
      <c r="E303" s="148"/>
      <c r="F303" s="148"/>
      <c r="G303" s="148"/>
      <c r="H303" s="148"/>
      <c r="I303" s="148"/>
      <c r="J303" s="148"/>
      <c r="K303" s="148"/>
      <c r="L303" s="148"/>
      <c r="M303" s="147">
        <v>0</v>
      </c>
      <c r="N303" s="7">
        <f>+$N$302*M303</f>
        <v>0</v>
      </c>
      <c r="O303" s="7">
        <f>+E$302*$N303</f>
        <v>0</v>
      </c>
      <c r="P303" s="7">
        <f t="shared" ref="P303:U303" si="219">+F$302*$N303</f>
        <v>0</v>
      </c>
      <c r="Q303" s="7">
        <f t="shared" si="219"/>
        <v>0</v>
      </c>
      <c r="R303" s="7">
        <f t="shared" si="219"/>
        <v>0</v>
      </c>
      <c r="S303" s="7">
        <f t="shared" si="219"/>
        <v>0</v>
      </c>
      <c r="T303" s="7">
        <f t="shared" si="219"/>
        <v>0</v>
      </c>
      <c r="U303" s="7">
        <f t="shared" si="219"/>
        <v>0</v>
      </c>
      <c r="V303" s="7">
        <f>SUM(O303:U303)</f>
        <v>0</v>
      </c>
      <c r="W303" s="7">
        <f>+$V303*AB$302</f>
        <v>0</v>
      </c>
      <c r="X303" s="7">
        <f t="shared" ref="X303:AA310" si="220">+$V303*AC$302</f>
        <v>0</v>
      </c>
      <c r="Y303" s="7">
        <f t="shared" si="220"/>
        <v>0</v>
      </c>
      <c r="Z303" s="7">
        <f t="shared" si="220"/>
        <v>0</v>
      </c>
      <c r="AA303" s="7">
        <f t="shared" si="220"/>
        <v>0</v>
      </c>
      <c r="AB303" s="99"/>
      <c r="AC303" s="99"/>
      <c r="AD303" s="99"/>
      <c r="AE303" s="99"/>
      <c r="AF303" s="99"/>
      <c r="AG303" s="321"/>
    </row>
    <row r="304" spans="1:45" s="2" customFormat="1" ht="15" customHeight="1">
      <c r="A304" s="116" t="s">
        <v>24</v>
      </c>
      <c r="B304" s="197" t="s">
        <v>23</v>
      </c>
      <c r="C304" s="127" t="s">
        <v>23</v>
      </c>
      <c r="D304" s="127"/>
      <c r="E304" s="148"/>
      <c r="F304" s="148"/>
      <c r="G304" s="148"/>
      <c r="H304" s="148"/>
      <c r="I304" s="148"/>
      <c r="J304" s="148"/>
      <c r="K304" s="148"/>
      <c r="L304" s="148"/>
      <c r="M304" s="147">
        <v>0</v>
      </c>
      <c r="N304" s="7">
        <f t="shared" ref="N304:N310" si="221">+$N$302*M304</f>
        <v>0</v>
      </c>
      <c r="O304" s="7">
        <f t="shared" ref="O304:O310" si="222">+E$302*$N304</f>
        <v>0</v>
      </c>
      <c r="P304" s="7">
        <f t="shared" ref="P304:P310" si="223">+F$302*$N304</f>
        <v>0</v>
      </c>
      <c r="Q304" s="7">
        <f t="shared" ref="Q304:Q310" si="224">+G$302*$N304</f>
        <v>0</v>
      </c>
      <c r="R304" s="7">
        <f t="shared" ref="R304:R310" si="225">+H$302*$N304</f>
        <v>0</v>
      </c>
      <c r="S304" s="7">
        <f t="shared" ref="S304:S310" si="226">+I$302*$N304</f>
        <v>0</v>
      </c>
      <c r="T304" s="7">
        <f t="shared" ref="T304:T310" si="227">+J$302*$N304</f>
        <v>0</v>
      </c>
      <c r="U304" s="7">
        <f t="shared" ref="U304:U310" si="228">+K$302*$N304</f>
        <v>0</v>
      </c>
      <c r="V304" s="7">
        <f t="shared" ref="V304:V310" si="229">SUM(O304:U304)</f>
        <v>0</v>
      </c>
      <c r="W304" s="7">
        <f t="shared" ref="W304:W310" si="230">+$V304*AB$302</f>
        <v>0</v>
      </c>
      <c r="X304" s="7">
        <f t="shared" si="220"/>
        <v>0</v>
      </c>
      <c r="Y304" s="7">
        <f t="shared" si="220"/>
        <v>0</v>
      </c>
      <c r="Z304" s="7">
        <f t="shared" si="220"/>
        <v>0</v>
      </c>
      <c r="AA304" s="7">
        <f t="shared" si="220"/>
        <v>0</v>
      </c>
      <c r="AB304" s="99"/>
      <c r="AC304" s="99"/>
      <c r="AD304" s="99"/>
      <c r="AE304" s="99"/>
      <c r="AF304" s="99"/>
      <c r="AG304" s="321"/>
    </row>
    <row r="305" spans="1:33" s="2" customFormat="1" ht="15" customHeight="1">
      <c r="A305" s="116" t="s">
        <v>25</v>
      </c>
      <c r="B305" s="197" t="s">
        <v>23</v>
      </c>
      <c r="C305" s="127" t="s">
        <v>23</v>
      </c>
      <c r="D305" s="127"/>
      <c r="E305" s="148"/>
      <c r="F305" s="148"/>
      <c r="G305" s="148"/>
      <c r="H305" s="148"/>
      <c r="I305" s="148"/>
      <c r="J305" s="148"/>
      <c r="K305" s="148"/>
      <c r="L305" s="148"/>
      <c r="M305" s="147">
        <v>0</v>
      </c>
      <c r="N305" s="7">
        <f t="shared" si="221"/>
        <v>0</v>
      </c>
      <c r="O305" s="7">
        <f t="shared" si="222"/>
        <v>0</v>
      </c>
      <c r="P305" s="7">
        <f t="shared" si="223"/>
        <v>0</v>
      </c>
      <c r="Q305" s="7">
        <f t="shared" si="224"/>
        <v>0</v>
      </c>
      <c r="R305" s="7">
        <f t="shared" si="225"/>
        <v>0</v>
      </c>
      <c r="S305" s="7">
        <f t="shared" si="226"/>
        <v>0</v>
      </c>
      <c r="T305" s="7">
        <f t="shared" si="227"/>
        <v>0</v>
      </c>
      <c r="U305" s="7">
        <f t="shared" si="228"/>
        <v>0</v>
      </c>
      <c r="V305" s="7">
        <f t="shared" si="229"/>
        <v>0</v>
      </c>
      <c r="W305" s="7">
        <f t="shared" si="230"/>
        <v>0</v>
      </c>
      <c r="X305" s="7">
        <f t="shared" si="220"/>
        <v>0</v>
      </c>
      <c r="Y305" s="7">
        <f t="shared" si="220"/>
        <v>0</v>
      </c>
      <c r="Z305" s="7">
        <f t="shared" si="220"/>
        <v>0</v>
      </c>
      <c r="AA305" s="7">
        <f t="shared" si="220"/>
        <v>0</v>
      </c>
      <c r="AB305" s="99"/>
      <c r="AC305" s="99"/>
      <c r="AD305" s="99"/>
      <c r="AE305" s="99"/>
      <c r="AF305" s="99"/>
      <c r="AG305" s="321"/>
    </row>
    <row r="306" spans="1:33" s="2" customFormat="1" ht="15" customHeight="1">
      <c r="A306" s="116" t="s">
        <v>26</v>
      </c>
      <c r="B306" s="197" t="s">
        <v>294</v>
      </c>
      <c r="C306" s="127" t="s">
        <v>295</v>
      </c>
      <c r="D306" s="127"/>
      <c r="E306" s="148"/>
      <c r="F306" s="148"/>
      <c r="G306" s="148"/>
      <c r="H306" s="148"/>
      <c r="I306" s="148"/>
      <c r="J306" s="148"/>
      <c r="K306" s="148"/>
      <c r="L306" s="148"/>
      <c r="M306" s="147">
        <v>0.16129032258064516</v>
      </c>
      <c r="N306" s="7">
        <f t="shared" si="221"/>
        <v>19.919354838709676</v>
      </c>
      <c r="O306" s="7">
        <f t="shared" si="222"/>
        <v>896.37096774193537</v>
      </c>
      <c r="P306" s="7">
        <f t="shared" si="223"/>
        <v>1792.7419354838707</v>
      </c>
      <c r="Q306" s="7">
        <f t="shared" si="224"/>
        <v>1792.7419354838707</v>
      </c>
      <c r="R306" s="7">
        <f t="shared" si="225"/>
        <v>1792.7419354838707</v>
      </c>
      <c r="S306" s="7">
        <f t="shared" si="226"/>
        <v>1792.7419354838707</v>
      </c>
      <c r="T306" s="7">
        <f t="shared" si="227"/>
        <v>1792.7419354838707</v>
      </c>
      <c r="U306" s="7">
        <f t="shared" si="228"/>
        <v>896.37096774193537</v>
      </c>
      <c r="V306" s="7">
        <f t="shared" si="229"/>
        <v>10756.451612903225</v>
      </c>
      <c r="W306" s="7">
        <f t="shared" si="230"/>
        <v>5378.2258064516127</v>
      </c>
      <c r="X306" s="7">
        <f t="shared" si="220"/>
        <v>0</v>
      </c>
      <c r="Y306" s="7">
        <f t="shared" si="220"/>
        <v>0</v>
      </c>
      <c r="Z306" s="7">
        <f t="shared" si="220"/>
        <v>0</v>
      </c>
      <c r="AA306" s="7">
        <f t="shared" si="220"/>
        <v>5378.2258064516127</v>
      </c>
      <c r="AB306" s="99"/>
      <c r="AC306" s="99"/>
      <c r="AD306" s="99"/>
      <c r="AE306" s="99"/>
      <c r="AF306" s="99"/>
      <c r="AG306" s="321"/>
    </row>
    <row r="307" spans="1:33" s="2" customFormat="1" ht="15" customHeight="1">
      <c r="A307" s="116" t="s">
        <v>27</v>
      </c>
      <c r="B307" s="197" t="s">
        <v>23</v>
      </c>
      <c r="C307" s="127" t="s">
        <v>23</v>
      </c>
      <c r="D307" s="127"/>
      <c r="E307" s="148"/>
      <c r="F307" s="148"/>
      <c r="G307" s="148"/>
      <c r="H307" s="148"/>
      <c r="I307" s="148"/>
      <c r="J307" s="148"/>
      <c r="K307" s="148"/>
      <c r="L307" s="148"/>
      <c r="M307" s="147">
        <v>0</v>
      </c>
      <c r="N307" s="7">
        <f t="shared" si="221"/>
        <v>0</v>
      </c>
      <c r="O307" s="7">
        <f t="shared" si="222"/>
        <v>0</v>
      </c>
      <c r="P307" s="7">
        <f t="shared" si="223"/>
        <v>0</v>
      </c>
      <c r="Q307" s="7">
        <f t="shared" si="224"/>
        <v>0</v>
      </c>
      <c r="R307" s="7">
        <f t="shared" si="225"/>
        <v>0</v>
      </c>
      <c r="S307" s="7">
        <f t="shared" si="226"/>
        <v>0</v>
      </c>
      <c r="T307" s="7">
        <f t="shared" si="227"/>
        <v>0</v>
      </c>
      <c r="U307" s="7">
        <f t="shared" si="228"/>
        <v>0</v>
      </c>
      <c r="V307" s="7">
        <f t="shared" si="229"/>
        <v>0</v>
      </c>
      <c r="W307" s="7">
        <f t="shared" si="230"/>
        <v>0</v>
      </c>
      <c r="X307" s="7">
        <f t="shared" si="220"/>
        <v>0</v>
      </c>
      <c r="Y307" s="7">
        <f t="shared" si="220"/>
        <v>0</v>
      </c>
      <c r="Z307" s="7">
        <f t="shared" si="220"/>
        <v>0</v>
      </c>
      <c r="AA307" s="7">
        <f t="shared" si="220"/>
        <v>0</v>
      </c>
      <c r="AB307" s="99"/>
      <c r="AC307" s="99"/>
      <c r="AD307" s="99"/>
      <c r="AE307" s="99"/>
      <c r="AF307" s="99"/>
      <c r="AG307" s="321"/>
    </row>
    <row r="308" spans="1:33" s="2" customFormat="1" ht="30" customHeight="1">
      <c r="A308" s="116" t="s">
        <v>28</v>
      </c>
      <c r="B308" s="197" t="s">
        <v>284</v>
      </c>
      <c r="C308" s="127" t="s">
        <v>296</v>
      </c>
      <c r="D308" s="127"/>
      <c r="E308" s="148"/>
      <c r="F308" s="148"/>
      <c r="G308" s="148"/>
      <c r="H308" s="148"/>
      <c r="I308" s="148"/>
      <c r="J308" s="148"/>
      <c r="K308" s="148"/>
      <c r="L308" s="148"/>
      <c r="M308" s="147">
        <v>0.32258064516129031</v>
      </c>
      <c r="N308" s="7">
        <f t="shared" si="221"/>
        <v>39.838709677419352</v>
      </c>
      <c r="O308" s="7">
        <f t="shared" si="222"/>
        <v>1792.7419354838707</v>
      </c>
      <c r="P308" s="7">
        <f t="shared" si="223"/>
        <v>3585.4838709677415</v>
      </c>
      <c r="Q308" s="7">
        <f t="shared" si="224"/>
        <v>3585.4838709677415</v>
      </c>
      <c r="R308" s="7">
        <f t="shared" si="225"/>
        <v>3585.4838709677415</v>
      </c>
      <c r="S308" s="7">
        <f t="shared" si="226"/>
        <v>3585.4838709677415</v>
      </c>
      <c r="T308" s="7">
        <f t="shared" si="227"/>
        <v>3585.4838709677415</v>
      </c>
      <c r="U308" s="7">
        <f t="shared" si="228"/>
        <v>1792.7419354838707</v>
      </c>
      <c r="V308" s="7">
        <f t="shared" si="229"/>
        <v>21512.903225806451</v>
      </c>
      <c r="W308" s="7">
        <f t="shared" si="230"/>
        <v>10756.451612903225</v>
      </c>
      <c r="X308" s="7">
        <f t="shared" si="220"/>
        <v>0</v>
      </c>
      <c r="Y308" s="7">
        <f t="shared" si="220"/>
        <v>0</v>
      </c>
      <c r="Z308" s="7">
        <f t="shared" si="220"/>
        <v>0</v>
      </c>
      <c r="AA308" s="7">
        <f t="shared" si="220"/>
        <v>10756.451612903225</v>
      </c>
      <c r="AB308" s="99"/>
      <c r="AC308" s="99"/>
      <c r="AD308" s="99"/>
      <c r="AE308" s="99"/>
      <c r="AF308" s="99"/>
      <c r="AG308" s="321"/>
    </row>
    <row r="309" spans="1:33" s="2" customFormat="1" ht="15" customHeight="1">
      <c r="A309" s="116" t="s">
        <v>29</v>
      </c>
      <c r="B309" s="197" t="s">
        <v>23</v>
      </c>
      <c r="C309" s="127" t="s">
        <v>297</v>
      </c>
      <c r="D309" s="127"/>
      <c r="E309" s="148"/>
      <c r="F309" s="148"/>
      <c r="G309" s="148"/>
      <c r="H309" s="148"/>
      <c r="I309" s="148"/>
      <c r="J309" s="148"/>
      <c r="K309" s="148"/>
      <c r="L309" s="148"/>
      <c r="M309" s="147">
        <v>0</v>
      </c>
      <c r="N309" s="7">
        <f t="shared" si="221"/>
        <v>0</v>
      </c>
      <c r="O309" s="7">
        <f t="shared" si="222"/>
        <v>0</v>
      </c>
      <c r="P309" s="7">
        <f t="shared" si="223"/>
        <v>0</v>
      </c>
      <c r="Q309" s="7">
        <f t="shared" si="224"/>
        <v>0</v>
      </c>
      <c r="R309" s="7">
        <f t="shared" si="225"/>
        <v>0</v>
      </c>
      <c r="S309" s="7">
        <f t="shared" si="226"/>
        <v>0</v>
      </c>
      <c r="T309" s="7">
        <f t="shared" si="227"/>
        <v>0</v>
      </c>
      <c r="U309" s="7">
        <f t="shared" si="228"/>
        <v>0</v>
      </c>
      <c r="V309" s="7">
        <f t="shared" si="229"/>
        <v>0</v>
      </c>
      <c r="W309" s="7">
        <f t="shared" si="230"/>
        <v>0</v>
      </c>
      <c r="X309" s="7">
        <f t="shared" si="220"/>
        <v>0</v>
      </c>
      <c r="Y309" s="7">
        <f t="shared" si="220"/>
        <v>0</v>
      </c>
      <c r="Z309" s="7">
        <f t="shared" si="220"/>
        <v>0</v>
      </c>
      <c r="AA309" s="7">
        <f t="shared" si="220"/>
        <v>0</v>
      </c>
      <c r="AB309" s="99"/>
      <c r="AC309" s="99"/>
      <c r="AD309" s="99"/>
      <c r="AE309" s="99"/>
      <c r="AF309" s="99"/>
      <c r="AG309" s="321"/>
    </row>
    <row r="310" spans="1:33" s="2" customFormat="1" ht="15" customHeight="1">
      <c r="A310" s="116" t="s">
        <v>30</v>
      </c>
      <c r="B310" s="197" t="s">
        <v>201</v>
      </c>
      <c r="C310" s="127" t="s">
        <v>298</v>
      </c>
      <c r="D310" s="127"/>
      <c r="E310" s="148"/>
      <c r="F310" s="148"/>
      <c r="G310" s="148"/>
      <c r="H310" s="148"/>
      <c r="I310" s="148"/>
      <c r="J310" s="148"/>
      <c r="K310" s="148"/>
      <c r="L310" s="148"/>
      <c r="M310" s="147">
        <v>0.5161290322580645</v>
      </c>
      <c r="N310" s="7">
        <f t="shared" si="221"/>
        <v>63.741935483870968</v>
      </c>
      <c r="O310" s="7">
        <f t="shared" si="222"/>
        <v>2868.3870967741937</v>
      </c>
      <c r="P310" s="7">
        <f t="shared" si="223"/>
        <v>5736.7741935483873</v>
      </c>
      <c r="Q310" s="7">
        <f t="shared" si="224"/>
        <v>5736.7741935483873</v>
      </c>
      <c r="R310" s="7">
        <f t="shared" si="225"/>
        <v>5736.7741935483873</v>
      </c>
      <c r="S310" s="7">
        <f t="shared" si="226"/>
        <v>5736.7741935483873</v>
      </c>
      <c r="T310" s="7">
        <f t="shared" si="227"/>
        <v>5736.7741935483873</v>
      </c>
      <c r="U310" s="7">
        <f t="shared" si="228"/>
        <v>2868.3870967741937</v>
      </c>
      <c r="V310" s="7">
        <f t="shared" si="229"/>
        <v>34420.645161290326</v>
      </c>
      <c r="W310" s="7">
        <f t="shared" si="230"/>
        <v>17210.322580645163</v>
      </c>
      <c r="X310" s="7">
        <f t="shared" si="220"/>
        <v>0</v>
      </c>
      <c r="Y310" s="7">
        <f t="shared" si="220"/>
        <v>0</v>
      </c>
      <c r="Z310" s="7">
        <f t="shared" si="220"/>
        <v>0</v>
      </c>
      <c r="AA310" s="7">
        <f t="shared" si="220"/>
        <v>17210.322580645163</v>
      </c>
      <c r="AB310" s="99"/>
      <c r="AC310" s="99"/>
      <c r="AD310" s="99"/>
      <c r="AE310" s="99"/>
      <c r="AF310" s="99"/>
      <c r="AG310" s="321"/>
    </row>
    <row r="311" spans="1:33" s="2" customFormat="1" ht="15" customHeight="1">
      <c r="A311" s="198"/>
      <c r="B311" s="197"/>
      <c r="C311" s="127"/>
      <c r="D311" s="127"/>
      <c r="E311" s="148"/>
      <c r="F311" s="148"/>
      <c r="G311" s="148"/>
      <c r="H311" s="148"/>
      <c r="I311" s="148"/>
      <c r="J311" s="148"/>
      <c r="K311" s="148"/>
      <c r="L311" s="148"/>
      <c r="M311" s="82">
        <v>1</v>
      </c>
      <c r="N311" s="7"/>
      <c r="O311" s="7"/>
      <c r="P311" s="7"/>
      <c r="Q311" s="7"/>
      <c r="R311" s="7"/>
      <c r="S311" s="7"/>
      <c r="T311" s="7"/>
      <c r="U311" s="7"/>
      <c r="V311" s="57"/>
      <c r="W311" s="148"/>
      <c r="X311" s="148"/>
      <c r="Y311" s="148"/>
      <c r="Z311" s="148"/>
      <c r="AA311" s="148"/>
      <c r="AB311" s="99"/>
      <c r="AC311" s="99"/>
      <c r="AD311" s="99"/>
      <c r="AE311" s="99"/>
      <c r="AF311" s="99"/>
      <c r="AG311" s="321"/>
    </row>
    <row r="312" spans="1:33" s="71" customFormat="1" ht="15" customHeight="1">
      <c r="A312" s="194" t="s">
        <v>299</v>
      </c>
      <c r="B312" s="195" t="s">
        <v>291</v>
      </c>
      <c r="C312" s="122"/>
      <c r="D312" s="122"/>
      <c r="E312" s="150">
        <v>86</v>
      </c>
      <c r="F312" s="150">
        <v>86</v>
      </c>
      <c r="G312" s="135">
        <v>0</v>
      </c>
      <c r="H312" s="135">
        <v>0</v>
      </c>
      <c r="I312" s="135">
        <v>0</v>
      </c>
      <c r="J312" s="135">
        <v>0</v>
      </c>
      <c r="K312" s="135">
        <v>0</v>
      </c>
      <c r="L312" s="150">
        <f>SUM(E312:K312)</f>
        <v>172</v>
      </c>
      <c r="M312" s="196"/>
      <c r="N312" s="120">
        <v>124.8</v>
      </c>
      <c r="O312" s="120">
        <f>SUM(O313:O320)</f>
        <v>10732.8</v>
      </c>
      <c r="P312" s="120">
        <f t="shared" ref="P312:V312" si="231">SUM(P313:P320)</f>
        <v>10732.8</v>
      </c>
      <c r="Q312" s="120">
        <f t="shared" si="231"/>
        <v>0</v>
      </c>
      <c r="R312" s="120">
        <f t="shared" si="231"/>
        <v>0</v>
      </c>
      <c r="S312" s="120">
        <f t="shared" si="231"/>
        <v>0</v>
      </c>
      <c r="T312" s="120">
        <f t="shared" si="231"/>
        <v>0</v>
      </c>
      <c r="U312" s="120">
        <f t="shared" si="231"/>
        <v>0</v>
      </c>
      <c r="V312" s="65">
        <f t="shared" si="231"/>
        <v>21465.599999999999</v>
      </c>
      <c r="W312" s="65">
        <f>SUM(W313:W320)</f>
        <v>2146.56</v>
      </c>
      <c r="X312" s="65">
        <f>SUM(X313:X320)</f>
        <v>0</v>
      </c>
      <c r="Y312" s="65">
        <f>SUM(Y313:Y320)</f>
        <v>0</v>
      </c>
      <c r="Z312" s="65">
        <f>SUM(Z313:Z320)</f>
        <v>0</v>
      </c>
      <c r="AA312" s="65">
        <f>SUM(AA313:AA320)</f>
        <v>19319.04</v>
      </c>
      <c r="AB312" s="237">
        <v>0.1</v>
      </c>
      <c r="AC312" s="237">
        <v>0</v>
      </c>
      <c r="AD312" s="237">
        <v>0</v>
      </c>
      <c r="AE312" s="237">
        <v>0</v>
      </c>
      <c r="AF312" s="237">
        <v>0.9</v>
      </c>
      <c r="AG312" s="321"/>
    </row>
    <row r="313" spans="1:33" s="2" customFormat="1" ht="15" customHeight="1">
      <c r="A313" s="115" t="s">
        <v>22</v>
      </c>
      <c r="B313" s="197" t="s">
        <v>23</v>
      </c>
      <c r="C313" s="127" t="s">
        <v>23</v>
      </c>
      <c r="D313" s="127"/>
      <c r="E313" s="148"/>
      <c r="F313" s="148"/>
      <c r="G313" s="148"/>
      <c r="H313" s="148"/>
      <c r="I313" s="148"/>
      <c r="J313" s="148"/>
      <c r="K313" s="148"/>
      <c r="L313" s="148"/>
      <c r="M313" s="123">
        <v>0</v>
      </c>
      <c r="N313" s="7">
        <f>+$N$312*M313</f>
        <v>0</v>
      </c>
      <c r="O313" s="7">
        <f>+E$312*$N313</f>
        <v>0</v>
      </c>
      <c r="P313" s="7">
        <f t="shared" ref="P313:U320" si="232">+F$312*$N313</f>
        <v>0</v>
      </c>
      <c r="Q313" s="7">
        <f t="shared" si="232"/>
        <v>0</v>
      </c>
      <c r="R313" s="7">
        <f t="shared" si="232"/>
        <v>0</v>
      </c>
      <c r="S313" s="7">
        <f t="shared" si="232"/>
        <v>0</v>
      </c>
      <c r="T313" s="7">
        <f t="shared" si="232"/>
        <v>0</v>
      </c>
      <c r="U313" s="7">
        <f t="shared" si="232"/>
        <v>0</v>
      </c>
      <c r="V313" s="7">
        <f>SUM(O313:U313)</f>
        <v>0</v>
      </c>
      <c r="W313" s="7">
        <f>+$V313*AB$312</f>
        <v>0</v>
      </c>
      <c r="X313" s="7">
        <f t="shared" ref="X313:AA320" si="233">+$V313*AC$312</f>
        <v>0</v>
      </c>
      <c r="Y313" s="7">
        <f t="shared" si="233"/>
        <v>0</v>
      </c>
      <c r="Z313" s="7">
        <f t="shared" si="233"/>
        <v>0</v>
      </c>
      <c r="AA313" s="7">
        <f t="shared" si="233"/>
        <v>0</v>
      </c>
      <c r="AB313" s="99"/>
      <c r="AC313" s="99"/>
      <c r="AD313" s="99"/>
      <c r="AE313" s="99"/>
      <c r="AF313" s="99"/>
      <c r="AG313" s="321"/>
    </row>
    <row r="314" spans="1:33" s="2" customFormat="1" ht="15" customHeight="1">
      <c r="A314" s="116" t="s">
        <v>24</v>
      </c>
      <c r="B314" s="197" t="s">
        <v>23</v>
      </c>
      <c r="C314" s="127" t="s">
        <v>23</v>
      </c>
      <c r="D314" s="127"/>
      <c r="E314" s="148"/>
      <c r="F314" s="148"/>
      <c r="G314" s="148"/>
      <c r="H314" s="148"/>
      <c r="I314" s="148"/>
      <c r="J314" s="148"/>
      <c r="K314" s="148"/>
      <c r="L314" s="148"/>
      <c r="M314" s="123">
        <v>0</v>
      </c>
      <c r="N314" s="7">
        <f t="shared" ref="N314:N320" si="234">+$N$312*M314</f>
        <v>0</v>
      </c>
      <c r="O314" s="7">
        <f t="shared" ref="O314:O320" si="235">+E$312*$N314</f>
        <v>0</v>
      </c>
      <c r="P314" s="7">
        <f t="shared" si="232"/>
        <v>0</v>
      </c>
      <c r="Q314" s="7">
        <f t="shared" si="232"/>
        <v>0</v>
      </c>
      <c r="R314" s="7">
        <f t="shared" si="232"/>
        <v>0</v>
      </c>
      <c r="S314" s="7">
        <f t="shared" si="232"/>
        <v>0</v>
      </c>
      <c r="T314" s="7">
        <f t="shared" si="232"/>
        <v>0</v>
      </c>
      <c r="U314" s="7">
        <f t="shared" si="232"/>
        <v>0</v>
      </c>
      <c r="V314" s="7">
        <f t="shared" ref="V314:V320" si="236">SUM(O314:U314)</f>
        <v>0</v>
      </c>
      <c r="W314" s="7">
        <f t="shared" ref="W314:W320" si="237">+$V314*AB$312</f>
        <v>0</v>
      </c>
      <c r="X314" s="7">
        <f t="shared" si="233"/>
        <v>0</v>
      </c>
      <c r="Y314" s="7">
        <f t="shared" si="233"/>
        <v>0</v>
      </c>
      <c r="Z314" s="7">
        <f t="shared" si="233"/>
        <v>0</v>
      </c>
      <c r="AA314" s="7">
        <f t="shared" si="233"/>
        <v>0</v>
      </c>
      <c r="AB314" s="99"/>
      <c r="AC314" s="99"/>
      <c r="AD314" s="99"/>
      <c r="AE314" s="99"/>
      <c r="AF314" s="99"/>
      <c r="AG314" s="321"/>
    </row>
    <row r="315" spans="1:33" s="2" customFormat="1" ht="15" customHeight="1">
      <c r="A315" s="116" t="s">
        <v>25</v>
      </c>
      <c r="B315" s="197" t="s">
        <v>23</v>
      </c>
      <c r="C315" s="127" t="s">
        <v>23</v>
      </c>
      <c r="D315" s="127"/>
      <c r="E315" s="148"/>
      <c r="F315" s="148"/>
      <c r="G315" s="148"/>
      <c r="H315" s="148"/>
      <c r="I315" s="148"/>
      <c r="J315" s="148"/>
      <c r="K315" s="148"/>
      <c r="L315" s="148"/>
      <c r="M315" s="123">
        <v>0</v>
      </c>
      <c r="N315" s="7">
        <f t="shared" si="234"/>
        <v>0</v>
      </c>
      <c r="O315" s="7">
        <f t="shared" si="235"/>
        <v>0</v>
      </c>
      <c r="P315" s="7">
        <f t="shared" si="232"/>
        <v>0</v>
      </c>
      <c r="Q315" s="7">
        <f t="shared" si="232"/>
        <v>0</v>
      </c>
      <c r="R315" s="7">
        <f t="shared" si="232"/>
        <v>0</v>
      </c>
      <c r="S315" s="7">
        <f t="shared" si="232"/>
        <v>0</v>
      </c>
      <c r="T315" s="7">
        <f t="shared" si="232"/>
        <v>0</v>
      </c>
      <c r="U315" s="7">
        <f t="shared" si="232"/>
        <v>0</v>
      </c>
      <c r="V315" s="7">
        <f t="shared" si="236"/>
        <v>0</v>
      </c>
      <c r="W315" s="7">
        <f t="shared" si="237"/>
        <v>0</v>
      </c>
      <c r="X315" s="7">
        <f t="shared" si="233"/>
        <v>0</v>
      </c>
      <c r="Y315" s="7">
        <f t="shared" si="233"/>
        <v>0</v>
      </c>
      <c r="Z315" s="7">
        <f t="shared" si="233"/>
        <v>0</v>
      </c>
      <c r="AA315" s="7">
        <f t="shared" si="233"/>
        <v>0</v>
      </c>
      <c r="AB315" s="99"/>
      <c r="AC315" s="99"/>
      <c r="AD315" s="99"/>
      <c r="AE315" s="99"/>
      <c r="AF315" s="99"/>
      <c r="AG315" s="321"/>
    </row>
    <row r="316" spans="1:33" s="2" customFormat="1" ht="15" customHeight="1">
      <c r="A316" s="116" t="s">
        <v>26</v>
      </c>
      <c r="B316" s="197" t="s">
        <v>300</v>
      </c>
      <c r="C316" s="127" t="s">
        <v>301</v>
      </c>
      <c r="D316" s="127"/>
      <c r="E316" s="148"/>
      <c r="F316" s="148"/>
      <c r="G316" s="148"/>
      <c r="H316" s="148"/>
      <c r="I316" s="148"/>
      <c r="J316" s="148"/>
      <c r="K316" s="148"/>
      <c r="L316" s="148"/>
      <c r="M316" s="123">
        <v>0.08</v>
      </c>
      <c r="N316" s="7">
        <f t="shared" si="234"/>
        <v>9.984</v>
      </c>
      <c r="O316" s="7">
        <f t="shared" si="235"/>
        <v>858.62400000000002</v>
      </c>
      <c r="P316" s="7">
        <f t="shared" si="232"/>
        <v>858.62400000000002</v>
      </c>
      <c r="Q316" s="7">
        <f t="shared" si="232"/>
        <v>0</v>
      </c>
      <c r="R316" s="7">
        <f t="shared" si="232"/>
        <v>0</v>
      </c>
      <c r="S316" s="7">
        <f t="shared" si="232"/>
        <v>0</v>
      </c>
      <c r="T316" s="7">
        <f t="shared" si="232"/>
        <v>0</v>
      </c>
      <c r="U316" s="7">
        <f t="shared" si="232"/>
        <v>0</v>
      </c>
      <c r="V316" s="7">
        <f t="shared" si="236"/>
        <v>1717.248</v>
      </c>
      <c r="W316" s="7">
        <f t="shared" si="237"/>
        <v>171.72480000000002</v>
      </c>
      <c r="X316" s="7">
        <f t="shared" si="233"/>
        <v>0</v>
      </c>
      <c r="Y316" s="7">
        <f t="shared" si="233"/>
        <v>0</v>
      </c>
      <c r="Z316" s="7">
        <f t="shared" si="233"/>
        <v>0</v>
      </c>
      <c r="AA316" s="7">
        <f t="shared" si="233"/>
        <v>1545.5232000000001</v>
      </c>
      <c r="AB316" s="99"/>
      <c r="AC316" s="99"/>
      <c r="AD316" s="99"/>
      <c r="AE316" s="99"/>
      <c r="AF316" s="99"/>
      <c r="AG316" s="321"/>
    </row>
    <row r="317" spans="1:33" s="2" customFormat="1" ht="15" customHeight="1">
      <c r="A317" s="116" t="s">
        <v>27</v>
      </c>
      <c r="B317" s="197" t="s">
        <v>23</v>
      </c>
      <c r="C317" s="127" t="s">
        <v>23</v>
      </c>
      <c r="D317" s="127"/>
      <c r="E317" s="148"/>
      <c r="F317" s="148"/>
      <c r="G317" s="148"/>
      <c r="H317" s="148"/>
      <c r="I317" s="148"/>
      <c r="J317" s="148"/>
      <c r="K317" s="148"/>
      <c r="L317" s="148"/>
      <c r="M317" s="123">
        <v>0</v>
      </c>
      <c r="N317" s="7">
        <f t="shared" si="234"/>
        <v>0</v>
      </c>
      <c r="O317" s="7">
        <f t="shared" si="235"/>
        <v>0</v>
      </c>
      <c r="P317" s="7">
        <f t="shared" si="232"/>
        <v>0</v>
      </c>
      <c r="Q317" s="7">
        <f t="shared" si="232"/>
        <v>0</v>
      </c>
      <c r="R317" s="7">
        <f t="shared" si="232"/>
        <v>0</v>
      </c>
      <c r="S317" s="7">
        <f t="shared" si="232"/>
        <v>0</v>
      </c>
      <c r="T317" s="7">
        <f t="shared" si="232"/>
        <v>0</v>
      </c>
      <c r="U317" s="7">
        <f t="shared" si="232"/>
        <v>0</v>
      </c>
      <c r="V317" s="7">
        <f t="shared" si="236"/>
        <v>0</v>
      </c>
      <c r="W317" s="7">
        <f t="shared" si="237"/>
        <v>0</v>
      </c>
      <c r="X317" s="7">
        <f t="shared" si="233"/>
        <v>0</v>
      </c>
      <c r="Y317" s="7">
        <f t="shared" si="233"/>
        <v>0</v>
      </c>
      <c r="Z317" s="7">
        <f t="shared" si="233"/>
        <v>0</v>
      </c>
      <c r="AA317" s="7">
        <f t="shared" si="233"/>
        <v>0</v>
      </c>
      <c r="AB317" s="99"/>
      <c r="AC317" s="99"/>
      <c r="AD317" s="99"/>
      <c r="AE317" s="99"/>
      <c r="AF317" s="99"/>
      <c r="AG317" s="321"/>
    </row>
    <row r="318" spans="1:33" s="2" customFormat="1" ht="15" customHeight="1">
      <c r="A318" s="116" t="s">
        <v>28</v>
      </c>
      <c r="B318" s="197" t="s">
        <v>302</v>
      </c>
      <c r="C318" s="127" t="s">
        <v>303</v>
      </c>
      <c r="D318" s="127"/>
      <c r="E318" s="148"/>
      <c r="F318" s="148"/>
      <c r="G318" s="148"/>
      <c r="H318" s="148"/>
      <c r="I318" s="148"/>
      <c r="J318" s="148"/>
      <c r="K318" s="148"/>
      <c r="L318" s="148"/>
      <c r="M318" s="123">
        <v>0.42399999999999999</v>
      </c>
      <c r="N318" s="7">
        <f t="shared" si="234"/>
        <v>52.915199999999999</v>
      </c>
      <c r="O318" s="7">
        <f t="shared" si="235"/>
        <v>4550.7071999999998</v>
      </c>
      <c r="P318" s="7">
        <f t="shared" si="232"/>
        <v>4550.7071999999998</v>
      </c>
      <c r="Q318" s="7">
        <f t="shared" si="232"/>
        <v>0</v>
      </c>
      <c r="R318" s="7">
        <f t="shared" si="232"/>
        <v>0</v>
      </c>
      <c r="S318" s="7">
        <f t="shared" si="232"/>
        <v>0</v>
      </c>
      <c r="T318" s="7">
        <f t="shared" si="232"/>
        <v>0</v>
      </c>
      <c r="U318" s="7">
        <f t="shared" si="232"/>
        <v>0</v>
      </c>
      <c r="V318" s="7">
        <f t="shared" si="236"/>
        <v>9101.4143999999997</v>
      </c>
      <c r="W318" s="7">
        <f t="shared" si="237"/>
        <v>910.14143999999999</v>
      </c>
      <c r="X318" s="7">
        <f t="shared" si="233"/>
        <v>0</v>
      </c>
      <c r="Y318" s="7">
        <f t="shared" si="233"/>
        <v>0</v>
      </c>
      <c r="Z318" s="7">
        <f t="shared" si="233"/>
        <v>0</v>
      </c>
      <c r="AA318" s="7">
        <f t="shared" si="233"/>
        <v>8191.2729600000002</v>
      </c>
      <c r="AB318" s="99"/>
      <c r="AC318" s="99"/>
      <c r="AD318" s="99"/>
      <c r="AE318" s="99"/>
      <c r="AF318" s="99"/>
      <c r="AG318" s="321"/>
    </row>
    <row r="319" spans="1:33" s="2" customFormat="1" ht="15" customHeight="1">
      <c r="A319" s="116" t="s">
        <v>29</v>
      </c>
      <c r="B319" s="197" t="s">
        <v>23</v>
      </c>
      <c r="C319" s="127" t="s">
        <v>304</v>
      </c>
      <c r="D319" s="127"/>
      <c r="E319" s="148"/>
      <c r="F319" s="148"/>
      <c r="G319" s="148"/>
      <c r="H319" s="148"/>
      <c r="I319" s="148"/>
      <c r="J319" s="148"/>
      <c r="K319" s="148"/>
      <c r="L319" s="148"/>
      <c r="M319" s="123">
        <v>0</v>
      </c>
      <c r="N319" s="7">
        <f t="shared" si="234"/>
        <v>0</v>
      </c>
      <c r="O319" s="7">
        <f t="shared" si="235"/>
        <v>0</v>
      </c>
      <c r="P319" s="7">
        <f t="shared" si="232"/>
        <v>0</v>
      </c>
      <c r="Q319" s="7">
        <f t="shared" si="232"/>
        <v>0</v>
      </c>
      <c r="R319" s="7">
        <f t="shared" si="232"/>
        <v>0</v>
      </c>
      <c r="S319" s="7">
        <f t="shared" si="232"/>
        <v>0</v>
      </c>
      <c r="T319" s="7">
        <f t="shared" si="232"/>
        <v>0</v>
      </c>
      <c r="U319" s="7">
        <f t="shared" si="232"/>
        <v>0</v>
      </c>
      <c r="V319" s="7">
        <f t="shared" si="236"/>
        <v>0</v>
      </c>
      <c r="W319" s="7">
        <f t="shared" si="237"/>
        <v>0</v>
      </c>
      <c r="X319" s="7">
        <f t="shared" si="233"/>
        <v>0</v>
      </c>
      <c r="Y319" s="7">
        <f t="shared" si="233"/>
        <v>0</v>
      </c>
      <c r="Z319" s="7">
        <f t="shared" si="233"/>
        <v>0</v>
      </c>
      <c r="AA319" s="7">
        <f t="shared" si="233"/>
        <v>0</v>
      </c>
      <c r="AB319" s="99"/>
      <c r="AC319" s="99"/>
      <c r="AD319" s="99"/>
      <c r="AE319" s="99"/>
      <c r="AF319" s="99"/>
      <c r="AG319" s="321"/>
    </row>
    <row r="320" spans="1:33" s="2" customFormat="1" ht="15" customHeight="1">
      <c r="A320" s="116" t="s">
        <v>30</v>
      </c>
      <c r="B320" s="197" t="s">
        <v>201</v>
      </c>
      <c r="C320" s="127" t="s">
        <v>305</v>
      </c>
      <c r="D320" s="127"/>
      <c r="E320" s="148"/>
      <c r="F320" s="148"/>
      <c r="G320" s="148"/>
      <c r="H320" s="148"/>
      <c r="I320" s="148"/>
      <c r="J320" s="148"/>
      <c r="K320" s="148"/>
      <c r="L320" s="148"/>
      <c r="M320" s="123">
        <v>0.496</v>
      </c>
      <c r="N320" s="7">
        <f t="shared" si="234"/>
        <v>61.900799999999997</v>
      </c>
      <c r="O320" s="7">
        <f t="shared" si="235"/>
        <v>5323.4687999999996</v>
      </c>
      <c r="P320" s="7">
        <f t="shared" si="232"/>
        <v>5323.4687999999996</v>
      </c>
      <c r="Q320" s="7">
        <f t="shared" si="232"/>
        <v>0</v>
      </c>
      <c r="R320" s="7">
        <f t="shared" si="232"/>
        <v>0</v>
      </c>
      <c r="S320" s="7">
        <f t="shared" si="232"/>
        <v>0</v>
      </c>
      <c r="T320" s="7">
        <f t="shared" si="232"/>
        <v>0</v>
      </c>
      <c r="U320" s="7">
        <f t="shared" si="232"/>
        <v>0</v>
      </c>
      <c r="V320" s="7">
        <f t="shared" si="236"/>
        <v>10646.937599999999</v>
      </c>
      <c r="W320" s="7">
        <f t="shared" si="237"/>
        <v>1064.6937599999999</v>
      </c>
      <c r="X320" s="7">
        <f t="shared" si="233"/>
        <v>0</v>
      </c>
      <c r="Y320" s="7">
        <f t="shared" si="233"/>
        <v>0</v>
      </c>
      <c r="Z320" s="7">
        <f t="shared" si="233"/>
        <v>0</v>
      </c>
      <c r="AA320" s="7">
        <f t="shared" si="233"/>
        <v>9582.2438399999992</v>
      </c>
      <c r="AB320" s="99"/>
      <c r="AC320" s="99"/>
      <c r="AD320" s="99"/>
      <c r="AE320" s="99"/>
      <c r="AF320" s="99"/>
      <c r="AG320" s="321"/>
    </row>
    <row r="321" spans="1:33" s="2" customFormat="1" ht="15" customHeight="1">
      <c r="A321" s="198"/>
      <c r="B321" s="197"/>
      <c r="C321" s="127"/>
      <c r="D321" s="127"/>
      <c r="E321" s="148"/>
      <c r="F321" s="148"/>
      <c r="G321" s="30"/>
      <c r="H321" s="30"/>
      <c r="I321" s="30"/>
      <c r="J321" s="30"/>
      <c r="K321" s="30"/>
      <c r="L321" s="148"/>
      <c r="M321" s="108">
        <v>1</v>
      </c>
      <c r="N321" s="7"/>
      <c r="O321" s="7"/>
      <c r="P321" s="7"/>
      <c r="Q321" s="7"/>
      <c r="R321" s="7"/>
      <c r="S321" s="7"/>
      <c r="T321" s="7"/>
      <c r="U321" s="7"/>
      <c r="V321" s="57"/>
      <c r="W321" s="148"/>
      <c r="X321" s="148"/>
      <c r="Y321" s="148"/>
      <c r="Z321" s="148"/>
      <c r="AA321" s="148"/>
      <c r="AB321" s="99"/>
      <c r="AC321" s="99"/>
      <c r="AD321" s="99"/>
      <c r="AE321" s="99"/>
      <c r="AF321" s="99"/>
      <c r="AG321" s="321"/>
    </row>
    <row r="322" spans="1:33" s="71" customFormat="1" ht="15" customHeight="1">
      <c r="A322" s="194" t="s">
        <v>306</v>
      </c>
      <c r="B322" s="195" t="s">
        <v>291</v>
      </c>
      <c r="C322" s="122"/>
      <c r="D322" s="122"/>
      <c r="E322" s="150">
        <v>28</v>
      </c>
      <c r="F322" s="150">
        <v>30</v>
      </c>
      <c r="G322" s="135">
        <v>90</v>
      </c>
      <c r="H322" s="135">
        <v>90</v>
      </c>
      <c r="I322" s="135">
        <v>90</v>
      </c>
      <c r="J322" s="135">
        <v>90</v>
      </c>
      <c r="K322" s="135">
        <v>45</v>
      </c>
      <c r="L322" s="150">
        <f>SUM(E322:K322)</f>
        <v>463</v>
      </c>
      <c r="M322" s="196"/>
      <c r="N322" s="120">
        <v>123.5</v>
      </c>
      <c r="O322" s="120">
        <f>SUM(O323:O330)</f>
        <v>3458</v>
      </c>
      <c r="P322" s="120">
        <f t="shared" ref="P322:V322" si="238">SUM(P323:P330)</f>
        <v>3705</v>
      </c>
      <c r="Q322" s="120">
        <f t="shared" si="238"/>
        <v>11115</v>
      </c>
      <c r="R322" s="120">
        <f t="shared" si="238"/>
        <v>11115</v>
      </c>
      <c r="S322" s="120">
        <f t="shared" si="238"/>
        <v>11115</v>
      </c>
      <c r="T322" s="120">
        <f t="shared" si="238"/>
        <v>11115</v>
      </c>
      <c r="U322" s="120">
        <f t="shared" si="238"/>
        <v>5557.5</v>
      </c>
      <c r="V322" s="65">
        <f t="shared" si="238"/>
        <v>57180.5</v>
      </c>
      <c r="W322" s="65">
        <f>SUM(W323:W330)</f>
        <v>40026.349999999991</v>
      </c>
      <c r="X322" s="65">
        <f>SUM(X323:X330)</f>
        <v>0</v>
      </c>
      <c r="Y322" s="65">
        <f>SUM(Y323:Y330)</f>
        <v>0</v>
      </c>
      <c r="Z322" s="65">
        <f>SUM(Z323:Z330)</f>
        <v>0</v>
      </c>
      <c r="AA322" s="65">
        <f>SUM(AA323:AA330)</f>
        <v>17154.149999999998</v>
      </c>
      <c r="AB322" s="237">
        <v>0.7</v>
      </c>
      <c r="AC322" s="237">
        <v>0</v>
      </c>
      <c r="AD322" s="237">
        <v>0</v>
      </c>
      <c r="AE322" s="237">
        <v>0</v>
      </c>
      <c r="AF322" s="237">
        <v>0.3</v>
      </c>
      <c r="AG322" s="321"/>
    </row>
    <row r="323" spans="1:33" s="2" customFormat="1" ht="15" customHeight="1">
      <c r="A323" s="199" t="s">
        <v>22</v>
      </c>
      <c r="B323" s="197" t="s">
        <v>23</v>
      </c>
      <c r="C323" s="127" t="s">
        <v>23</v>
      </c>
      <c r="D323" s="127"/>
      <c r="E323" s="148"/>
      <c r="F323" s="148"/>
      <c r="G323" s="148"/>
      <c r="H323" s="148"/>
      <c r="I323" s="148"/>
      <c r="J323" s="148"/>
      <c r="K323" s="148"/>
      <c r="L323" s="148"/>
      <c r="M323" s="123">
        <v>0</v>
      </c>
      <c r="N323" s="7">
        <f>+$N$322*M323</f>
        <v>0</v>
      </c>
      <c r="O323" s="7">
        <f>+E$322*$N323</f>
        <v>0</v>
      </c>
      <c r="P323" s="7">
        <f t="shared" ref="P323:U330" si="239">+F$322*$N323</f>
        <v>0</v>
      </c>
      <c r="Q323" s="7">
        <f t="shared" si="239"/>
        <v>0</v>
      </c>
      <c r="R323" s="7">
        <f t="shared" si="239"/>
        <v>0</v>
      </c>
      <c r="S323" s="7">
        <f t="shared" si="239"/>
        <v>0</v>
      </c>
      <c r="T323" s="7">
        <f t="shared" si="239"/>
        <v>0</v>
      </c>
      <c r="U323" s="7">
        <f t="shared" si="239"/>
        <v>0</v>
      </c>
      <c r="V323" s="7">
        <f>SUM(O323:U323)</f>
        <v>0</v>
      </c>
      <c r="W323" s="7">
        <f>+$V323*AB$322</f>
        <v>0</v>
      </c>
      <c r="X323" s="7">
        <v>0</v>
      </c>
      <c r="Y323" s="7">
        <v>0</v>
      </c>
      <c r="Z323" s="7">
        <v>0</v>
      </c>
      <c r="AA323" s="7">
        <v>0</v>
      </c>
      <c r="AB323" s="99"/>
      <c r="AC323" s="99"/>
      <c r="AD323" s="99"/>
      <c r="AE323" s="99"/>
      <c r="AF323" s="99"/>
    </row>
    <row r="324" spans="1:33" s="2" customFormat="1" ht="15" customHeight="1">
      <c r="A324" s="199" t="s">
        <v>24</v>
      </c>
      <c r="B324" s="197" t="s">
        <v>23</v>
      </c>
      <c r="C324" s="127" t="s">
        <v>23</v>
      </c>
      <c r="D324" s="127"/>
      <c r="E324" s="148"/>
      <c r="F324" s="148"/>
      <c r="G324" s="148"/>
      <c r="H324" s="148"/>
      <c r="I324" s="148"/>
      <c r="J324" s="148"/>
      <c r="K324" s="148"/>
      <c r="L324" s="148"/>
      <c r="M324" s="123">
        <v>0</v>
      </c>
      <c r="N324" s="7">
        <f t="shared" ref="N324:N330" si="240">+$N$322*M324</f>
        <v>0</v>
      </c>
      <c r="O324" s="7">
        <f t="shared" ref="O324:O330" si="241">+E$322*$N324</f>
        <v>0</v>
      </c>
      <c r="P324" s="7">
        <f t="shared" si="239"/>
        <v>0</v>
      </c>
      <c r="Q324" s="7">
        <f t="shared" si="239"/>
        <v>0</v>
      </c>
      <c r="R324" s="7">
        <f t="shared" si="239"/>
        <v>0</v>
      </c>
      <c r="S324" s="7">
        <f t="shared" si="239"/>
        <v>0</v>
      </c>
      <c r="T324" s="7">
        <f t="shared" si="239"/>
        <v>0</v>
      </c>
      <c r="U324" s="7">
        <f t="shared" si="239"/>
        <v>0</v>
      </c>
      <c r="V324" s="7">
        <f t="shared" ref="V324:V330" si="242">SUM(O324:U324)</f>
        <v>0</v>
      </c>
      <c r="W324" s="7">
        <f t="shared" ref="W324:W330" si="243">+$V324*AB$322</f>
        <v>0</v>
      </c>
      <c r="X324" s="7">
        <v>0</v>
      </c>
      <c r="Y324" s="7">
        <v>0</v>
      </c>
      <c r="Z324" s="7">
        <v>0</v>
      </c>
      <c r="AA324" s="7">
        <v>0</v>
      </c>
      <c r="AB324" s="99"/>
      <c r="AC324" s="99"/>
      <c r="AD324" s="99"/>
      <c r="AE324" s="99"/>
      <c r="AF324" s="99"/>
    </row>
    <row r="325" spans="1:33" s="2" customFormat="1" ht="15" customHeight="1">
      <c r="A325" s="199" t="s">
        <v>25</v>
      </c>
      <c r="B325" s="197" t="s">
        <v>23</v>
      </c>
      <c r="C325" s="127" t="s">
        <v>23</v>
      </c>
      <c r="D325" s="127"/>
      <c r="E325" s="148"/>
      <c r="F325" s="148"/>
      <c r="G325" s="148"/>
      <c r="H325" s="148"/>
      <c r="I325" s="148"/>
      <c r="J325" s="148"/>
      <c r="K325" s="148"/>
      <c r="L325" s="148"/>
      <c r="M325" s="123">
        <v>0</v>
      </c>
      <c r="N325" s="7">
        <f t="shared" si="240"/>
        <v>0</v>
      </c>
      <c r="O325" s="7">
        <f t="shared" si="241"/>
        <v>0</v>
      </c>
      <c r="P325" s="7">
        <f t="shared" si="239"/>
        <v>0</v>
      </c>
      <c r="Q325" s="7">
        <f t="shared" si="239"/>
        <v>0</v>
      </c>
      <c r="R325" s="7">
        <f t="shared" si="239"/>
        <v>0</v>
      </c>
      <c r="S325" s="7">
        <f t="shared" si="239"/>
        <v>0</v>
      </c>
      <c r="T325" s="7">
        <f t="shared" si="239"/>
        <v>0</v>
      </c>
      <c r="U325" s="7">
        <f t="shared" si="239"/>
        <v>0</v>
      </c>
      <c r="V325" s="7">
        <f t="shared" si="242"/>
        <v>0</v>
      </c>
      <c r="W325" s="7">
        <f t="shared" si="243"/>
        <v>0</v>
      </c>
      <c r="X325" s="7">
        <v>0</v>
      </c>
      <c r="Y325" s="7">
        <v>0</v>
      </c>
      <c r="Z325" s="7">
        <v>0</v>
      </c>
      <c r="AA325" s="7">
        <v>0</v>
      </c>
      <c r="AB325" s="99"/>
      <c r="AC325" s="99"/>
      <c r="AD325" s="99"/>
      <c r="AE325" s="99"/>
      <c r="AF325" s="99"/>
    </row>
    <row r="326" spans="1:33" s="2" customFormat="1" ht="15" customHeight="1">
      <c r="A326" s="199" t="s">
        <v>26</v>
      </c>
      <c r="B326" s="197" t="s">
        <v>300</v>
      </c>
      <c r="C326" s="127" t="s">
        <v>301</v>
      </c>
      <c r="D326" s="127"/>
      <c r="E326" s="148"/>
      <c r="F326" s="148"/>
      <c r="G326" s="148"/>
      <c r="H326" s="148"/>
      <c r="I326" s="148"/>
      <c r="J326" s="148"/>
      <c r="K326" s="148"/>
      <c r="L326" s="148"/>
      <c r="M326" s="123">
        <v>0.08</v>
      </c>
      <c r="N326" s="7">
        <f t="shared" si="240"/>
        <v>9.8800000000000008</v>
      </c>
      <c r="O326" s="7">
        <f t="shared" si="241"/>
        <v>276.64000000000004</v>
      </c>
      <c r="P326" s="7">
        <f t="shared" si="239"/>
        <v>296.40000000000003</v>
      </c>
      <c r="Q326" s="7">
        <f t="shared" si="239"/>
        <v>889.2</v>
      </c>
      <c r="R326" s="7">
        <f t="shared" si="239"/>
        <v>889.2</v>
      </c>
      <c r="S326" s="7">
        <f t="shared" si="239"/>
        <v>889.2</v>
      </c>
      <c r="T326" s="7">
        <f t="shared" si="239"/>
        <v>889.2</v>
      </c>
      <c r="U326" s="7">
        <f t="shared" si="239"/>
        <v>444.6</v>
      </c>
      <c r="V326" s="7">
        <f t="shared" si="242"/>
        <v>4574.4400000000005</v>
      </c>
      <c r="W326" s="7">
        <f t="shared" si="243"/>
        <v>3202.1080000000002</v>
      </c>
      <c r="X326" s="7">
        <v>0</v>
      </c>
      <c r="Y326" s="7">
        <v>0</v>
      </c>
      <c r="Z326" s="7">
        <v>0</v>
      </c>
      <c r="AA326" s="7">
        <v>1372.3319999999999</v>
      </c>
      <c r="AB326" s="99"/>
      <c r="AC326" s="99"/>
      <c r="AD326" s="99"/>
      <c r="AE326" s="99"/>
      <c r="AF326" s="99"/>
    </row>
    <row r="327" spans="1:33" s="2" customFormat="1" ht="15" customHeight="1">
      <c r="A327" s="199" t="s">
        <v>27</v>
      </c>
      <c r="B327" s="197" t="s">
        <v>23</v>
      </c>
      <c r="C327" s="127" t="s">
        <v>304</v>
      </c>
      <c r="D327" s="127"/>
      <c r="E327" s="148"/>
      <c r="F327" s="148"/>
      <c r="G327" s="148"/>
      <c r="H327" s="148"/>
      <c r="I327" s="148"/>
      <c r="J327" s="148"/>
      <c r="K327" s="148"/>
      <c r="L327" s="148"/>
      <c r="M327" s="123">
        <v>0</v>
      </c>
      <c r="N327" s="7">
        <f t="shared" si="240"/>
        <v>0</v>
      </c>
      <c r="O327" s="7">
        <f t="shared" si="241"/>
        <v>0</v>
      </c>
      <c r="P327" s="7">
        <f t="shared" si="239"/>
        <v>0</v>
      </c>
      <c r="Q327" s="7">
        <f t="shared" si="239"/>
        <v>0</v>
      </c>
      <c r="R327" s="7">
        <f t="shared" si="239"/>
        <v>0</v>
      </c>
      <c r="S327" s="7">
        <f t="shared" si="239"/>
        <v>0</v>
      </c>
      <c r="T327" s="7">
        <f t="shared" si="239"/>
        <v>0</v>
      </c>
      <c r="U327" s="7">
        <f t="shared" si="239"/>
        <v>0</v>
      </c>
      <c r="V327" s="7">
        <f t="shared" si="242"/>
        <v>0</v>
      </c>
      <c r="W327" s="7">
        <f t="shared" si="243"/>
        <v>0</v>
      </c>
      <c r="X327" s="7">
        <v>0</v>
      </c>
      <c r="Y327" s="7">
        <v>0</v>
      </c>
      <c r="Z327" s="7">
        <v>0</v>
      </c>
      <c r="AA327" s="7">
        <v>0</v>
      </c>
      <c r="AB327" s="99"/>
      <c r="AC327" s="99"/>
      <c r="AD327" s="99"/>
      <c r="AE327" s="99"/>
      <c r="AF327" s="99"/>
    </row>
    <row r="328" spans="1:33" s="2" customFormat="1" ht="15" customHeight="1">
      <c r="A328" s="199" t="s">
        <v>28</v>
      </c>
      <c r="B328" s="197" t="s">
        <v>302</v>
      </c>
      <c r="C328" s="127" t="s">
        <v>307</v>
      </c>
      <c r="D328" s="127"/>
      <c r="E328" s="148"/>
      <c r="F328" s="148"/>
      <c r="G328" s="148"/>
      <c r="H328" s="148"/>
      <c r="I328" s="148"/>
      <c r="J328" s="148"/>
      <c r="K328" s="148"/>
      <c r="L328" s="148"/>
      <c r="M328" s="123">
        <v>0.42399999999999999</v>
      </c>
      <c r="N328" s="7">
        <f t="shared" si="240"/>
        <v>52.363999999999997</v>
      </c>
      <c r="O328" s="7">
        <f t="shared" si="241"/>
        <v>1466.192</v>
      </c>
      <c r="P328" s="7">
        <f t="shared" si="239"/>
        <v>1570.9199999999998</v>
      </c>
      <c r="Q328" s="7">
        <f t="shared" si="239"/>
        <v>4712.7599999999993</v>
      </c>
      <c r="R328" s="7">
        <f t="shared" si="239"/>
        <v>4712.7599999999993</v>
      </c>
      <c r="S328" s="7">
        <f t="shared" si="239"/>
        <v>4712.7599999999993</v>
      </c>
      <c r="T328" s="7">
        <f t="shared" si="239"/>
        <v>4712.7599999999993</v>
      </c>
      <c r="U328" s="7">
        <f t="shared" si="239"/>
        <v>2356.3799999999997</v>
      </c>
      <c r="V328" s="7">
        <f t="shared" si="242"/>
        <v>24244.531999999996</v>
      </c>
      <c r="W328" s="7">
        <f t="shared" si="243"/>
        <v>16971.172399999996</v>
      </c>
      <c r="X328" s="7">
        <v>0</v>
      </c>
      <c r="Y328" s="7">
        <v>0</v>
      </c>
      <c r="Z328" s="7">
        <v>0</v>
      </c>
      <c r="AA328" s="7">
        <v>7273.3595999999989</v>
      </c>
      <c r="AB328" s="99"/>
      <c r="AC328" s="99"/>
      <c r="AD328" s="99"/>
      <c r="AE328" s="99"/>
      <c r="AF328" s="99"/>
    </row>
    <row r="329" spans="1:33" s="2" customFormat="1" ht="15" customHeight="1">
      <c r="A329" s="199" t="s">
        <v>29</v>
      </c>
      <c r="B329" s="197" t="s">
        <v>23</v>
      </c>
      <c r="C329" s="127" t="s">
        <v>304</v>
      </c>
      <c r="D329" s="127"/>
      <c r="E329" s="148"/>
      <c r="F329" s="148"/>
      <c r="G329" s="148"/>
      <c r="H329" s="148"/>
      <c r="I329" s="148"/>
      <c r="J329" s="148"/>
      <c r="K329" s="148"/>
      <c r="L329" s="148"/>
      <c r="M329" s="123">
        <v>0</v>
      </c>
      <c r="N329" s="7">
        <f t="shared" si="240"/>
        <v>0</v>
      </c>
      <c r="O329" s="7">
        <f t="shared" si="241"/>
        <v>0</v>
      </c>
      <c r="P329" s="7">
        <f t="shared" si="239"/>
        <v>0</v>
      </c>
      <c r="Q329" s="7">
        <f t="shared" si="239"/>
        <v>0</v>
      </c>
      <c r="R329" s="7">
        <f t="shared" si="239"/>
        <v>0</v>
      </c>
      <c r="S329" s="7">
        <f t="shared" si="239"/>
        <v>0</v>
      </c>
      <c r="T329" s="7">
        <f t="shared" si="239"/>
        <v>0</v>
      </c>
      <c r="U329" s="7">
        <f t="shared" si="239"/>
        <v>0</v>
      </c>
      <c r="V329" s="7">
        <f t="shared" si="242"/>
        <v>0</v>
      </c>
      <c r="W329" s="7">
        <f t="shared" si="243"/>
        <v>0</v>
      </c>
      <c r="X329" s="7">
        <v>0</v>
      </c>
      <c r="Y329" s="7">
        <v>0</v>
      </c>
      <c r="Z329" s="7">
        <v>0</v>
      </c>
      <c r="AA329" s="7">
        <v>0</v>
      </c>
      <c r="AB329" s="99"/>
      <c r="AC329" s="99"/>
      <c r="AD329" s="99"/>
      <c r="AE329" s="99"/>
      <c r="AF329" s="99"/>
    </row>
    <row r="330" spans="1:33" s="2" customFormat="1" ht="15" customHeight="1">
      <c r="A330" s="199" t="s">
        <v>30</v>
      </c>
      <c r="B330" s="197" t="s">
        <v>201</v>
      </c>
      <c r="C330" s="127" t="s">
        <v>308</v>
      </c>
      <c r="D330" s="127"/>
      <c r="E330" s="148"/>
      <c r="F330" s="148"/>
      <c r="G330" s="148"/>
      <c r="H330" s="148"/>
      <c r="I330" s="148"/>
      <c r="J330" s="148"/>
      <c r="K330" s="148"/>
      <c r="L330" s="148"/>
      <c r="M330" s="123">
        <v>0.496</v>
      </c>
      <c r="N330" s="7">
        <f t="shared" si="240"/>
        <v>61.256</v>
      </c>
      <c r="O330" s="7">
        <f t="shared" si="241"/>
        <v>1715.1680000000001</v>
      </c>
      <c r="P330" s="7">
        <f t="shared" si="239"/>
        <v>1837.68</v>
      </c>
      <c r="Q330" s="7">
        <f t="shared" si="239"/>
        <v>5513.04</v>
      </c>
      <c r="R330" s="7">
        <f t="shared" si="239"/>
        <v>5513.04</v>
      </c>
      <c r="S330" s="7">
        <f t="shared" si="239"/>
        <v>5513.04</v>
      </c>
      <c r="T330" s="7">
        <f t="shared" si="239"/>
        <v>5513.04</v>
      </c>
      <c r="U330" s="7">
        <f t="shared" si="239"/>
        <v>2756.52</v>
      </c>
      <c r="V330" s="7">
        <f t="shared" si="242"/>
        <v>28361.528000000002</v>
      </c>
      <c r="W330" s="7">
        <f t="shared" si="243"/>
        <v>19853.069599999999</v>
      </c>
      <c r="X330" s="7">
        <v>0</v>
      </c>
      <c r="Y330" s="7">
        <v>0</v>
      </c>
      <c r="Z330" s="7">
        <v>0</v>
      </c>
      <c r="AA330" s="7">
        <v>8508.4583999999995</v>
      </c>
      <c r="AB330" s="99"/>
      <c r="AC330" s="99"/>
      <c r="AD330" s="99"/>
      <c r="AE330" s="99"/>
      <c r="AF330" s="99"/>
    </row>
    <row r="331" spans="1:33" s="2" customFormat="1" ht="15" customHeight="1">
      <c r="A331" s="198"/>
      <c r="B331" s="197"/>
      <c r="C331" s="127"/>
      <c r="D331" s="127"/>
      <c r="E331" s="148"/>
      <c r="F331" s="148"/>
      <c r="G331" s="30"/>
      <c r="H331" s="30"/>
      <c r="I331" s="30"/>
      <c r="J331" s="30"/>
      <c r="K331" s="30"/>
      <c r="L331" s="148"/>
      <c r="M331" s="108">
        <v>1</v>
      </c>
      <c r="N331" s="7"/>
      <c r="O331" s="7"/>
      <c r="P331" s="7"/>
      <c r="Q331" s="7"/>
      <c r="R331" s="7"/>
      <c r="S331" s="7"/>
      <c r="T331" s="7"/>
      <c r="U331" s="7"/>
      <c r="V331" s="57"/>
      <c r="W331" s="148"/>
      <c r="X331" s="148"/>
      <c r="Y331" s="148"/>
      <c r="Z331" s="148"/>
      <c r="AA331" s="148"/>
      <c r="AB331" s="99"/>
      <c r="AC331" s="99"/>
      <c r="AD331" s="99"/>
      <c r="AE331" s="99"/>
      <c r="AF331" s="99"/>
    </row>
    <row r="332" spans="1:33" s="72" customFormat="1" ht="15" customHeight="1">
      <c r="A332" s="200" t="s">
        <v>309</v>
      </c>
      <c r="B332" s="201" t="s">
        <v>310</v>
      </c>
      <c r="C332" s="268"/>
      <c r="D332" s="268"/>
      <c r="E332" s="311">
        <v>1184.4425900036113</v>
      </c>
      <c r="F332" s="311">
        <v>1193.4425900036113</v>
      </c>
      <c r="G332" s="311">
        <v>1193.4425900036113</v>
      </c>
      <c r="H332" s="311">
        <v>1193.4425900036113</v>
      </c>
      <c r="I332" s="311">
        <v>1193.4425900036113</v>
      </c>
      <c r="J332" s="311">
        <v>1193.4425900036113</v>
      </c>
      <c r="K332" s="311">
        <v>1178.994970217115</v>
      </c>
      <c r="L332" s="312">
        <f>SUM(E332:K332)</f>
        <v>8330.6505102387819</v>
      </c>
      <c r="M332" s="202"/>
      <c r="N332" s="155"/>
      <c r="O332" s="155"/>
      <c r="P332" s="155"/>
      <c r="Q332" s="155"/>
      <c r="R332" s="155"/>
      <c r="S332" s="155"/>
      <c r="T332" s="155"/>
      <c r="U332" s="155"/>
      <c r="V332" s="66">
        <f t="shared" ref="V332:AA332" si="244">+V333+V343</f>
        <v>883219.79765932402</v>
      </c>
      <c r="W332" s="66">
        <f t="shared" si="244"/>
        <v>805016.9500423175</v>
      </c>
      <c r="X332" s="66">
        <f t="shared" si="244"/>
        <v>0</v>
      </c>
      <c r="Y332" s="66">
        <f t="shared" si="244"/>
        <v>0</v>
      </c>
      <c r="Z332" s="66">
        <f t="shared" si="244"/>
        <v>0</v>
      </c>
      <c r="AA332" s="66">
        <f t="shared" si="244"/>
        <v>78202.847617006642</v>
      </c>
      <c r="AB332" s="249"/>
      <c r="AC332" s="160"/>
      <c r="AD332" s="160"/>
      <c r="AE332" s="160"/>
      <c r="AF332" s="160"/>
    </row>
    <row r="333" spans="1:33" s="71" customFormat="1" ht="15" customHeight="1">
      <c r="A333" s="194" t="s">
        <v>311</v>
      </c>
      <c r="B333" s="195" t="s">
        <v>291</v>
      </c>
      <c r="C333" s="122"/>
      <c r="D333" s="122"/>
      <c r="E333" s="150">
        <v>19</v>
      </c>
      <c r="F333" s="150">
        <v>28</v>
      </c>
      <c r="G333" s="150">
        <v>28</v>
      </c>
      <c r="H333" s="150">
        <v>28</v>
      </c>
      <c r="I333" s="150">
        <v>28</v>
      </c>
      <c r="J333" s="150">
        <v>28</v>
      </c>
      <c r="K333" s="150">
        <v>13.552380213503644</v>
      </c>
      <c r="L333" s="150">
        <f>SUM(E333:K333)</f>
        <v>172.55238021350365</v>
      </c>
      <c r="M333" s="196"/>
      <c r="N333" s="120">
        <v>130.01779010000001</v>
      </c>
      <c r="O333" s="120">
        <f>SUM(O334:O341)</f>
        <v>2470.3380119000003</v>
      </c>
      <c r="P333" s="120">
        <f t="shared" ref="P333:V333" si="245">SUM(P334:P341)</f>
        <v>3640.4981228000006</v>
      </c>
      <c r="Q333" s="120">
        <f t="shared" si="245"/>
        <v>3640.4981228000006</v>
      </c>
      <c r="R333" s="120">
        <f t="shared" si="245"/>
        <v>3640.4981228000006</v>
      </c>
      <c r="S333" s="120">
        <f t="shared" si="245"/>
        <v>3640.4981228000006</v>
      </c>
      <c r="T333" s="120">
        <f t="shared" si="245"/>
        <v>3640.4981228000006</v>
      </c>
      <c r="U333" s="120">
        <f t="shared" si="245"/>
        <v>1762.0505259547101</v>
      </c>
      <c r="V333" s="120">
        <f t="shared" si="245"/>
        <v>22434.879151854711</v>
      </c>
      <c r="W333" s="120">
        <f>SUM(W334:W341)</f>
        <v>4486.9758303709423</v>
      </c>
      <c r="X333" s="120">
        <f>SUM(X334:X341)</f>
        <v>0</v>
      </c>
      <c r="Y333" s="120">
        <f>SUM(Y334:Y341)</f>
        <v>0</v>
      </c>
      <c r="Z333" s="120">
        <f>SUM(Z334:Z341)</f>
        <v>0</v>
      </c>
      <c r="AA333" s="120">
        <f>SUM(AA334:AA341)</f>
        <v>17947.903321483769</v>
      </c>
      <c r="AB333" s="237">
        <v>0.2</v>
      </c>
      <c r="AC333" s="237">
        <v>0</v>
      </c>
      <c r="AD333" s="237">
        <v>0</v>
      </c>
      <c r="AE333" s="237">
        <v>0</v>
      </c>
      <c r="AF333" s="237">
        <v>0.8</v>
      </c>
    </row>
    <row r="334" spans="1:33" s="2" customFormat="1" ht="15" customHeight="1">
      <c r="A334" s="100" t="s">
        <v>22</v>
      </c>
      <c r="B334" s="197" t="s">
        <v>23</v>
      </c>
      <c r="C334" s="197" t="s">
        <v>23</v>
      </c>
      <c r="D334" s="197"/>
      <c r="E334" s="148"/>
      <c r="F334" s="148"/>
      <c r="G334" s="148"/>
      <c r="H334" s="148"/>
      <c r="I334" s="148"/>
      <c r="J334" s="148"/>
      <c r="K334" s="148"/>
      <c r="L334" s="148"/>
      <c r="M334" s="123">
        <v>0</v>
      </c>
      <c r="N334" s="7">
        <f>+$N$333*M334</f>
        <v>0</v>
      </c>
      <c r="O334" s="7">
        <f>+E$333*$N334</f>
        <v>0</v>
      </c>
      <c r="P334" s="7">
        <f t="shared" ref="P334:U341" si="246">+F$333*$N334</f>
        <v>0</v>
      </c>
      <c r="Q334" s="7">
        <f t="shared" si="246"/>
        <v>0</v>
      </c>
      <c r="R334" s="7">
        <f t="shared" si="246"/>
        <v>0</v>
      </c>
      <c r="S334" s="7">
        <f t="shared" si="246"/>
        <v>0</v>
      </c>
      <c r="T334" s="7">
        <f t="shared" si="246"/>
        <v>0</v>
      </c>
      <c r="U334" s="7">
        <f t="shared" si="246"/>
        <v>0</v>
      </c>
      <c r="V334" s="57">
        <f>SUM(O334:U334)</f>
        <v>0</v>
      </c>
      <c r="W334" s="57">
        <f>+$V334*AB$333</f>
        <v>0</v>
      </c>
      <c r="X334" s="57">
        <f t="shared" ref="X334:AA341" si="247">+$V334*AC$333</f>
        <v>0</v>
      </c>
      <c r="Y334" s="57">
        <f t="shared" si="247"/>
        <v>0</v>
      </c>
      <c r="Z334" s="57">
        <f t="shared" si="247"/>
        <v>0</v>
      </c>
      <c r="AA334" s="57">
        <f t="shared" si="247"/>
        <v>0</v>
      </c>
      <c r="AB334" s="99"/>
      <c r="AC334" s="99"/>
      <c r="AD334" s="99"/>
      <c r="AE334" s="99"/>
      <c r="AF334" s="99"/>
    </row>
    <row r="335" spans="1:33" s="2" customFormat="1" ht="15" customHeight="1">
      <c r="A335" s="101" t="s">
        <v>24</v>
      </c>
      <c r="B335" s="197" t="s">
        <v>23</v>
      </c>
      <c r="C335" s="197" t="s">
        <v>23</v>
      </c>
      <c r="D335" s="197"/>
      <c r="E335" s="148"/>
      <c r="F335" s="148"/>
      <c r="G335" s="148"/>
      <c r="H335" s="148"/>
      <c r="I335" s="148"/>
      <c r="J335" s="148"/>
      <c r="K335" s="148"/>
      <c r="L335" s="148"/>
      <c r="M335" s="123">
        <v>0</v>
      </c>
      <c r="N335" s="7">
        <f t="shared" ref="N335:N341" si="248">+$N$333*M335</f>
        <v>0</v>
      </c>
      <c r="O335" s="7">
        <f t="shared" ref="O335:O341" si="249">+E$333*$N335</f>
        <v>0</v>
      </c>
      <c r="P335" s="7">
        <f t="shared" si="246"/>
        <v>0</v>
      </c>
      <c r="Q335" s="7">
        <f t="shared" si="246"/>
        <v>0</v>
      </c>
      <c r="R335" s="7">
        <f t="shared" si="246"/>
        <v>0</v>
      </c>
      <c r="S335" s="7">
        <f t="shared" si="246"/>
        <v>0</v>
      </c>
      <c r="T335" s="7">
        <f t="shared" si="246"/>
        <v>0</v>
      </c>
      <c r="U335" s="7">
        <f t="shared" si="246"/>
        <v>0</v>
      </c>
      <c r="V335" s="57">
        <f t="shared" ref="V335:V341" si="250">SUM(O335:U335)</f>
        <v>0</v>
      </c>
      <c r="W335" s="57">
        <f t="shared" ref="W335:W341" si="251">+$V335*AB$333</f>
        <v>0</v>
      </c>
      <c r="X335" s="57">
        <f t="shared" si="247"/>
        <v>0</v>
      </c>
      <c r="Y335" s="57">
        <f t="shared" si="247"/>
        <v>0</v>
      </c>
      <c r="Z335" s="57">
        <f t="shared" si="247"/>
        <v>0</v>
      </c>
      <c r="AA335" s="57">
        <f t="shared" si="247"/>
        <v>0</v>
      </c>
      <c r="AB335" s="99"/>
      <c r="AC335" s="99"/>
      <c r="AD335" s="99"/>
      <c r="AE335" s="99"/>
      <c r="AF335" s="99"/>
    </row>
    <row r="336" spans="1:33" s="2" customFormat="1" ht="15" customHeight="1">
      <c r="A336" s="101" t="s">
        <v>25</v>
      </c>
      <c r="B336" s="197" t="s">
        <v>23</v>
      </c>
      <c r="C336" s="197" t="s">
        <v>23</v>
      </c>
      <c r="D336" s="197"/>
      <c r="E336" s="148"/>
      <c r="F336" s="148"/>
      <c r="G336" s="148"/>
      <c r="H336" s="148"/>
      <c r="I336" s="148"/>
      <c r="J336" s="148"/>
      <c r="K336" s="148"/>
      <c r="L336" s="148"/>
      <c r="M336" s="123">
        <v>0</v>
      </c>
      <c r="N336" s="7">
        <f t="shared" si="248"/>
        <v>0</v>
      </c>
      <c r="O336" s="7">
        <f t="shared" si="249"/>
        <v>0</v>
      </c>
      <c r="P336" s="7">
        <f t="shared" si="246"/>
        <v>0</v>
      </c>
      <c r="Q336" s="7">
        <f t="shared" si="246"/>
        <v>0</v>
      </c>
      <c r="R336" s="7">
        <f t="shared" si="246"/>
        <v>0</v>
      </c>
      <c r="S336" s="7">
        <f t="shared" si="246"/>
        <v>0</v>
      </c>
      <c r="T336" s="7">
        <f t="shared" si="246"/>
        <v>0</v>
      </c>
      <c r="U336" s="7">
        <f t="shared" si="246"/>
        <v>0</v>
      </c>
      <c r="V336" s="57">
        <f t="shared" si="250"/>
        <v>0</v>
      </c>
      <c r="W336" s="57">
        <f t="shared" si="251"/>
        <v>0</v>
      </c>
      <c r="X336" s="57">
        <f t="shared" si="247"/>
        <v>0</v>
      </c>
      <c r="Y336" s="57">
        <f t="shared" si="247"/>
        <v>0</v>
      </c>
      <c r="Z336" s="57">
        <f t="shared" si="247"/>
        <v>0</v>
      </c>
      <c r="AA336" s="57">
        <f t="shared" si="247"/>
        <v>0</v>
      </c>
      <c r="AB336" s="99"/>
      <c r="AC336" s="99"/>
      <c r="AD336" s="99"/>
      <c r="AE336" s="99"/>
      <c r="AF336" s="99"/>
    </row>
    <row r="337" spans="1:32" s="2" customFormat="1" ht="15" customHeight="1">
      <c r="A337" s="101" t="s">
        <v>26</v>
      </c>
      <c r="B337" s="197" t="s">
        <v>23</v>
      </c>
      <c r="C337" s="197" t="s">
        <v>23</v>
      </c>
      <c r="D337" s="197"/>
      <c r="E337" s="148"/>
      <c r="F337" s="148"/>
      <c r="G337" s="148"/>
      <c r="H337" s="148"/>
      <c r="I337" s="148"/>
      <c r="J337" s="148"/>
      <c r="K337" s="148"/>
      <c r="L337" s="148"/>
      <c r="M337" s="123">
        <v>0</v>
      </c>
      <c r="N337" s="7">
        <f t="shared" si="248"/>
        <v>0</v>
      </c>
      <c r="O337" s="7">
        <f t="shared" si="249"/>
        <v>0</v>
      </c>
      <c r="P337" s="7">
        <f t="shared" si="246"/>
        <v>0</v>
      </c>
      <c r="Q337" s="7">
        <f t="shared" si="246"/>
        <v>0</v>
      </c>
      <c r="R337" s="7">
        <f t="shared" si="246"/>
        <v>0</v>
      </c>
      <c r="S337" s="7">
        <f t="shared" si="246"/>
        <v>0</v>
      </c>
      <c r="T337" s="7">
        <f t="shared" si="246"/>
        <v>0</v>
      </c>
      <c r="U337" s="7">
        <f t="shared" si="246"/>
        <v>0</v>
      </c>
      <c r="V337" s="57">
        <f t="shared" si="250"/>
        <v>0</v>
      </c>
      <c r="W337" s="57">
        <f t="shared" si="251"/>
        <v>0</v>
      </c>
      <c r="X337" s="57">
        <f t="shared" si="247"/>
        <v>0</v>
      </c>
      <c r="Y337" s="57">
        <f t="shared" si="247"/>
        <v>0</v>
      </c>
      <c r="Z337" s="57">
        <f t="shared" si="247"/>
        <v>0</v>
      </c>
      <c r="AA337" s="57">
        <f t="shared" si="247"/>
        <v>0</v>
      </c>
      <c r="AB337" s="99"/>
      <c r="AC337" s="99"/>
      <c r="AD337" s="99"/>
      <c r="AE337" s="99"/>
      <c r="AF337" s="99"/>
    </row>
    <row r="338" spans="1:32" s="2" customFormat="1" ht="15" customHeight="1">
      <c r="A338" s="101" t="s">
        <v>27</v>
      </c>
      <c r="B338" s="197" t="s">
        <v>23</v>
      </c>
      <c r="C338" s="197" t="s">
        <v>23</v>
      </c>
      <c r="D338" s="197"/>
      <c r="E338" s="148"/>
      <c r="F338" s="148"/>
      <c r="G338" s="148"/>
      <c r="H338" s="148"/>
      <c r="I338" s="148"/>
      <c r="J338" s="148"/>
      <c r="K338" s="148"/>
      <c r="L338" s="148"/>
      <c r="M338" s="123">
        <v>0</v>
      </c>
      <c r="N338" s="7">
        <f t="shared" si="248"/>
        <v>0</v>
      </c>
      <c r="O338" s="7">
        <f t="shared" si="249"/>
        <v>0</v>
      </c>
      <c r="P338" s="7">
        <f t="shared" si="246"/>
        <v>0</v>
      </c>
      <c r="Q338" s="7">
        <f t="shared" si="246"/>
        <v>0</v>
      </c>
      <c r="R338" s="7">
        <f t="shared" si="246"/>
        <v>0</v>
      </c>
      <c r="S338" s="7">
        <f t="shared" si="246"/>
        <v>0</v>
      </c>
      <c r="T338" s="7">
        <f t="shared" si="246"/>
        <v>0</v>
      </c>
      <c r="U338" s="7">
        <f t="shared" si="246"/>
        <v>0</v>
      </c>
      <c r="V338" s="57">
        <f t="shared" si="250"/>
        <v>0</v>
      </c>
      <c r="W338" s="57">
        <f t="shared" si="251"/>
        <v>0</v>
      </c>
      <c r="X338" s="57">
        <f t="shared" si="247"/>
        <v>0</v>
      </c>
      <c r="Y338" s="57">
        <f t="shared" si="247"/>
        <v>0</v>
      </c>
      <c r="Z338" s="57">
        <f t="shared" si="247"/>
        <v>0</v>
      </c>
      <c r="AA338" s="57">
        <f t="shared" si="247"/>
        <v>0</v>
      </c>
      <c r="AB338" s="99"/>
      <c r="AC338" s="99"/>
      <c r="AD338" s="99"/>
      <c r="AE338" s="99"/>
      <c r="AF338" s="99"/>
    </row>
    <row r="339" spans="1:32" s="2" customFormat="1" ht="31.5" customHeight="1">
      <c r="A339" s="101" t="s">
        <v>28</v>
      </c>
      <c r="B339" s="197" t="s">
        <v>312</v>
      </c>
      <c r="C339" s="127" t="s">
        <v>313</v>
      </c>
      <c r="D339" s="127"/>
      <c r="E339" s="148"/>
      <c r="F339" s="148"/>
      <c r="G339" s="148"/>
      <c r="H339" s="148"/>
      <c r="I339" s="148"/>
      <c r="J339" s="148"/>
      <c r="K339" s="148"/>
      <c r="L339" s="148"/>
      <c r="M339" s="123">
        <v>1</v>
      </c>
      <c r="N339" s="7">
        <f t="shared" si="248"/>
        <v>130.01779010000001</v>
      </c>
      <c r="O339" s="7">
        <f t="shared" si="249"/>
        <v>2470.3380119000003</v>
      </c>
      <c r="P339" s="7">
        <f t="shared" si="246"/>
        <v>3640.4981228000006</v>
      </c>
      <c r="Q339" s="7">
        <f t="shared" si="246"/>
        <v>3640.4981228000006</v>
      </c>
      <c r="R339" s="7">
        <f t="shared" si="246"/>
        <v>3640.4981228000006</v>
      </c>
      <c r="S339" s="7">
        <f t="shared" si="246"/>
        <v>3640.4981228000006</v>
      </c>
      <c r="T339" s="7">
        <f t="shared" si="246"/>
        <v>3640.4981228000006</v>
      </c>
      <c r="U339" s="7">
        <f t="shared" si="246"/>
        <v>1762.0505259547101</v>
      </c>
      <c r="V339" s="57">
        <f t="shared" si="250"/>
        <v>22434.879151854711</v>
      </c>
      <c r="W339" s="57">
        <f t="shared" si="251"/>
        <v>4486.9758303709423</v>
      </c>
      <c r="X339" s="57">
        <f t="shared" si="247"/>
        <v>0</v>
      </c>
      <c r="Y339" s="57">
        <f t="shared" si="247"/>
        <v>0</v>
      </c>
      <c r="Z339" s="57">
        <f t="shared" si="247"/>
        <v>0</v>
      </c>
      <c r="AA339" s="57">
        <f t="shared" si="247"/>
        <v>17947.903321483769</v>
      </c>
      <c r="AB339" s="99"/>
      <c r="AC339" s="99"/>
      <c r="AD339" s="99"/>
      <c r="AE339" s="99"/>
      <c r="AF339" s="99"/>
    </row>
    <row r="340" spans="1:32" s="2" customFormat="1" ht="15" customHeight="1">
      <c r="A340" s="101" t="s">
        <v>29</v>
      </c>
      <c r="B340" s="197" t="s">
        <v>23</v>
      </c>
      <c r="C340" s="197" t="s">
        <v>23</v>
      </c>
      <c r="D340" s="197"/>
      <c r="E340" s="148"/>
      <c r="F340" s="148"/>
      <c r="G340" s="148"/>
      <c r="H340" s="148"/>
      <c r="I340" s="148"/>
      <c r="J340" s="148"/>
      <c r="K340" s="148"/>
      <c r="L340" s="148"/>
      <c r="M340" s="123">
        <v>0</v>
      </c>
      <c r="N340" s="7">
        <f t="shared" si="248"/>
        <v>0</v>
      </c>
      <c r="O340" s="7">
        <f t="shared" si="249"/>
        <v>0</v>
      </c>
      <c r="P340" s="7">
        <f t="shared" si="246"/>
        <v>0</v>
      </c>
      <c r="Q340" s="7">
        <f t="shared" si="246"/>
        <v>0</v>
      </c>
      <c r="R340" s="7">
        <f t="shared" si="246"/>
        <v>0</v>
      </c>
      <c r="S340" s="7">
        <f t="shared" si="246"/>
        <v>0</v>
      </c>
      <c r="T340" s="7">
        <f t="shared" si="246"/>
        <v>0</v>
      </c>
      <c r="U340" s="7">
        <f t="shared" si="246"/>
        <v>0</v>
      </c>
      <c r="V340" s="57">
        <f t="shared" si="250"/>
        <v>0</v>
      </c>
      <c r="W340" s="57">
        <f t="shared" si="251"/>
        <v>0</v>
      </c>
      <c r="X340" s="57">
        <f t="shared" si="247"/>
        <v>0</v>
      </c>
      <c r="Y340" s="57">
        <f t="shared" si="247"/>
        <v>0</v>
      </c>
      <c r="Z340" s="57">
        <f t="shared" si="247"/>
        <v>0</v>
      </c>
      <c r="AA340" s="57">
        <f t="shared" si="247"/>
        <v>0</v>
      </c>
      <c r="AB340" s="99"/>
      <c r="AC340" s="99"/>
      <c r="AD340" s="99"/>
      <c r="AE340" s="99"/>
      <c r="AF340" s="99"/>
    </row>
    <row r="341" spans="1:32" s="2" customFormat="1">
      <c r="A341" s="101" t="s">
        <v>30</v>
      </c>
      <c r="B341" s="197" t="s">
        <v>23</v>
      </c>
      <c r="C341" s="197" t="s">
        <v>23</v>
      </c>
      <c r="D341" s="197"/>
      <c r="E341" s="148"/>
      <c r="F341" s="148"/>
      <c r="G341" s="148"/>
      <c r="H341" s="148"/>
      <c r="I341" s="148"/>
      <c r="J341" s="148"/>
      <c r="K341" s="148"/>
      <c r="L341" s="148"/>
      <c r="M341" s="123">
        <v>0</v>
      </c>
      <c r="N341" s="7">
        <f t="shared" si="248"/>
        <v>0</v>
      </c>
      <c r="O341" s="7">
        <f t="shared" si="249"/>
        <v>0</v>
      </c>
      <c r="P341" s="7">
        <f t="shared" si="246"/>
        <v>0</v>
      </c>
      <c r="Q341" s="7">
        <f t="shared" si="246"/>
        <v>0</v>
      </c>
      <c r="R341" s="7">
        <f t="shared" si="246"/>
        <v>0</v>
      </c>
      <c r="S341" s="7">
        <f t="shared" si="246"/>
        <v>0</v>
      </c>
      <c r="T341" s="7">
        <f t="shared" si="246"/>
        <v>0</v>
      </c>
      <c r="U341" s="7">
        <f t="shared" si="246"/>
        <v>0</v>
      </c>
      <c r="V341" s="57">
        <f t="shared" si="250"/>
        <v>0</v>
      </c>
      <c r="W341" s="57">
        <f t="shared" si="251"/>
        <v>0</v>
      </c>
      <c r="X341" s="57">
        <f t="shared" si="247"/>
        <v>0</v>
      </c>
      <c r="Y341" s="57">
        <f t="shared" si="247"/>
        <v>0</v>
      </c>
      <c r="Z341" s="57">
        <f t="shared" si="247"/>
        <v>0</v>
      </c>
      <c r="AA341" s="57">
        <f t="shared" si="247"/>
        <v>0</v>
      </c>
      <c r="AB341" s="99"/>
      <c r="AC341" s="99"/>
      <c r="AD341" s="99"/>
      <c r="AE341" s="99"/>
      <c r="AF341" s="99"/>
    </row>
    <row r="342" spans="1:32" s="2" customFormat="1" ht="15" customHeight="1">
      <c r="A342" s="198"/>
      <c r="B342" s="197"/>
      <c r="C342" s="127"/>
      <c r="D342" s="127"/>
      <c r="E342" s="148"/>
      <c r="F342" s="148"/>
      <c r="G342" s="148"/>
      <c r="H342" s="148"/>
      <c r="I342" s="148"/>
      <c r="J342" s="148"/>
      <c r="K342" s="148"/>
      <c r="L342" s="148"/>
      <c r="M342" s="113">
        <v>1</v>
      </c>
      <c r="N342" s="7"/>
      <c r="O342" s="7"/>
      <c r="P342" s="7"/>
      <c r="Q342" s="7"/>
      <c r="R342" s="7"/>
      <c r="S342" s="7"/>
      <c r="T342" s="7"/>
      <c r="U342" s="7"/>
      <c r="V342" s="57"/>
      <c r="W342" s="7"/>
      <c r="X342" s="7"/>
      <c r="Y342" s="148"/>
      <c r="Z342" s="148"/>
      <c r="AA342" s="7"/>
      <c r="AB342" s="99"/>
      <c r="AC342" s="99"/>
      <c r="AD342" s="99"/>
      <c r="AE342" s="99"/>
      <c r="AF342" s="99"/>
    </row>
    <row r="343" spans="1:32" s="71" customFormat="1" ht="15" customHeight="1">
      <c r="A343" s="194" t="s">
        <v>314</v>
      </c>
      <c r="B343" s="195" t="s">
        <v>291</v>
      </c>
      <c r="C343" s="122"/>
      <c r="D343" s="122"/>
      <c r="E343" s="150">
        <v>1165.4425900036113</v>
      </c>
      <c r="F343" s="150">
        <v>1165.4425900036113</v>
      </c>
      <c r="G343" s="150">
        <v>1165.4425900036113</v>
      </c>
      <c r="H343" s="150">
        <v>1165.4425900036113</v>
      </c>
      <c r="I343" s="150">
        <v>1165.4425900036113</v>
      </c>
      <c r="J343" s="150">
        <v>1165.4425900036113</v>
      </c>
      <c r="K343" s="150">
        <v>1165.4425900036113</v>
      </c>
      <c r="L343" s="150">
        <f>SUM(E343:K343)</f>
        <v>8158.0981300252788</v>
      </c>
      <c r="M343" s="196"/>
      <c r="N343" s="120">
        <v>105.51294</v>
      </c>
      <c r="O343" s="120">
        <f>SUM(O344:O351)</f>
        <v>122969.27407249564</v>
      </c>
      <c r="P343" s="120">
        <f t="shared" ref="P343:V343" si="252">SUM(P344:P351)</f>
        <v>122969.27407249564</v>
      </c>
      <c r="Q343" s="120">
        <f t="shared" si="252"/>
        <v>122969.27407249564</v>
      </c>
      <c r="R343" s="120">
        <f t="shared" si="252"/>
        <v>122969.27407249564</v>
      </c>
      <c r="S343" s="120">
        <f t="shared" si="252"/>
        <v>122969.27407249564</v>
      </c>
      <c r="T343" s="120">
        <f t="shared" si="252"/>
        <v>122969.27407249564</v>
      </c>
      <c r="U343" s="120">
        <f t="shared" si="252"/>
        <v>122969.27407249564</v>
      </c>
      <c r="V343" s="65">
        <f t="shared" si="252"/>
        <v>860784.91850746935</v>
      </c>
      <c r="W343" s="65">
        <f>SUM(W344:W351)</f>
        <v>800529.9742119466</v>
      </c>
      <c r="X343" s="65">
        <f>SUM(X344:X351)</f>
        <v>0</v>
      </c>
      <c r="Y343" s="65">
        <f>SUM(Y344:Y351)</f>
        <v>0</v>
      </c>
      <c r="Z343" s="65">
        <f>SUM(Z344:Z351)</f>
        <v>0</v>
      </c>
      <c r="AA343" s="65">
        <f>SUM(AA344:AA351)</f>
        <v>60254.944295522873</v>
      </c>
      <c r="AB343" s="237">
        <v>0.93</v>
      </c>
      <c r="AC343" s="237">
        <v>0</v>
      </c>
      <c r="AD343" s="237">
        <v>0</v>
      </c>
      <c r="AE343" s="237">
        <v>0</v>
      </c>
      <c r="AF343" s="237">
        <v>7.0000000000000007E-2</v>
      </c>
    </row>
    <row r="344" spans="1:32" s="2" customFormat="1" ht="15" customHeight="1">
      <c r="A344" s="100" t="s">
        <v>22</v>
      </c>
      <c r="B344" s="197" t="s">
        <v>23</v>
      </c>
      <c r="C344" s="127" t="s">
        <v>23</v>
      </c>
      <c r="D344" s="127"/>
      <c r="E344" s="148"/>
      <c r="F344" s="148"/>
      <c r="G344" s="148"/>
      <c r="H344" s="148"/>
      <c r="I344" s="148"/>
      <c r="J344" s="148"/>
      <c r="K344" s="148"/>
      <c r="L344" s="148"/>
      <c r="M344" s="147">
        <v>0</v>
      </c>
      <c r="N344" s="7">
        <f>+$N$343*M344</f>
        <v>0</v>
      </c>
      <c r="O344" s="7">
        <f>+E$343*$N344</f>
        <v>0</v>
      </c>
      <c r="P344" s="7">
        <f t="shared" ref="P344:U351" si="253">+F$343*$N344</f>
        <v>0</v>
      </c>
      <c r="Q344" s="7">
        <f t="shared" si="253"/>
        <v>0</v>
      </c>
      <c r="R344" s="7">
        <f t="shared" si="253"/>
        <v>0</v>
      </c>
      <c r="S344" s="7">
        <f t="shared" si="253"/>
        <v>0</v>
      </c>
      <c r="T344" s="7">
        <f t="shared" si="253"/>
        <v>0</v>
      </c>
      <c r="U344" s="7">
        <f t="shared" si="253"/>
        <v>0</v>
      </c>
      <c r="V344" s="7">
        <f>SUM(O344:U344)</f>
        <v>0</v>
      </c>
      <c r="W344" s="7">
        <f>+$V344*AB$343</f>
        <v>0</v>
      </c>
      <c r="X344" s="7">
        <v>0</v>
      </c>
      <c r="Y344" s="7">
        <v>0</v>
      </c>
      <c r="Z344" s="7">
        <v>0</v>
      </c>
      <c r="AA344" s="7">
        <v>0</v>
      </c>
      <c r="AB344" s="99"/>
      <c r="AC344" s="99"/>
      <c r="AD344" s="99"/>
      <c r="AE344" s="99"/>
      <c r="AF344" s="99"/>
    </row>
    <row r="345" spans="1:32" s="2" customFormat="1" ht="15" customHeight="1">
      <c r="A345" s="101" t="s">
        <v>24</v>
      </c>
      <c r="B345" s="197" t="s">
        <v>23</v>
      </c>
      <c r="C345" s="127" t="s">
        <v>23</v>
      </c>
      <c r="D345" s="127"/>
      <c r="E345" s="148"/>
      <c r="F345" s="148"/>
      <c r="G345" s="148"/>
      <c r="H345" s="148"/>
      <c r="I345" s="148"/>
      <c r="J345" s="148"/>
      <c r="K345" s="148"/>
      <c r="L345" s="148"/>
      <c r="M345" s="147">
        <v>0</v>
      </c>
      <c r="N345" s="7">
        <f t="shared" ref="N345:N351" si="254">+$N$343*M345</f>
        <v>0</v>
      </c>
      <c r="O345" s="7">
        <f t="shared" ref="O345:O351" si="255">+E$343*$N345</f>
        <v>0</v>
      </c>
      <c r="P345" s="7">
        <f t="shared" si="253"/>
        <v>0</v>
      </c>
      <c r="Q345" s="7">
        <f t="shared" si="253"/>
        <v>0</v>
      </c>
      <c r="R345" s="7">
        <f t="shared" si="253"/>
        <v>0</v>
      </c>
      <c r="S345" s="7">
        <f t="shared" si="253"/>
        <v>0</v>
      </c>
      <c r="T345" s="7">
        <f t="shared" si="253"/>
        <v>0</v>
      </c>
      <c r="U345" s="7">
        <f t="shared" si="253"/>
        <v>0</v>
      </c>
      <c r="V345" s="7">
        <f t="shared" ref="V345:V351" si="256">SUM(O345:U345)</f>
        <v>0</v>
      </c>
      <c r="W345" s="7">
        <f t="shared" ref="W345:W351" si="257">+$V345*AB$343</f>
        <v>0</v>
      </c>
      <c r="X345" s="7">
        <v>0</v>
      </c>
      <c r="Y345" s="7">
        <v>0</v>
      </c>
      <c r="Z345" s="7">
        <v>0</v>
      </c>
      <c r="AA345" s="7">
        <v>0</v>
      </c>
      <c r="AB345" s="99"/>
      <c r="AC345" s="99"/>
      <c r="AD345" s="99"/>
      <c r="AE345" s="99"/>
      <c r="AF345" s="99"/>
    </row>
    <row r="346" spans="1:32" s="2" customFormat="1" ht="15" customHeight="1">
      <c r="A346" s="101" t="s">
        <v>25</v>
      </c>
      <c r="B346" s="197" t="s">
        <v>23</v>
      </c>
      <c r="C346" s="127" t="s">
        <v>23</v>
      </c>
      <c r="D346" s="127"/>
      <c r="E346" s="148"/>
      <c r="F346" s="148"/>
      <c r="G346" s="148"/>
      <c r="H346" s="148"/>
      <c r="I346" s="148"/>
      <c r="J346" s="148"/>
      <c r="K346" s="148"/>
      <c r="L346" s="148"/>
      <c r="M346" s="147">
        <v>0</v>
      </c>
      <c r="N346" s="7">
        <f t="shared" si="254"/>
        <v>0</v>
      </c>
      <c r="O346" s="7">
        <f t="shared" si="255"/>
        <v>0</v>
      </c>
      <c r="P346" s="7">
        <f t="shared" si="253"/>
        <v>0</v>
      </c>
      <c r="Q346" s="7">
        <f t="shared" si="253"/>
        <v>0</v>
      </c>
      <c r="R346" s="7">
        <f t="shared" si="253"/>
        <v>0</v>
      </c>
      <c r="S346" s="7">
        <f t="shared" si="253"/>
        <v>0</v>
      </c>
      <c r="T346" s="7">
        <f t="shared" si="253"/>
        <v>0</v>
      </c>
      <c r="U346" s="7">
        <f t="shared" si="253"/>
        <v>0</v>
      </c>
      <c r="V346" s="7">
        <f t="shared" si="256"/>
        <v>0</v>
      </c>
      <c r="W346" s="7">
        <f t="shared" si="257"/>
        <v>0</v>
      </c>
      <c r="X346" s="7">
        <v>0</v>
      </c>
      <c r="Y346" s="7">
        <v>0</v>
      </c>
      <c r="Z346" s="7">
        <v>0</v>
      </c>
      <c r="AA346" s="7">
        <v>0</v>
      </c>
      <c r="AB346" s="99"/>
      <c r="AC346" s="99"/>
      <c r="AD346" s="99"/>
      <c r="AE346" s="99"/>
      <c r="AF346" s="99"/>
    </row>
    <row r="347" spans="1:32" s="2" customFormat="1">
      <c r="A347" s="101" t="s">
        <v>26</v>
      </c>
      <c r="B347" s="197" t="s">
        <v>315</v>
      </c>
      <c r="C347" s="127" t="s">
        <v>301</v>
      </c>
      <c r="D347" s="127"/>
      <c r="E347" s="148"/>
      <c r="F347" s="148"/>
      <c r="G347" s="148"/>
      <c r="H347" s="148"/>
      <c r="I347" s="148"/>
      <c r="J347" s="148"/>
      <c r="K347" s="148"/>
      <c r="L347" s="148"/>
      <c r="M347" s="147">
        <v>9.2592592592592587E-2</v>
      </c>
      <c r="N347" s="7">
        <f t="shared" si="254"/>
        <v>9.7697166666666657</v>
      </c>
      <c r="O347" s="7">
        <f t="shared" si="255"/>
        <v>11386.043895601446</v>
      </c>
      <c r="P347" s="7">
        <f t="shared" si="253"/>
        <v>11386.043895601446</v>
      </c>
      <c r="Q347" s="7">
        <f t="shared" si="253"/>
        <v>11386.043895601446</v>
      </c>
      <c r="R347" s="7">
        <f t="shared" si="253"/>
        <v>11386.043895601446</v>
      </c>
      <c r="S347" s="7">
        <f t="shared" si="253"/>
        <v>11386.043895601446</v>
      </c>
      <c r="T347" s="7">
        <f t="shared" si="253"/>
        <v>11386.043895601446</v>
      </c>
      <c r="U347" s="7">
        <f t="shared" si="253"/>
        <v>11386.043895601446</v>
      </c>
      <c r="V347" s="7">
        <f t="shared" si="256"/>
        <v>79702.307269210112</v>
      </c>
      <c r="W347" s="7">
        <f t="shared" si="257"/>
        <v>74123.145760365413</v>
      </c>
      <c r="X347" s="7">
        <v>0</v>
      </c>
      <c r="Y347" s="7">
        <v>0</v>
      </c>
      <c r="Z347" s="7">
        <v>0</v>
      </c>
      <c r="AA347" s="7">
        <v>5579.1615088447097</v>
      </c>
      <c r="AB347" s="99"/>
      <c r="AC347" s="99"/>
      <c r="AD347" s="99"/>
      <c r="AE347" s="99"/>
      <c r="AF347" s="99"/>
    </row>
    <row r="348" spans="1:32" s="2" customFormat="1" ht="15" customHeight="1">
      <c r="A348" s="101" t="s">
        <v>27</v>
      </c>
      <c r="B348" s="197" t="s">
        <v>23</v>
      </c>
      <c r="C348" s="127" t="s">
        <v>304</v>
      </c>
      <c r="D348" s="127"/>
      <c r="E348" s="148"/>
      <c r="F348" s="148"/>
      <c r="G348" s="148"/>
      <c r="H348" s="148"/>
      <c r="I348" s="148"/>
      <c r="J348" s="148"/>
      <c r="K348" s="148"/>
      <c r="L348" s="148"/>
      <c r="M348" s="147">
        <v>0</v>
      </c>
      <c r="N348" s="7">
        <f t="shared" si="254"/>
        <v>0</v>
      </c>
      <c r="O348" s="7">
        <f t="shared" si="255"/>
        <v>0</v>
      </c>
      <c r="P348" s="7">
        <f t="shared" si="253"/>
        <v>0</v>
      </c>
      <c r="Q348" s="7">
        <f t="shared" si="253"/>
        <v>0</v>
      </c>
      <c r="R348" s="7">
        <f t="shared" si="253"/>
        <v>0</v>
      </c>
      <c r="S348" s="7">
        <f t="shared" si="253"/>
        <v>0</v>
      </c>
      <c r="T348" s="7">
        <f t="shared" si="253"/>
        <v>0</v>
      </c>
      <c r="U348" s="7">
        <f t="shared" si="253"/>
        <v>0</v>
      </c>
      <c r="V348" s="7">
        <f t="shared" si="256"/>
        <v>0</v>
      </c>
      <c r="W348" s="7">
        <f t="shared" si="257"/>
        <v>0</v>
      </c>
      <c r="X348" s="7">
        <v>0</v>
      </c>
      <c r="Y348" s="7">
        <v>0</v>
      </c>
      <c r="Z348" s="7">
        <v>0</v>
      </c>
      <c r="AA348" s="7">
        <v>0</v>
      </c>
      <c r="AB348" s="99"/>
      <c r="AC348" s="99"/>
      <c r="AD348" s="99"/>
      <c r="AE348" s="99"/>
      <c r="AF348" s="99"/>
    </row>
    <row r="349" spans="1:32" s="2" customFormat="1">
      <c r="A349" s="101" t="s">
        <v>28</v>
      </c>
      <c r="B349" s="126" t="s">
        <v>312</v>
      </c>
      <c r="C349" s="127" t="s">
        <v>316</v>
      </c>
      <c r="D349" s="127"/>
      <c r="E349" s="148"/>
      <c r="F349" s="148"/>
      <c r="G349" s="148"/>
      <c r="H349" s="148"/>
      <c r="I349" s="148"/>
      <c r="J349" s="148"/>
      <c r="K349" s="148"/>
      <c r="L349" s="148"/>
      <c r="M349" s="147">
        <v>0.37037037037037035</v>
      </c>
      <c r="N349" s="7">
        <f t="shared" si="254"/>
        <v>39.078866666666663</v>
      </c>
      <c r="O349" s="7">
        <f t="shared" si="255"/>
        <v>45544.175582405784</v>
      </c>
      <c r="P349" s="7">
        <f t="shared" si="253"/>
        <v>45544.175582405784</v>
      </c>
      <c r="Q349" s="7">
        <f t="shared" si="253"/>
        <v>45544.175582405784</v>
      </c>
      <c r="R349" s="7">
        <f t="shared" si="253"/>
        <v>45544.175582405784</v>
      </c>
      <c r="S349" s="7">
        <f t="shared" si="253"/>
        <v>45544.175582405784</v>
      </c>
      <c r="T349" s="7">
        <f t="shared" si="253"/>
        <v>45544.175582405784</v>
      </c>
      <c r="U349" s="7">
        <f t="shared" si="253"/>
        <v>45544.175582405784</v>
      </c>
      <c r="V349" s="7">
        <f t="shared" si="256"/>
        <v>318809.22907684045</v>
      </c>
      <c r="W349" s="7">
        <f t="shared" si="257"/>
        <v>296492.58304146165</v>
      </c>
      <c r="X349" s="7">
        <v>0</v>
      </c>
      <c r="Y349" s="7">
        <v>0</v>
      </c>
      <c r="Z349" s="7">
        <v>0</v>
      </c>
      <c r="AA349" s="7">
        <v>22316.646035378839</v>
      </c>
      <c r="AB349" s="99"/>
      <c r="AC349" s="99"/>
      <c r="AD349" s="99"/>
      <c r="AE349" s="99"/>
      <c r="AF349" s="99"/>
    </row>
    <row r="350" spans="1:32" s="2" customFormat="1" ht="24" customHeight="1">
      <c r="A350" s="101" t="s">
        <v>29</v>
      </c>
      <c r="B350" s="197" t="s">
        <v>317</v>
      </c>
      <c r="C350" s="127" t="s">
        <v>304</v>
      </c>
      <c r="D350" s="127"/>
      <c r="E350" s="148"/>
      <c r="F350" s="148"/>
      <c r="G350" s="148"/>
      <c r="H350" s="148"/>
      <c r="I350" s="148"/>
      <c r="J350" s="148"/>
      <c r="K350" s="148"/>
      <c r="L350" s="148"/>
      <c r="M350" s="147">
        <v>0</v>
      </c>
      <c r="N350" s="7">
        <f t="shared" si="254"/>
        <v>0</v>
      </c>
      <c r="O350" s="7">
        <f t="shared" si="255"/>
        <v>0</v>
      </c>
      <c r="P350" s="7">
        <f t="shared" si="253"/>
        <v>0</v>
      </c>
      <c r="Q350" s="7">
        <f t="shared" si="253"/>
        <v>0</v>
      </c>
      <c r="R350" s="7">
        <f t="shared" si="253"/>
        <v>0</v>
      </c>
      <c r="S350" s="7">
        <f t="shared" si="253"/>
        <v>0</v>
      </c>
      <c r="T350" s="7">
        <f t="shared" si="253"/>
        <v>0</v>
      </c>
      <c r="U350" s="7">
        <f t="shared" si="253"/>
        <v>0</v>
      </c>
      <c r="V350" s="7">
        <f t="shared" si="256"/>
        <v>0</v>
      </c>
      <c r="W350" s="7">
        <f t="shared" si="257"/>
        <v>0</v>
      </c>
      <c r="X350" s="7">
        <v>0</v>
      </c>
      <c r="Y350" s="7">
        <v>0</v>
      </c>
      <c r="Z350" s="7">
        <v>0</v>
      </c>
      <c r="AA350" s="7">
        <v>0</v>
      </c>
      <c r="AB350" s="99"/>
      <c r="AC350" s="99"/>
      <c r="AD350" s="99"/>
      <c r="AE350" s="99"/>
      <c r="AF350" s="99"/>
    </row>
    <row r="351" spans="1:32" s="2" customFormat="1">
      <c r="A351" s="101" t="s">
        <v>30</v>
      </c>
      <c r="B351" s="197" t="s">
        <v>201</v>
      </c>
      <c r="C351" s="127" t="s">
        <v>318</v>
      </c>
      <c r="D351" s="127"/>
      <c r="E351" s="148"/>
      <c r="F351" s="148"/>
      <c r="G351" s="148"/>
      <c r="H351" s="148"/>
      <c r="I351" s="148"/>
      <c r="J351" s="148"/>
      <c r="K351" s="148"/>
      <c r="L351" s="148"/>
      <c r="M351" s="147">
        <v>0.53703703703703709</v>
      </c>
      <c r="N351" s="7">
        <f t="shared" si="254"/>
        <v>56.66435666666667</v>
      </c>
      <c r="O351" s="7">
        <f t="shared" si="255"/>
        <v>66039.054594488407</v>
      </c>
      <c r="P351" s="7">
        <f t="shared" si="253"/>
        <v>66039.054594488407</v>
      </c>
      <c r="Q351" s="7">
        <f t="shared" si="253"/>
        <v>66039.054594488407</v>
      </c>
      <c r="R351" s="7">
        <f t="shared" si="253"/>
        <v>66039.054594488407</v>
      </c>
      <c r="S351" s="7">
        <f t="shared" si="253"/>
        <v>66039.054594488407</v>
      </c>
      <c r="T351" s="7">
        <f t="shared" si="253"/>
        <v>66039.054594488407</v>
      </c>
      <c r="U351" s="7">
        <f t="shared" si="253"/>
        <v>66039.054594488407</v>
      </c>
      <c r="V351" s="7">
        <f t="shared" si="256"/>
        <v>462273.38216141885</v>
      </c>
      <c r="W351" s="7">
        <f t="shared" si="257"/>
        <v>429914.24541011953</v>
      </c>
      <c r="X351" s="7">
        <v>0</v>
      </c>
      <c r="Y351" s="7">
        <v>0</v>
      </c>
      <c r="Z351" s="7">
        <v>0</v>
      </c>
      <c r="AA351" s="7">
        <v>32359.13675129932</v>
      </c>
      <c r="AB351" s="99"/>
      <c r="AC351" s="99"/>
      <c r="AD351" s="99"/>
      <c r="AE351" s="99"/>
      <c r="AF351" s="99"/>
    </row>
    <row r="352" spans="1:32" s="2" customFormat="1" ht="15" customHeight="1">
      <c r="A352" s="203"/>
      <c r="B352" s="197"/>
      <c r="C352" s="127"/>
      <c r="D352" s="127"/>
      <c r="E352" s="148"/>
      <c r="F352" s="148"/>
      <c r="G352" s="148"/>
      <c r="H352" s="148"/>
      <c r="I352" s="148"/>
      <c r="J352" s="148"/>
      <c r="K352" s="148"/>
      <c r="L352" s="148"/>
      <c r="M352" s="204">
        <v>1</v>
      </c>
      <c r="N352" s="7"/>
      <c r="O352" s="7"/>
      <c r="P352" s="7"/>
      <c r="Q352" s="7"/>
      <c r="R352" s="7"/>
      <c r="S352" s="7"/>
      <c r="T352" s="7"/>
      <c r="U352" s="7"/>
      <c r="V352" s="57"/>
      <c r="W352" s="7"/>
      <c r="X352" s="7"/>
      <c r="Y352" s="148"/>
      <c r="Z352" s="148"/>
      <c r="AA352" s="7"/>
      <c r="AB352" s="99"/>
      <c r="AC352" s="99"/>
      <c r="AD352" s="99"/>
      <c r="AE352" s="99"/>
      <c r="AF352" s="99"/>
    </row>
    <row r="353" spans="1:45" s="3" customFormat="1" ht="19.899999999999999" customHeight="1">
      <c r="A353" s="14" t="s">
        <v>319</v>
      </c>
      <c r="B353" s="181"/>
      <c r="C353" s="266"/>
      <c r="D353" s="266"/>
      <c r="E353" s="181"/>
      <c r="F353" s="181"/>
      <c r="G353" s="181"/>
      <c r="H353" s="181"/>
      <c r="I353" s="181"/>
      <c r="J353" s="181"/>
      <c r="K353" s="181"/>
      <c r="L353" s="181"/>
      <c r="M353" s="205"/>
      <c r="N353" s="52"/>
      <c r="O353" s="52"/>
      <c r="P353" s="52"/>
      <c r="Q353" s="52"/>
      <c r="R353" s="52"/>
      <c r="S353" s="52"/>
      <c r="T353" s="52"/>
      <c r="U353" s="52"/>
      <c r="V353" s="55">
        <f t="shared" ref="V353:AA353" si="258">+V354</f>
        <v>5410280.5</v>
      </c>
      <c r="W353" s="55">
        <f t="shared" si="258"/>
        <v>3368120</v>
      </c>
      <c r="X353" s="55">
        <f t="shared" si="258"/>
        <v>1009900.25</v>
      </c>
      <c r="Y353" s="55">
        <f t="shared" si="258"/>
        <v>537052.25</v>
      </c>
      <c r="Z353" s="55">
        <f t="shared" si="258"/>
        <v>0</v>
      </c>
      <c r="AA353" s="55">
        <f t="shared" si="258"/>
        <v>495208</v>
      </c>
      <c r="AB353" s="245"/>
      <c r="AC353" s="246"/>
      <c r="AD353" s="246"/>
      <c r="AE353" s="246"/>
      <c r="AF353" s="246"/>
      <c r="AG353" s="2"/>
      <c r="AH353" s="2"/>
      <c r="AI353" s="2"/>
      <c r="AJ353" s="2"/>
      <c r="AK353" s="2"/>
      <c r="AL353" s="2"/>
      <c r="AM353" s="2"/>
      <c r="AN353" s="2"/>
      <c r="AO353" s="2"/>
      <c r="AP353" s="2"/>
      <c r="AQ353" s="2"/>
      <c r="AR353" s="2"/>
      <c r="AS353" s="2"/>
    </row>
    <row r="354" spans="1:45" s="10" customFormat="1" ht="15" customHeight="1">
      <c r="A354" s="206" t="s">
        <v>320</v>
      </c>
      <c r="B354" s="124" t="s">
        <v>321</v>
      </c>
      <c r="C354" s="125"/>
      <c r="D354" s="125"/>
      <c r="E354" s="36"/>
      <c r="F354" s="36"/>
      <c r="G354" s="36"/>
      <c r="H354" s="36"/>
      <c r="I354" s="36"/>
      <c r="J354" s="36"/>
      <c r="K354" s="36"/>
      <c r="L354" s="36">
        <v>1</v>
      </c>
      <c r="M354" s="91"/>
      <c r="N354" s="20"/>
      <c r="O354" s="20"/>
      <c r="P354" s="20"/>
      <c r="Q354" s="20"/>
      <c r="R354" s="20"/>
      <c r="S354" s="20"/>
      <c r="T354" s="20"/>
      <c r="U354" s="20"/>
      <c r="V354" s="62">
        <f t="shared" ref="V354:AA354" si="259">+V355+V365+V375+V385+V395+V405+V415</f>
        <v>5410280.5</v>
      </c>
      <c r="W354" s="62">
        <f t="shared" si="259"/>
        <v>3368120</v>
      </c>
      <c r="X354" s="62">
        <f t="shared" si="259"/>
        <v>1009900.25</v>
      </c>
      <c r="Y354" s="62">
        <f t="shared" si="259"/>
        <v>537052.25</v>
      </c>
      <c r="Z354" s="62">
        <f t="shared" si="259"/>
        <v>0</v>
      </c>
      <c r="AA354" s="62">
        <f t="shared" si="259"/>
        <v>495208</v>
      </c>
      <c r="AB354" s="250"/>
      <c r="AC354" s="37"/>
      <c r="AD354" s="37"/>
      <c r="AE354" s="37"/>
      <c r="AF354" s="37"/>
      <c r="AG354" s="2"/>
      <c r="AH354" s="2"/>
      <c r="AI354" s="2"/>
      <c r="AJ354" s="2"/>
      <c r="AK354" s="2"/>
      <c r="AL354" s="2"/>
      <c r="AM354" s="2"/>
      <c r="AN354" s="2"/>
      <c r="AO354" s="2"/>
      <c r="AP354" s="2"/>
      <c r="AQ354" s="2"/>
      <c r="AR354" s="2"/>
      <c r="AS354" s="2"/>
    </row>
    <row r="355" spans="1:45" s="71" customFormat="1" ht="15" customHeight="1">
      <c r="A355" s="194" t="s">
        <v>322</v>
      </c>
      <c r="B355" s="207" t="s">
        <v>323</v>
      </c>
      <c r="C355" s="122"/>
      <c r="D355" s="122"/>
      <c r="E355" s="135">
        <v>0</v>
      </c>
      <c r="F355" s="135">
        <v>1</v>
      </c>
      <c r="G355" s="135">
        <v>0</v>
      </c>
      <c r="H355" s="135">
        <v>0</v>
      </c>
      <c r="I355" s="135">
        <v>0</v>
      </c>
      <c r="J355" s="135">
        <v>0</v>
      </c>
      <c r="K355" s="135">
        <v>0</v>
      </c>
      <c r="L355" s="150">
        <f>SUM(E355:K355)</f>
        <v>1</v>
      </c>
      <c r="M355" s="149"/>
      <c r="N355" s="120">
        <v>504000</v>
      </c>
      <c r="O355" s="120">
        <f>SUM(O356:O363)</f>
        <v>0</v>
      </c>
      <c r="P355" s="120">
        <f t="shared" ref="P355:V355" si="260">SUM(P356:P363)</f>
        <v>504000</v>
      </c>
      <c r="Q355" s="120">
        <f t="shared" si="260"/>
        <v>0</v>
      </c>
      <c r="R355" s="120">
        <f t="shared" si="260"/>
        <v>0</v>
      </c>
      <c r="S355" s="120">
        <f t="shared" si="260"/>
        <v>0</v>
      </c>
      <c r="T355" s="120">
        <f t="shared" si="260"/>
        <v>0</v>
      </c>
      <c r="U355" s="120">
        <f t="shared" si="260"/>
        <v>0</v>
      </c>
      <c r="V355" s="65">
        <f t="shared" si="260"/>
        <v>504000</v>
      </c>
      <c r="W355" s="65">
        <f>SUM(W356:W363)</f>
        <v>352800</v>
      </c>
      <c r="X355" s="65">
        <f>SUM(X356:X363)</f>
        <v>0</v>
      </c>
      <c r="Y355" s="65">
        <f>SUM(Y356:Y363)</f>
        <v>0</v>
      </c>
      <c r="Z355" s="65">
        <f>SUM(Z356:Z363)</f>
        <v>0</v>
      </c>
      <c r="AA355" s="65">
        <f>SUM(AA356:AA363)</f>
        <v>151200</v>
      </c>
      <c r="AB355" s="237">
        <v>0.7</v>
      </c>
      <c r="AC355" s="237">
        <v>0</v>
      </c>
      <c r="AD355" s="237">
        <v>0</v>
      </c>
      <c r="AE355" s="237">
        <v>0</v>
      </c>
      <c r="AF355" s="237">
        <v>0.3</v>
      </c>
    </row>
    <row r="356" spans="1:45" s="2" customFormat="1" ht="15" customHeight="1">
      <c r="A356" s="100" t="s">
        <v>22</v>
      </c>
      <c r="B356" s="197" t="s">
        <v>23</v>
      </c>
      <c r="C356" s="127" t="s">
        <v>23</v>
      </c>
      <c r="D356" s="127"/>
      <c r="E356" s="30"/>
      <c r="F356" s="30"/>
      <c r="G356" s="30"/>
      <c r="H356" s="30"/>
      <c r="I356" s="30"/>
      <c r="J356" s="30"/>
      <c r="K356" s="30"/>
      <c r="L356" s="148"/>
      <c r="M356" s="143">
        <v>0</v>
      </c>
      <c r="N356" s="7">
        <f>+$N$355*M356</f>
        <v>0</v>
      </c>
      <c r="O356" s="7">
        <f>+E$355*$N356</f>
        <v>0</v>
      </c>
      <c r="P356" s="7">
        <f t="shared" ref="P356:U363" si="261">+F$355*$N356</f>
        <v>0</v>
      </c>
      <c r="Q356" s="7">
        <f t="shared" si="261"/>
        <v>0</v>
      </c>
      <c r="R356" s="7">
        <f t="shared" si="261"/>
        <v>0</v>
      </c>
      <c r="S356" s="7">
        <f t="shared" si="261"/>
        <v>0</v>
      </c>
      <c r="T356" s="7">
        <f t="shared" si="261"/>
        <v>0</v>
      </c>
      <c r="U356" s="7">
        <f t="shared" si="261"/>
        <v>0</v>
      </c>
      <c r="V356" s="7">
        <f>SUM(O356:U356)</f>
        <v>0</v>
      </c>
      <c r="W356" s="7">
        <f>+$V356*AB$355</f>
        <v>0</v>
      </c>
      <c r="X356" s="7">
        <f t="shared" ref="X356:AA363" si="262">+$V356*AC$355</f>
        <v>0</v>
      </c>
      <c r="Y356" s="7">
        <f t="shared" si="262"/>
        <v>0</v>
      </c>
      <c r="Z356" s="7">
        <f t="shared" si="262"/>
        <v>0</v>
      </c>
      <c r="AA356" s="7">
        <f t="shared" si="262"/>
        <v>0</v>
      </c>
      <c r="AB356" s="99"/>
      <c r="AC356" s="99"/>
      <c r="AD356" s="99"/>
      <c r="AE356" s="99"/>
      <c r="AF356" s="99"/>
    </row>
    <row r="357" spans="1:45" s="2" customFormat="1" ht="15" customHeight="1">
      <c r="A357" s="101" t="s">
        <v>24</v>
      </c>
      <c r="B357" s="197" t="s">
        <v>324</v>
      </c>
      <c r="C357" s="127" t="s">
        <v>325</v>
      </c>
      <c r="D357" s="127"/>
      <c r="E357" s="30"/>
      <c r="F357" s="30"/>
      <c r="G357" s="30"/>
      <c r="H357" s="30"/>
      <c r="I357" s="30"/>
      <c r="J357" s="30"/>
      <c r="K357" s="30"/>
      <c r="L357" s="148"/>
      <c r="M357" s="143">
        <v>3.968253968253968E-2</v>
      </c>
      <c r="N357" s="7">
        <f t="shared" ref="N357:N363" si="263">+$N$355*M357</f>
        <v>20000</v>
      </c>
      <c r="O357" s="7">
        <f t="shared" ref="O357:O363" si="264">+E$355*$N357</f>
        <v>0</v>
      </c>
      <c r="P357" s="7">
        <f t="shared" si="261"/>
        <v>20000</v>
      </c>
      <c r="Q357" s="7">
        <f t="shared" si="261"/>
        <v>0</v>
      </c>
      <c r="R357" s="7">
        <f t="shared" si="261"/>
        <v>0</v>
      </c>
      <c r="S357" s="7">
        <f t="shared" si="261"/>
        <v>0</v>
      </c>
      <c r="T357" s="7">
        <f t="shared" si="261"/>
        <v>0</v>
      </c>
      <c r="U357" s="7">
        <f t="shared" si="261"/>
        <v>0</v>
      </c>
      <c r="V357" s="7">
        <f t="shared" ref="V357:V363" si="265">SUM(O357:U357)</f>
        <v>20000</v>
      </c>
      <c r="W357" s="7">
        <f t="shared" ref="W357:W363" si="266">+$V357*AB$355</f>
        <v>14000</v>
      </c>
      <c r="X357" s="7">
        <f t="shared" si="262"/>
        <v>0</v>
      </c>
      <c r="Y357" s="7">
        <f t="shared" si="262"/>
        <v>0</v>
      </c>
      <c r="Z357" s="7">
        <f t="shared" si="262"/>
        <v>0</v>
      </c>
      <c r="AA357" s="7">
        <f t="shared" si="262"/>
        <v>6000</v>
      </c>
      <c r="AB357" s="99"/>
      <c r="AC357" s="99"/>
      <c r="AD357" s="99"/>
      <c r="AE357" s="99"/>
      <c r="AF357" s="99"/>
    </row>
    <row r="358" spans="1:45" s="2" customFormat="1" ht="15" customHeight="1">
      <c r="A358" s="101" t="s">
        <v>25</v>
      </c>
      <c r="B358" s="197" t="s">
        <v>326</v>
      </c>
      <c r="C358" s="127" t="s">
        <v>327</v>
      </c>
      <c r="D358" s="127"/>
      <c r="E358" s="30"/>
      <c r="F358" s="30"/>
      <c r="G358" s="30"/>
      <c r="H358" s="30"/>
      <c r="I358" s="30"/>
      <c r="J358" s="30"/>
      <c r="K358" s="30"/>
      <c r="L358" s="148"/>
      <c r="M358" s="143">
        <v>1.984126984126984E-2</v>
      </c>
      <c r="N358" s="7">
        <f t="shared" si="263"/>
        <v>10000</v>
      </c>
      <c r="O358" s="7">
        <f t="shared" si="264"/>
        <v>0</v>
      </c>
      <c r="P358" s="7">
        <f t="shared" si="261"/>
        <v>10000</v>
      </c>
      <c r="Q358" s="7">
        <f t="shared" si="261"/>
        <v>0</v>
      </c>
      <c r="R358" s="7">
        <f t="shared" si="261"/>
        <v>0</v>
      </c>
      <c r="S358" s="7">
        <f t="shared" si="261"/>
        <v>0</v>
      </c>
      <c r="T358" s="7">
        <f t="shared" si="261"/>
        <v>0</v>
      </c>
      <c r="U358" s="7">
        <f t="shared" si="261"/>
        <v>0</v>
      </c>
      <c r="V358" s="7">
        <f t="shared" si="265"/>
        <v>10000</v>
      </c>
      <c r="W358" s="7">
        <f t="shared" si="266"/>
        <v>7000</v>
      </c>
      <c r="X358" s="7">
        <f t="shared" si="262"/>
        <v>0</v>
      </c>
      <c r="Y358" s="7">
        <f t="shared" si="262"/>
        <v>0</v>
      </c>
      <c r="Z358" s="7">
        <f t="shared" si="262"/>
        <v>0</v>
      </c>
      <c r="AA358" s="7">
        <f t="shared" si="262"/>
        <v>3000</v>
      </c>
      <c r="AB358" s="99"/>
      <c r="AC358" s="99"/>
      <c r="AD358" s="99"/>
      <c r="AE358" s="99"/>
      <c r="AF358" s="99"/>
    </row>
    <row r="359" spans="1:45" s="2" customFormat="1" ht="55.5" customHeight="1">
      <c r="A359" s="101" t="s">
        <v>26</v>
      </c>
      <c r="B359" s="197" t="s">
        <v>328</v>
      </c>
      <c r="C359" s="127" t="s">
        <v>329</v>
      </c>
      <c r="D359" s="127"/>
      <c r="E359" s="30"/>
      <c r="F359" s="30"/>
      <c r="G359" s="30"/>
      <c r="H359" s="30"/>
      <c r="I359" s="30"/>
      <c r="J359" s="30"/>
      <c r="K359" s="30"/>
      <c r="L359" s="148"/>
      <c r="M359" s="143">
        <v>0.35714285714285715</v>
      </c>
      <c r="N359" s="7">
        <f t="shared" si="263"/>
        <v>180000</v>
      </c>
      <c r="O359" s="7">
        <f t="shared" si="264"/>
        <v>0</v>
      </c>
      <c r="P359" s="7">
        <f t="shared" si="261"/>
        <v>180000</v>
      </c>
      <c r="Q359" s="7">
        <f t="shared" si="261"/>
        <v>0</v>
      </c>
      <c r="R359" s="7">
        <f t="shared" si="261"/>
        <v>0</v>
      </c>
      <c r="S359" s="7">
        <f t="shared" si="261"/>
        <v>0</v>
      </c>
      <c r="T359" s="7">
        <f t="shared" si="261"/>
        <v>0</v>
      </c>
      <c r="U359" s="7">
        <f t="shared" si="261"/>
        <v>0</v>
      </c>
      <c r="V359" s="7">
        <f t="shared" si="265"/>
        <v>180000</v>
      </c>
      <c r="W359" s="7">
        <f t="shared" si="266"/>
        <v>125999.99999999999</v>
      </c>
      <c r="X359" s="7">
        <f t="shared" si="262"/>
        <v>0</v>
      </c>
      <c r="Y359" s="7">
        <f t="shared" si="262"/>
        <v>0</v>
      </c>
      <c r="Z359" s="7">
        <f t="shared" si="262"/>
        <v>0</v>
      </c>
      <c r="AA359" s="7">
        <f t="shared" si="262"/>
        <v>54000</v>
      </c>
      <c r="AB359" s="99"/>
      <c r="AC359" s="99"/>
      <c r="AD359" s="99"/>
      <c r="AE359" s="99"/>
      <c r="AF359" s="99"/>
    </row>
    <row r="360" spans="1:45" s="2" customFormat="1" ht="33.75" customHeight="1">
      <c r="A360" s="101" t="s">
        <v>27</v>
      </c>
      <c r="B360" s="197" t="s">
        <v>330</v>
      </c>
      <c r="C360" s="127" t="s">
        <v>331</v>
      </c>
      <c r="D360" s="127"/>
      <c r="E360" s="30"/>
      <c r="F360" s="30"/>
      <c r="G360" s="30"/>
      <c r="H360" s="30"/>
      <c r="I360" s="30"/>
      <c r="J360" s="30"/>
      <c r="K360" s="30"/>
      <c r="L360" s="148"/>
      <c r="M360" s="143">
        <v>0.1388888888888889</v>
      </c>
      <c r="N360" s="7">
        <f t="shared" si="263"/>
        <v>70000</v>
      </c>
      <c r="O360" s="7">
        <f t="shared" si="264"/>
        <v>0</v>
      </c>
      <c r="P360" s="7">
        <f t="shared" si="261"/>
        <v>70000</v>
      </c>
      <c r="Q360" s="7">
        <f t="shared" si="261"/>
        <v>0</v>
      </c>
      <c r="R360" s="7">
        <f t="shared" si="261"/>
        <v>0</v>
      </c>
      <c r="S360" s="7">
        <f t="shared" si="261"/>
        <v>0</v>
      </c>
      <c r="T360" s="7">
        <f t="shared" si="261"/>
        <v>0</v>
      </c>
      <c r="U360" s="7">
        <f t="shared" si="261"/>
        <v>0</v>
      </c>
      <c r="V360" s="7">
        <f t="shared" si="265"/>
        <v>70000</v>
      </c>
      <c r="W360" s="7">
        <f t="shared" si="266"/>
        <v>49000</v>
      </c>
      <c r="X360" s="7">
        <f t="shared" si="262"/>
        <v>0</v>
      </c>
      <c r="Y360" s="7">
        <f t="shared" si="262"/>
        <v>0</v>
      </c>
      <c r="Z360" s="7">
        <f t="shared" si="262"/>
        <v>0</v>
      </c>
      <c r="AA360" s="7">
        <f t="shared" si="262"/>
        <v>21000</v>
      </c>
      <c r="AB360" s="99"/>
      <c r="AC360" s="99"/>
      <c r="AD360" s="99"/>
      <c r="AE360" s="99"/>
      <c r="AF360" s="99"/>
    </row>
    <row r="361" spans="1:45" s="2" customFormat="1" ht="33" customHeight="1">
      <c r="A361" s="101" t="s">
        <v>28</v>
      </c>
      <c r="B361" s="197" t="s">
        <v>312</v>
      </c>
      <c r="C361" s="127" t="s">
        <v>332</v>
      </c>
      <c r="D361" s="127"/>
      <c r="E361" s="30"/>
      <c r="F361" s="30"/>
      <c r="G361" s="30"/>
      <c r="H361" s="30"/>
      <c r="I361" s="30"/>
      <c r="J361" s="30"/>
      <c r="K361" s="30"/>
      <c r="L361" s="148"/>
      <c r="M361" s="143">
        <v>4.96031746031746E-2</v>
      </c>
      <c r="N361" s="7">
        <f t="shared" si="263"/>
        <v>25000</v>
      </c>
      <c r="O361" s="7">
        <f t="shared" si="264"/>
        <v>0</v>
      </c>
      <c r="P361" s="7">
        <f t="shared" si="261"/>
        <v>25000</v>
      </c>
      <c r="Q361" s="7">
        <f t="shared" si="261"/>
        <v>0</v>
      </c>
      <c r="R361" s="7">
        <f t="shared" si="261"/>
        <v>0</v>
      </c>
      <c r="S361" s="7">
        <f t="shared" si="261"/>
        <v>0</v>
      </c>
      <c r="T361" s="7">
        <f t="shared" si="261"/>
        <v>0</v>
      </c>
      <c r="U361" s="7">
        <f t="shared" si="261"/>
        <v>0</v>
      </c>
      <c r="V361" s="7">
        <f t="shared" si="265"/>
        <v>25000</v>
      </c>
      <c r="W361" s="7">
        <f t="shared" si="266"/>
        <v>17500</v>
      </c>
      <c r="X361" s="7">
        <f t="shared" si="262"/>
        <v>0</v>
      </c>
      <c r="Y361" s="7">
        <f t="shared" si="262"/>
        <v>0</v>
      </c>
      <c r="Z361" s="7">
        <f t="shared" si="262"/>
        <v>0</v>
      </c>
      <c r="AA361" s="7">
        <f t="shared" si="262"/>
        <v>7500</v>
      </c>
      <c r="AB361" s="99"/>
      <c r="AC361" s="99"/>
      <c r="AD361" s="99"/>
      <c r="AE361" s="99"/>
      <c r="AF361" s="99"/>
    </row>
    <row r="362" spans="1:45" s="2" customFormat="1" ht="15" customHeight="1">
      <c r="A362" s="101" t="s">
        <v>29</v>
      </c>
      <c r="B362" s="197" t="s">
        <v>333</v>
      </c>
      <c r="C362" s="127" t="s">
        <v>334</v>
      </c>
      <c r="D362" s="127"/>
      <c r="E362" s="30"/>
      <c r="F362" s="30"/>
      <c r="G362" s="30"/>
      <c r="H362" s="30"/>
      <c r="I362" s="30"/>
      <c r="J362" s="30"/>
      <c r="K362" s="30"/>
      <c r="L362" s="148"/>
      <c r="M362" s="143">
        <v>2.976190476190476E-2</v>
      </c>
      <c r="N362" s="7">
        <f t="shared" si="263"/>
        <v>15000</v>
      </c>
      <c r="O362" s="7">
        <f t="shared" si="264"/>
        <v>0</v>
      </c>
      <c r="P362" s="7">
        <f t="shared" si="261"/>
        <v>15000</v>
      </c>
      <c r="Q362" s="7">
        <f t="shared" si="261"/>
        <v>0</v>
      </c>
      <c r="R362" s="7">
        <f t="shared" si="261"/>
        <v>0</v>
      </c>
      <c r="S362" s="7">
        <f t="shared" si="261"/>
        <v>0</v>
      </c>
      <c r="T362" s="7">
        <f t="shared" si="261"/>
        <v>0</v>
      </c>
      <c r="U362" s="7">
        <f t="shared" si="261"/>
        <v>0</v>
      </c>
      <c r="V362" s="7">
        <f t="shared" si="265"/>
        <v>15000</v>
      </c>
      <c r="W362" s="7">
        <f t="shared" si="266"/>
        <v>10500</v>
      </c>
      <c r="X362" s="7">
        <f t="shared" si="262"/>
        <v>0</v>
      </c>
      <c r="Y362" s="7">
        <f t="shared" si="262"/>
        <v>0</v>
      </c>
      <c r="Z362" s="7">
        <f t="shared" si="262"/>
        <v>0</v>
      </c>
      <c r="AA362" s="7">
        <f t="shared" si="262"/>
        <v>4500</v>
      </c>
      <c r="AB362" s="99"/>
      <c r="AC362" s="99"/>
      <c r="AD362" s="99"/>
      <c r="AE362" s="99"/>
      <c r="AF362" s="99"/>
    </row>
    <row r="363" spans="1:45" s="2" customFormat="1" ht="32.25" customHeight="1">
      <c r="A363" s="101" t="s">
        <v>30</v>
      </c>
      <c r="B363" s="197" t="s">
        <v>335</v>
      </c>
      <c r="C363" s="127" t="s">
        <v>336</v>
      </c>
      <c r="D363" s="127"/>
      <c r="E363" s="30"/>
      <c r="F363" s="30"/>
      <c r="G363" s="30"/>
      <c r="H363" s="30"/>
      <c r="I363" s="30"/>
      <c r="J363" s="30"/>
      <c r="K363" s="30"/>
      <c r="L363" s="148"/>
      <c r="M363" s="143">
        <v>0.36507936507936506</v>
      </c>
      <c r="N363" s="7">
        <f t="shared" si="263"/>
        <v>184000</v>
      </c>
      <c r="O363" s="7">
        <f t="shared" si="264"/>
        <v>0</v>
      </c>
      <c r="P363" s="7">
        <f t="shared" si="261"/>
        <v>184000</v>
      </c>
      <c r="Q363" s="7">
        <f t="shared" si="261"/>
        <v>0</v>
      </c>
      <c r="R363" s="7">
        <f t="shared" si="261"/>
        <v>0</v>
      </c>
      <c r="S363" s="7">
        <f t="shared" si="261"/>
        <v>0</v>
      </c>
      <c r="T363" s="7">
        <f t="shared" si="261"/>
        <v>0</v>
      </c>
      <c r="U363" s="7">
        <f t="shared" si="261"/>
        <v>0</v>
      </c>
      <c r="V363" s="7">
        <f t="shared" si="265"/>
        <v>184000</v>
      </c>
      <c r="W363" s="7">
        <f t="shared" si="266"/>
        <v>128799.99999999999</v>
      </c>
      <c r="X363" s="7">
        <f t="shared" si="262"/>
        <v>0</v>
      </c>
      <c r="Y363" s="7">
        <f t="shared" si="262"/>
        <v>0</v>
      </c>
      <c r="Z363" s="7">
        <f t="shared" si="262"/>
        <v>0</v>
      </c>
      <c r="AA363" s="7">
        <f t="shared" si="262"/>
        <v>55200</v>
      </c>
      <c r="AB363" s="99"/>
      <c r="AC363" s="99"/>
      <c r="AD363" s="99"/>
      <c r="AE363" s="99"/>
      <c r="AF363" s="99"/>
    </row>
    <row r="364" spans="1:45" s="2" customFormat="1" ht="15" customHeight="1">
      <c r="A364" s="198"/>
      <c r="B364" s="69"/>
      <c r="C364" s="127"/>
      <c r="D364" s="127"/>
      <c r="E364" s="30"/>
      <c r="F364" s="30"/>
      <c r="G364" s="30"/>
      <c r="H364" s="30"/>
      <c r="I364" s="30"/>
      <c r="J364" s="30"/>
      <c r="K364" s="30"/>
      <c r="L364" s="30"/>
      <c r="M364" s="174">
        <v>1</v>
      </c>
      <c r="N364" s="7"/>
      <c r="O364" s="7"/>
      <c r="P364" s="7"/>
      <c r="Q364" s="7"/>
      <c r="R364" s="7"/>
      <c r="S364" s="7"/>
      <c r="T364" s="7"/>
      <c r="U364" s="7"/>
      <c r="V364" s="57"/>
      <c r="W364" s="7"/>
      <c r="X364" s="7"/>
      <c r="Y364" s="7"/>
      <c r="Z364" s="7"/>
      <c r="AA364" s="7"/>
      <c r="AB364" s="99"/>
      <c r="AC364" s="99"/>
      <c r="AD364" s="99"/>
      <c r="AE364" s="99"/>
      <c r="AF364" s="99"/>
    </row>
    <row r="365" spans="1:45" s="71" customFormat="1" ht="15" customHeight="1">
      <c r="A365" s="194" t="s">
        <v>337</v>
      </c>
      <c r="B365" s="207" t="s">
        <v>323</v>
      </c>
      <c r="C365" s="122"/>
      <c r="D365" s="122"/>
      <c r="E365" s="135">
        <v>0</v>
      </c>
      <c r="F365" s="135">
        <v>1</v>
      </c>
      <c r="G365" s="135">
        <v>0</v>
      </c>
      <c r="H365" s="135">
        <v>0</v>
      </c>
      <c r="I365" s="135">
        <v>0</v>
      </c>
      <c r="J365" s="135">
        <v>0</v>
      </c>
      <c r="K365" s="135">
        <v>0</v>
      </c>
      <c r="L365" s="150">
        <f>SUM(E365:K365)</f>
        <v>1</v>
      </c>
      <c r="M365" s="149"/>
      <c r="N365" s="120">
        <v>680000</v>
      </c>
      <c r="O365" s="120">
        <f>SUM(O366:O373)</f>
        <v>0</v>
      </c>
      <c r="P365" s="120">
        <f t="shared" ref="P365:V365" si="267">SUM(P366:P373)</f>
        <v>680000</v>
      </c>
      <c r="Q365" s="120">
        <f t="shared" si="267"/>
        <v>0</v>
      </c>
      <c r="R365" s="120">
        <f t="shared" si="267"/>
        <v>0</v>
      </c>
      <c r="S365" s="120">
        <f t="shared" si="267"/>
        <v>0</v>
      </c>
      <c r="T365" s="120">
        <f t="shared" si="267"/>
        <v>0</v>
      </c>
      <c r="U365" s="120">
        <f t="shared" si="267"/>
        <v>0</v>
      </c>
      <c r="V365" s="65">
        <f t="shared" si="267"/>
        <v>680000</v>
      </c>
      <c r="W365" s="65">
        <f>SUM(W366:W373)</f>
        <v>680000</v>
      </c>
      <c r="X365" s="65">
        <f>SUM(X366:X373)</f>
        <v>0</v>
      </c>
      <c r="Y365" s="65">
        <f>SUM(Y366:Y373)</f>
        <v>0</v>
      </c>
      <c r="Z365" s="65">
        <f>SUM(Z366:Z373)</f>
        <v>0</v>
      </c>
      <c r="AA365" s="65">
        <f>SUM(AA366:AA373)</f>
        <v>0</v>
      </c>
      <c r="AB365" s="237">
        <v>1</v>
      </c>
      <c r="AC365" s="237">
        <v>0</v>
      </c>
      <c r="AD365" s="237">
        <v>0</v>
      </c>
      <c r="AE365" s="237">
        <v>0</v>
      </c>
      <c r="AF365" s="237">
        <v>0</v>
      </c>
    </row>
    <row r="366" spans="1:45" s="2" customFormat="1" ht="15" customHeight="1">
      <c r="A366" s="100" t="s">
        <v>22</v>
      </c>
      <c r="B366" s="69" t="s">
        <v>23</v>
      </c>
      <c r="C366" s="127" t="s">
        <v>23</v>
      </c>
      <c r="D366" s="127"/>
      <c r="E366" s="30"/>
      <c r="F366" s="30"/>
      <c r="G366" s="30"/>
      <c r="H366" s="30"/>
      <c r="I366" s="30"/>
      <c r="J366" s="30"/>
      <c r="K366" s="30"/>
      <c r="L366" s="148"/>
      <c r="M366" s="111">
        <v>0</v>
      </c>
      <c r="N366" s="7">
        <f>+$N$365*M366</f>
        <v>0</v>
      </c>
      <c r="O366" s="7">
        <f>+E$365*$N366</f>
        <v>0</v>
      </c>
      <c r="P366" s="7">
        <f t="shared" ref="P366:U373" si="268">+F$365*$N366</f>
        <v>0</v>
      </c>
      <c r="Q366" s="7">
        <f t="shared" si="268"/>
        <v>0</v>
      </c>
      <c r="R366" s="7">
        <f t="shared" si="268"/>
        <v>0</v>
      </c>
      <c r="S366" s="7">
        <f t="shared" si="268"/>
        <v>0</v>
      </c>
      <c r="T366" s="7">
        <f t="shared" si="268"/>
        <v>0</v>
      </c>
      <c r="U366" s="7">
        <f t="shared" si="268"/>
        <v>0</v>
      </c>
      <c r="V366" s="7">
        <f>SUM(O366:U366)</f>
        <v>0</v>
      </c>
      <c r="W366" s="7">
        <f>+$V366*AB$365</f>
        <v>0</v>
      </c>
      <c r="X366" s="7">
        <f t="shared" ref="X366:AA373" si="269">+$V366*AC$365</f>
        <v>0</v>
      </c>
      <c r="Y366" s="7">
        <f t="shared" si="269"/>
        <v>0</v>
      </c>
      <c r="Z366" s="7">
        <f t="shared" si="269"/>
        <v>0</v>
      </c>
      <c r="AA366" s="7">
        <f t="shared" si="269"/>
        <v>0</v>
      </c>
      <c r="AB366" s="99"/>
      <c r="AC366" s="99"/>
      <c r="AD366" s="99"/>
      <c r="AE366" s="99"/>
      <c r="AF366" s="99"/>
    </row>
    <row r="367" spans="1:45" s="2" customFormat="1" ht="15" customHeight="1">
      <c r="A367" s="101" t="s">
        <v>24</v>
      </c>
      <c r="B367" s="197" t="s">
        <v>338</v>
      </c>
      <c r="C367" s="127" t="s">
        <v>339</v>
      </c>
      <c r="D367" s="127"/>
      <c r="E367" s="30"/>
      <c r="F367" s="30"/>
      <c r="G367" s="30"/>
      <c r="H367" s="30"/>
      <c r="I367" s="30"/>
      <c r="J367" s="30"/>
      <c r="K367" s="30"/>
      <c r="L367" s="148"/>
      <c r="M367" s="111">
        <v>3.6764705882352942E-2</v>
      </c>
      <c r="N367" s="7">
        <f t="shared" ref="N367:N373" si="270">+$N$365*M367</f>
        <v>25000</v>
      </c>
      <c r="O367" s="7">
        <f t="shared" ref="O367:O373" si="271">+E$365*$N367</f>
        <v>0</v>
      </c>
      <c r="P367" s="7">
        <f t="shared" si="268"/>
        <v>25000</v>
      </c>
      <c r="Q367" s="7">
        <f t="shared" si="268"/>
        <v>0</v>
      </c>
      <c r="R367" s="7">
        <f t="shared" si="268"/>
        <v>0</v>
      </c>
      <c r="S367" s="7">
        <f t="shared" si="268"/>
        <v>0</v>
      </c>
      <c r="T367" s="7">
        <f t="shared" si="268"/>
        <v>0</v>
      </c>
      <c r="U367" s="7">
        <f t="shared" si="268"/>
        <v>0</v>
      </c>
      <c r="V367" s="7">
        <f t="shared" ref="V367:V373" si="272">SUM(O367:U367)</f>
        <v>25000</v>
      </c>
      <c r="W367" s="7">
        <f t="shared" ref="W367:W373" si="273">+$V367*AB$365</f>
        <v>25000</v>
      </c>
      <c r="X367" s="7">
        <f t="shared" si="269"/>
        <v>0</v>
      </c>
      <c r="Y367" s="7">
        <f t="shared" si="269"/>
        <v>0</v>
      </c>
      <c r="Z367" s="7">
        <f t="shared" si="269"/>
        <v>0</v>
      </c>
      <c r="AA367" s="7">
        <f t="shared" si="269"/>
        <v>0</v>
      </c>
      <c r="AB367" s="99"/>
      <c r="AC367" s="99"/>
      <c r="AD367" s="99"/>
      <c r="AE367" s="99"/>
      <c r="AF367" s="99"/>
    </row>
    <row r="368" spans="1:45" s="2" customFormat="1" ht="15" customHeight="1">
      <c r="A368" s="101" t="s">
        <v>25</v>
      </c>
      <c r="B368" s="197" t="s">
        <v>340</v>
      </c>
      <c r="C368" s="127" t="s">
        <v>341</v>
      </c>
      <c r="D368" s="127"/>
      <c r="E368" s="30"/>
      <c r="F368" s="30"/>
      <c r="G368" s="30"/>
      <c r="H368" s="30"/>
      <c r="I368" s="30"/>
      <c r="J368" s="30"/>
      <c r="K368" s="30"/>
      <c r="L368" s="148"/>
      <c r="M368" s="111">
        <v>2.2058823529411766E-2</v>
      </c>
      <c r="N368" s="7">
        <f t="shared" si="270"/>
        <v>15000.000000000002</v>
      </c>
      <c r="O368" s="7">
        <f t="shared" si="271"/>
        <v>0</v>
      </c>
      <c r="P368" s="7">
        <f t="shared" si="268"/>
        <v>15000.000000000002</v>
      </c>
      <c r="Q368" s="7">
        <f t="shared" si="268"/>
        <v>0</v>
      </c>
      <c r="R368" s="7">
        <f t="shared" si="268"/>
        <v>0</v>
      </c>
      <c r="S368" s="7">
        <f t="shared" si="268"/>
        <v>0</v>
      </c>
      <c r="T368" s="7">
        <f t="shared" si="268"/>
        <v>0</v>
      </c>
      <c r="U368" s="7">
        <f t="shared" si="268"/>
        <v>0</v>
      </c>
      <c r="V368" s="7">
        <f t="shared" si="272"/>
        <v>15000.000000000002</v>
      </c>
      <c r="W368" s="7">
        <f t="shared" si="273"/>
        <v>15000.000000000002</v>
      </c>
      <c r="X368" s="7">
        <f t="shared" si="269"/>
        <v>0</v>
      </c>
      <c r="Y368" s="7">
        <f t="shared" si="269"/>
        <v>0</v>
      </c>
      <c r="Z368" s="7">
        <f t="shared" si="269"/>
        <v>0</v>
      </c>
      <c r="AA368" s="7">
        <f t="shared" si="269"/>
        <v>0</v>
      </c>
      <c r="AB368" s="99"/>
      <c r="AC368" s="99"/>
      <c r="AD368" s="99"/>
      <c r="AE368" s="99"/>
      <c r="AF368" s="99"/>
    </row>
    <row r="369" spans="1:32" s="2" customFormat="1" ht="32.25" customHeight="1">
      <c r="A369" s="101" t="s">
        <v>26</v>
      </c>
      <c r="B369" s="197" t="s">
        <v>342</v>
      </c>
      <c r="C369" s="127" t="s">
        <v>343</v>
      </c>
      <c r="D369" s="127"/>
      <c r="E369" s="30"/>
      <c r="F369" s="30"/>
      <c r="G369" s="30"/>
      <c r="H369" s="30"/>
      <c r="I369" s="30"/>
      <c r="J369" s="30"/>
      <c r="K369" s="30"/>
      <c r="L369" s="148"/>
      <c r="M369" s="111">
        <v>0.41911764705882354</v>
      </c>
      <c r="N369" s="7">
        <f t="shared" si="270"/>
        <v>285000</v>
      </c>
      <c r="O369" s="7">
        <f t="shared" si="271"/>
        <v>0</v>
      </c>
      <c r="P369" s="7">
        <f t="shared" si="268"/>
        <v>285000</v>
      </c>
      <c r="Q369" s="7">
        <f t="shared" si="268"/>
        <v>0</v>
      </c>
      <c r="R369" s="7">
        <f t="shared" si="268"/>
        <v>0</v>
      </c>
      <c r="S369" s="7">
        <f t="shared" si="268"/>
        <v>0</v>
      </c>
      <c r="T369" s="7">
        <f t="shared" si="268"/>
        <v>0</v>
      </c>
      <c r="U369" s="7">
        <f t="shared" si="268"/>
        <v>0</v>
      </c>
      <c r="V369" s="7">
        <f t="shared" si="272"/>
        <v>285000</v>
      </c>
      <c r="W369" s="7">
        <f t="shared" si="273"/>
        <v>285000</v>
      </c>
      <c r="X369" s="7">
        <f t="shared" si="269"/>
        <v>0</v>
      </c>
      <c r="Y369" s="7">
        <f t="shared" si="269"/>
        <v>0</v>
      </c>
      <c r="Z369" s="7">
        <f t="shared" si="269"/>
        <v>0</v>
      </c>
      <c r="AA369" s="7">
        <f t="shared" si="269"/>
        <v>0</v>
      </c>
      <c r="AB369" s="99"/>
      <c r="AC369" s="99"/>
      <c r="AD369" s="99"/>
      <c r="AE369" s="99"/>
      <c r="AF369" s="99"/>
    </row>
    <row r="370" spans="1:32" s="2" customFormat="1">
      <c r="A370" s="101" t="s">
        <v>27</v>
      </c>
      <c r="B370" s="197" t="s">
        <v>344</v>
      </c>
      <c r="C370" s="127" t="s">
        <v>345</v>
      </c>
      <c r="D370" s="127"/>
      <c r="E370" s="30"/>
      <c r="F370" s="30"/>
      <c r="G370" s="30"/>
      <c r="H370" s="30"/>
      <c r="I370" s="30"/>
      <c r="J370" s="30"/>
      <c r="K370" s="30"/>
      <c r="L370" s="148"/>
      <c r="M370" s="111">
        <v>0.17647058823529413</v>
      </c>
      <c r="N370" s="7">
        <f t="shared" si="270"/>
        <v>120000.00000000001</v>
      </c>
      <c r="O370" s="7">
        <f t="shared" si="271"/>
        <v>0</v>
      </c>
      <c r="P370" s="7">
        <f t="shared" si="268"/>
        <v>120000.00000000001</v>
      </c>
      <c r="Q370" s="7">
        <f t="shared" si="268"/>
        <v>0</v>
      </c>
      <c r="R370" s="7">
        <f t="shared" si="268"/>
        <v>0</v>
      </c>
      <c r="S370" s="7">
        <f t="shared" si="268"/>
        <v>0</v>
      </c>
      <c r="T370" s="7">
        <f t="shared" si="268"/>
        <v>0</v>
      </c>
      <c r="U370" s="7">
        <f t="shared" si="268"/>
        <v>0</v>
      </c>
      <c r="V370" s="7">
        <f t="shared" si="272"/>
        <v>120000.00000000001</v>
      </c>
      <c r="W370" s="7">
        <f t="shared" si="273"/>
        <v>120000.00000000001</v>
      </c>
      <c r="X370" s="7">
        <f t="shared" si="269"/>
        <v>0</v>
      </c>
      <c r="Y370" s="7">
        <f t="shared" si="269"/>
        <v>0</v>
      </c>
      <c r="Z370" s="7">
        <f t="shared" si="269"/>
        <v>0</v>
      </c>
      <c r="AA370" s="7">
        <f t="shared" si="269"/>
        <v>0</v>
      </c>
      <c r="AB370" s="99"/>
      <c r="AC370" s="99"/>
      <c r="AD370" s="99"/>
      <c r="AE370" s="99"/>
      <c r="AF370" s="99"/>
    </row>
    <row r="371" spans="1:32" s="2" customFormat="1" ht="25.5" customHeight="1">
      <c r="A371" s="101" t="s">
        <v>28</v>
      </c>
      <c r="B371" s="197" t="s">
        <v>346</v>
      </c>
      <c r="C371" s="127" t="s">
        <v>341</v>
      </c>
      <c r="D371" s="127"/>
      <c r="E371" s="30"/>
      <c r="F371" s="30"/>
      <c r="G371" s="30"/>
      <c r="H371" s="30"/>
      <c r="I371" s="30"/>
      <c r="J371" s="30"/>
      <c r="K371" s="30"/>
      <c r="L371" s="148"/>
      <c r="M371" s="111">
        <v>2.2058823529411766E-2</v>
      </c>
      <c r="N371" s="7">
        <f t="shared" si="270"/>
        <v>15000.000000000002</v>
      </c>
      <c r="O371" s="7">
        <f t="shared" si="271"/>
        <v>0</v>
      </c>
      <c r="P371" s="7">
        <f t="shared" si="268"/>
        <v>15000.000000000002</v>
      </c>
      <c r="Q371" s="7">
        <f t="shared" si="268"/>
        <v>0</v>
      </c>
      <c r="R371" s="7">
        <f t="shared" si="268"/>
        <v>0</v>
      </c>
      <c r="S371" s="7">
        <f t="shared" si="268"/>
        <v>0</v>
      </c>
      <c r="T371" s="7">
        <f t="shared" si="268"/>
        <v>0</v>
      </c>
      <c r="U371" s="7">
        <f t="shared" si="268"/>
        <v>0</v>
      </c>
      <c r="V371" s="7">
        <f t="shared" si="272"/>
        <v>15000.000000000002</v>
      </c>
      <c r="W371" s="7">
        <f t="shared" si="273"/>
        <v>15000.000000000002</v>
      </c>
      <c r="X371" s="7">
        <f t="shared" si="269"/>
        <v>0</v>
      </c>
      <c r="Y371" s="7">
        <f t="shared" si="269"/>
        <v>0</v>
      </c>
      <c r="Z371" s="7">
        <f t="shared" si="269"/>
        <v>0</v>
      </c>
      <c r="AA371" s="7">
        <f t="shared" si="269"/>
        <v>0</v>
      </c>
      <c r="AB371" s="99"/>
      <c r="AC371" s="99"/>
      <c r="AD371" s="99"/>
      <c r="AE371" s="99"/>
      <c r="AF371" s="99"/>
    </row>
    <row r="372" spans="1:32" s="2" customFormat="1" ht="31.5" customHeight="1">
      <c r="A372" s="101" t="s">
        <v>29</v>
      </c>
      <c r="B372" s="197" t="s">
        <v>333</v>
      </c>
      <c r="C372" s="127" t="s">
        <v>347</v>
      </c>
      <c r="D372" s="127"/>
      <c r="E372" s="30"/>
      <c r="F372" s="30"/>
      <c r="G372" s="30"/>
      <c r="H372" s="30"/>
      <c r="I372" s="30"/>
      <c r="J372" s="30"/>
      <c r="K372" s="30"/>
      <c r="L372" s="148"/>
      <c r="M372" s="111">
        <v>2.9411764705882353E-2</v>
      </c>
      <c r="N372" s="7">
        <f t="shared" si="270"/>
        <v>20000</v>
      </c>
      <c r="O372" s="7">
        <f t="shared" si="271"/>
        <v>0</v>
      </c>
      <c r="P372" s="7">
        <f t="shared" si="268"/>
        <v>20000</v>
      </c>
      <c r="Q372" s="7">
        <f t="shared" si="268"/>
        <v>0</v>
      </c>
      <c r="R372" s="7">
        <f t="shared" si="268"/>
        <v>0</v>
      </c>
      <c r="S372" s="7">
        <f t="shared" si="268"/>
        <v>0</v>
      </c>
      <c r="T372" s="7">
        <f t="shared" si="268"/>
        <v>0</v>
      </c>
      <c r="U372" s="7">
        <f t="shared" si="268"/>
        <v>0</v>
      </c>
      <c r="V372" s="7">
        <f t="shared" si="272"/>
        <v>20000</v>
      </c>
      <c r="W372" s="7">
        <f t="shared" si="273"/>
        <v>20000</v>
      </c>
      <c r="X372" s="7">
        <f t="shared" si="269"/>
        <v>0</v>
      </c>
      <c r="Y372" s="7">
        <f t="shared" si="269"/>
        <v>0</v>
      </c>
      <c r="Z372" s="7">
        <f t="shared" si="269"/>
        <v>0</v>
      </c>
      <c r="AA372" s="7">
        <f t="shared" si="269"/>
        <v>0</v>
      </c>
      <c r="AB372" s="99"/>
      <c r="AC372" s="99"/>
      <c r="AD372" s="99"/>
      <c r="AE372" s="99"/>
      <c r="AF372" s="99"/>
    </row>
    <row r="373" spans="1:32" s="2" customFormat="1" ht="33.75" customHeight="1">
      <c r="A373" s="101" t="s">
        <v>30</v>
      </c>
      <c r="B373" s="197" t="s">
        <v>348</v>
      </c>
      <c r="C373" s="127" t="s">
        <v>349</v>
      </c>
      <c r="D373" s="127"/>
      <c r="E373" s="30"/>
      <c r="F373" s="30"/>
      <c r="G373" s="30"/>
      <c r="H373" s="30"/>
      <c r="I373" s="30"/>
      <c r="J373" s="30"/>
      <c r="K373" s="30"/>
      <c r="L373" s="148"/>
      <c r="M373" s="111">
        <v>0.29411764705882354</v>
      </c>
      <c r="N373" s="7">
        <f t="shared" si="270"/>
        <v>200000</v>
      </c>
      <c r="O373" s="7">
        <f t="shared" si="271"/>
        <v>0</v>
      </c>
      <c r="P373" s="7">
        <f t="shared" si="268"/>
        <v>200000</v>
      </c>
      <c r="Q373" s="7">
        <f t="shared" si="268"/>
        <v>0</v>
      </c>
      <c r="R373" s="7">
        <f t="shared" si="268"/>
        <v>0</v>
      </c>
      <c r="S373" s="7">
        <f t="shared" si="268"/>
        <v>0</v>
      </c>
      <c r="T373" s="7">
        <f t="shared" si="268"/>
        <v>0</v>
      </c>
      <c r="U373" s="7">
        <f t="shared" si="268"/>
        <v>0</v>
      </c>
      <c r="V373" s="7">
        <f t="shared" si="272"/>
        <v>200000</v>
      </c>
      <c r="W373" s="7">
        <f t="shared" si="273"/>
        <v>200000</v>
      </c>
      <c r="X373" s="7">
        <f t="shared" si="269"/>
        <v>0</v>
      </c>
      <c r="Y373" s="7">
        <f t="shared" si="269"/>
        <v>0</v>
      </c>
      <c r="Z373" s="7">
        <f t="shared" si="269"/>
        <v>0</v>
      </c>
      <c r="AA373" s="7">
        <f t="shared" si="269"/>
        <v>0</v>
      </c>
      <c r="AB373" s="99"/>
      <c r="AC373" s="99"/>
      <c r="AD373" s="99"/>
      <c r="AE373" s="99"/>
      <c r="AF373" s="99"/>
    </row>
    <row r="374" spans="1:32" s="2" customFormat="1" ht="15" customHeight="1">
      <c r="A374" s="198"/>
      <c r="B374" s="69"/>
      <c r="C374" s="127"/>
      <c r="D374" s="127"/>
      <c r="E374" s="313"/>
      <c r="F374" s="30"/>
      <c r="G374" s="30"/>
      <c r="H374" s="30"/>
      <c r="I374" s="30"/>
      <c r="J374" s="30"/>
      <c r="K374" s="30"/>
      <c r="L374" s="30"/>
      <c r="M374" s="110">
        <v>1</v>
      </c>
      <c r="N374" s="7"/>
      <c r="O374" s="7"/>
      <c r="P374" s="7"/>
      <c r="Q374" s="7"/>
      <c r="R374" s="7"/>
      <c r="S374" s="7"/>
      <c r="T374" s="7"/>
      <c r="U374" s="7"/>
      <c r="V374" s="57"/>
      <c r="W374" s="7"/>
      <c r="X374" s="7"/>
      <c r="Y374" s="7"/>
      <c r="Z374" s="7"/>
      <c r="AA374" s="7"/>
      <c r="AB374" s="99"/>
      <c r="AC374" s="99"/>
      <c r="AD374" s="99"/>
      <c r="AE374" s="99"/>
      <c r="AF374" s="99"/>
    </row>
    <row r="375" spans="1:32" s="71" customFormat="1" ht="15" customHeight="1">
      <c r="A375" s="194" t="s">
        <v>350</v>
      </c>
      <c r="B375" s="207" t="s">
        <v>351</v>
      </c>
      <c r="C375" s="122"/>
      <c r="D375" s="122"/>
      <c r="E375" s="135">
        <v>1</v>
      </c>
      <c r="F375" s="135">
        <v>2</v>
      </c>
      <c r="G375" s="135">
        <v>2</v>
      </c>
      <c r="H375" s="135">
        <v>2</v>
      </c>
      <c r="I375" s="135">
        <v>2</v>
      </c>
      <c r="J375" s="135">
        <v>2</v>
      </c>
      <c r="K375" s="135">
        <v>1</v>
      </c>
      <c r="L375" s="150">
        <f>SUM(E375:K375)</f>
        <v>12</v>
      </c>
      <c r="M375" s="149"/>
      <c r="N375" s="120">
        <v>187000</v>
      </c>
      <c r="O375" s="120">
        <f>SUM(O376:O383)</f>
        <v>187000</v>
      </c>
      <c r="P375" s="120">
        <f t="shared" ref="P375:V375" si="274">SUM(P376:P383)</f>
        <v>374000</v>
      </c>
      <c r="Q375" s="120">
        <f t="shared" si="274"/>
        <v>374000</v>
      </c>
      <c r="R375" s="120">
        <f t="shared" si="274"/>
        <v>374000</v>
      </c>
      <c r="S375" s="120">
        <f t="shared" si="274"/>
        <v>374000</v>
      </c>
      <c r="T375" s="120">
        <f t="shared" si="274"/>
        <v>374000</v>
      </c>
      <c r="U375" s="120">
        <f t="shared" si="274"/>
        <v>187000</v>
      </c>
      <c r="V375" s="65">
        <f t="shared" si="274"/>
        <v>2244000</v>
      </c>
      <c r="W375" s="65">
        <f>SUM(W376:W383)</f>
        <v>2086920</v>
      </c>
      <c r="X375" s="65">
        <f>SUM(X376:X383)</f>
        <v>0</v>
      </c>
      <c r="Y375" s="65">
        <f>SUM(Y376:Y383)</f>
        <v>0</v>
      </c>
      <c r="Z375" s="65">
        <f>SUM(Z376:Z383)</f>
        <v>0</v>
      </c>
      <c r="AA375" s="65">
        <f>SUM(AA376:AA383)</f>
        <v>157080.00000000003</v>
      </c>
      <c r="AB375" s="237">
        <v>0.93</v>
      </c>
      <c r="AC375" s="237">
        <v>0</v>
      </c>
      <c r="AD375" s="237">
        <v>0</v>
      </c>
      <c r="AE375" s="237">
        <v>0</v>
      </c>
      <c r="AF375" s="237">
        <v>7.0000000000000007E-2</v>
      </c>
    </row>
    <row r="376" spans="1:32" s="2" customFormat="1" ht="15" customHeight="1">
      <c r="A376" s="100" t="s">
        <v>22</v>
      </c>
      <c r="B376" s="197" t="s">
        <v>352</v>
      </c>
      <c r="C376" s="127" t="s">
        <v>352</v>
      </c>
      <c r="D376" s="127"/>
      <c r="E376" s="148"/>
      <c r="F376" s="148"/>
      <c r="G376" s="148"/>
      <c r="H376" s="148"/>
      <c r="I376" s="148"/>
      <c r="J376" s="148"/>
      <c r="K376" s="148"/>
      <c r="L376" s="148"/>
      <c r="M376" s="111">
        <v>0</v>
      </c>
      <c r="N376" s="7">
        <f>+$N$375*M376</f>
        <v>0</v>
      </c>
      <c r="O376" s="7">
        <f>+E$375*$N376</f>
        <v>0</v>
      </c>
      <c r="P376" s="7">
        <f t="shared" ref="P376:U383" si="275">+F$375*$N376</f>
        <v>0</v>
      </c>
      <c r="Q376" s="7">
        <f t="shared" si="275"/>
        <v>0</v>
      </c>
      <c r="R376" s="7">
        <f t="shared" si="275"/>
        <v>0</v>
      </c>
      <c r="S376" s="7">
        <f t="shared" si="275"/>
        <v>0</v>
      </c>
      <c r="T376" s="7">
        <f t="shared" si="275"/>
        <v>0</v>
      </c>
      <c r="U376" s="7">
        <f t="shared" si="275"/>
        <v>0</v>
      </c>
      <c r="V376" s="7">
        <f>SUM(O376:U376)</f>
        <v>0</v>
      </c>
      <c r="W376" s="7">
        <f>+$V376*AB$375</f>
        <v>0</v>
      </c>
      <c r="X376" s="7">
        <v>0</v>
      </c>
      <c r="Y376" s="7">
        <v>0</v>
      </c>
      <c r="Z376" s="7">
        <v>0</v>
      </c>
      <c r="AA376" s="7">
        <v>0</v>
      </c>
      <c r="AB376" s="99"/>
      <c r="AC376" s="99"/>
      <c r="AD376" s="99"/>
      <c r="AE376" s="99"/>
      <c r="AF376" s="99"/>
    </row>
    <row r="377" spans="1:32" s="2" customFormat="1" ht="15" customHeight="1">
      <c r="A377" s="101" t="s">
        <v>24</v>
      </c>
      <c r="B377" s="197" t="s">
        <v>353</v>
      </c>
      <c r="C377" s="127" t="s">
        <v>354</v>
      </c>
      <c r="D377" s="127"/>
      <c r="E377" s="148"/>
      <c r="F377" s="148"/>
      <c r="G377" s="148"/>
      <c r="H377" s="148"/>
      <c r="I377" s="148"/>
      <c r="J377" s="148"/>
      <c r="K377" s="148"/>
      <c r="L377" s="148"/>
      <c r="M377" s="111">
        <v>0.14438502673796791</v>
      </c>
      <c r="N377" s="7">
        <f t="shared" ref="N377:N383" si="276">+$N$375*M377</f>
        <v>27000</v>
      </c>
      <c r="O377" s="7">
        <f t="shared" ref="O377:O383" si="277">+E$375*$N377</f>
        <v>27000</v>
      </c>
      <c r="P377" s="7">
        <f t="shared" si="275"/>
        <v>54000</v>
      </c>
      <c r="Q377" s="7">
        <f t="shared" si="275"/>
        <v>54000</v>
      </c>
      <c r="R377" s="7">
        <f t="shared" si="275"/>
        <v>54000</v>
      </c>
      <c r="S377" s="7">
        <f t="shared" si="275"/>
        <v>54000</v>
      </c>
      <c r="T377" s="7">
        <f t="shared" si="275"/>
        <v>54000</v>
      </c>
      <c r="U377" s="7">
        <f t="shared" si="275"/>
        <v>27000</v>
      </c>
      <c r="V377" s="7">
        <f t="shared" ref="V377:V383" si="278">SUM(O377:U377)</f>
        <v>324000</v>
      </c>
      <c r="W377" s="7">
        <f t="shared" ref="W377:W383" si="279">+$V377*AB$375</f>
        <v>301320</v>
      </c>
      <c r="X377" s="7">
        <v>0</v>
      </c>
      <c r="Y377" s="7">
        <v>0</v>
      </c>
      <c r="Z377" s="7">
        <v>0</v>
      </c>
      <c r="AA377" s="7">
        <v>22680.000000000004</v>
      </c>
      <c r="AB377" s="99"/>
      <c r="AC377" s="99"/>
      <c r="AD377" s="99"/>
      <c r="AE377" s="99"/>
      <c r="AF377" s="99"/>
    </row>
    <row r="378" spans="1:32" s="2" customFormat="1" ht="15" customHeight="1">
      <c r="A378" s="101" t="s">
        <v>25</v>
      </c>
      <c r="B378" s="197" t="s">
        <v>355</v>
      </c>
      <c r="C378" s="127" t="s">
        <v>356</v>
      </c>
      <c r="D378" s="127"/>
      <c r="E378" s="148"/>
      <c r="F378" s="148"/>
      <c r="G378" s="148"/>
      <c r="H378" s="148"/>
      <c r="I378" s="148"/>
      <c r="J378" s="148"/>
      <c r="K378" s="148"/>
      <c r="L378" s="148"/>
      <c r="M378" s="111">
        <v>8.0213903743315509E-2</v>
      </c>
      <c r="N378" s="7">
        <f t="shared" si="276"/>
        <v>15000</v>
      </c>
      <c r="O378" s="7">
        <f t="shared" si="277"/>
        <v>15000</v>
      </c>
      <c r="P378" s="7">
        <f t="shared" si="275"/>
        <v>30000</v>
      </c>
      <c r="Q378" s="7">
        <f t="shared" si="275"/>
        <v>30000</v>
      </c>
      <c r="R378" s="7">
        <f t="shared" si="275"/>
        <v>30000</v>
      </c>
      <c r="S378" s="7">
        <f t="shared" si="275"/>
        <v>30000</v>
      </c>
      <c r="T378" s="7">
        <f t="shared" si="275"/>
        <v>30000</v>
      </c>
      <c r="U378" s="7">
        <f t="shared" si="275"/>
        <v>15000</v>
      </c>
      <c r="V378" s="7">
        <f t="shared" si="278"/>
        <v>180000</v>
      </c>
      <c r="W378" s="7">
        <f t="shared" si="279"/>
        <v>167400</v>
      </c>
      <c r="X378" s="7">
        <v>0</v>
      </c>
      <c r="Y378" s="7">
        <v>0</v>
      </c>
      <c r="Z378" s="7">
        <v>0</v>
      </c>
      <c r="AA378" s="7">
        <v>12600.000000000002</v>
      </c>
      <c r="AB378" s="99"/>
      <c r="AC378" s="99"/>
      <c r="AD378" s="99"/>
      <c r="AE378" s="99"/>
      <c r="AF378" s="99"/>
    </row>
    <row r="379" spans="1:32" s="2" customFormat="1" ht="15" customHeight="1">
      <c r="A379" s="101" t="s">
        <v>26</v>
      </c>
      <c r="B379" s="197" t="s">
        <v>357</v>
      </c>
      <c r="C379" s="127" t="s">
        <v>358</v>
      </c>
      <c r="D379" s="127"/>
      <c r="E379" s="148"/>
      <c r="F379" s="148"/>
      <c r="G379" s="148"/>
      <c r="H379" s="148"/>
      <c r="I379" s="148"/>
      <c r="J379" s="148"/>
      <c r="K379" s="148"/>
      <c r="L379" s="148"/>
      <c r="M379" s="111">
        <v>0.26737967914438504</v>
      </c>
      <c r="N379" s="7">
        <f t="shared" si="276"/>
        <v>50000</v>
      </c>
      <c r="O379" s="7">
        <f t="shared" si="277"/>
        <v>50000</v>
      </c>
      <c r="P379" s="7">
        <f t="shared" si="275"/>
        <v>100000</v>
      </c>
      <c r="Q379" s="7">
        <f t="shared" si="275"/>
        <v>100000</v>
      </c>
      <c r="R379" s="7">
        <f t="shared" si="275"/>
        <v>100000</v>
      </c>
      <c r="S379" s="7">
        <f t="shared" si="275"/>
        <v>100000</v>
      </c>
      <c r="T379" s="7">
        <f t="shared" si="275"/>
        <v>100000</v>
      </c>
      <c r="U379" s="7">
        <f t="shared" si="275"/>
        <v>50000</v>
      </c>
      <c r="V379" s="7">
        <f t="shared" si="278"/>
        <v>600000</v>
      </c>
      <c r="W379" s="7">
        <f t="shared" si="279"/>
        <v>558000</v>
      </c>
      <c r="X379" s="7">
        <v>0</v>
      </c>
      <c r="Y379" s="7">
        <v>0</v>
      </c>
      <c r="Z379" s="7">
        <v>0</v>
      </c>
      <c r="AA379" s="7">
        <v>42000.000000000007</v>
      </c>
      <c r="AB379" s="99"/>
      <c r="AC379" s="99"/>
      <c r="AD379" s="99"/>
      <c r="AE379" s="99"/>
      <c r="AF379" s="99"/>
    </row>
    <row r="380" spans="1:32" s="2" customFormat="1" ht="15" customHeight="1">
      <c r="A380" s="101" t="s">
        <v>27</v>
      </c>
      <c r="B380" s="197" t="s">
        <v>352</v>
      </c>
      <c r="C380" s="127" t="s">
        <v>23</v>
      </c>
      <c r="D380" s="127"/>
      <c r="E380" s="148"/>
      <c r="F380" s="148"/>
      <c r="G380" s="148"/>
      <c r="H380" s="148"/>
      <c r="I380" s="148"/>
      <c r="J380" s="148"/>
      <c r="K380" s="148"/>
      <c r="L380" s="148"/>
      <c r="M380" s="111">
        <v>0</v>
      </c>
      <c r="N380" s="7">
        <f t="shared" si="276"/>
        <v>0</v>
      </c>
      <c r="O380" s="7">
        <f t="shared" si="277"/>
        <v>0</v>
      </c>
      <c r="P380" s="7">
        <f t="shared" si="275"/>
        <v>0</v>
      </c>
      <c r="Q380" s="7">
        <f t="shared" si="275"/>
        <v>0</v>
      </c>
      <c r="R380" s="7">
        <f t="shared" si="275"/>
        <v>0</v>
      </c>
      <c r="S380" s="7">
        <f t="shared" si="275"/>
        <v>0</v>
      </c>
      <c r="T380" s="7">
        <f t="shared" si="275"/>
        <v>0</v>
      </c>
      <c r="U380" s="7">
        <f t="shared" si="275"/>
        <v>0</v>
      </c>
      <c r="V380" s="7">
        <f t="shared" si="278"/>
        <v>0</v>
      </c>
      <c r="W380" s="7">
        <f t="shared" si="279"/>
        <v>0</v>
      </c>
      <c r="X380" s="7">
        <v>0</v>
      </c>
      <c r="Y380" s="7">
        <v>0</v>
      </c>
      <c r="Z380" s="7">
        <v>0</v>
      </c>
      <c r="AA380" s="7">
        <v>0</v>
      </c>
      <c r="AB380" s="99"/>
      <c r="AC380" s="99"/>
      <c r="AD380" s="99"/>
      <c r="AE380" s="99"/>
      <c r="AF380" s="99"/>
    </row>
    <row r="381" spans="1:32" s="2" customFormat="1" ht="36" customHeight="1">
      <c r="A381" s="101" t="s">
        <v>28</v>
      </c>
      <c r="B381" s="197" t="s">
        <v>312</v>
      </c>
      <c r="C381" s="127" t="s">
        <v>356</v>
      </c>
      <c r="D381" s="127"/>
      <c r="E381" s="148"/>
      <c r="F381" s="148"/>
      <c r="G381" s="148"/>
      <c r="H381" s="148"/>
      <c r="I381" s="148"/>
      <c r="J381" s="148"/>
      <c r="K381" s="148"/>
      <c r="L381" s="148"/>
      <c r="M381" s="111">
        <v>8.0213903743315509E-2</v>
      </c>
      <c r="N381" s="7">
        <f t="shared" si="276"/>
        <v>15000</v>
      </c>
      <c r="O381" s="7">
        <f t="shared" si="277"/>
        <v>15000</v>
      </c>
      <c r="P381" s="7">
        <f t="shared" si="275"/>
        <v>30000</v>
      </c>
      <c r="Q381" s="7">
        <f t="shared" si="275"/>
        <v>30000</v>
      </c>
      <c r="R381" s="7">
        <f t="shared" si="275"/>
        <v>30000</v>
      </c>
      <c r="S381" s="7">
        <f t="shared" si="275"/>
        <v>30000</v>
      </c>
      <c r="T381" s="7">
        <f t="shared" si="275"/>
        <v>30000</v>
      </c>
      <c r="U381" s="7">
        <f t="shared" si="275"/>
        <v>15000</v>
      </c>
      <c r="V381" s="7">
        <f t="shared" si="278"/>
        <v>180000</v>
      </c>
      <c r="W381" s="7">
        <f t="shared" si="279"/>
        <v>167400</v>
      </c>
      <c r="X381" s="7">
        <v>0</v>
      </c>
      <c r="Y381" s="7">
        <v>0</v>
      </c>
      <c r="Z381" s="7">
        <v>0</v>
      </c>
      <c r="AA381" s="7">
        <v>12600.000000000002</v>
      </c>
      <c r="AB381" s="99"/>
      <c r="AC381" s="99"/>
      <c r="AD381" s="99"/>
      <c r="AE381" s="99"/>
      <c r="AF381" s="99"/>
    </row>
    <row r="382" spans="1:32" s="2" customFormat="1" ht="15" customHeight="1">
      <c r="A382" s="101" t="s">
        <v>29</v>
      </c>
      <c r="B382" s="197" t="s">
        <v>359</v>
      </c>
      <c r="C382" s="127" t="s">
        <v>360</v>
      </c>
      <c r="D382" s="127"/>
      <c r="E382" s="148"/>
      <c r="F382" s="148"/>
      <c r="G382" s="148"/>
      <c r="H382" s="148"/>
      <c r="I382" s="148"/>
      <c r="J382" s="148"/>
      <c r="K382" s="148"/>
      <c r="L382" s="148"/>
      <c r="M382" s="111">
        <v>5.3475935828877004E-2</v>
      </c>
      <c r="N382" s="7">
        <f t="shared" si="276"/>
        <v>10000</v>
      </c>
      <c r="O382" s="7">
        <f t="shared" si="277"/>
        <v>10000</v>
      </c>
      <c r="P382" s="7">
        <f t="shared" si="275"/>
        <v>20000</v>
      </c>
      <c r="Q382" s="7">
        <f t="shared" si="275"/>
        <v>20000</v>
      </c>
      <c r="R382" s="7">
        <f t="shared" si="275"/>
        <v>20000</v>
      </c>
      <c r="S382" s="7">
        <f t="shared" si="275"/>
        <v>20000</v>
      </c>
      <c r="T382" s="7">
        <f t="shared" si="275"/>
        <v>20000</v>
      </c>
      <c r="U382" s="7">
        <f t="shared" si="275"/>
        <v>10000</v>
      </c>
      <c r="V382" s="7">
        <f t="shared" si="278"/>
        <v>120000</v>
      </c>
      <c r="W382" s="7">
        <f t="shared" si="279"/>
        <v>111600</v>
      </c>
      <c r="X382" s="7">
        <v>0</v>
      </c>
      <c r="Y382" s="7">
        <v>0</v>
      </c>
      <c r="Z382" s="7">
        <v>0</v>
      </c>
      <c r="AA382" s="7">
        <v>8400.0000000000018</v>
      </c>
      <c r="AB382" s="99"/>
      <c r="AC382" s="99"/>
      <c r="AD382" s="99"/>
      <c r="AE382" s="99"/>
      <c r="AF382" s="99"/>
    </row>
    <row r="383" spans="1:32" s="2" customFormat="1" ht="15" customHeight="1">
      <c r="A383" s="101" t="s">
        <v>30</v>
      </c>
      <c r="B383" s="197" t="s">
        <v>361</v>
      </c>
      <c r="C383" s="127" t="s">
        <v>362</v>
      </c>
      <c r="D383" s="127"/>
      <c r="E383" s="148"/>
      <c r="F383" s="148"/>
      <c r="G383" s="148"/>
      <c r="H383" s="148"/>
      <c r="I383" s="148"/>
      <c r="J383" s="148"/>
      <c r="K383" s="148"/>
      <c r="L383" s="148"/>
      <c r="M383" s="111">
        <v>0.37433155080213903</v>
      </c>
      <c r="N383" s="7">
        <f t="shared" si="276"/>
        <v>70000</v>
      </c>
      <c r="O383" s="7">
        <f t="shared" si="277"/>
        <v>70000</v>
      </c>
      <c r="P383" s="7">
        <f t="shared" si="275"/>
        <v>140000</v>
      </c>
      <c r="Q383" s="7">
        <f t="shared" si="275"/>
        <v>140000</v>
      </c>
      <c r="R383" s="7">
        <f t="shared" si="275"/>
        <v>140000</v>
      </c>
      <c r="S383" s="7">
        <f t="shared" si="275"/>
        <v>140000</v>
      </c>
      <c r="T383" s="7">
        <f t="shared" si="275"/>
        <v>140000</v>
      </c>
      <c r="U383" s="7">
        <f t="shared" si="275"/>
        <v>70000</v>
      </c>
      <c r="V383" s="7">
        <f t="shared" si="278"/>
        <v>840000</v>
      </c>
      <c r="W383" s="7">
        <f t="shared" si="279"/>
        <v>781200</v>
      </c>
      <c r="X383" s="7">
        <v>0</v>
      </c>
      <c r="Y383" s="7">
        <v>0</v>
      </c>
      <c r="Z383" s="7">
        <v>0</v>
      </c>
      <c r="AA383" s="7">
        <v>58800.000000000007</v>
      </c>
      <c r="AB383" s="99"/>
      <c r="AC383" s="99"/>
      <c r="AD383" s="99"/>
      <c r="AE383" s="99"/>
      <c r="AF383" s="99"/>
    </row>
    <row r="384" spans="1:32" s="2" customFormat="1" ht="15" customHeight="1">
      <c r="A384" s="198"/>
      <c r="B384" s="69"/>
      <c r="C384" s="127"/>
      <c r="D384" s="127"/>
      <c r="E384" s="30"/>
      <c r="F384" s="30"/>
      <c r="G384" s="30"/>
      <c r="H384" s="30"/>
      <c r="I384" s="30"/>
      <c r="J384" s="30"/>
      <c r="K384" s="30"/>
      <c r="L384" s="30"/>
      <c r="M384" s="110">
        <v>1</v>
      </c>
      <c r="N384" s="7"/>
      <c r="O384" s="7"/>
      <c r="P384" s="7"/>
      <c r="Q384" s="7"/>
      <c r="R384" s="7"/>
      <c r="S384" s="7"/>
      <c r="T384" s="7"/>
      <c r="U384" s="7"/>
      <c r="V384" s="57"/>
      <c r="W384" s="7"/>
      <c r="X384" s="7"/>
      <c r="Y384" s="7"/>
      <c r="Z384" s="7"/>
      <c r="AA384" s="7"/>
      <c r="AB384" s="99"/>
      <c r="AC384" s="99"/>
      <c r="AD384" s="99"/>
      <c r="AE384" s="99"/>
      <c r="AF384" s="99"/>
    </row>
    <row r="385" spans="1:32" s="71" customFormat="1" ht="27" customHeight="1">
      <c r="A385" s="194" t="s">
        <v>363</v>
      </c>
      <c r="B385" s="207" t="s">
        <v>364</v>
      </c>
      <c r="C385" s="122" t="s">
        <v>365</v>
      </c>
      <c r="D385" s="122"/>
      <c r="E385" s="135">
        <v>10</v>
      </c>
      <c r="F385" s="135">
        <v>10</v>
      </c>
      <c r="G385" s="135">
        <v>10</v>
      </c>
      <c r="H385" s="135">
        <v>10</v>
      </c>
      <c r="I385" s="135">
        <v>10</v>
      </c>
      <c r="J385" s="135">
        <v>10</v>
      </c>
      <c r="K385" s="135">
        <v>10</v>
      </c>
      <c r="L385" s="135">
        <f>SUM(E385:K385)</f>
        <v>70</v>
      </c>
      <c r="M385" s="149"/>
      <c r="N385" s="120">
        <v>13021.15</v>
      </c>
      <c r="O385" s="120">
        <f>SUM(O386:O393)</f>
        <v>130211.5</v>
      </c>
      <c r="P385" s="120">
        <f t="shared" ref="P385:V385" si="280">SUM(P386:P393)</f>
        <v>130211.5</v>
      </c>
      <c r="Q385" s="120">
        <f t="shared" si="280"/>
        <v>130211.5</v>
      </c>
      <c r="R385" s="120">
        <f t="shared" si="280"/>
        <v>130211.5</v>
      </c>
      <c r="S385" s="120">
        <f t="shared" si="280"/>
        <v>130211.5</v>
      </c>
      <c r="T385" s="120">
        <f t="shared" si="280"/>
        <v>130211.5</v>
      </c>
      <c r="U385" s="120">
        <f t="shared" si="280"/>
        <v>130211.5</v>
      </c>
      <c r="V385" s="65">
        <f t="shared" si="280"/>
        <v>911480.5</v>
      </c>
      <c r="W385" s="65">
        <f>SUM(W386:W393)</f>
        <v>0</v>
      </c>
      <c r="X385" s="65">
        <f>SUM(X386:X393)</f>
        <v>455740.25</v>
      </c>
      <c r="Y385" s="65">
        <f>SUM(Y386:Y393)</f>
        <v>455740.25</v>
      </c>
      <c r="Z385" s="65">
        <f>SUM(Z386:Z393)</f>
        <v>0</v>
      </c>
      <c r="AA385" s="65">
        <f>SUM(AA386:AA393)</f>
        <v>0</v>
      </c>
      <c r="AB385" s="237">
        <v>0</v>
      </c>
      <c r="AC385" s="237">
        <v>0.5</v>
      </c>
      <c r="AD385" s="237">
        <v>0.5</v>
      </c>
      <c r="AE385" s="237">
        <v>0</v>
      </c>
      <c r="AF385" s="237">
        <v>0</v>
      </c>
    </row>
    <row r="386" spans="1:32" s="2" customFormat="1" ht="15" customHeight="1">
      <c r="A386" s="100" t="s">
        <v>22</v>
      </c>
      <c r="B386" s="69" t="s">
        <v>352</v>
      </c>
      <c r="C386" s="69" t="s">
        <v>352</v>
      </c>
      <c r="D386" s="69"/>
      <c r="E386" s="30"/>
      <c r="F386" s="30"/>
      <c r="G386" s="30"/>
      <c r="H386" s="30"/>
      <c r="I386" s="30"/>
      <c r="J386" s="30"/>
      <c r="K386" s="30"/>
      <c r="L386" s="30"/>
      <c r="M386" s="111">
        <v>0</v>
      </c>
      <c r="N386" s="7">
        <f>+$N$385*M386</f>
        <v>0</v>
      </c>
      <c r="O386" s="7">
        <f>+E$385*$N386</f>
        <v>0</v>
      </c>
      <c r="P386" s="7">
        <f t="shared" ref="P386:U393" si="281">+F$385*$N386</f>
        <v>0</v>
      </c>
      <c r="Q386" s="7">
        <f t="shared" si="281"/>
        <v>0</v>
      </c>
      <c r="R386" s="7">
        <f t="shared" si="281"/>
        <v>0</v>
      </c>
      <c r="S386" s="7">
        <f t="shared" si="281"/>
        <v>0</v>
      </c>
      <c r="T386" s="7">
        <f t="shared" si="281"/>
        <v>0</v>
      </c>
      <c r="U386" s="7">
        <f t="shared" si="281"/>
        <v>0</v>
      </c>
      <c r="V386" s="57">
        <f>SUM(O386:U386)</f>
        <v>0</v>
      </c>
      <c r="W386" s="57">
        <f>+$V386*AB$385</f>
        <v>0</v>
      </c>
      <c r="X386" s="57">
        <v>0</v>
      </c>
      <c r="Y386" s="57">
        <v>0</v>
      </c>
      <c r="Z386" s="57">
        <v>0</v>
      </c>
      <c r="AA386" s="57">
        <v>0</v>
      </c>
      <c r="AB386" s="99"/>
      <c r="AC386" s="99"/>
      <c r="AD386" s="99"/>
      <c r="AE386" s="99"/>
      <c r="AF386" s="99"/>
    </row>
    <row r="387" spans="1:32" s="2" customFormat="1" ht="15" customHeight="1">
      <c r="A387" s="101" t="s">
        <v>24</v>
      </c>
      <c r="B387" s="69" t="s">
        <v>352</v>
      </c>
      <c r="C387" s="69" t="s">
        <v>352</v>
      </c>
      <c r="D387" s="69"/>
      <c r="E387" s="30"/>
      <c r="F387" s="30"/>
      <c r="G387" s="30"/>
      <c r="H387" s="30"/>
      <c r="I387" s="30"/>
      <c r="J387" s="30"/>
      <c r="K387" s="30"/>
      <c r="L387" s="30"/>
      <c r="M387" s="111">
        <v>0</v>
      </c>
      <c r="N387" s="7">
        <f t="shared" ref="N387:N393" si="282">+$N$385*M387</f>
        <v>0</v>
      </c>
      <c r="O387" s="7">
        <f t="shared" ref="O387:O393" si="283">+E$385*$N387</f>
        <v>0</v>
      </c>
      <c r="P387" s="7">
        <f t="shared" si="281"/>
        <v>0</v>
      </c>
      <c r="Q387" s="7">
        <f t="shared" si="281"/>
        <v>0</v>
      </c>
      <c r="R387" s="7">
        <f t="shared" si="281"/>
        <v>0</v>
      </c>
      <c r="S387" s="7">
        <f t="shared" si="281"/>
        <v>0</v>
      </c>
      <c r="T387" s="7">
        <f t="shared" si="281"/>
        <v>0</v>
      </c>
      <c r="U387" s="7">
        <f t="shared" si="281"/>
        <v>0</v>
      </c>
      <c r="V387" s="57">
        <f t="shared" ref="V387:V393" si="284">SUM(O387:U387)</f>
        <v>0</v>
      </c>
      <c r="W387" s="57">
        <f t="shared" ref="W387:W393" si="285">+$V387*AB$385</f>
        <v>0</v>
      </c>
      <c r="X387" s="57">
        <v>0</v>
      </c>
      <c r="Y387" s="57">
        <v>0</v>
      </c>
      <c r="Z387" s="57">
        <v>0</v>
      </c>
      <c r="AA387" s="57">
        <v>0</v>
      </c>
      <c r="AB387" s="99"/>
      <c r="AC387" s="99"/>
      <c r="AD387" s="99"/>
      <c r="AE387" s="99"/>
      <c r="AF387" s="99"/>
    </row>
    <row r="388" spans="1:32" s="2" customFormat="1" ht="15" customHeight="1">
      <c r="A388" s="101" t="s">
        <v>25</v>
      </c>
      <c r="B388" s="69" t="s">
        <v>352</v>
      </c>
      <c r="C388" s="69" t="s">
        <v>352</v>
      </c>
      <c r="D388" s="69"/>
      <c r="E388" s="30"/>
      <c r="F388" s="30"/>
      <c r="G388" s="30"/>
      <c r="H388" s="30"/>
      <c r="I388" s="30"/>
      <c r="J388" s="30"/>
      <c r="K388" s="30"/>
      <c r="L388" s="30"/>
      <c r="M388" s="111">
        <v>0</v>
      </c>
      <c r="N388" s="7">
        <f t="shared" si="282"/>
        <v>0</v>
      </c>
      <c r="O388" s="7">
        <f t="shared" si="283"/>
        <v>0</v>
      </c>
      <c r="P388" s="7">
        <f t="shared" si="281"/>
        <v>0</v>
      </c>
      <c r="Q388" s="7">
        <f t="shared" si="281"/>
        <v>0</v>
      </c>
      <c r="R388" s="7">
        <f t="shared" si="281"/>
        <v>0</v>
      </c>
      <c r="S388" s="7">
        <f t="shared" si="281"/>
        <v>0</v>
      </c>
      <c r="T388" s="7">
        <f t="shared" si="281"/>
        <v>0</v>
      </c>
      <c r="U388" s="7">
        <f t="shared" si="281"/>
        <v>0</v>
      </c>
      <c r="V388" s="57">
        <f t="shared" si="284"/>
        <v>0</v>
      </c>
      <c r="W388" s="57">
        <f t="shared" si="285"/>
        <v>0</v>
      </c>
      <c r="X388" s="57">
        <v>0</v>
      </c>
      <c r="Y388" s="57">
        <v>0</v>
      </c>
      <c r="Z388" s="57">
        <v>0</v>
      </c>
      <c r="AA388" s="57">
        <v>0</v>
      </c>
      <c r="AB388" s="99"/>
      <c r="AC388" s="99"/>
      <c r="AD388" s="99"/>
      <c r="AE388" s="99"/>
      <c r="AF388" s="99"/>
    </row>
    <row r="389" spans="1:32" s="2" customFormat="1" ht="15" customHeight="1">
      <c r="A389" s="101" t="s">
        <v>26</v>
      </c>
      <c r="B389" s="69" t="s">
        <v>352</v>
      </c>
      <c r="C389" s="69" t="s">
        <v>352</v>
      </c>
      <c r="D389" s="69"/>
      <c r="E389" s="30"/>
      <c r="F389" s="30"/>
      <c r="G389" s="30"/>
      <c r="H389" s="30"/>
      <c r="I389" s="30"/>
      <c r="J389" s="30"/>
      <c r="K389" s="30"/>
      <c r="L389" s="30"/>
      <c r="M389" s="111">
        <v>0</v>
      </c>
      <c r="N389" s="7">
        <f t="shared" si="282"/>
        <v>0</v>
      </c>
      <c r="O389" s="7">
        <f t="shared" si="283"/>
        <v>0</v>
      </c>
      <c r="P389" s="7">
        <f t="shared" si="281"/>
        <v>0</v>
      </c>
      <c r="Q389" s="7">
        <f t="shared" si="281"/>
        <v>0</v>
      </c>
      <c r="R389" s="7">
        <f t="shared" si="281"/>
        <v>0</v>
      </c>
      <c r="S389" s="7">
        <f t="shared" si="281"/>
        <v>0</v>
      </c>
      <c r="T389" s="7">
        <f t="shared" si="281"/>
        <v>0</v>
      </c>
      <c r="U389" s="7">
        <f t="shared" si="281"/>
        <v>0</v>
      </c>
      <c r="V389" s="57">
        <f t="shared" si="284"/>
        <v>0</v>
      </c>
      <c r="W389" s="57">
        <f t="shared" si="285"/>
        <v>0</v>
      </c>
      <c r="X389" s="57">
        <v>0</v>
      </c>
      <c r="Y389" s="57">
        <v>0</v>
      </c>
      <c r="Z389" s="57">
        <v>0</v>
      </c>
      <c r="AA389" s="57">
        <v>0</v>
      </c>
      <c r="AB389" s="99"/>
      <c r="AC389" s="99"/>
      <c r="AD389" s="99"/>
      <c r="AE389" s="99"/>
      <c r="AF389" s="99"/>
    </row>
    <row r="390" spans="1:32" s="2" customFormat="1" ht="15" customHeight="1">
      <c r="A390" s="101" t="s">
        <v>27</v>
      </c>
      <c r="B390" s="69" t="s">
        <v>352</v>
      </c>
      <c r="C390" s="69" t="s">
        <v>352</v>
      </c>
      <c r="D390" s="69"/>
      <c r="E390" s="30"/>
      <c r="F390" s="30"/>
      <c r="G390" s="30"/>
      <c r="H390" s="30"/>
      <c r="I390" s="30"/>
      <c r="J390" s="30"/>
      <c r="K390" s="30"/>
      <c r="L390" s="30"/>
      <c r="M390" s="111">
        <v>0</v>
      </c>
      <c r="N390" s="7">
        <f t="shared" si="282"/>
        <v>0</v>
      </c>
      <c r="O390" s="7">
        <f t="shared" si="283"/>
        <v>0</v>
      </c>
      <c r="P390" s="7">
        <f t="shared" si="281"/>
        <v>0</v>
      </c>
      <c r="Q390" s="7">
        <f t="shared" si="281"/>
        <v>0</v>
      </c>
      <c r="R390" s="7">
        <f t="shared" si="281"/>
        <v>0</v>
      </c>
      <c r="S390" s="7">
        <f t="shared" si="281"/>
        <v>0</v>
      </c>
      <c r="T390" s="7">
        <f t="shared" si="281"/>
        <v>0</v>
      </c>
      <c r="U390" s="7">
        <f t="shared" si="281"/>
        <v>0</v>
      </c>
      <c r="V390" s="57">
        <f t="shared" si="284"/>
        <v>0</v>
      </c>
      <c r="W390" s="57">
        <f t="shared" si="285"/>
        <v>0</v>
      </c>
      <c r="X390" s="57">
        <v>0</v>
      </c>
      <c r="Y390" s="57">
        <v>0</v>
      </c>
      <c r="Z390" s="57">
        <v>0</v>
      </c>
      <c r="AA390" s="57">
        <v>0</v>
      </c>
      <c r="AB390" s="99"/>
      <c r="AC390" s="99"/>
      <c r="AD390" s="99"/>
      <c r="AE390" s="99"/>
      <c r="AF390" s="99"/>
    </row>
    <row r="391" spans="1:32" s="2" customFormat="1" ht="15" customHeight="1">
      <c r="A391" s="101" t="s">
        <v>28</v>
      </c>
      <c r="B391" s="69" t="s">
        <v>352</v>
      </c>
      <c r="C391" s="69" t="s">
        <v>352</v>
      </c>
      <c r="D391" s="69"/>
      <c r="E391" s="30"/>
      <c r="F391" s="30"/>
      <c r="G391" s="30"/>
      <c r="H391" s="30"/>
      <c r="I391" s="30"/>
      <c r="J391" s="30"/>
      <c r="K391" s="30"/>
      <c r="L391" s="30"/>
      <c r="M391" s="111">
        <v>0</v>
      </c>
      <c r="N391" s="7">
        <f t="shared" si="282"/>
        <v>0</v>
      </c>
      <c r="O391" s="7">
        <f t="shared" si="283"/>
        <v>0</v>
      </c>
      <c r="P391" s="7">
        <f t="shared" si="281"/>
        <v>0</v>
      </c>
      <c r="Q391" s="7">
        <f t="shared" si="281"/>
        <v>0</v>
      </c>
      <c r="R391" s="7">
        <f t="shared" si="281"/>
        <v>0</v>
      </c>
      <c r="S391" s="7">
        <f t="shared" si="281"/>
        <v>0</v>
      </c>
      <c r="T391" s="7">
        <f t="shared" si="281"/>
        <v>0</v>
      </c>
      <c r="U391" s="7">
        <f t="shared" si="281"/>
        <v>0</v>
      </c>
      <c r="V391" s="57">
        <f t="shared" si="284"/>
        <v>0</v>
      </c>
      <c r="W391" s="57">
        <f t="shared" si="285"/>
        <v>0</v>
      </c>
      <c r="X391" s="57">
        <v>0</v>
      </c>
      <c r="Y391" s="57">
        <v>0</v>
      </c>
      <c r="Z391" s="57">
        <v>0</v>
      </c>
      <c r="AA391" s="57">
        <v>0</v>
      </c>
      <c r="AB391" s="99"/>
      <c r="AC391" s="99"/>
      <c r="AD391" s="99"/>
      <c r="AE391" s="99"/>
      <c r="AF391" s="99"/>
    </row>
    <row r="392" spans="1:32" s="2" customFormat="1" ht="15" customHeight="1">
      <c r="A392" s="101" t="s">
        <v>29</v>
      </c>
      <c r="B392" s="69" t="s">
        <v>352</v>
      </c>
      <c r="C392" s="69" t="s">
        <v>352</v>
      </c>
      <c r="D392" s="69"/>
      <c r="E392" s="30"/>
      <c r="F392" s="30"/>
      <c r="G392" s="30"/>
      <c r="H392" s="30"/>
      <c r="I392" s="30"/>
      <c r="J392" s="30"/>
      <c r="K392" s="30"/>
      <c r="L392" s="30"/>
      <c r="M392" s="111">
        <v>0</v>
      </c>
      <c r="N392" s="7">
        <f t="shared" si="282"/>
        <v>0</v>
      </c>
      <c r="O392" s="7">
        <f t="shared" si="283"/>
        <v>0</v>
      </c>
      <c r="P392" s="7">
        <f t="shared" si="281"/>
        <v>0</v>
      </c>
      <c r="Q392" s="7">
        <f t="shared" si="281"/>
        <v>0</v>
      </c>
      <c r="R392" s="7">
        <f t="shared" si="281"/>
        <v>0</v>
      </c>
      <c r="S392" s="7">
        <f t="shared" si="281"/>
        <v>0</v>
      </c>
      <c r="T392" s="7">
        <f t="shared" si="281"/>
        <v>0</v>
      </c>
      <c r="U392" s="7">
        <f t="shared" si="281"/>
        <v>0</v>
      </c>
      <c r="V392" s="57">
        <f t="shared" si="284"/>
        <v>0</v>
      </c>
      <c r="W392" s="57">
        <f t="shared" si="285"/>
        <v>0</v>
      </c>
      <c r="X392" s="57">
        <v>0</v>
      </c>
      <c r="Y392" s="57">
        <v>0</v>
      </c>
      <c r="Z392" s="57">
        <v>0</v>
      </c>
      <c r="AA392" s="57">
        <v>0</v>
      </c>
      <c r="AB392" s="99"/>
      <c r="AC392" s="99"/>
      <c r="AD392" s="99"/>
      <c r="AE392" s="99"/>
      <c r="AF392" s="99"/>
    </row>
    <row r="393" spans="1:32" s="2" customFormat="1" ht="30.75" customHeight="1">
      <c r="A393" s="101" t="s">
        <v>30</v>
      </c>
      <c r="B393" s="197" t="s">
        <v>366</v>
      </c>
      <c r="C393" s="127" t="s">
        <v>367</v>
      </c>
      <c r="D393" s="127"/>
      <c r="E393" s="30"/>
      <c r="F393" s="30"/>
      <c r="G393" s="30"/>
      <c r="H393" s="30"/>
      <c r="I393" s="30"/>
      <c r="J393" s="30"/>
      <c r="K393" s="30"/>
      <c r="L393" s="30"/>
      <c r="M393" s="111">
        <v>1</v>
      </c>
      <c r="N393" s="7">
        <f t="shared" si="282"/>
        <v>13021.15</v>
      </c>
      <c r="O393" s="7">
        <f t="shared" si="283"/>
        <v>130211.5</v>
      </c>
      <c r="P393" s="7">
        <f t="shared" si="281"/>
        <v>130211.5</v>
      </c>
      <c r="Q393" s="7">
        <f t="shared" si="281"/>
        <v>130211.5</v>
      </c>
      <c r="R393" s="7">
        <f t="shared" si="281"/>
        <v>130211.5</v>
      </c>
      <c r="S393" s="7">
        <f t="shared" si="281"/>
        <v>130211.5</v>
      </c>
      <c r="T393" s="7">
        <f t="shared" si="281"/>
        <v>130211.5</v>
      </c>
      <c r="U393" s="7">
        <f t="shared" si="281"/>
        <v>130211.5</v>
      </c>
      <c r="V393" s="57">
        <f t="shared" si="284"/>
        <v>911480.5</v>
      </c>
      <c r="W393" s="57">
        <f t="shared" si="285"/>
        <v>0</v>
      </c>
      <c r="X393" s="57">
        <v>455740.25</v>
      </c>
      <c r="Y393" s="57">
        <v>455740.25</v>
      </c>
      <c r="Z393" s="57">
        <v>0</v>
      </c>
      <c r="AA393" s="57">
        <v>0</v>
      </c>
      <c r="AB393" s="99"/>
      <c r="AC393" s="99"/>
      <c r="AD393" s="99"/>
      <c r="AE393" s="99"/>
      <c r="AF393" s="99"/>
    </row>
    <row r="394" spans="1:32" s="2" customFormat="1" ht="15" customHeight="1">
      <c r="A394" s="198"/>
      <c r="B394" s="69"/>
      <c r="C394" s="127"/>
      <c r="D394" s="127"/>
      <c r="E394" s="30"/>
      <c r="F394" s="30"/>
      <c r="G394" s="30"/>
      <c r="H394" s="30"/>
      <c r="I394" s="30"/>
      <c r="J394" s="30"/>
      <c r="K394" s="30"/>
      <c r="L394" s="30"/>
      <c r="M394" s="110">
        <v>1</v>
      </c>
      <c r="N394" s="7"/>
      <c r="O394" s="7"/>
      <c r="P394" s="7"/>
      <c r="Q394" s="7"/>
      <c r="R394" s="7"/>
      <c r="S394" s="7"/>
      <c r="T394" s="7"/>
      <c r="U394" s="7"/>
      <c r="V394" s="57"/>
      <c r="W394" s="7"/>
      <c r="X394" s="7"/>
      <c r="Y394" s="7"/>
      <c r="Z394" s="7"/>
      <c r="AA394" s="7"/>
      <c r="AB394" s="99"/>
      <c r="AC394" s="99"/>
      <c r="AD394" s="99"/>
      <c r="AE394" s="99"/>
      <c r="AF394" s="99"/>
    </row>
    <row r="395" spans="1:32" s="71" customFormat="1" ht="15" customHeight="1">
      <c r="A395" s="194" t="s">
        <v>368</v>
      </c>
      <c r="B395" s="207" t="s">
        <v>369</v>
      </c>
      <c r="C395" s="122"/>
      <c r="D395" s="122"/>
      <c r="E395" s="135">
        <v>1</v>
      </c>
      <c r="F395" s="135">
        <v>2</v>
      </c>
      <c r="G395" s="135">
        <v>2</v>
      </c>
      <c r="H395" s="135">
        <v>2</v>
      </c>
      <c r="I395" s="135">
        <v>2</v>
      </c>
      <c r="J395" s="135">
        <v>2</v>
      </c>
      <c r="K395" s="135">
        <v>1</v>
      </c>
      <c r="L395" s="135">
        <f>SUM(E395:K395)</f>
        <v>12</v>
      </c>
      <c r="M395" s="149"/>
      <c r="N395" s="120">
        <v>37000</v>
      </c>
      <c r="O395" s="120">
        <f>SUM(O396:O403)</f>
        <v>37000</v>
      </c>
      <c r="P395" s="120">
        <f t="shared" ref="P395:V395" si="286">SUM(P396:P403)</f>
        <v>74000</v>
      </c>
      <c r="Q395" s="120">
        <f t="shared" si="286"/>
        <v>74000</v>
      </c>
      <c r="R395" s="120">
        <f t="shared" si="286"/>
        <v>74000</v>
      </c>
      <c r="S395" s="120">
        <f t="shared" si="286"/>
        <v>74000</v>
      </c>
      <c r="T395" s="120">
        <f t="shared" si="286"/>
        <v>74000</v>
      </c>
      <c r="U395" s="120">
        <f t="shared" si="286"/>
        <v>37000</v>
      </c>
      <c r="V395" s="65">
        <f t="shared" si="286"/>
        <v>444000</v>
      </c>
      <c r="W395" s="65">
        <f>SUM(W396:W403)</f>
        <v>133200</v>
      </c>
      <c r="X395" s="65">
        <f>SUM(X396:X403)</f>
        <v>279720</v>
      </c>
      <c r="Y395" s="65">
        <f>SUM(Y396:Y403)</f>
        <v>0</v>
      </c>
      <c r="Z395" s="65">
        <f>SUM(Z396:Z403)</f>
        <v>0</v>
      </c>
      <c r="AA395" s="65">
        <f>SUM(AA396:AA403)</f>
        <v>31080.000000000004</v>
      </c>
      <c r="AB395" s="237">
        <v>0.3</v>
      </c>
      <c r="AC395" s="237">
        <v>0.63</v>
      </c>
      <c r="AD395" s="237">
        <v>0</v>
      </c>
      <c r="AE395" s="237">
        <v>0</v>
      </c>
      <c r="AF395" s="237">
        <v>7.0000000000000007E-2</v>
      </c>
    </row>
    <row r="396" spans="1:32" s="2" customFormat="1" ht="15" customHeight="1">
      <c r="A396" s="100" t="s">
        <v>22</v>
      </c>
      <c r="B396" s="69" t="s">
        <v>23</v>
      </c>
      <c r="C396" s="127" t="s">
        <v>23</v>
      </c>
      <c r="D396" s="127"/>
      <c r="E396" s="30"/>
      <c r="F396" s="30"/>
      <c r="G396" s="30"/>
      <c r="H396" s="30"/>
      <c r="I396" s="30"/>
      <c r="J396" s="30"/>
      <c r="K396" s="30"/>
      <c r="L396" s="30"/>
      <c r="M396" s="111">
        <v>0</v>
      </c>
      <c r="N396" s="7">
        <f>+$N$395*M396</f>
        <v>0</v>
      </c>
      <c r="O396" s="7">
        <f>+E$395*$N396</f>
        <v>0</v>
      </c>
      <c r="P396" s="7">
        <f t="shared" ref="P396:U403" si="287">+F$395*$N396</f>
        <v>0</v>
      </c>
      <c r="Q396" s="7">
        <f t="shared" si="287"/>
        <v>0</v>
      </c>
      <c r="R396" s="7">
        <f t="shared" si="287"/>
        <v>0</v>
      </c>
      <c r="S396" s="7">
        <f t="shared" si="287"/>
        <v>0</v>
      </c>
      <c r="T396" s="7">
        <f t="shared" si="287"/>
        <v>0</v>
      </c>
      <c r="U396" s="7">
        <f t="shared" si="287"/>
        <v>0</v>
      </c>
      <c r="V396" s="7">
        <f>SUM(O396:U396)</f>
        <v>0</v>
      </c>
      <c r="W396" s="7">
        <f>+$V396*AB$395</f>
        <v>0</v>
      </c>
      <c r="X396" s="7">
        <f t="shared" ref="X396:AA403" si="288">+$V396*AC$395</f>
        <v>0</v>
      </c>
      <c r="Y396" s="7">
        <f t="shared" si="288"/>
        <v>0</v>
      </c>
      <c r="Z396" s="7">
        <f t="shared" si="288"/>
        <v>0</v>
      </c>
      <c r="AA396" s="7">
        <f t="shared" si="288"/>
        <v>0</v>
      </c>
      <c r="AB396" s="99"/>
      <c r="AC396" s="99"/>
      <c r="AD396" s="99"/>
      <c r="AE396" s="99"/>
      <c r="AF396" s="99"/>
    </row>
    <row r="397" spans="1:32" s="2" customFormat="1" ht="15" customHeight="1">
      <c r="A397" s="101" t="s">
        <v>24</v>
      </c>
      <c r="B397" s="69" t="s">
        <v>23</v>
      </c>
      <c r="C397" s="127" t="s">
        <v>23</v>
      </c>
      <c r="D397" s="127"/>
      <c r="E397" s="30"/>
      <c r="F397" s="30"/>
      <c r="G397" s="30"/>
      <c r="H397" s="30"/>
      <c r="I397" s="30"/>
      <c r="J397" s="30"/>
      <c r="K397" s="30"/>
      <c r="L397" s="30"/>
      <c r="M397" s="111">
        <v>0</v>
      </c>
      <c r="N397" s="7">
        <f t="shared" ref="N397:N403" si="289">+$N$395*M397</f>
        <v>0</v>
      </c>
      <c r="O397" s="7">
        <f t="shared" ref="O397:O403" si="290">+E$395*$N397</f>
        <v>0</v>
      </c>
      <c r="P397" s="7">
        <f t="shared" si="287"/>
        <v>0</v>
      </c>
      <c r="Q397" s="7">
        <f t="shared" si="287"/>
        <v>0</v>
      </c>
      <c r="R397" s="7">
        <f t="shared" si="287"/>
        <v>0</v>
      </c>
      <c r="S397" s="7">
        <f t="shared" si="287"/>
        <v>0</v>
      </c>
      <c r="T397" s="7">
        <f t="shared" si="287"/>
        <v>0</v>
      </c>
      <c r="U397" s="7">
        <f t="shared" si="287"/>
        <v>0</v>
      </c>
      <c r="V397" s="7">
        <f t="shared" ref="V397:V403" si="291">SUM(O397:U397)</f>
        <v>0</v>
      </c>
      <c r="W397" s="7">
        <f t="shared" ref="W397:W403" si="292">+$V397*AB$395</f>
        <v>0</v>
      </c>
      <c r="X397" s="7">
        <f t="shared" si="288"/>
        <v>0</v>
      </c>
      <c r="Y397" s="7">
        <f t="shared" si="288"/>
        <v>0</v>
      </c>
      <c r="Z397" s="7">
        <f t="shared" si="288"/>
        <v>0</v>
      </c>
      <c r="AA397" s="7">
        <f t="shared" si="288"/>
        <v>0</v>
      </c>
      <c r="AB397" s="99"/>
      <c r="AC397" s="99"/>
      <c r="AD397" s="99"/>
      <c r="AE397" s="99"/>
      <c r="AF397" s="99"/>
    </row>
    <row r="398" spans="1:32" s="2" customFormat="1" ht="15" customHeight="1">
      <c r="A398" s="101" t="s">
        <v>25</v>
      </c>
      <c r="B398" s="69" t="s">
        <v>23</v>
      </c>
      <c r="C398" s="127" t="s">
        <v>23</v>
      </c>
      <c r="D398" s="127"/>
      <c r="E398" s="30"/>
      <c r="F398" s="30"/>
      <c r="G398" s="30"/>
      <c r="H398" s="30"/>
      <c r="I398" s="30"/>
      <c r="J398" s="30"/>
      <c r="K398" s="30"/>
      <c r="L398" s="30"/>
      <c r="M398" s="111">
        <v>0</v>
      </c>
      <c r="N398" s="7">
        <f t="shared" si="289"/>
        <v>0</v>
      </c>
      <c r="O398" s="7">
        <f t="shared" si="290"/>
        <v>0</v>
      </c>
      <c r="P398" s="7">
        <f t="shared" si="287"/>
        <v>0</v>
      </c>
      <c r="Q398" s="7">
        <f t="shared" si="287"/>
        <v>0</v>
      </c>
      <c r="R398" s="7">
        <f t="shared" si="287"/>
        <v>0</v>
      </c>
      <c r="S398" s="7">
        <f t="shared" si="287"/>
        <v>0</v>
      </c>
      <c r="T398" s="7">
        <f t="shared" si="287"/>
        <v>0</v>
      </c>
      <c r="U398" s="7">
        <f t="shared" si="287"/>
        <v>0</v>
      </c>
      <c r="V398" s="7">
        <f t="shared" si="291"/>
        <v>0</v>
      </c>
      <c r="W398" s="7">
        <f t="shared" si="292"/>
        <v>0</v>
      </c>
      <c r="X398" s="7">
        <f t="shared" si="288"/>
        <v>0</v>
      </c>
      <c r="Y398" s="7">
        <f t="shared" si="288"/>
        <v>0</v>
      </c>
      <c r="Z398" s="7">
        <f t="shared" si="288"/>
        <v>0</v>
      </c>
      <c r="AA398" s="7">
        <f t="shared" si="288"/>
        <v>0</v>
      </c>
      <c r="AB398" s="99"/>
      <c r="AC398" s="99"/>
      <c r="AD398" s="99"/>
      <c r="AE398" s="99"/>
      <c r="AF398" s="99"/>
    </row>
    <row r="399" spans="1:32" s="2" customFormat="1" ht="15" customHeight="1">
      <c r="A399" s="101" t="s">
        <v>26</v>
      </c>
      <c r="B399" s="69" t="s">
        <v>23</v>
      </c>
      <c r="C399" s="127" t="s">
        <v>23</v>
      </c>
      <c r="D399" s="127"/>
      <c r="E399" s="30"/>
      <c r="F399" s="30"/>
      <c r="G399" s="30"/>
      <c r="H399" s="30"/>
      <c r="I399" s="30"/>
      <c r="J399" s="30"/>
      <c r="K399" s="30"/>
      <c r="L399" s="30"/>
      <c r="M399" s="111">
        <v>0</v>
      </c>
      <c r="N399" s="7">
        <f t="shared" si="289"/>
        <v>0</v>
      </c>
      <c r="O399" s="7">
        <f t="shared" si="290"/>
        <v>0</v>
      </c>
      <c r="P399" s="7">
        <f t="shared" si="287"/>
        <v>0</v>
      </c>
      <c r="Q399" s="7">
        <f t="shared" si="287"/>
        <v>0</v>
      </c>
      <c r="R399" s="7">
        <f t="shared" si="287"/>
        <v>0</v>
      </c>
      <c r="S399" s="7">
        <f t="shared" si="287"/>
        <v>0</v>
      </c>
      <c r="T399" s="7">
        <f t="shared" si="287"/>
        <v>0</v>
      </c>
      <c r="U399" s="7">
        <f t="shared" si="287"/>
        <v>0</v>
      </c>
      <c r="V399" s="7">
        <f t="shared" si="291"/>
        <v>0</v>
      </c>
      <c r="W399" s="7">
        <f t="shared" si="292"/>
        <v>0</v>
      </c>
      <c r="X399" s="7">
        <f t="shared" si="288"/>
        <v>0</v>
      </c>
      <c r="Y399" s="7">
        <f t="shared" si="288"/>
        <v>0</v>
      </c>
      <c r="Z399" s="7">
        <f t="shared" si="288"/>
        <v>0</v>
      </c>
      <c r="AA399" s="7">
        <f t="shared" si="288"/>
        <v>0</v>
      </c>
      <c r="AB399" s="99"/>
      <c r="AC399" s="99"/>
      <c r="AD399" s="99"/>
      <c r="AE399" s="99"/>
      <c r="AF399" s="99"/>
    </row>
    <row r="400" spans="1:32" s="2" customFormat="1" ht="15" customHeight="1">
      <c r="A400" s="101" t="s">
        <v>27</v>
      </c>
      <c r="B400" s="69" t="s">
        <v>23</v>
      </c>
      <c r="C400" s="127" t="s">
        <v>23</v>
      </c>
      <c r="D400" s="127"/>
      <c r="E400" s="30"/>
      <c r="F400" s="30"/>
      <c r="G400" s="30"/>
      <c r="H400" s="30"/>
      <c r="I400" s="30"/>
      <c r="J400" s="30"/>
      <c r="K400" s="30"/>
      <c r="L400" s="30"/>
      <c r="M400" s="111">
        <v>0</v>
      </c>
      <c r="N400" s="7">
        <f t="shared" si="289"/>
        <v>0</v>
      </c>
      <c r="O400" s="7">
        <f t="shared" si="290"/>
        <v>0</v>
      </c>
      <c r="P400" s="7">
        <f t="shared" si="287"/>
        <v>0</v>
      </c>
      <c r="Q400" s="7">
        <f t="shared" si="287"/>
        <v>0</v>
      </c>
      <c r="R400" s="7">
        <f t="shared" si="287"/>
        <v>0</v>
      </c>
      <c r="S400" s="7">
        <f t="shared" si="287"/>
        <v>0</v>
      </c>
      <c r="T400" s="7">
        <f t="shared" si="287"/>
        <v>0</v>
      </c>
      <c r="U400" s="7">
        <f t="shared" si="287"/>
        <v>0</v>
      </c>
      <c r="V400" s="7">
        <f t="shared" si="291"/>
        <v>0</v>
      </c>
      <c r="W400" s="7">
        <f t="shared" si="292"/>
        <v>0</v>
      </c>
      <c r="X400" s="7">
        <f t="shared" si="288"/>
        <v>0</v>
      </c>
      <c r="Y400" s="7">
        <f t="shared" si="288"/>
        <v>0</v>
      </c>
      <c r="Z400" s="7">
        <f t="shared" si="288"/>
        <v>0</v>
      </c>
      <c r="AA400" s="7">
        <f t="shared" si="288"/>
        <v>0</v>
      </c>
      <c r="AB400" s="99"/>
      <c r="AC400" s="99"/>
      <c r="AD400" s="99"/>
      <c r="AE400" s="99"/>
      <c r="AF400" s="99"/>
    </row>
    <row r="401" spans="1:32" s="2" customFormat="1" ht="15" customHeight="1">
      <c r="A401" s="101" t="s">
        <v>28</v>
      </c>
      <c r="B401" s="69" t="s">
        <v>23</v>
      </c>
      <c r="C401" s="127" t="s">
        <v>23</v>
      </c>
      <c r="D401" s="127"/>
      <c r="E401" s="30"/>
      <c r="F401" s="30"/>
      <c r="G401" s="30"/>
      <c r="H401" s="30"/>
      <c r="I401" s="30"/>
      <c r="J401" s="30"/>
      <c r="K401" s="30"/>
      <c r="L401" s="30"/>
      <c r="M401" s="111">
        <v>0</v>
      </c>
      <c r="N401" s="7">
        <f t="shared" si="289"/>
        <v>0</v>
      </c>
      <c r="O401" s="7">
        <f t="shared" si="290"/>
        <v>0</v>
      </c>
      <c r="P401" s="7">
        <f t="shared" si="287"/>
        <v>0</v>
      </c>
      <c r="Q401" s="7">
        <f t="shared" si="287"/>
        <v>0</v>
      </c>
      <c r="R401" s="7">
        <f t="shared" si="287"/>
        <v>0</v>
      </c>
      <c r="S401" s="7">
        <f t="shared" si="287"/>
        <v>0</v>
      </c>
      <c r="T401" s="7">
        <f t="shared" si="287"/>
        <v>0</v>
      </c>
      <c r="U401" s="7">
        <f t="shared" si="287"/>
        <v>0</v>
      </c>
      <c r="V401" s="7">
        <f t="shared" si="291"/>
        <v>0</v>
      </c>
      <c r="W401" s="7">
        <f t="shared" si="292"/>
        <v>0</v>
      </c>
      <c r="X401" s="7">
        <f t="shared" si="288"/>
        <v>0</v>
      </c>
      <c r="Y401" s="7">
        <f t="shared" si="288"/>
        <v>0</v>
      </c>
      <c r="Z401" s="7">
        <f t="shared" si="288"/>
        <v>0</v>
      </c>
      <c r="AA401" s="7">
        <f t="shared" si="288"/>
        <v>0</v>
      </c>
      <c r="AB401" s="99"/>
      <c r="AC401" s="99"/>
      <c r="AD401" s="99"/>
      <c r="AE401" s="99"/>
      <c r="AF401" s="99"/>
    </row>
    <row r="402" spans="1:32" s="2" customFormat="1" ht="15" customHeight="1">
      <c r="A402" s="101" t="s">
        <v>29</v>
      </c>
      <c r="B402" s="69" t="s">
        <v>23</v>
      </c>
      <c r="C402" s="127" t="s">
        <v>23</v>
      </c>
      <c r="D402" s="127"/>
      <c r="E402" s="30"/>
      <c r="F402" s="30"/>
      <c r="G402" s="30"/>
      <c r="H402" s="30"/>
      <c r="I402" s="30"/>
      <c r="J402" s="30"/>
      <c r="K402" s="30"/>
      <c r="L402" s="30"/>
      <c r="M402" s="111">
        <v>0</v>
      </c>
      <c r="N402" s="7">
        <f t="shared" si="289"/>
        <v>0</v>
      </c>
      <c r="O402" s="7">
        <f t="shared" si="290"/>
        <v>0</v>
      </c>
      <c r="P402" s="7">
        <f t="shared" si="287"/>
        <v>0</v>
      </c>
      <c r="Q402" s="7">
        <f t="shared" si="287"/>
        <v>0</v>
      </c>
      <c r="R402" s="7">
        <f t="shared" si="287"/>
        <v>0</v>
      </c>
      <c r="S402" s="7">
        <f t="shared" si="287"/>
        <v>0</v>
      </c>
      <c r="T402" s="7">
        <f t="shared" si="287"/>
        <v>0</v>
      </c>
      <c r="U402" s="7">
        <f t="shared" si="287"/>
        <v>0</v>
      </c>
      <c r="V402" s="7">
        <f t="shared" si="291"/>
        <v>0</v>
      </c>
      <c r="W402" s="7">
        <f t="shared" si="292"/>
        <v>0</v>
      </c>
      <c r="X402" s="7">
        <f t="shared" si="288"/>
        <v>0</v>
      </c>
      <c r="Y402" s="7">
        <f t="shared" si="288"/>
        <v>0</v>
      </c>
      <c r="Z402" s="7">
        <f t="shared" si="288"/>
        <v>0</v>
      </c>
      <c r="AA402" s="7">
        <f t="shared" si="288"/>
        <v>0</v>
      </c>
      <c r="AB402" s="99"/>
      <c r="AC402" s="99"/>
      <c r="AD402" s="99"/>
      <c r="AE402" s="99"/>
      <c r="AF402" s="99"/>
    </row>
    <row r="403" spans="1:32" s="2" customFormat="1" ht="33.75" customHeight="1">
      <c r="A403" s="101" t="s">
        <v>30</v>
      </c>
      <c r="B403" s="197" t="s">
        <v>370</v>
      </c>
      <c r="C403" s="127" t="s">
        <v>371</v>
      </c>
      <c r="D403" s="127"/>
      <c r="E403" s="30">
        <f t="shared" ref="E403:K403" si="293">+E$395*$D403</f>
        <v>0</v>
      </c>
      <c r="F403" s="30">
        <f t="shared" si="293"/>
        <v>0</v>
      </c>
      <c r="G403" s="30">
        <f t="shared" si="293"/>
        <v>0</v>
      </c>
      <c r="H403" s="30">
        <f t="shared" si="293"/>
        <v>0</v>
      </c>
      <c r="I403" s="30">
        <f t="shared" si="293"/>
        <v>0</v>
      </c>
      <c r="J403" s="30">
        <f t="shared" si="293"/>
        <v>0</v>
      </c>
      <c r="K403" s="30">
        <f t="shared" si="293"/>
        <v>0</v>
      </c>
      <c r="L403" s="30">
        <f>SUM(E403:K403)</f>
        <v>0</v>
      </c>
      <c r="M403" s="111">
        <v>1</v>
      </c>
      <c r="N403" s="7">
        <f t="shared" si="289"/>
        <v>37000</v>
      </c>
      <c r="O403" s="7">
        <f t="shared" si="290"/>
        <v>37000</v>
      </c>
      <c r="P403" s="7">
        <f t="shared" si="287"/>
        <v>74000</v>
      </c>
      <c r="Q403" s="7">
        <f t="shared" si="287"/>
        <v>74000</v>
      </c>
      <c r="R403" s="7">
        <f t="shared" si="287"/>
        <v>74000</v>
      </c>
      <c r="S403" s="7">
        <f t="shared" si="287"/>
        <v>74000</v>
      </c>
      <c r="T403" s="7">
        <f t="shared" si="287"/>
        <v>74000</v>
      </c>
      <c r="U403" s="7">
        <f t="shared" si="287"/>
        <v>37000</v>
      </c>
      <c r="V403" s="7">
        <f t="shared" si="291"/>
        <v>444000</v>
      </c>
      <c r="W403" s="7">
        <f t="shared" si="292"/>
        <v>133200</v>
      </c>
      <c r="X403" s="7">
        <f t="shared" si="288"/>
        <v>279720</v>
      </c>
      <c r="Y403" s="7">
        <f t="shared" si="288"/>
        <v>0</v>
      </c>
      <c r="Z403" s="7">
        <f t="shared" si="288"/>
        <v>0</v>
      </c>
      <c r="AA403" s="7">
        <f t="shared" si="288"/>
        <v>31080.000000000004</v>
      </c>
      <c r="AB403" s="99"/>
      <c r="AC403" s="99"/>
      <c r="AD403" s="99"/>
      <c r="AE403" s="99"/>
      <c r="AF403" s="99"/>
    </row>
    <row r="404" spans="1:32" s="2" customFormat="1" ht="15" customHeight="1">
      <c r="A404" s="198"/>
      <c r="B404" s="69"/>
      <c r="C404" s="127"/>
      <c r="D404" s="127"/>
      <c r="E404" s="30"/>
      <c r="F404" s="30"/>
      <c r="G404" s="30"/>
      <c r="H404" s="30"/>
      <c r="I404" s="30"/>
      <c r="J404" s="30"/>
      <c r="K404" s="30"/>
      <c r="L404" s="30"/>
      <c r="M404" s="110">
        <v>1</v>
      </c>
      <c r="N404" s="7"/>
      <c r="O404" s="7"/>
      <c r="P404" s="7"/>
      <c r="Q404" s="7"/>
      <c r="R404" s="7"/>
      <c r="S404" s="7"/>
      <c r="T404" s="7"/>
      <c r="U404" s="7"/>
      <c r="V404" s="57"/>
      <c r="W404" s="7"/>
      <c r="X404" s="7"/>
      <c r="Y404" s="7"/>
      <c r="Z404" s="7"/>
      <c r="AA404" s="7"/>
      <c r="AB404" s="99"/>
      <c r="AC404" s="99"/>
      <c r="AD404" s="99"/>
      <c r="AE404" s="99"/>
      <c r="AF404" s="99"/>
    </row>
    <row r="405" spans="1:32" s="146" customFormat="1" ht="30.75" customHeight="1">
      <c r="A405" s="208" t="s">
        <v>372</v>
      </c>
      <c r="B405" s="207" t="s">
        <v>369</v>
      </c>
      <c r="C405" s="122"/>
      <c r="D405" s="122"/>
      <c r="E405" s="135">
        <v>0</v>
      </c>
      <c r="F405" s="135">
        <v>4</v>
      </c>
      <c r="G405" s="135">
        <v>4</v>
      </c>
      <c r="H405" s="135">
        <v>4</v>
      </c>
      <c r="I405" s="135">
        <v>4</v>
      </c>
      <c r="J405" s="135">
        <v>4</v>
      </c>
      <c r="K405" s="135">
        <v>2</v>
      </c>
      <c r="L405" s="135">
        <f>SUM(E405:K405)</f>
        <v>22</v>
      </c>
      <c r="M405" s="149"/>
      <c r="N405" s="120">
        <v>15400</v>
      </c>
      <c r="O405" s="120">
        <f>SUM(O406:O413)</f>
        <v>0</v>
      </c>
      <c r="P405" s="120">
        <f t="shared" ref="P405:V405" si="294">SUM(P406:P413)</f>
        <v>61600</v>
      </c>
      <c r="Q405" s="120">
        <f t="shared" si="294"/>
        <v>61600</v>
      </c>
      <c r="R405" s="120">
        <f t="shared" si="294"/>
        <v>61600</v>
      </c>
      <c r="S405" s="120">
        <f t="shared" si="294"/>
        <v>61600</v>
      </c>
      <c r="T405" s="120">
        <f t="shared" si="294"/>
        <v>61600</v>
      </c>
      <c r="U405" s="120">
        <f t="shared" si="294"/>
        <v>30800</v>
      </c>
      <c r="V405" s="65">
        <f t="shared" si="294"/>
        <v>338800</v>
      </c>
      <c r="W405" s="65">
        <f>SUM(W406:W413)</f>
        <v>0</v>
      </c>
      <c r="X405" s="65">
        <f>SUM(X406:X413)</f>
        <v>101640</v>
      </c>
      <c r="Y405" s="65">
        <f>SUM(Y406:Y413)</f>
        <v>81312</v>
      </c>
      <c r="Z405" s="65">
        <f>SUM(Z406:Z413)</f>
        <v>0</v>
      </c>
      <c r="AA405" s="65">
        <f>SUM(AA406:AA413)</f>
        <v>155848</v>
      </c>
      <c r="AB405" s="237">
        <v>0</v>
      </c>
      <c r="AC405" s="237">
        <v>0.3</v>
      </c>
      <c r="AD405" s="237">
        <v>0.24</v>
      </c>
      <c r="AE405" s="237">
        <v>0</v>
      </c>
      <c r="AF405" s="237">
        <v>0.46</v>
      </c>
    </row>
    <row r="406" spans="1:32" s="18" customFormat="1" ht="15" customHeight="1">
      <c r="A406" s="100" t="s">
        <v>22</v>
      </c>
      <c r="B406" s="69" t="s">
        <v>23</v>
      </c>
      <c r="C406" s="127" t="s">
        <v>23</v>
      </c>
      <c r="D406" s="127"/>
      <c r="E406" s="30"/>
      <c r="F406" s="30"/>
      <c r="G406" s="30"/>
      <c r="H406" s="30"/>
      <c r="I406" s="30"/>
      <c r="J406" s="30"/>
      <c r="K406" s="30"/>
      <c r="L406" s="30"/>
      <c r="M406" s="111">
        <v>0</v>
      </c>
      <c r="N406" s="7">
        <f>+$N$405*M406</f>
        <v>0</v>
      </c>
      <c r="O406" s="7">
        <f>+E$405*$N406</f>
        <v>0</v>
      </c>
      <c r="P406" s="7">
        <f t="shared" ref="P406:U413" si="295">+F$405*$N406</f>
        <v>0</v>
      </c>
      <c r="Q406" s="7">
        <f t="shared" si="295"/>
        <v>0</v>
      </c>
      <c r="R406" s="7">
        <f t="shared" si="295"/>
        <v>0</v>
      </c>
      <c r="S406" s="7">
        <f t="shared" si="295"/>
        <v>0</v>
      </c>
      <c r="T406" s="7">
        <f t="shared" si="295"/>
        <v>0</v>
      </c>
      <c r="U406" s="7">
        <f t="shared" si="295"/>
        <v>0</v>
      </c>
      <c r="V406" s="7">
        <f>SUM(O406:U406)</f>
        <v>0</v>
      </c>
      <c r="W406" s="7">
        <f>+$V406*AB$405</f>
        <v>0</v>
      </c>
      <c r="X406" s="7">
        <f t="shared" ref="X406:AA413" si="296">+$V406*AC$405</f>
        <v>0</v>
      </c>
      <c r="Y406" s="7">
        <f t="shared" si="296"/>
        <v>0</v>
      </c>
      <c r="Z406" s="7">
        <f t="shared" si="296"/>
        <v>0</v>
      </c>
      <c r="AA406" s="7">
        <f t="shared" si="296"/>
        <v>0</v>
      </c>
      <c r="AB406" s="99"/>
      <c r="AC406" s="99"/>
      <c r="AD406" s="99"/>
      <c r="AE406" s="99"/>
      <c r="AF406" s="99"/>
    </row>
    <row r="407" spans="1:32" s="18" customFormat="1" ht="15" customHeight="1">
      <c r="A407" s="101" t="s">
        <v>24</v>
      </c>
      <c r="B407" s="69" t="s">
        <v>23</v>
      </c>
      <c r="C407" s="127" t="s">
        <v>23</v>
      </c>
      <c r="D407" s="127"/>
      <c r="E407" s="30"/>
      <c r="F407" s="30"/>
      <c r="G407" s="30"/>
      <c r="H407" s="30"/>
      <c r="I407" s="30"/>
      <c r="J407" s="30"/>
      <c r="K407" s="30"/>
      <c r="L407" s="30"/>
      <c r="M407" s="111">
        <v>0</v>
      </c>
      <c r="N407" s="7">
        <f t="shared" ref="N407:N413" si="297">+$N$405*M407</f>
        <v>0</v>
      </c>
      <c r="O407" s="7">
        <f t="shared" ref="O407:O413" si="298">+E$405*$N407</f>
        <v>0</v>
      </c>
      <c r="P407" s="7">
        <f t="shared" si="295"/>
        <v>0</v>
      </c>
      <c r="Q407" s="7">
        <f t="shared" si="295"/>
        <v>0</v>
      </c>
      <c r="R407" s="7">
        <f t="shared" si="295"/>
        <v>0</v>
      </c>
      <c r="S407" s="7">
        <f t="shared" si="295"/>
        <v>0</v>
      </c>
      <c r="T407" s="7">
        <f t="shared" si="295"/>
        <v>0</v>
      </c>
      <c r="U407" s="7">
        <f t="shared" si="295"/>
        <v>0</v>
      </c>
      <c r="V407" s="7">
        <f t="shared" ref="V407:V413" si="299">SUM(O407:U407)</f>
        <v>0</v>
      </c>
      <c r="W407" s="7">
        <f t="shared" ref="W407:W413" si="300">+$V407*AB$405</f>
        <v>0</v>
      </c>
      <c r="X407" s="7">
        <f t="shared" si="296"/>
        <v>0</v>
      </c>
      <c r="Y407" s="7">
        <f t="shared" si="296"/>
        <v>0</v>
      </c>
      <c r="Z407" s="7">
        <f t="shared" si="296"/>
        <v>0</v>
      </c>
      <c r="AA407" s="7">
        <f t="shared" si="296"/>
        <v>0</v>
      </c>
      <c r="AB407" s="99"/>
      <c r="AC407" s="99"/>
      <c r="AD407" s="99"/>
      <c r="AE407" s="99"/>
      <c r="AF407" s="99"/>
    </row>
    <row r="408" spans="1:32" s="18" customFormat="1" ht="15" customHeight="1">
      <c r="A408" s="101" t="s">
        <v>25</v>
      </c>
      <c r="B408" s="69" t="s">
        <v>23</v>
      </c>
      <c r="C408" s="127" t="s">
        <v>23</v>
      </c>
      <c r="D408" s="127"/>
      <c r="E408" s="30"/>
      <c r="F408" s="30"/>
      <c r="G408" s="30"/>
      <c r="H408" s="30"/>
      <c r="I408" s="30"/>
      <c r="J408" s="30"/>
      <c r="K408" s="30"/>
      <c r="L408" s="30"/>
      <c r="M408" s="111">
        <v>0</v>
      </c>
      <c r="N408" s="7">
        <f t="shared" si="297"/>
        <v>0</v>
      </c>
      <c r="O408" s="7">
        <f t="shared" si="298"/>
        <v>0</v>
      </c>
      <c r="P408" s="7">
        <f t="shared" si="295"/>
        <v>0</v>
      </c>
      <c r="Q408" s="7">
        <f t="shared" si="295"/>
        <v>0</v>
      </c>
      <c r="R408" s="7">
        <f t="shared" si="295"/>
        <v>0</v>
      </c>
      <c r="S408" s="7">
        <f t="shared" si="295"/>
        <v>0</v>
      </c>
      <c r="T408" s="7">
        <f t="shared" si="295"/>
        <v>0</v>
      </c>
      <c r="U408" s="7">
        <f t="shared" si="295"/>
        <v>0</v>
      </c>
      <c r="V408" s="7">
        <f t="shared" si="299"/>
        <v>0</v>
      </c>
      <c r="W408" s="7">
        <f t="shared" si="300"/>
        <v>0</v>
      </c>
      <c r="X408" s="7">
        <f t="shared" si="296"/>
        <v>0</v>
      </c>
      <c r="Y408" s="7">
        <f t="shared" si="296"/>
        <v>0</v>
      </c>
      <c r="Z408" s="7">
        <f t="shared" si="296"/>
        <v>0</v>
      </c>
      <c r="AA408" s="7">
        <f t="shared" si="296"/>
        <v>0</v>
      </c>
      <c r="AB408" s="99"/>
      <c r="AC408" s="99"/>
      <c r="AD408" s="99"/>
      <c r="AE408" s="99"/>
      <c r="AF408" s="99"/>
    </row>
    <row r="409" spans="1:32" s="18" customFormat="1" ht="15" customHeight="1">
      <c r="A409" s="101" t="s">
        <v>26</v>
      </c>
      <c r="B409" s="69" t="s">
        <v>23</v>
      </c>
      <c r="C409" s="127" t="s">
        <v>23</v>
      </c>
      <c r="D409" s="127"/>
      <c r="E409" s="30"/>
      <c r="F409" s="30"/>
      <c r="G409" s="30"/>
      <c r="H409" s="30"/>
      <c r="I409" s="30"/>
      <c r="J409" s="30"/>
      <c r="K409" s="30"/>
      <c r="L409" s="30"/>
      <c r="M409" s="111">
        <v>0</v>
      </c>
      <c r="N409" s="7">
        <f t="shared" si="297"/>
        <v>0</v>
      </c>
      <c r="O409" s="7">
        <f t="shared" si="298"/>
        <v>0</v>
      </c>
      <c r="P409" s="7">
        <f t="shared" si="295"/>
        <v>0</v>
      </c>
      <c r="Q409" s="7">
        <f t="shared" si="295"/>
        <v>0</v>
      </c>
      <c r="R409" s="7">
        <f t="shared" si="295"/>
        <v>0</v>
      </c>
      <c r="S409" s="7">
        <f t="shared" si="295"/>
        <v>0</v>
      </c>
      <c r="T409" s="7">
        <f t="shared" si="295"/>
        <v>0</v>
      </c>
      <c r="U409" s="7">
        <f t="shared" si="295"/>
        <v>0</v>
      </c>
      <c r="V409" s="7">
        <f t="shared" si="299"/>
        <v>0</v>
      </c>
      <c r="W409" s="7">
        <f t="shared" si="300"/>
        <v>0</v>
      </c>
      <c r="X409" s="7">
        <f t="shared" si="296"/>
        <v>0</v>
      </c>
      <c r="Y409" s="7">
        <f t="shared" si="296"/>
        <v>0</v>
      </c>
      <c r="Z409" s="7">
        <f t="shared" si="296"/>
        <v>0</v>
      </c>
      <c r="AA409" s="7">
        <f t="shared" si="296"/>
        <v>0</v>
      </c>
      <c r="AB409" s="99"/>
      <c r="AC409" s="99"/>
      <c r="AD409" s="99"/>
      <c r="AE409" s="99"/>
      <c r="AF409" s="99"/>
    </row>
    <row r="410" spans="1:32" s="18" customFormat="1" ht="15" customHeight="1">
      <c r="A410" s="101" t="s">
        <v>27</v>
      </c>
      <c r="B410" s="69" t="s">
        <v>23</v>
      </c>
      <c r="C410" s="127" t="s">
        <v>23</v>
      </c>
      <c r="D410" s="127"/>
      <c r="E410" s="30"/>
      <c r="F410" s="30"/>
      <c r="G410" s="30"/>
      <c r="H410" s="30"/>
      <c r="I410" s="30"/>
      <c r="J410" s="30"/>
      <c r="K410" s="30"/>
      <c r="L410" s="30"/>
      <c r="M410" s="111">
        <v>0</v>
      </c>
      <c r="N410" s="7">
        <f t="shared" si="297"/>
        <v>0</v>
      </c>
      <c r="O410" s="7">
        <f t="shared" si="298"/>
        <v>0</v>
      </c>
      <c r="P410" s="7">
        <f t="shared" si="295"/>
        <v>0</v>
      </c>
      <c r="Q410" s="7">
        <f t="shared" si="295"/>
        <v>0</v>
      </c>
      <c r="R410" s="7">
        <f t="shared" si="295"/>
        <v>0</v>
      </c>
      <c r="S410" s="7">
        <f t="shared" si="295"/>
        <v>0</v>
      </c>
      <c r="T410" s="7">
        <f t="shared" si="295"/>
        <v>0</v>
      </c>
      <c r="U410" s="7">
        <f t="shared" si="295"/>
        <v>0</v>
      </c>
      <c r="V410" s="7">
        <f t="shared" si="299"/>
        <v>0</v>
      </c>
      <c r="W410" s="7">
        <f t="shared" si="300"/>
        <v>0</v>
      </c>
      <c r="X410" s="7">
        <f t="shared" si="296"/>
        <v>0</v>
      </c>
      <c r="Y410" s="7">
        <f t="shared" si="296"/>
        <v>0</v>
      </c>
      <c r="Z410" s="7">
        <f t="shared" si="296"/>
        <v>0</v>
      </c>
      <c r="AA410" s="7">
        <f t="shared" si="296"/>
        <v>0</v>
      </c>
      <c r="AB410" s="99"/>
      <c r="AC410" s="99"/>
      <c r="AD410" s="99"/>
      <c r="AE410" s="99"/>
      <c r="AF410" s="99"/>
    </row>
    <row r="411" spans="1:32" s="18" customFormat="1" ht="15" customHeight="1">
      <c r="A411" s="101" t="s">
        <v>28</v>
      </c>
      <c r="B411" s="69" t="s">
        <v>23</v>
      </c>
      <c r="C411" s="127" t="s">
        <v>23</v>
      </c>
      <c r="D411" s="127"/>
      <c r="E411" s="30"/>
      <c r="F411" s="30"/>
      <c r="G411" s="30"/>
      <c r="H411" s="30"/>
      <c r="I411" s="30"/>
      <c r="J411" s="30"/>
      <c r="K411" s="30"/>
      <c r="L411" s="30"/>
      <c r="M411" s="111">
        <v>0</v>
      </c>
      <c r="N411" s="7">
        <f t="shared" si="297"/>
        <v>0</v>
      </c>
      <c r="O411" s="7">
        <f t="shared" si="298"/>
        <v>0</v>
      </c>
      <c r="P411" s="7">
        <f t="shared" si="295"/>
        <v>0</v>
      </c>
      <c r="Q411" s="7">
        <f t="shared" si="295"/>
        <v>0</v>
      </c>
      <c r="R411" s="7">
        <f t="shared" si="295"/>
        <v>0</v>
      </c>
      <c r="S411" s="7">
        <f t="shared" si="295"/>
        <v>0</v>
      </c>
      <c r="T411" s="7">
        <f t="shared" si="295"/>
        <v>0</v>
      </c>
      <c r="U411" s="7">
        <f t="shared" si="295"/>
        <v>0</v>
      </c>
      <c r="V411" s="7">
        <f t="shared" si="299"/>
        <v>0</v>
      </c>
      <c r="W411" s="7">
        <f t="shared" si="300"/>
        <v>0</v>
      </c>
      <c r="X411" s="7">
        <f t="shared" si="296"/>
        <v>0</v>
      </c>
      <c r="Y411" s="7">
        <f t="shared" si="296"/>
        <v>0</v>
      </c>
      <c r="Z411" s="7">
        <f t="shared" si="296"/>
        <v>0</v>
      </c>
      <c r="AA411" s="7">
        <f t="shared" si="296"/>
        <v>0</v>
      </c>
      <c r="AB411" s="99"/>
      <c r="AC411" s="99"/>
      <c r="AD411" s="99"/>
      <c r="AE411" s="99"/>
      <c r="AF411" s="99"/>
    </row>
    <row r="412" spans="1:32" s="18" customFormat="1" ht="15" customHeight="1">
      <c r="A412" s="101" t="s">
        <v>29</v>
      </c>
      <c r="B412" s="69" t="s">
        <v>23</v>
      </c>
      <c r="C412" s="127" t="s">
        <v>23</v>
      </c>
      <c r="D412" s="127"/>
      <c r="E412" s="30"/>
      <c r="F412" s="30"/>
      <c r="G412" s="30"/>
      <c r="H412" s="30"/>
      <c r="I412" s="30"/>
      <c r="J412" s="30"/>
      <c r="K412" s="30"/>
      <c r="L412" s="30"/>
      <c r="M412" s="111">
        <v>0</v>
      </c>
      <c r="N412" s="7">
        <f t="shared" si="297"/>
        <v>0</v>
      </c>
      <c r="O412" s="7">
        <f t="shared" si="298"/>
        <v>0</v>
      </c>
      <c r="P412" s="7">
        <f t="shared" si="295"/>
        <v>0</v>
      </c>
      <c r="Q412" s="7">
        <f t="shared" si="295"/>
        <v>0</v>
      </c>
      <c r="R412" s="7">
        <f t="shared" si="295"/>
        <v>0</v>
      </c>
      <c r="S412" s="7">
        <f t="shared" si="295"/>
        <v>0</v>
      </c>
      <c r="T412" s="7">
        <f t="shared" si="295"/>
        <v>0</v>
      </c>
      <c r="U412" s="7">
        <f t="shared" si="295"/>
        <v>0</v>
      </c>
      <c r="V412" s="7">
        <f t="shared" si="299"/>
        <v>0</v>
      </c>
      <c r="W412" s="7">
        <f t="shared" si="300"/>
        <v>0</v>
      </c>
      <c r="X412" s="7">
        <f t="shared" si="296"/>
        <v>0</v>
      </c>
      <c r="Y412" s="7">
        <f t="shared" si="296"/>
        <v>0</v>
      </c>
      <c r="Z412" s="7">
        <f t="shared" si="296"/>
        <v>0</v>
      </c>
      <c r="AA412" s="7">
        <f t="shared" si="296"/>
        <v>0</v>
      </c>
      <c r="AB412" s="99"/>
      <c r="AC412" s="99"/>
      <c r="AD412" s="99"/>
      <c r="AE412" s="99"/>
      <c r="AF412" s="99"/>
    </row>
    <row r="413" spans="1:32" s="18" customFormat="1" ht="41.25" customHeight="1">
      <c r="A413" s="101" t="s">
        <v>30</v>
      </c>
      <c r="B413" s="197" t="s">
        <v>373</v>
      </c>
      <c r="C413" s="127" t="s">
        <v>374</v>
      </c>
      <c r="D413" s="127"/>
      <c r="E413" s="30"/>
      <c r="F413" s="30"/>
      <c r="G413" s="30"/>
      <c r="H413" s="30"/>
      <c r="I413" s="30"/>
      <c r="J413" s="30"/>
      <c r="K413" s="30"/>
      <c r="L413" s="30"/>
      <c r="M413" s="111">
        <v>1</v>
      </c>
      <c r="N413" s="7">
        <f t="shared" si="297"/>
        <v>15400</v>
      </c>
      <c r="O413" s="7">
        <f t="shared" si="298"/>
        <v>0</v>
      </c>
      <c r="P413" s="7">
        <f t="shared" si="295"/>
        <v>61600</v>
      </c>
      <c r="Q413" s="7">
        <f t="shared" si="295"/>
        <v>61600</v>
      </c>
      <c r="R413" s="7">
        <f t="shared" si="295"/>
        <v>61600</v>
      </c>
      <c r="S413" s="7">
        <f t="shared" si="295"/>
        <v>61600</v>
      </c>
      <c r="T413" s="7">
        <f t="shared" si="295"/>
        <v>61600</v>
      </c>
      <c r="U413" s="7">
        <f t="shared" si="295"/>
        <v>30800</v>
      </c>
      <c r="V413" s="7">
        <f t="shared" si="299"/>
        <v>338800</v>
      </c>
      <c r="W413" s="7">
        <f t="shared" si="300"/>
        <v>0</v>
      </c>
      <c r="X413" s="7">
        <f t="shared" si="296"/>
        <v>101640</v>
      </c>
      <c r="Y413" s="7">
        <f t="shared" si="296"/>
        <v>81312</v>
      </c>
      <c r="Z413" s="7">
        <f t="shared" si="296"/>
        <v>0</v>
      </c>
      <c r="AA413" s="7">
        <f t="shared" si="296"/>
        <v>155848</v>
      </c>
      <c r="AB413" s="99"/>
      <c r="AC413" s="99"/>
      <c r="AD413" s="99"/>
      <c r="AE413" s="99"/>
      <c r="AF413" s="99"/>
    </row>
    <row r="414" spans="1:32" s="18" customFormat="1" ht="15" customHeight="1">
      <c r="A414" s="198"/>
      <c r="B414" s="69"/>
      <c r="C414" s="127"/>
      <c r="D414" s="127"/>
      <c r="E414" s="30"/>
      <c r="F414" s="30"/>
      <c r="G414" s="30"/>
      <c r="H414" s="30"/>
      <c r="I414" s="30"/>
      <c r="J414" s="30"/>
      <c r="K414" s="30"/>
      <c r="L414" s="30"/>
      <c r="M414" s="110">
        <v>1</v>
      </c>
      <c r="N414" s="7"/>
      <c r="O414" s="7"/>
      <c r="P414" s="7"/>
      <c r="Q414" s="7"/>
      <c r="R414" s="7"/>
      <c r="S414" s="7"/>
      <c r="T414" s="7"/>
      <c r="U414" s="7"/>
      <c r="V414" s="57"/>
      <c r="W414" s="30"/>
      <c r="X414" s="30"/>
      <c r="Y414" s="7"/>
      <c r="Z414" s="7"/>
      <c r="AA414" s="30"/>
      <c r="AB414" s="99"/>
      <c r="AC414" s="99"/>
      <c r="AD414" s="99"/>
      <c r="AE414" s="99"/>
      <c r="AF414" s="99"/>
    </row>
    <row r="415" spans="1:32" s="146" customFormat="1" ht="34.5" customHeight="1">
      <c r="A415" s="208" t="s">
        <v>375</v>
      </c>
      <c r="B415" s="207" t="s">
        <v>376</v>
      </c>
      <c r="C415" s="122" t="s">
        <v>377</v>
      </c>
      <c r="D415" s="122"/>
      <c r="E415" s="135">
        <v>1</v>
      </c>
      <c r="F415" s="135">
        <v>2</v>
      </c>
      <c r="G415" s="135">
        <v>2</v>
      </c>
      <c r="H415" s="135">
        <v>2</v>
      </c>
      <c r="I415" s="135">
        <v>2</v>
      </c>
      <c r="J415" s="135">
        <v>2</v>
      </c>
      <c r="K415" s="135">
        <v>1</v>
      </c>
      <c r="L415" s="150">
        <f>SUM(E415:K415)</f>
        <v>12</v>
      </c>
      <c r="M415" s="149"/>
      <c r="N415" s="120">
        <v>24000</v>
      </c>
      <c r="O415" s="120">
        <f>SUM(O416:O423)</f>
        <v>24000</v>
      </c>
      <c r="P415" s="120">
        <f t="shared" ref="P415:V415" si="301">SUM(P416:P423)</f>
        <v>48000</v>
      </c>
      <c r="Q415" s="120">
        <f t="shared" si="301"/>
        <v>48000</v>
      </c>
      <c r="R415" s="120">
        <f t="shared" si="301"/>
        <v>48000</v>
      </c>
      <c r="S415" s="120">
        <f t="shared" si="301"/>
        <v>48000</v>
      </c>
      <c r="T415" s="120">
        <f t="shared" si="301"/>
        <v>48000</v>
      </c>
      <c r="U415" s="120">
        <f t="shared" si="301"/>
        <v>24000</v>
      </c>
      <c r="V415" s="65">
        <f t="shared" si="301"/>
        <v>288000</v>
      </c>
      <c r="W415" s="65">
        <f>SUM(W416:W423)</f>
        <v>115200</v>
      </c>
      <c r="X415" s="65">
        <f>SUM(X416:X423)</f>
        <v>172800</v>
      </c>
      <c r="Y415" s="65">
        <f>SUM(Y416:Y423)</f>
        <v>0</v>
      </c>
      <c r="Z415" s="65">
        <f>SUM(Z416:Z423)</f>
        <v>0</v>
      </c>
      <c r="AA415" s="65">
        <f>SUM(AA416:AA423)</f>
        <v>0</v>
      </c>
      <c r="AB415" s="237">
        <v>0.4</v>
      </c>
      <c r="AC415" s="237">
        <v>0.6</v>
      </c>
      <c r="AD415" s="237">
        <v>0</v>
      </c>
      <c r="AE415" s="237">
        <v>0</v>
      </c>
      <c r="AF415" s="237">
        <v>0</v>
      </c>
    </row>
    <row r="416" spans="1:32" s="18" customFormat="1" ht="15" customHeight="1">
      <c r="A416" s="100" t="s">
        <v>22</v>
      </c>
      <c r="B416" s="197" t="s">
        <v>23</v>
      </c>
      <c r="C416" s="127" t="s">
        <v>23</v>
      </c>
      <c r="D416" s="127"/>
      <c r="E416" s="148"/>
      <c r="F416" s="148"/>
      <c r="G416" s="148"/>
      <c r="H416" s="148"/>
      <c r="I416" s="148"/>
      <c r="J416" s="148"/>
      <c r="K416" s="148"/>
      <c r="L416" s="148"/>
      <c r="M416" s="143">
        <v>0</v>
      </c>
      <c r="N416" s="7">
        <f>+$N$415*M416</f>
        <v>0</v>
      </c>
      <c r="O416" s="7">
        <f>+E$415*$N416</f>
        <v>0</v>
      </c>
      <c r="P416" s="7">
        <f t="shared" ref="P416:U423" si="302">+F$415*$N416</f>
        <v>0</v>
      </c>
      <c r="Q416" s="7">
        <f t="shared" si="302"/>
        <v>0</v>
      </c>
      <c r="R416" s="7">
        <f t="shared" si="302"/>
        <v>0</v>
      </c>
      <c r="S416" s="7">
        <f t="shared" si="302"/>
        <v>0</v>
      </c>
      <c r="T416" s="7">
        <f t="shared" si="302"/>
        <v>0</v>
      </c>
      <c r="U416" s="7">
        <f t="shared" si="302"/>
        <v>0</v>
      </c>
      <c r="V416" s="7">
        <f>SUM(O416:U416)</f>
        <v>0</v>
      </c>
      <c r="W416" s="7">
        <f>+$V416*AB$415</f>
        <v>0</v>
      </c>
      <c r="X416" s="7">
        <f t="shared" ref="X416:AA423" si="303">+$V416*AC$415</f>
        <v>0</v>
      </c>
      <c r="Y416" s="7">
        <f t="shared" si="303"/>
        <v>0</v>
      </c>
      <c r="Z416" s="7">
        <f t="shared" si="303"/>
        <v>0</v>
      </c>
      <c r="AA416" s="7">
        <f t="shared" si="303"/>
        <v>0</v>
      </c>
      <c r="AB416" s="99"/>
      <c r="AC416" s="99"/>
      <c r="AD416" s="99"/>
      <c r="AE416" s="99"/>
      <c r="AF416" s="99"/>
    </row>
    <row r="417" spans="1:45" s="18" customFormat="1" ht="30" customHeight="1">
      <c r="A417" s="101" t="s">
        <v>24</v>
      </c>
      <c r="B417" s="197" t="s">
        <v>378</v>
      </c>
      <c r="C417" s="127" t="s">
        <v>379</v>
      </c>
      <c r="D417" s="127"/>
      <c r="E417" s="148"/>
      <c r="F417" s="148"/>
      <c r="G417" s="148"/>
      <c r="H417" s="148"/>
      <c r="I417" s="148"/>
      <c r="J417" s="148"/>
      <c r="K417" s="148"/>
      <c r="L417" s="148"/>
      <c r="M417" s="143">
        <v>0.29166666666666669</v>
      </c>
      <c r="N417" s="7">
        <f t="shared" ref="N417:N423" si="304">+$N$415*M417</f>
        <v>7000</v>
      </c>
      <c r="O417" s="7">
        <f t="shared" ref="O417:O423" si="305">+E$415*$N417</f>
        <v>7000</v>
      </c>
      <c r="P417" s="7">
        <f t="shared" si="302"/>
        <v>14000</v>
      </c>
      <c r="Q417" s="7">
        <f t="shared" si="302"/>
        <v>14000</v>
      </c>
      <c r="R417" s="7">
        <f t="shared" si="302"/>
        <v>14000</v>
      </c>
      <c r="S417" s="7">
        <f t="shared" si="302"/>
        <v>14000</v>
      </c>
      <c r="T417" s="7">
        <f t="shared" si="302"/>
        <v>14000</v>
      </c>
      <c r="U417" s="7">
        <f t="shared" si="302"/>
        <v>7000</v>
      </c>
      <c r="V417" s="7">
        <f t="shared" ref="V417:V423" si="306">SUM(O417:U417)</f>
        <v>84000</v>
      </c>
      <c r="W417" s="7">
        <f t="shared" ref="W417:W423" si="307">+$V417*AB$415</f>
        <v>33600</v>
      </c>
      <c r="X417" s="7">
        <f t="shared" si="303"/>
        <v>50400</v>
      </c>
      <c r="Y417" s="7">
        <f t="shared" si="303"/>
        <v>0</v>
      </c>
      <c r="Z417" s="7">
        <f t="shared" si="303"/>
        <v>0</v>
      </c>
      <c r="AA417" s="7">
        <f t="shared" si="303"/>
        <v>0</v>
      </c>
      <c r="AB417" s="99"/>
      <c r="AC417" s="99"/>
      <c r="AD417" s="99"/>
      <c r="AE417" s="99"/>
      <c r="AF417" s="99"/>
    </row>
    <row r="418" spans="1:45" s="18" customFormat="1" ht="15" customHeight="1">
      <c r="A418" s="101" t="s">
        <v>25</v>
      </c>
      <c r="B418" s="197" t="s">
        <v>23</v>
      </c>
      <c r="C418" s="127" t="s">
        <v>352</v>
      </c>
      <c r="D418" s="127"/>
      <c r="E418" s="148"/>
      <c r="F418" s="148"/>
      <c r="G418" s="148"/>
      <c r="H418" s="148"/>
      <c r="I418" s="148"/>
      <c r="J418" s="148"/>
      <c r="K418" s="148"/>
      <c r="L418" s="148"/>
      <c r="M418" s="143">
        <v>0</v>
      </c>
      <c r="N418" s="7">
        <f t="shared" si="304"/>
        <v>0</v>
      </c>
      <c r="O418" s="7">
        <f t="shared" si="305"/>
        <v>0</v>
      </c>
      <c r="P418" s="7">
        <f t="shared" si="302"/>
        <v>0</v>
      </c>
      <c r="Q418" s="7">
        <f t="shared" si="302"/>
        <v>0</v>
      </c>
      <c r="R418" s="7">
        <f t="shared" si="302"/>
        <v>0</v>
      </c>
      <c r="S418" s="7">
        <f t="shared" si="302"/>
        <v>0</v>
      </c>
      <c r="T418" s="7">
        <f t="shared" si="302"/>
        <v>0</v>
      </c>
      <c r="U418" s="7">
        <f t="shared" si="302"/>
        <v>0</v>
      </c>
      <c r="V418" s="7">
        <f t="shared" si="306"/>
        <v>0</v>
      </c>
      <c r="W418" s="7">
        <f t="shared" si="307"/>
        <v>0</v>
      </c>
      <c r="X418" s="7">
        <f t="shared" si="303"/>
        <v>0</v>
      </c>
      <c r="Y418" s="7">
        <f t="shared" si="303"/>
        <v>0</v>
      </c>
      <c r="Z418" s="7">
        <f t="shared" si="303"/>
        <v>0</v>
      </c>
      <c r="AA418" s="7">
        <f t="shared" si="303"/>
        <v>0</v>
      </c>
      <c r="AB418" s="99"/>
      <c r="AC418" s="99"/>
      <c r="AD418" s="99"/>
      <c r="AE418" s="99"/>
      <c r="AF418" s="99"/>
    </row>
    <row r="419" spans="1:45" s="18" customFormat="1" ht="31.5" customHeight="1">
      <c r="A419" s="101" t="s">
        <v>26</v>
      </c>
      <c r="B419" s="197" t="s">
        <v>380</v>
      </c>
      <c r="C419" s="127" t="s">
        <v>381</v>
      </c>
      <c r="D419" s="127"/>
      <c r="E419" s="148"/>
      <c r="F419" s="148"/>
      <c r="G419" s="148"/>
      <c r="H419" s="148"/>
      <c r="I419" s="148"/>
      <c r="J419" s="148"/>
      <c r="K419" s="148"/>
      <c r="L419" s="148"/>
      <c r="M419" s="143">
        <v>0.20833333333333334</v>
      </c>
      <c r="N419" s="7">
        <f t="shared" si="304"/>
        <v>5000</v>
      </c>
      <c r="O419" s="7">
        <f t="shared" si="305"/>
        <v>5000</v>
      </c>
      <c r="P419" s="7">
        <f t="shared" si="302"/>
        <v>10000</v>
      </c>
      <c r="Q419" s="7">
        <f t="shared" si="302"/>
        <v>10000</v>
      </c>
      <c r="R419" s="7">
        <f t="shared" si="302"/>
        <v>10000</v>
      </c>
      <c r="S419" s="7">
        <f t="shared" si="302"/>
        <v>10000</v>
      </c>
      <c r="T419" s="7">
        <f t="shared" si="302"/>
        <v>10000</v>
      </c>
      <c r="U419" s="7">
        <f t="shared" si="302"/>
        <v>5000</v>
      </c>
      <c r="V419" s="7">
        <f t="shared" si="306"/>
        <v>60000</v>
      </c>
      <c r="W419" s="7">
        <f t="shared" si="307"/>
        <v>24000</v>
      </c>
      <c r="X419" s="7">
        <f t="shared" si="303"/>
        <v>36000</v>
      </c>
      <c r="Y419" s="7">
        <f t="shared" si="303"/>
        <v>0</v>
      </c>
      <c r="Z419" s="7">
        <f t="shared" si="303"/>
        <v>0</v>
      </c>
      <c r="AA419" s="7">
        <f t="shared" si="303"/>
        <v>0</v>
      </c>
      <c r="AB419" s="99"/>
      <c r="AC419" s="99"/>
      <c r="AD419" s="99"/>
      <c r="AE419" s="99"/>
      <c r="AF419" s="99"/>
    </row>
    <row r="420" spans="1:45" s="18" customFormat="1" ht="15" customHeight="1">
      <c r="A420" s="101" t="s">
        <v>27</v>
      </c>
      <c r="B420" s="197" t="s">
        <v>23</v>
      </c>
      <c r="C420" s="127" t="s">
        <v>23</v>
      </c>
      <c r="D420" s="127"/>
      <c r="E420" s="148"/>
      <c r="F420" s="148"/>
      <c r="G420" s="148"/>
      <c r="H420" s="148"/>
      <c r="I420" s="148"/>
      <c r="J420" s="148"/>
      <c r="K420" s="148"/>
      <c r="L420" s="148"/>
      <c r="M420" s="143">
        <v>0</v>
      </c>
      <c r="N420" s="7">
        <f t="shared" si="304"/>
        <v>0</v>
      </c>
      <c r="O420" s="7">
        <f t="shared" si="305"/>
        <v>0</v>
      </c>
      <c r="P420" s="7">
        <f t="shared" si="302"/>
        <v>0</v>
      </c>
      <c r="Q420" s="7">
        <f t="shared" si="302"/>
        <v>0</v>
      </c>
      <c r="R420" s="7">
        <f t="shared" si="302"/>
        <v>0</v>
      </c>
      <c r="S420" s="7">
        <f t="shared" si="302"/>
        <v>0</v>
      </c>
      <c r="T420" s="7">
        <f t="shared" si="302"/>
        <v>0</v>
      </c>
      <c r="U420" s="7">
        <f t="shared" si="302"/>
        <v>0</v>
      </c>
      <c r="V420" s="7">
        <f t="shared" si="306"/>
        <v>0</v>
      </c>
      <c r="W420" s="7">
        <f t="shared" si="307"/>
        <v>0</v>
      </c>
      <c r="X420" s="7">
        <f t="shared" si="303"/>
        <v>0</v>
      </c>
      <c r="Y420" s="7">
        <f t="shared" si="303"/>
        <v>0</v>
      </c>
      <c r="Z420" s="7">
        <f t="shared" si="303"/>
        <v>0</v>
      </c>
      <c r="AA420" s="7">
        <f t="shared" si="303"/>
        <v>0</v>
      </c>
      <c r="AB420" s="99"/>
      <c r="AC420" s="99"/>
      <c r="AD420" s="99"/>
      <c r="AE420" s="99"/>
      <c r="AF420" s="99"/>
    </row>
    <row r="421" spans="1:45" s="18" customFormat="1" ht="15" customHeight="1">
      <c r="A421" s="101" t="s">
        <v>28</v>
      </c>
      <c r="B421" s="197" t="s">
        <v>382</v>
      </c>
      <c r="C421" s="127" t="s">
        <v>383</v>
      </c>
      <c r="D421" s="127"/>
      <c r="E421" s="148"/>
      <c r="F421" s="148"/>
      <c r="G421" s="148"/>
      <c r="H421" s="148"/>
      <c r="I421" s="148"/>
      <c r="J421" s="148"/>
      <c r="K421" s="148"/>
      <c r="L421" s="148"/>
      <c r="M421" s="143">
        <v>0.125</v>
      </c>
      <c r="N421" s="7">
        <f t="shared" si="304"/>
        <v>3000</v>
      </c>
      <c r="O421" s="7">
        <f t="shared" si="305"/>
        <v>3000</v>
      </c>
      <c r="P421" s="7">
        <f t="shared" si="302"/>
        <v>6000</v>
      </c>
      <c r="Q421" s="7">
        <f t="shared" si="302"/>
        <v>6000</v>
      </c>
      <c r="R421" s="7">
        <f t="shared" si="302"/>
        <v>6000</v>
      </c>
      <c r="S421" s="7">
        <f t="shared" si="302"/>
        <v>6000</v>
      </c>
      <c r="T421" s="7">
        <f t="shared" si="302"/>
        <v>6000</v>
      </c>
      <c r="U421" s="7">
        <f t="shared" si="302"/>
        <v>3000</v>
      </c>
      <c r="V421" s="7">
        <f t="shared" si="306"/>
        <v>36000</v>
      </c>
      <c r="W421" s="7">
        <f t="shared" si="307"/>
        <v>14400</v>
      </c>
      <c r="X421" s="7">
        <f t="shared" si="303"/>
        <v>21600</v>
      </c>
      <c r="Y421" s="7">
        <f t="shared" si="303"/>
        <v>0</v>
      </c>
      <c r="Z421" s="7">
        <f t="shared" si="303"/>
        <v>0</v>
      </c>
      <c r="AA421" s="7">
        <f t="shared" si="303"/>
        <v>0</v>
      </c>
      <c r="AB421" s="99"/>
      <c r="AC421" s="99"/>
      <c r="AD421" s="99"/>
      <c r="AE421" s="99"/>
      <c r="AF421" s="99"/>
    </row>
    <row r="422" spans="1:45" s="18" customFormat="1" ht="15" customHeight="1">
      <c r="A422" s="101" t="s">
        <v>29</v>
      </c>
      <c r="B422" s="197" t="s">
        <v>384</v>
      </c>
      <c r="C422" s="127" t="s">
        <v>385</v>
      </c>
      <c r="D422" s="127"/>
      <c r="E422" s="148"/>
      <c r="F422" s="148"/>
      <c r="G422" s="148"/>
      <c r="H422" s="148"/>
      <c r="I422" s="148"/>
      <c r="J422" s="148"/>
      <c r="K422" s="148"/>
      <c r="L422" s="148"/>
      <c r="M422" s="143">
        <v>0.16666666666666666</v>
      </c>
      <c r="N422" s="7">
        <f t="shared" si="304"/>
        <v>4000</v>
      </c>
      <c r="O422" s="7">
        <f t="shared" si="305"/>
        <v>4000</v>
      </c>
      <c r="P422" s="7">
        <f t="shared" si="302"/>
        <v>8000</v>
      </c>
      <c r="Q422" s="7">
        <f t="shared" si="302"/>
        <v>8000</v>
      </c>
      <c r="R422" s="7">
        <f t="shared" si="302"/>
        <v>8000</v>
      </c>
      <c r="S422" s="7">
        <f t="shared" si="302"/>
        <v>8000</v>
      </c>
      <c r="T422" s="7">
        <f t="shared" si="302"/>
        <v>8000</v>
      </c>
      <c r="U422" s="7">
        <f t="shared" si="302"/>
        <v>4000</v>
      </c>
      <c r="V422" s="7">
        <f t="shared" si="306"/>
        <v>48000</v>
      </c>
      <c r="W422" s="7">
        <f t="shared" si="307"/>
        <v>19200</v>
      </c>
      <c r="X422" s="7">
        <f t="shared" si="303"/>
        <v>28800</v>
      </c>
      <c r="Y422" s="7">
        <f t="shared" si="303"/>
        <v>0</v>
      </c>
      <c r="Z422" s="7">
        <f t="shared" si="303"/>
        <v>0</v>
      </c>
      <c r="AA422" s="7">
        <f t="shared" si="303"/>
        <v>0</v>
      </c>
      <c r="AB422" s="99"/>
      <c r="AC422" s="99"/>
      <c r="AD422" s="99"/>
      <c r="AE422" s="99"/>
      <c r="AF422" s="99"/>
    </row>
    <row r="423" spans="1:45" s="18" customFormat="1" ht="15" customHeight="1">
      <c r="A423" s="101" t="s">
        <v>30</v>
      </c>
      <c r="B423" s="197" t="s">
        <v>386</v>
      </c>
      <c r="C423" s="127" t="s">
        <v>381</v>
      </c>
      <c r="D423" s="127"/>
      <c r="E423" s="148"/>
      <c r="F423" s="148"/>
      <c r="G423" s="148"/>
      <c r="H423" s="148"/>
      <c r="I423" s="148"/>
      <c r="J423" s="148"/>
      <c r="K423" s="148"/>
      <c r="L423" s="148"/>
      <c r="M423" s="143">
        <v>0.20833333333333334</v>
      </c>
      <c r="N423" s="7">
        <f t="shared" si="304"/>
        <v>5000</v>
      </c>
      <c r="O423" s="7">
        <f t="shared" si="305"/>
        <v>5000</v>
      </c>
      <c r="P423" s="7">
        <f t="shared" si="302"/>
        <v>10000</v>
      </c>
      <c r="Q423" s="7">
        <f t="shared" si="302"/>
        <v>10000</v>
      </c>
      <c r="R423" s="7">
        <f t="shared" si="302"/>
        <v>10000</v>
      </c>
      <c r="S423" s="7">
        <f t="shared" si="302"/>
        <v>10000</v>
      </c>
      <c r="T423" s="7">
        <f t="shared" si="302"/>
        <v>10000</v>
      </c>
      <c r="U423" s="7">
        <f t="shared" si="302"/>
        <v>5000</v>
      </c>
      <c r="V423" s="7">
        <f t="shared" si="306"/>
        <v>60000</v>
      </c>
      <c r="W423" s="7">
        <f t="shared" si="307"/>
        <v>24000</v>
      </c>
      <c r="X423" s="7">
        <f t="shared" si="303"/>
        <v>36000</v>
      </c>
      <c r="Y423" s="7">
        <f t="shared" si="303"/>
        <v>0</v>
      </c>
      <c r="Z423" s="7">
        <f t="shared" si="303"/>
        <v>0</v>
      </c>
      <c r="AA423" s="7">
        <f t="shared" si="303"/>
        <v>0</v>
      </c>
      <c r="AB423" s="99"/>
      <c r="AC423" s="99"/>
      <c r="AD423" s="99"/>
      <c r="AE423" s="99"/>
      <c r="AF423" s="99"/>
    </row>
    <row r="424" spans="1:45" s="18" customFormat="1" ht="15" customHeight="1">
      <c r="A424" s="203"/>
      <c r="B424" s="69"/>
      <c r="C424" s="127"/>
      <c r="D424" s="127"/>
      <c r="E424" s="30"/>
      <c r="F424" s="30"/>
      <c r="G424" s="30"/>
      <c r="H424" s="30"/>
      <c r="I424" s="30"/>
      <c r="J424" s="30"/>
      <c r="K424" s="30"/>
      <c r="L424" s="30"/>
      <c r="M424" s="114">
        <v>1</v>
      </c>
      <c r="N424" s="7"/>
      <c r="O424" s="7"/>
      <c r="P424" s="7"/>
      <c r="Q424" s="7"/>
      <c r="R424" s="7"/>
      <c r="S424" s="7"/>
      <c r="T424" s="7"/>
      <c r="U424" s="7"/>
      <c r="V424" s="57"/>
      <c r="W424" s="30"/>
      <c r="X424" s="30"/>
      <c r="Y424" s="7"/>
      <c r="Z424" s="7"/>
      <c r="AA424" s="30"/>
      <c r="AB424" s="99"/>
      <c r="AC424" s="99"/>
      <c r="AD424" s="99"/>
      <c r="AE424" s="99"/>
      <c r="AF424" s="99"/>
    </row>
    <row r="425" spans="1:45" s="6" customFormat="1" ht="19.899999999999999" customHeight="1">
      <c r="A425" s="14" t="s">
        <v>387</v>
      </c>
      <c r="B425" s="209"/>
      <c r="C425" s="266"/>
      <c r="D425" s="266"/>
      <c r="E425" s="15"/>
      <c r="F425" s="15"/>
      <c r="G425" s="15"/>
      <c r="H425" s="15"/>
      <c r="I425" s="15"/>
      <c r="J425" s="15"/>
      <c r="K425" s="15"/>
      <c r="L425" s="15"/>
      <c r="M425" s="333"/>
      <c r="N425" s="54"/>
      <c r="O425" s="54"/>
      <c r="P425" s="54"/>
      <c r="Q425" s="54"/>
      <c r="R425" s="54"/>
      <c r="S425" s="54"/>
      <c r="T425" s="54"/>
      <c r="U425" s="54"/>
      <c r="V425" s="55">
        <f t="shared" ref="V425:AA425" si="308">+V426</f>
        <v>1944000</v>
      </c>
      <c r="W425" s="55">
        <f t="shared" si="308"/>
        <v>1231200</v>
      </c>
      <c r="X425" s="55">
        <f t="shared" si="308"/>
        <v>0</v>
      </c>
      <c r="Y425" s="55">
        <f t="shared" si="308"/>
        <v>0</v>
      </c>
      <c r="Z425" s="55">
        <f t="shared" si="308"/>
        <v>194400</v>
      </c>
      <c r="AA425" s="55">
        <f t="shared" si="308"/>
        <v>518400</v>
      </c>
      <c r="AB425" s="245"/>
      <c r="AC425" s="31"/>
      <c r="AD425" s="31"/>
      <c r="AE425" s="31"/>
      <c r="AF425" s="31"/>
      <c r="AG425" s="98"/>
      <c r="AH425" s="98"/>
      <c r="AI425" s="98"/>
      <c r="AJ425" s="98"/>
      <c r="AK425" s="98"/>
      <c r="AL425" s="98"/>
      <c r="AM425" s="98"/>
      <c r="AN425" s="98"/>
      <c r="AO425" s="98"/>
      <c r="AP425" s="98"/>
      <c r="AQ425" s="98"/>
      <c r="AR425" s="98"/>
      <c r="AS425" s="98"/>
    </row>
    <row r="426" spans="1:45" s="23" customFormat="1" ht="15" customHeight="1">
      <c r="A426" s="206" t="s">
        <v>388</v>
      </c>
      <c r="B426" s="124" t="s">
        <v>389</v>
      </c>
      <c r="C426" s="125"/>
      <c r="D426" s="125"/>
      <c r="E426" s="314"/>
      <c r="F426" s="314"/>
      <c r="G426" s="314"/>
      <c r="H426" s="314"/>
      <c r="I426" s="314"/>
      <c r="J426" s="314"/>
      <c r="K426" s="314"/>
      <c r="L426" s="314"/>
      <c r="M426" s="91"/>
      <c r="N426" s="27"/>
      <c r="O426" s="27"/>
      <c r="P426" s="27"/>
      <c r="Q426" s="27"/>
      <c r="R426" s="27"/>
      <c r="S426" s="27"/>
      <c r="T426" s="27"/>
      <c r="U426" s="27"/>
      <c r="V426" s="22">
        <f t="shared" ref="V426:AA426" si="309">+V427+V437</f>
        <v>1944000</v>
      </c>
      <c r="W426" s="22">
        <f t="shared" si="309"/>
        <v>1231200</v>
      </c>
      <c r="X426" s="22">
        <f t="shared" si="309"/>
        <v>0</v>
      </c>
      <c r="Y426" s="22">
        <f t="shared" si="309"/>
        <v>0</v>
      </c>
      <c r="Z426" s="22">
        <f t="shared" si="309"/>
        <v>194400</v>
      </c>
      <c r="AA426" s="22">
        <f t="shared" si="309"/>
        <v>518400</v>
      </c>
      <c r="AB426" s="240"/>
      <c r="AC426" s="32"/>
      <c r="AD426" s="32"/>
      <c r="AE426" s="32"/>
      <c r="AF426" s="32"/>
      <c r="AG426" s="98"/>
      <c r="AH426" s="98"/>
      <c r="AI426" s="98"/>
      <c r="AJ426" s="98"/>
      <c r="AK426" s="98"/>
      <c r="AL426" s="98"/>
      <c r="AM426" s="98"/>
      <c r="AN426" s="98"/>
      <c r="AO426" s="98"/>
      <c r="AP426" s="98"/>
      <c r="AQ426" s="98"/>
      <c r="AR426" s="98"/>
      <c r="AS426" s="98"/>
    </row>
    <row r="427" spans="1:45" s="71" customFormat="1" ht="24" customHeight="1">
      <c r="A427" s="194" t="s">
        <v>390</v>
      </c>
      <c r="B427" s="207" t="s">
        <v>391</v>
      </c>
      <c r="C427" s="122"/>
      <c r="D427" s="122"/>
      <c r="E427" s="135">
        <v>2</v>
      </c>
      <c r="F427" s="135">
        <v>4</v>
      </c>
      <c r="G427" s="135">
        <v>4</v>
      </c>
      <c r="H427" s="135">
        <v>4</v>
      </c>
      <c r="I427" s="135">
        <v>4</v>
      </c>
      <c r="J427" s="135">
        <v>4</v>
      </c>
      <c r="K427" s="135">
        <v>2</v>
      </c>
      <c r="L427" s="135">
        <f>SUM(E427:K427)</f>
        <v>24</v>
      </c>
      <c r="M427" s="149"/>
      <c r="N427" s="120">
        <v>9000</v>
      </c>
      <c r="O427" s="120">
        <f>SUM(O428:O435)</f>
        <v>18000</v>
      </c>
      <c r="P427" s="120">
        <f t="shared" ref="P427:V427" si="310">SUM(P428:P435)</f>
        <v>36000</v>
      </c>
      <c r="Q427" s="120">
        <f t="shared" si="310"/>
        <v>36000</v>
      </c>
      <c r="R427" s="120">
        <f t="shared" si="310"/>
        <v>36000</v>
      </c>
      <c r="S427" s="120">
        <f t="shared" si="310"/>
        <v>36000</v>
      </c>
      <c r="T427" s="120">
        <f t="shared" si="310"/>
        <v>36000</v>
      </c>
      <c r="U427" s="120">
        <f t="shared" si="310"/>
        <v>18000</v>
      </c>
      <c r="V427" s="65">
        <f t="shared" si="310"/>
        <v>216000</v>
      </c>
      <c r="W427" s="65">
        <f>SUM(W428:W435)</f>
        <v>21600</v>
      </c>
      <c r="X427" s="65">
        <f>SUM(X428:X435)</f>
        <v>0</v>
      </c>
      <c r="Y427" s="65">
        <f>SUM(Y428:Y435)</f>
        <v>0</v>
      </c>
      <c r="Z427" s="65">
        <f>SUM(Z428:Z435)</f>
        <v>21600</v>
      </c>
      <c r="AA427" s="65">
        <f>SUM(AA428:AA435)</f>
        <v>172800</v>
      </c>
      <c r="AB427" s="237">
        <v>0.1</v>
      </c>
      <c r="AC427" s="237">
        <v>0</v>
      </c>
      <c r="AD427" s="237">
        <v>0</v>
      </c>
      <c r="AE427" s="237">
        <v>0.1</v>
      </c>
      <c r="AF427" s="237">
        <v>0.8</v>
      </c>
    </row>
    <row r="428" spans="1:45" s="2" customFormat="1" ht="15" customHeight="1">
      <c r="A428" s="100" t="s">
        <v>22</v>
      </c>
      <c r="B428" s="69" t="s">
        <v>23</v>
      </c>
      <c r="C428" s="127" t="s">
        <v>23</v>
      </c>
      <c r="D428" s="127"/>
      <c r="E428" s="30"/>
      <c r="F428" s="30"/>
      <c r="G428" s="30"/>
      <c r="H428" s="30"/>
      <c r="I428" s="30"/>
      <c r="J428" s="30"/>
      <c r="K428" s="30"/>
      <c r="L428" s="30"/>
      <c r="M428" s="143">
        <v>0</v>
      </c>
      <c r="N428" s="7">
        <f>+$N$427*M428</f>
        <v>0</v>
      </c>
      <c r="O428" s="7">
        <f>+E$427*$N428</f>
        <v>0</v>
      </c>
      <c r="P428" s="7">
        <f t="shared" ref="P428:U435" si="311">+F$427*$N428</f>
        <v>0</v>
      </c>
      <c r="Q428" s="7">
        <f t="shared" si="311"/>
        <v>0</v>
      </c>
      <c r="R428" s="7">
        <f t="shared" si="311"/>
        <v>0</v>
      </c>
      <c r="S428" s="7">
        <f t="shared" si="311"/>
        <v>0</v>
      </c>
      <c r="T428" s="7">
        <f t="shared" si="311"/>
        <v>0</v>
      </c>
      <c r="U428" s="7">
        <f t="shared" si="311"/>
        <v>0</v>
      </c>
      <c r="V428" s="7">
        <f>SUM(O428:U428)</f>
        <v>0</v>
      </c>
      <c r="W428" s="7">
        <f>+$V428*AB$427</f>
        <v>0</v>
      </c>
      <c r="X428" s="7">
        <f t="shared" ref="X428:AA435" si="312">+$V428*AC$427</f>
        <v>0</v>
      </c>
      <c r="Y428" s="7">
        <f t="shared" si="312"/>
        <v>0</v>
      </c>
      <c r="Z428" s="7">
        <f t="shared" si="312"/>
        <v>0</v>
      </c>
      <c r="AA428" s="7">
        <f t="shared" si="312"/>
        <v>0</v>
      </c>
      <c r="AB428" s="99"/>
      <c r="AC428" s="99"/>
      <c r="AD428" s="99"/>
      <c r="AE428" s="99"/>
      <c r="AF428" s="99"/>
    </row>
    <row r="429" spans="1:45" s="2" customFormat="1" ht="15" customHeight="1">
      <c r="A429" s="101" t="s">
        <v>24</v>
      </c>
      <c r="B429" s="69" t="s">
        <v>23</v>
      </c>
      <c r="C429" s="127" t="s">
        <v>23</v>
      </c>
      <c r="D429" s="127"/>
      <c r="E429" s="30"/>
      <c r="F429" s="30"/>
      <c r="G429" s="30"/>
      <c r="H429" s="30"/>
      <c r="I429" s="30"/>
      <c r="J429" s="30"/>
      <c r="K429" s="30"/>
      <c r="L429" s="30"/>
      <c r="M429" s="143">
        <v>0</v>
      </c>
      <c r="N429" s="7">
        <f t="shared" ref="N429:N435" si="313">+$N$427*M429</f>
        <v>0</v>
      </c>
      <c r="O429" s="7">
        <f t="shared" ref="O429:O435" si="314">+E$427*$N429</f>
        <v>0</v>
      </c>
      <c r="P429" s="7">
        <f t="shared" si="311"/>
        <v>0</v>
      </c>
      <c r="Q429" s="7">
        <f t="shared" si="311"/>
        <v>0</v>
      </c>
      <c r="R429" s="7">
        <f t="shared" si="311"/>
        <v>0</v>
      </c>
      <c r="S429" s="7">
        <f t="shared" si="311"/>
        <v>0</v>
      </c>
      <c r="T429" s="7">
        <f t="shared" si="311"/>
        <v>0</v>
      </c>
      <c r="U429" s="7">
        <f t="shared" si="311"/>
        <v>0</v>
      </c>
      <c r="V429" s="7">
        <f t="shared" ref="V429:V435" si="315">SUM(O429:U429)</f>
        <v>0</v>
      </c>
      <c r="W429" s="7">
        <f t="shared" ref="W429:W435" si="316">+$V429*AB$427</f>
        <v>0</v>
      </c>
      <c r="X429" s="7">
        <f t="shared" si="312"/>
        <v>0</v>
      </c>
      <c r="Y429" s="7">
        <f t="shared" si="312"/>
        <v>0</v>
      </c>
      <c r="Z429" s="7">
        <f t="shared" si="312"/>
        <v>0</v>
      </c>
      <c r="AA429" s="7">
        <f t="shared" si="312"/>
        <v>0</v>
      </c>
      <c r="AB429" s="99"/>
      <c r="AC429" s="99"/>
      <c r="AD429" s="99"/>
      <c r="AE429" s="99"/>
      <c r="AF429" s="99"/>
    </row>
    <row r="430" spans="1:45" s="2" customFormat="1" ht="15" customHeight="1">
      <c r="A430" s="101" t="s">
        <v>25</v>
      </c>
      <c r="B430" s="69" t="s">
        <v>23</v>
      </c>
      <c r="C430" s="127" t="s">
        <v>23</v>
      </c>
      <c r="D430" s="127"/>
      <c r="E430" s="30"/>
      <c r="F430" s="30"/>
      <c r="G430" s="30"/>
      <c r="H430" s="30"/>
      <c r="I430" s="30"/>
      <c r="J430" s="30"/>
      <c r="K430" s="30"/>
      <c r="L430" s="30"/>
      <c r="M430" s="143">
        <v>0</v>
      </c>
      <c r="N430" s="7">
        <f t="shared" si="313"/>
        <v>0</v>
      </c>
      <c r="O430" s="7">
        <f t="shared" si="314"/>
        <v>0</v>
      </c>
      <c r="P430" s="7">
        <f t="shared" si="311"/>
        <v>0</v>
      </c>
      <c r="Q430" s="7">
        <f t="shared" si="311"/>
        <v>0</v>
      </c>
      <c r="R430" s="7">
        <f t="shared" si="311"/>
        <v>0</v>
      </c>
      <c r="S430" s="7">
        <f t="shared" si="311"/>
        <v>0</v>
      </c>
      <c r="T430" s="7">
        <f t="shared" si="311"/>
        <v>0</v>
      </c>
      <c r="U430" s="7">
        <f t="shared" si="311"/>
        <v>0</v>
      </c>
      <c r="V430" s="7">
        <f t="shared" si="315"/>
        <v>0</v>
      </c>
      <c r="W430" s="7">
        <f t="shared" si="316"/>
        <v>0</v>
      </c>
      <c r="X430" s="7">
        <f t="shared" si="312"/>
        <v>0</v>
      </c>
      <c r="Y430" s="7">
        <f t="shared" si="312"/>
        <v>0</v>
      </c>
      <c r="Z430" s="7">
        <f t="shared" si="312"/>
        <v>0</v>
      </c>
      <c r="AA430" s="7">
        <f t="shared" si="312"/>
        <v>0</v>
      </c>
      <c r="AB430" s="99"/>
      <c r="AC430" s="99"/>
      <c r="AD430" s="99"/>
      <c r="AE430" s="99"/>
      <c r="AF430" s="99"/>
    </row>
    <row r="431" spans="1:45" s="2" customFormat="1" ht="15" customHeight="1">
      <c r="A431" s="101" t="s">
        <v>26</v>
      </c>
      <c r="B431" s="69" t="s">
        <v>23</v>
      </c>
      <c r="C431" s="127" t="s">
        <v>23</v>
      </c>
      <c r="D431" s="127"/>
      <c r="E431" s="30"/>
      <c r="F431" s="30"/>
      <c r="G431" s="30"/>
      <c r="H431" s="30"/>
      <c r="I431" s="30"/>
      <c r="J431" s="30"/>
      <c r="K431" s="30"/>
      <c r="L431" s="30"/>
      <c r="M431" s="143">
        <v>0</v>
      </c>
      <c r="N431" s="7">
        <f t="shared" si="313"/>
        <v>0</v>
      </c>
      <c r="O431" s="7">
        <f t="shared" si="314"/>
        <v>0</v>
      </c>
      <c r="P431" s="7">
        <f t="shared" si="311"/>
        <v>0</v>
      </c>
      <c r="Q431" s="7">
        <f t="shared" si="311"/>
        <v>0</v>
      </c>
      <c r="R431" s="7">
        <f t="shared" si="311"/>
        <v>0</v>
      </c>
      <c r="S431" s="7">
        <f t="shared" si="311"/>
        <v>0</v>
      </c>
      <c r="T431" s="7">
        <f t="shared" si="311"/>
        <v>0</v>
      </c>
      <c r="U431" s="7">
        <f t="shared" si="311"/>
        <v>0</v>
      </c>
      <c r="V431" s="7">
        <f t="shared" si="315"/>
        <v>0</v>
      </c>
      <c r="W431" s="7">
        <f t="shared" si="316"/>
        <v>0</v>
      </c>
      <c r="X431" s="7">
        <f t="shared" si="312"/>
        <v>0</v>
      </c>
      <c r="Y431" s="7">
        <f t="shared" si="312"/>
        <v>0</v>
      </c>
      <c r="Z431" s="7">
        <f t="shared" si="312"/>
        <v>0</v>
      </c>
      <c r="AA431" s="7">
        <f t="shared" si="312"/>
        <v>0</v>
      </c>
      <c r="AB431" s="99"/>
      <c r="AC431" s="99"/>
      <c r="AD431" s="99"/>
      <c r="AE431" s="99"/>
      <c r="AF431" s="99"/>
    </row>
    <row r="432" spans="1:45" s="2" customFormat="1" ht="15" customHeight="1">
      <c r="A432" s="101" t="s">
        <v>27</v>
      </c>
      <c r="B432" s="69" t="s">
        <v>23</v>
      </c>
      <c r="C432" s="127" t="s">
        <v>23</v>
      </c>
      <c r="D432" s="127"/>
      <c r="E432" s="30"/>
      <c r="F432" s="30"/>
      <c r="G432" s="30"/>
      <c r="H432" s="30"/>
      <c r="I432" s="30"/>
      <c r="J432" s="30"/>
      <c r="K432" s="30"/>
      <c r="L432" s="30"/>
      <c r="M432" s="143">
        <v>0</v>
      </c>
      <c r="N432" s="7">
        <f t="shared" si="313"/>
        <v>0</v>
      </c>
      <c r="O432" s="7">
        <f t="shared" si="314"/>
        <v>0</v>
      </c>
      <c r="P432" s="7">
        <f t="shared" si="311"/>
        <v>0</v>
      </c>
      <c r="Q432" s="7">
        <f t="shared" si="311"/>
        <v>0</v>
      </c>
      <c r="R432" s="7">
        <f t="shared" si="311"/>
        <v>0</v>
      </c>
      <c r="S432" s="7">
        <f t="shared" si="311"/>
        <v>0</v>
      </c>
      <c r="T432" s="7">
        <f t="shared" si="311"/>
        <v>0</v>
      </c>
      <c r="U432" s="7">
        <f t="shared" si="311"/>
        <v>0</v>
      </c>
      <c r="V432" s="7">
        <f t="shared" si="315"/>
        <v>0</v>
      </c>
      <c r="W432" s="7">
        <f t="shared" si="316"/>
        <v>0</v>
      </c>
      <c r="X432" s="7">
        <f t="shared" si="312"/>
        <v>0</v>
      </c>
      <c r="Y432" s="7">
        <f t="shared" si="312"/>
        <v>0</v>
      </c>
      <c r="Z432" s="7">
        <f t="shared" si="312"/>
        <v>0</v>
      </c>
      <c r="AA432" s="7">
        <f t="shared" si="312"/>
        <v>0</v>
      </c>
      <c r="AB432" s="99"/>
      <c r="AC432" s="99"/>
      <c r="AD432" s="99"/>
      <c r="AE432" s="99"/>
      <c r="AF432" s="99"/>
    </row>
    <row r="433" spans="1:45" s="2" customFormat="1" ht="15" customHeight="1">
      <c r="A433" s="101" t="s">
        <v>28</v>
      </c>
      <c r="B433" s="69" t="s">
        <v>23</v>
      </c>
      <c r="C433" s="127" t="s">
        <v>23</v>
      </c>
      <c r="D433" s="127"/>
      <c r="E433" s="30"/>
      <c r="F433" s="30"/>
      <c r="G433" s="30"/>
      <c r="H433" s="30"/>
      <c r="I433" s="30"/>
      <c r="J433" s="30"/>
      <c r="K433" s="30"/>
      <c r="L433" s="30"/>
      <c r="M433" s="143">
        <v>0</v>
      </c>
      <c r="N433" s="7">
        <f t="shared" si="313"/>
        <v>0</v>
      </c>
      <c r="O433" s="7">
        <f t="shared" si="314"/>
        <v>0</v>
      </c>
      <c r="P433" s="7">
        <f t="shared" si="311"/>
        <v>0</v>
      </c>
      <c r="Q433" s="7">
        <f t="shared" si="311"/>
        <v>0</v>
      </c>
      <c r="R433" s="7">
        <f t="shared" si="311"/>
        <v>0</v>
      </c>
      <c r="S433" s="7">
        <f t="shared" si="311"/>
        <v>0</v>
      </c>
      <c r="T433" s="7">
        <f t="shared" si="311"/>
        <v>0</v>
      </c>
      <c r="U433" s="7">
        <f t="shared" si="311"/>
        <v>0</v>
      </c>
      <c r="V433" s="7">
        <f t="shared" si="315"/>
        <v>0</v>
      </c>
      <c r="W433" s="7">
        <f t="shared" si="316"/>
        <v>0</v>
      </c>
      <c r="X433" s="7">
        <f t="shared" si="312"/>
        <v>0</v>
      </c>
      <c r="Y433" s="7">
        <f t="shared" si="312"/>
        <v>0</v>
      </c>
      <c r="Z433" s="7">
        <f t="shared" si="312"/>
        <v>0</v>
      </c>
      <c r="AA433" s="7">
        <f t="shared" si="312"/>
        <v>0</v>
      </c>
      <c r="AB433" s="99"/>
      <c r="AC433" s="99"/>
      <c r="AD433" s="99"/>
      <c r="AE433" s="99"/>
      <c r="AF433" s="99"/>
    </row>
    <row r="434" spans="1:45" s="2" customFormat="1" ht="15" customHeight="1">
      <c r="A434" s="101" t="s">
        <v>29</v>
      </c>
      <c r="B434" s="69" t="s">
        <v>23</v>
      </c>
      <c r="C434" s="127" t="s">
        <v>23</v>
      </c>
      <c r="D434" s="127"/>
      <c r="E434" s="30"/>
      <c r="F434" s="30"/>
      <c r="G434" s="30"/>
      <c r="H434" s="30"/>
      <c r="I434" s="30"/>
      <c r="J434" s="30"/>
      <c r="K434" s="30"/>
      <c r="L434" s="30"/>
      <c r="M434" s="143">
        <v>0</v>
      </c>
      <c r="N434" s="7">
        <f t="shared" si="313"/>
        <v>0</v>
      </c>
      <c r="O434" s="7">
        <f t="shared" si="314"/>
        <v>0</v>
      </c>
      <c r="P434" s="7">
        <f t="shared" si="311"/>
        <v>0</v>
      </c>
      <c r="Q434" s="7">
        <f t="shared" si="311"/>
        <v>0</v>
      </c>
      <c r="R434" s="7">
        <f t="shared" si="311"/>
        <v>0</v>
      </c>
      <c r="S434" s="7">
        <f t="shared" si="311"/>
        <v>0</v>
      </c>
      <c r="T434" s="7">
        <f t="shared" si="311"/>
        <v>0</v>
      </c>
      <c r="U434" s="7">
        <f t="shared" si="311"/>
        <v>0</v>
      </c>
      <c r="V434" s="7">
        <f t="shared" si="315"/>
        <v>0</v>
      </c>
      <c r="W434" s="7">
        <f t="shared" si="316"/>
        <v>0</v>
      </c>
      <c r="X434" s="7">
        <f t="shared" si="312"/>
        <v>0</v>
      </c>
      <c r="Y434" s="7">
        <f t="shared" si="312"/>
        <v>0</v>
      </c>
      <c r="Z434" s="7">
        <f t="shared" si="312"/>
        <v>0</v>
      </c>
      <c r="AA434" s="7">
        <f t="shared" si="312"/>
        <v>0</v>
      </c>
      <c r="AB434" s="99"/>
      <c r="AC434" s="99"/>
      <c r="AD434" s="99"/>
      <c r="AE434" s="99"/>
      <c r="AF434" s="99"/>
    </row>
    <row r="435" spans="1:45" s="2" customFormat="1" ht="30" customHeight="1">
      <c r="A435" s="101" t="s">
        <v>30</v>
      </c>
      <c r="B435" s="197" t="s">
        <v>392</v>
      </c>
      <c r="C435" s="127" t="s">
        <v>393</v>
      </c>
      <c r="D435" s="127"/>
      <c r="E435" s="30"/>
      <c r="F435" s="30"/>
      <c r="G435" s="30"/>
      <c r="H435" s="30"/>
      <c r="I435" s="30"/>
      <c r="J435" s="30"/>
      <c r="K435" s="30"/>
      <c r="L435" s="30"/>
      <c r="M435" s="143">
        <v>1</v>
      </c>
      <c r="N435" s="7">
        <f t="shared" si="313"/>
        <v>9000</v>
      </c>
      <c r="O435" s="7">
        <f t="shared" si="314"/>
        <v>18000</v>
      </c>
      <c r="P435" s="7">
        <f t="shared" si="311"/>
        <v>36000</v>
      </c>
      <c r="Q435" s="7">
        <f t="shared" si="311"/>
        <v>36000</v>
      </c>
      <c r="R435" s="7">
        <f t="shared" si="311"/>
        <v>36000</v>
      </c>
      <c r="S435" s="7">
        <f t="shared" si="311"/>
        <v>36000</v>
      </c>
      <c r="T435" s="7">
        <f t="shared" si="311"/>
        <v>36000</v>
      </c>
      <c r="U435" s="7">
        <f t="shared" si="311"/>
        <v>18000</v>
      </c>
      <c r="V435" s="7">
        <f t="shared" si="315"/>
        <v>216000</v>
      </c>
      <c r="W435" s="7">
        <f t="shared" si="316"/>
        <v>21600</v>
      </c>
      <c r="X435" s="7">
        <f t="shared" si="312"/>
        <v>0</v>
      </c>
      <c r="Y435" s="7">
        <f t="shared" si="312"/>
        <v>0</v>
      </c>
      <c r="Z435" s="7">
        <f t="shared" si="312"/>
        <v>21600</v>
      </c>
      <c r="AA435" s="7">
        <f t="shared" si="312"/>
        <v>172800</v>
      </c>
      <c r="AB435" s="99"/>
      <c r="AC435" s="99"/>
      <c r="AD435" s="99"/>
      <c r="AE435" s="99"/>
      <c r="AF435" s="99"/>
    </row>
    <row r="436" spans="1:45" s="2" customFormat="1" ht="15" customHeight="1">
      <c r="A436" s="198"/>
      <c r="B436" s="69"/>
      <c r="C436" s="127"/>
      <c r="D436" s="127"/>
      <c r="E436" s="30"/>
      <c r="F436" s="30"/>
      <c r="G436" s="30"/>
      <c r="H436" s="30"/>
      <c r="I436" s="30"/>
      <c r="J436" s="30"/>
      <c r="K436" s="30"/>
      <c r="L436" s="30"/>
      <c r="M436" s="114">
        <v>1</v>
      </c>
      <c r="N436" s="7"/>
      <c r="O436" s="7"/>
      <c r="P436" s="7"/>
      <c r="Q436" s="7"/>
      <c r="R436" s="7"/>
      <c r="S436" s="7"/>
      <c r="T436" s="7"/>
      <c r="U436" s="7"/>
      <c r="V436" s="57"/>
      <c r="W436" s="7"/>
      <c r="X436" s="7"/>
      <c r="Y436" s="7"/>
      <c r="Z436" s="7"/>
      <c r="AA436" s="7"/>
      <c r="AB436" s="99"/>
      <c r="AC436" s="99"/>
      <c r="AD436" s="99"/>
      <c r="AE436" s="99"/>
      <c r="AF436" s="99"/>
    </row>
    <row r="437" spans="1:45" s="71" customFormat="1" ht="15" customHeight="1">
      <c r="A437" s="194" t="s">
        <v>394</v>
      </c>
      <c r="B437" s="207" t="s">
        <v>395</v>
      </c>
      <c r="C437" s="122"/>
      <c r="D437" s="122"/>
      <c r="E437" s="135">
        <v>18</v>
      </c>
      <c r="F437" s="135">
        <v>36</v>
      </c>
      <c r="G437" s="135">
        <v>36</v>
      </c>
      <c r="H437" s="135">
        <v>36</v>
      </c>
      <c r="I437" s="135">
        <v>36</v>
      </c>
      <c r="J437" s="135">
        <v>36</v>
      </c>
      <c r="K437" s="135">
        <v>18</v>
      </c>
      <c r="L437" s="150">
        <f>SUM(E437:K437)</f>
        <v>216</v>
      </c>
      <c r="M437" s="149"/>
      <c r="N437" s="120">
        <v>8000</v>
      </c>
      <c r="O437" s="120">
        <f>SUM(O438:O445)</f>
        <v>144000</v>
      </c>
      <c r="P437" s="120">
        <f t="shared" ref="P437:V437" si="317">SUM(P438:P445)</f>
        <v>288000</v>
      </c>
      <c r="Q437" s="120">
        <f t="shared" si="317"/>
        <v>288000</v>
      </c>
      <c r="R437" s="120">
        <f t="shared" si="317"/>
        <v>288000</v>
      </c>
      <c r="S437" s="120">
        <f t="shared" si="317"/>
        <v>288000</v>
      </c>
      <c r="T437" s="120">
        <f t="shared" si="317"/>
        <v>288000</v>
      </c>
      <c r="U437" s="120">
        <f t="shared" si="317"/>
        <v>144000</v>
      </c>
      <c r="V437" s="65">
        <f t="shared" si="317"/>
        <v>1728000</v>
      </c>
      <c r="W437" s="65">
        <f>SUM(W438:W445)</f>
        <v>1209600</v>
      </c>
      <c r="X437" s="65">
        <f>SUM(X438:X445)</f>
        <v>0</v>
      </c>
      <c r="Y437" s="65">
        <f>SUM(Y438:Y445)</f>
        <v>0</v>
      </c>
      <c r="Z437" s="65">
        <f>SUM(Z438:Z445)</f>
        <v>172800</v>
      </c>
      <c r="AA437" s="65">
        <f>SUM(AA438:AA445)</f>
        <v>345600</v>
      </c>
      <c r="AB437" s="237">
        <v>0.7</v>
      </c>
      <c r="AC437" s="237">
        <v>0</v>
      </c>
      <c r="AD437" s="237">
        <v>0</v>
      </c>
      <c r="AE437" s="237">
        <v>0.1</v>
      </c>
      <c r="AF437" s="237">
        <v>0.2</v>
      </c>
    </row>
    <row r="438" spans="1:45" s="2" customFormat="1" ht="15" customHeight="1">
      <c r="A438" s="100" t="s">
        <v>22</v>
      </c>
      <c r="B438" s="69" t="s">
        <v>23</v>
      </c>
      <c r="C438" s="127" t="s">
        <v>23</v>
      </c>
      <c r="D438" s="127"/>
      <c r="E438" s="148"/>
      <c r="F438" s="148"/>
      <c r="G438" s="148"/>
      <c r="H438" s="148"/>
      <c r="I438" s="148"/>
      <c r="J438" s="148"/>
      <c r="K438" s="148"/>
      <c r="L438" s="148"/>
      <c r="M438" s="143">
        <v>0</v>
      </c>
      <c r="N438" s="7">
        <f>+$N$437*M438</f>
        <v>0</v>
      </c>
      <c r="O438" s="7">
        <f>+E$437*$N438</f>
        <v>0</v>
      </c>
      <c r="P438" s="7">
        <f t="shared" ref="P438:U445" si="318">+F$437*$N438</f>
        <v>0</v>
      </c>
      <c r="Q438" s="7">
        <f t="shared" si="318"/>
        <v>0</v>
      </c>
      <c r="R438" s="7">
        <f t="shared" si="318"/>
        <v>0</v>
      </c>
      <c r="S438" s="7">
        <f t="shared" si="318"/>
        <v>0</v>
      </c>
      <c r="T438" s="7">
        <f t="shared" si="318"/>
        <v>0</v>
      </c>
      <c r="U438" s="7">
        <f t="shared" si="318"/>
        <v>0</v>
      </c>
      <c r="V438" s="7">
        <f>SUM(O438:U438)</f>
        <v>0</v>
      </c>
      <c r="W438" s="7">
        <f>+$V438*AB$437</f>
        <v>0</v>
      </c>
      <c r="X438" s="7">
        <f t="shared" ref="X438:AA445" si="319">+$V438*AC$437</f>
        <v>0</v>
      </c>
      <c r="Y438" s="7">
        <f t="shared" si="319"/>
        <v>0</v>
      </c>
      <c r="Z438" s="7">
        <f t="shared" si="319"/>
        <v>0</v>
      </c>
      <c r="AA438" s="7">
        <f t="shared" si="319"/>
        <v>0</v>
      </c>
      <c r="AB438" s="99"/>
      <c r="AC438" s="99"/>
      <c r="AD438" s="99"/>
      <c r="AE438" s="99"/>
      <c r="AF438" s="99"/>
    </row>
    <row r="439" spans="1:45" s="2" customFormat="1" ht="15" customHeight="1">
      <c r="A439" s="101" t="s">
        <v>24</v>
      </c>
      <c r="B439" s="69" t="s">
        <v>23</v>
      </c>
      <c r="C439" s="127" t="s">
        <v>23</v>
      </c>
      <c r="D439" s="127"/>
      <c r="E439" s="148"/>
      <c r="F439" s="148"/>
      <c r="G439" s="148"/>
      <c r="H439" s="148"/>
      <c r="I439" s="148"/>
      <c r="J439" s="148"/>
      <c r="K439" s="148"/>
      <c r="L439" s="148"/>
      <c r="M439" s="143">
        <v>0</v>
      </c>
      <c r="N439" s="7">
        <f t="shared" ref="N439:N445" si="320">+$N$437*M439</f>
        <v>0</v>
      </c>
      <c r="O439" s="7">
        <f t="shared" ref="O439:O445" si="321">+E$437*$N439</f>
        <v>0</v>
      </c>
      <c r="P439" s="7">
        <f t="shared" si="318"/>
        <v>0</v>
      </c>
      <c r="Q439" s="7">
        <f t="shared" si="318"/>
        <v>0</v>
      </c>
      <c r="R439" s="7">
        <f t="shared" si="318"/>
        <v>0</v>
      </c>
      <c r="S439" s="7">
        <f t="shared" si="318"/>
        <v>0</v>
      </c>
      <c r="T439" s="7">
        <f t="shared" si="318"/>
        <v>0</v>
      </c>
      <c r="U439" s="7">
        <f t="shared" si="318"/>
        <v>0</v>
      </c>
      <c r="V439" s="7">
        <f t="shared" ref="V439:V445" si="322">SUM(O439:U439)</f>
        <v>0</v>
      </c>
      <c r="W439" s="7">
        <f t="shared" ref="W439:W445" si="323">+$V439*AB$437</f>
        <v>0</v>
      </c>
      <c r="X439" s="7">
        <f t="shared" si="319"/>
        <v>0</v>
      </c>
      <c r="Y439" s="7">
        <f t="shared" si="319"/>
        <v>0</v>
      </c>
      <c r="Z439" s="7">
        <f t="shared" si="319"/>
        <v>0</v>
      </c>
      <c r="AA439" s="7">
        <f t="shared" si="319"/>
        <v>0</v>
      </c>
      <c r="AB439" s="99"/>
      <c r="AC439" s="99"/>
      <c r="AD439" s="99"/>
      <c r="AE439" s="99"/>
      <c r="AF439" s="99"/>
    </row>
    <row r="440" spans="1:45" s="2" customFormat="1" ht="15" customHeight="1">
      <c r="A440" s="101" t="s">
        <v>25</v>
      </c>
      <c r="B440" s="69" t="s">
        <v>23</v>
      </c>
      <c r="C440" s="127" t="s">
        <v>23</v>
      </c>
      <c r="D440" s="127"/>
      <c r="E440" s="148"/>
      <c r="F440" s="148"/>
      <c r="G440" s="148"/>
      <c r="H440" s="148"/>
      <c r="I440" s="148"/>
      <c r="J440" s="148"/>
      <c r="K440" s="148"/>
      <c r="L440" s="148"/>
      <c r="M440" s="143">
        <v>0</v>
      </c>
      <c r="N440" s="7">
        <f t="shared" si="320"/>
        <v>0</v>
      </c>
      <c r="O440" s="7">
        <f t="shared" si="321"/>
        <v>0</v>
      </c>
      <c r="P440" s="7">
        <f t="shared" si="318"/>
        <v>0</v>
      </c>
      <c r="Q440" s="7">
        <f t="shared" si="318"/>
        <v>0</v>
      </c>
      <c r="R440" s="7">
        <f t="shared" si="318"/>
        <v>0</v>
      </c>
      <c r="S440" s="7">
        <f t="shared" si="318"/>
        <v>0</v>
      </c>
      <c r="T440" s="7">
        <f t="shared" si="318"/>
        <v>0</v>
      </c>
      <c r="U440" s="7">
        <f t="shared" si="318"/>
        <v>0</v>
      </c>
      <c r="V440" s="7">
        <f t="shared" si="322"/>
        <v>0</v>
      </c>
      <c r="W440" s="7">
        <f t="shared" si="323"/>
        <v>0</v>
      </c>
      <c r="X440" s="7">
        <f t="shared" si="319"/>
        <v>0</v>
      </c>
      <c r="Y440" s="7">
        <f t="shared" si="319"/>
        <v>0</v>
      </c>
      <c r="Z440" s="7">
        <f t="shared" si="319"/>
        <v>0</v>
      </c>
      <c r="AA440" s="7">
        <f t="shared" si="319"/>
        <v>0</v>
      </c>
      <c r="AB440" s="99"/>
      <c r="AC440" s="99"/>
      <c r="AD440" s="99"/>
      <c r="AE440" s="99"/>
      <c r="AF440" s="99"/>
    </row>
    <row r="441" spans="1:45" s="2" customFormat="1" ht="35.25" customHeight="1">
      <c r="A441" s="101" t="s">
        <v>26</v>
      </c>
      <c r="B441" s="197" t="s">
        <v>396</v>
      </c>
      <c r="C441" s="127" t="s">
        <v>397</v>
      </c>
      <c r="D441" s="127"/>
      <c r="E441" s="148"/>
      <c r="F441" s="148"/>
      <c r="G441" s="148"/>
      <c r="H441" s="148"/>
      <c r="I441" s="148"/>
      <c r="J441" s="148"/>
      <c r="K441" s="148"/>
      <c r="L441" s="148"/>
      <c r="M441" s="143">
        <v>0.375</v>
      </c>
      <c r="N441" s="7">
        <f t="shared" si="320"/>
        <v>3000</v>
      </c>
      <c r="O441" s="7">
        <f t="shared" si="321"/>
        <v>54000</v>
      </c>
      <c r="P441" s="7">
        <f t="shared" si="318"/>
        <v>108000</v>
      </c>
      <c r="Q441" s="7">
        <f t="shared" si="318"/>
        <v>108000</v>
      </c>
      <c r="R441" s="7">
        <f t="shared" si="318"/>
        <v>108000</v>
      </c>
      <c r="S441" s="7">
        <f t="shared" si="318"/>
        <v>108000</v>
      </c>
      <c r="T441" s="7">
        <f t="shared" si="318"/>
        <v>108000</v>
      </c>
      <c r="U441" s="7">
        <f t="shared" si="318"/>
        <v>54000</v>
      </c>
      <c r="V441" s="7">
        <f t="shared" si="322"/>
        <v>648000</v>
      </c>
      <c r="W441" s="7">
        <f t="shared" si="323"/>
        <v>453600</v>
      </c>
      <c r="X441" s="7">
        <f t="shared" si="319"/>
        <v>0</v>
      </c>
      <c r="Y441" s="7">
        <f t="shared" si="319"/>
        <v>0</v>
      </c>
      <c r="Z441" s="7">
        <f t="shared" si="319"/>
        <v>64800</v>
      </c>
      <c r="AA441" s="7">
        <f t="shared" si="319"/>
        <v>129600</v>
      </c>
      <c r="AB441" s="99"/>
      <c r="AC441" s="99"/>
      <c r="AD441" s="99"/>
      <c r="AE441" s="99"/>
      <c r="AF441" s="99"/>
    </row>
    <row r="442" spans="1:45" s="2" customFormat="1" ht="15" customHeight="1">
      <c r="A442" s="101" t="s">
        <v>27</v>
      </c>
      <c r="B442" s="69" t="s">
        <v>23</v>
      </c>
      <c r="C442" s="127" t="s">
        <v>398</v>
      </c>
      <c r="D442" s="127"/>
      <c r="E442" s="148"/>
      <c r="F442" s="148"/>
      <c r="G442" s="148"/>
      <c r="H442" s="148"/>
      <c r="I442" s="148"/>
      <c r="J442" s="148"/>
      <c r="K442" s="148"/>
      <c r="L442" s="148"/>
      <c r="M442" s="143">
        <v>0</v>
      </c>
      <c r="N442" s="7">
        <f t="shared" si="320"/>
        <v>0</v>
      </c>
      <c r="O442" s="7">
        <f t="shared" si="321"/>
        <v>0</v>
      </c>
      <c r="P442" s="7">
        <f t="shared" si="318"/>
        <v>0</v>
      </c>
      <c r="Q442" s="7">
        <f t="shared" si="318"/>
        <v>0</v>
      </c>
      <c r="R442" s="7">
        <f t="shared" si="318"/>
        <v>0</v>
      </c>
      <c r="S442" s="7">
        <f t="shared" si="318"/>
        <v>0</v>
      </c>
      <c r="T442" s="7">
        <f t="shared" si="318"/>
        <v>0</v>
      </c>
      <c r="U442" s="7">
        <f t="shared" si="318"/>
        <v>0</v>
      </c>
      <c r="V442" s="7">
        <f t="shared" si="322"/>
        <v>0</v>
      </c>
      <c r="W442" s="7">
        <f t="shared" si="323"/>
        <v>0</v>
      </c>
      <c r="X442" s="7">
        <f t="shared" si="319"/>
        <v>0</v>
      </c>
      <c r="Y442" s="7">
        <f t="shared" si="319"/>
        <v>0</v>
      </c>
      <c r="Z442" s="7">
        <f t="shared" si="319"/>
        <v>0</v>
      </c>
      <c r="AA442" s="7">
        <f t="shared" si="319"/>
        <v>0</v>
      </c>
      <c r="AB442" s="99"/>
      <c r="AC442" s="99"/>
      <c r="AD442" s="99"/>
      <c r="AE442" s="99"/>
      <c r="AF442" s="99"/>
    </row>
    <row r="443" spans="1:45" s="2" customFormat="1" ht="15" customHeight="1">
      <c r="A443" s="101" t="s">
        <v>28</v>
      </c>
      <c r="B443" s="69" t="s">
        <v>399</v>
      </c>
      <c r="C443" s="127" t="s">
        <v>400</v>
      </c>
      <c r="D443" s="127"/>
      <c r="E443" s="148"/>
      <c r="F443" s="148"/>
      <c r="G443" s="148"/>
      <c r="H443" s="148"/>
      <c r="I443" s="148"/>
      <c r="J443" s="148"/>
      <c r="K443" s="148"/>
      <c r="L443" s="148"/>
      <c r="M443" s="143">
        <v>6.25E-2</v>
      </c>
      <c r="N443" s="7">
        <f t="shared" si="320"/>
        <v>500</v>
      </c>
      <c r="O443" s="7">
        <f t="shared" si="321"/>
        <v>9000</v>
      </c>
      <c r="P443" s="7">
        <f t="shared" si="318"/>
        <v>18000</v>
      </c>
      <c r="Q443" s="7">
        <f t="shared" si="318"/>
        <v>18000</v>
      </c>
      <c r="R443" s="7">
        <f t="shared" si="318"/>
        <v>18000</v>
      </c>
      <c r="S443" s="7">
        <f t="shared" si="318"/>
        <v>18000</v>
      </c>
      <c r="T443" s="7">
        <f t="shared" si="318"/>
        <v>18000</v>
      </c>
      <c r="U443" s="7">
        <f t="shared" si="318"/>
        <v>9000</v>
      </c>
      <c r="V443" s="7">
        <f t="shared" si="322"/>
        <v>108000</v>
      </c>
      <c r="W443" s="7">
        <f t="shared" si="323"/>
        <v>75600</v>
      </c>
      <c r="X443" s="7">
        <f t="shared" si="319"/>
        <v>0</v>
      </c>
      <c r="Y443" s="7">
        <f t="shared" si="319"/>
        <v>0</v>
      </c>
      <c r="Z443" s="7">
        <f t="shared" si="319"/>
        <v>10800</v>
      </c>
      <c r="AA443" s="7">
        <f t="shared" si="319"/>
        <v>21600</v>
      </c>
      <c r="AB443" s="99"/>
      <c r="AC443" s="99"/>
      <c r="AD443" s="99"/>
      <c r="AE443" s="99"/>
      <c r="AF443" s="99"/>
    </row>
    <row r="444" spans="1:45" s="2" customFormat="1" ht="15" customHeight="1">
      <c r="A444" s="101" t="s">
        <v>29</v>
      </c>
      <c r="B444" s="69" t="s">
        <v>401</v>
      </c>
      <c r="C444" s="127" t="s">
        <v>402</v>
      </c>
      <c r="D444" s="127"/>
      <c r="E444" s="148"/>
      <c r="F444" s="148"/>
      <c r="G444" s="148"/>
      <c r="H444" s="148"/>
      <c r="I444" s="148"/>
      <c r="J444" s="148"/>
      <c r="K444" s="148"/>
      <c r="L444" s="148"/>
      <c r="M444" s="143">
        <v>0.25</v>
      </c>
      <c r="N444" s="7">
        <f t="shared" si="320"/>
        <v>2000</v>
      </c>
      <c r="O444" s="7">
        <f t="shared" si="321"/>
        <v>36000</v>
      </c>
      <c r="P444" s="7">
        <f t="shared" si="318"/>
        <v>72000</v>
      </c>
      <c r="Q444" s="7">
        <f t="shared" si="318"/>
        <v>72000</v>
      </c>
      <c r="R444" s="7">
        <f t="shared" si="318"/>
        <v>72000</v>
      </c>
      <c r="S444" s="7">
        <f t="shared" si="318"/>
        <v>72000</v>
      </c>
      <c r="T444" s="7">
        <f t="shared" si="318"/>
        <v>72000</v>
      </c>
      <c r="U444" s="7">
        <f t="shared" si="318"/>
        <v>36000</v>
      </c>
      <c r="V444" s="7">
        <f t="shared" si="322"/>
        <v>432000</v>
      </c>
      <c r="W444" s="7">
        <f t="shared" si="323"/>
        <v>302400</v>
      </c>
      <c r="X444" s="7">
        <f t="shared" si="319"/>
        <v>0</v>
      </c>
      <c r="Y444" s="7">
        <f t="shared" si="319"/>
        <v>0</v>
      </c>
      <c r="Z444" s="7">
        <f t="shared" si="319"/>
        <v>43200</v>
      </c>
      <c r="AA444" s="7">
        <f t="shared" si="319"/>
        <v>86400</v>
      </c>
      <c r="AB444" s="99"/>
      <c r="AC444" s="99"/>
      <c r="AD444" s="99"/>
      <c r="AE444" s="99"/>
      <c r="AF444" s="99"/>
    </row>
    <row r="445" spans="1:45" s="2" customFormat="1" ht="39" customHeight="1">
      <c r="A445" s="101" t="s">
        <v>30</v>
      </c>
      <c r="B445" s="197" t="s">
        <v>403</v>
      </c>
      <c r="C445" s="127" t="s">
        <v>404</v>
      </c>
      <c r="D445" s="127"/>
      <c r="E445" s="148"/>
      <c r="F445" s="148"/>
      <c r="G445" s="148"/>
      <c r="H445" s="148"/>
      <c r="I445" s="148"/>
      <c r="J445" s="148"/>
      <c r="K445" s="148"/>
      <c r="L445" s="148"/>
      <c r="M445" s="143">
        <v>0.3125</v>
      </c>
      <c r="N445" s="7">
        <f t="shared" si="320"/>
        <v>2500</v>
      </c>
      <c r="O445" s="7">
        <f t="shared" si="321"/>
        <v>45000</v>
      </c>
      <c r="P445" s="7">
        <f t="shared" si="318"/>
        <v>90000</v>
      </c>
      <c r="Q445" s="7">
        <f t="shared" si="318"/>
        <v>90000</v>
      </c>
      <c r="R445" s="7">
        <f t="shared" si="318"/>
        <v>90000</v>
      </c>
      <c r="S445" s="7">
        <f t="shared" si="318"/>
        <v>90000</v>
      </c>
      <c r="T445" s="7">
        <f t="shared" si="318"/>
        <v>90000</v>
      </c>
      <c r="U445" s="7">
        <f t="shared" si="318"/>
        <v>45000</v>
      </c>
      <c r="V445" s="7">
        <f t="shared" si="322"/>
        <v>540000</v>
      </c>
      <c r="W445" s="7">
        <f t="shared" si="323"/>
        <v>378000</v>
      </c>
      <c r="X445" s="7">
        <f t="shared" si="319"/>
        <v>0</v>
      </c>
      <c r="Y445" s="7">
        <f t="shared" si="319"/>
        <v>0</v>
      </c>
      <c r="Z445" s="7">
        <f t="shared" si="319"/>
        <v>54000</v>
      </c>
      <c r="AA445" s="7">
        <f t="shared" si="319"/>
        <v>108000</v>
      </c>
      <c r="AB445" s="99"/>
      <c r="AC445" s="99"/>
      <c r="AD445" s="99"/>
      <c r="AE445" s="99"/>
      <c r="AF445" s="99"/>
    </row>
    <row r="446" spans="1:45" s="2" customFormat="1" ht="15" customHeight="1">
      <c r="A446" s="203"/>
      <c r="B446" s="69"/>
      <c r="C446" s="127"/>
      <c r="D446" s="127"/>
      <c r="E446" s="30"/>
      <c r="F446" s="30"/>
      <c r="G446" s="30"/>
      <c r="H446" s="30"/>
      <c r="I446" s="30"/>
      <c r="J446" s="30"/>
      <c r="K446" s="30"/>
      <c r="L446" s="30"/>
      <c r="M446" s="110">
        <v>1</v>
      </c>
      <c r="N446" s="7"/>
      <c r="O446" s="7"/>
      <c r="P446" s="7"/>
      <c r="Q446" s="7"/>
      <c r="R446" s="7"/>
      <c r="S446" s="7"/>
      <c r="T446" s="7"/>
      <c r="U446" s="7"/>
      <c r="V446" s="57"/>
      <c r="W446" s="7"/>
      <c r="X446" s="7"/>
      <c r="Y446" s="7"/>
      <c r="Z446" s="7"/>
      <c r="AA446" s="7"/>
      <c r="AB446" s="99"/>
      <c r="AC446" s="99"/>
      <c r="AD446" s="99"/>
      <c r="AE446" s="99"/>
      <c r="AF446" s="99"/>
    </row>
    <row r="447" spans="1:45" s="6" customFormat="1" ht="15" customHeight="1">
      <c r="A447" s="14" t="s">
        <v>405</v>
      </c>
      <c r="B447" s="15"/>
      <c r="C447" s="266"/>
      <c r="D447" s="266"/>
      <c r="E447" s="15"/>
      <c r="F447" s="15"/>
      <c r="G447" s="15"/>
      <c r="H447" s="15"/>
      <c r="I447" s="15"/>
      <c r="J447" s="15"/>
      <c r="K447" s="15"/>
      <c r="L447" s="15"/>
      <c r="M447" s="92"/>
      <c r="N447" s="55"/>
      <c r="O447" s="55"/>
      <c r="P447" s="55"/>
      <c r="Q447" s="55"/>
      <c r="R447" s="55"/>
      <c r="S447" s="55"/>
      <c r="T447" s="55"/>
      <c r="U447" s="55"/>
      <c r="V447" s="55">
        <f t="shared" ref="V447:AA447" si="324">+V448+V469</f>
        <v>738821.03690458578</v>
      </c>
      <c r="W447" s="55">
        <f t="shared" si="324"/>
        <v>242805.27745229291</v>
      </c>
      <c r="X447" s="55">
        <f t="shared" si="324"/>
        <v>145794.6</v>
      </c>
      <c r="Y447" s="55">
        <f t="shared" si="324"/>
        <v>0</v>
      </c>
      <c r="Z447" s="55">
        <f t="shared" si="324"/>
        <v>0</v>
      </c>
      <c r="AA447" s="55">
        <f t="shared" si="324"/>
        <v>350221.15945229289</v>
      </c>
      <c r="AB447" s="245"/>
      <c r="AC447" s="31"/>
      <c r="AD447" s="31"/>
      <c r="AE447" s="31"/>
      <c r="AF447" s="31"/>
      <c r="AG447" s="98"/>
      <c r="AH447" s="98"/>
      <c r="AI447" s="98"/>
      <c r="AJ447" s="98"/>
      <c r="AK447" s="98"/>
      <c r="AL447" s="98"/>
      <c r="AM447" s="98"/>
      <c r="AN447" s="98"/>
      <c r="AO447" s="98"/>
      <c r="AP447" s="98"/>
      <c r="AQ447" s="98"/>
      <c r="AR447" s="98"/>
      <c r="AS447" s="98"/>
    </row>
    <row r="448" spans="1:45" s="23" customFormat="1" ht="15" customHeight="1">
      <c r="A448" s="206" t="s">
        <v>406</v>
      </c>
      <c r="B448" s="36" t="s">
        <v>407</v>
      </c>
      <c r="C448" s="125"/>
      <c r="D448" s="125"/>
      <c r="E448" s="314"/>
      <c r="F448" s="314"/>
      <c r="G448" s="314"/>
      <c r="H448" s="314"/>
      <c r="I448" s="314"/>
      <c r="J448" s="314"/>
      <c r="K448" s="314"/>
      <c r="L448" s="314">
        <v>1</v>
      </c>
      <c r="M448" s="91"/>
      <c r="N448" s="22"/>
      <c r="O448" s="22"/>
      <c r="P448" s="22"/>
      <c r="Q448" s="22"/>
      <c r="R448" s="22"/>
      <c r="S448" s="22"/>
      <c r="T448" s="22"/>
      <c r="U448" s="22"/>
      <c r="V448" s="40">
        <f t="shared" ref="V448:AA448" si="325">+V449+V459</f>
        <v>566621.03690458578</v>
      </c>
      <c r="W448" s="40">
        <f t="shared" si="325"/>
        <v>186114.11845229293</v>
      </c>
      <c r="X448" s="40">
        <f t="shared" si="325"/>
        <v>145794.6</v>
      </c>
      <c r="Y448" s="40">
        <f t="shared" si="325"/>
        <v>0</v>
      </c>
      <c r="Z448" s="40">
        <f t="shared" si="325"/>
        <v>0</v>
      </c>
      <c r="AA448" s="40">
        <f t="shared" si="325"/>
        <v>234712.31845229291</v>
      </c>
      <c r="AB448" s="247"/>
      <c r="AC448" s="32"/>
      <c r="AD448" s="32"/>
      <c r="AE448" s="32"/>
      <c r="AF448" s="32"/>
      <c r="AG448" s="98"/>
      <c r="AH448" s="98"/>
      <c r="AI448" s="98"/>
      <c r="AJ448" s="98"/>
      <c r="AK448" s="98"/>
      <c r="AL448" s="98"/>
      <c r="AM448" s="98"/>
      <c r="AN448" s="98"/>
      <c r="AO448" s="98"/>
      <c r="AP448" s="98"/>
      <c r="AQ448" s="98"/>
      <c r="AR448" s="98"/>
      <c r="AS448" s="98"/>
    </row>
    <row r="449" spans="1:32" s="151" customFormat="1" ht="15" customHeight="1">
      <c r="A449" s="194" t="s">
        <v>408</v>
      </c>
      <c r="B449" s="207" t="s">
        <v>409</v>
      </c>
      <c r="C449" s="122"/>
      <c r="D449" s="122"/>
      <c r="E449" s="135">
        <v>1</v>
      </c>
      <c r="F449" s="135">
        <v>1</v>
      </c>
      <c r="G449" s="135">
        <v>1</v>
      </c>
      <c r="H449" s="135">
        <v>1</v>
      </c>
      <c r="I449" s="135">
        <v>1</v>
      </c>
      <c r="J449" s="135">
        <v>1</v>
      </c>
      <c r="K449" s="135">
        <v>1</v>
      </c>
      <c r="L449" s="150">
        <f>SUM(E449:K449)</f>
        <v>7</v>
      </c>
      <c r="M449" s="149"/>
      <c r="N449" s="120">
        <v>69426</v>
      </c>
      <c r="O449" s="120">
        <f>SUM(O450:O457)</f>
        <v>69426</v>
      </c>
      <c r="P449" s="120">
        <f t="shared" ref="P449:V449" si="326">SUM(P450:P457)</f>
        <v>69426</v>
      </c>
      <c r="Q449" s="120">
        <f t="shared" si="326"/>
        <v>69426</v>
      </c>
      <c r="R449" s="120">
        <f t="shared" si="326"/>
        <v>69426</v>
      </c>
      <c r="S449" s="120">
        <f t="shared" si="326"/>
        <v>69426</v>
      </c>
      <c r="T449" s="120">
        <f t="shared" si="326"/>
        <v>69426</v>
      </c>
      <c r="U449" s="120">
        <f t="shared" si="326"/>
        <v>69426</v>
      </c>
      <c r="V449" s="65">
        <f t="shared" si="326"/>
        <v>485982</v>
      </c>
      <c r="W449" s="65">
        <f>SUM(W450:W457)</f>
        <v>145794.6</v>
      </c>
      <c r="X449" s="65">
        <f>SUM(X450:X457)</f>
        <v>145794.6</v>
      </c>
      <c r="Y449" s="65">
        <f>SUM(Y450:Y457)</f>
        <v>0</v>
      </c>
      <c r="Z449" s="65">
        <f>SUM(Z450:Z457)</f>
        <v>0</v>
      </c>
      <c r="AA449" s="65">
        <f>SUM(AA450:AA457)</f>
        <v>194392.8</v>
      </c>
      <c r="AB449" s="237">
        <v>0.3</v>
      </c>
      <c r="AC449" s="237">
        <v>0.3</v>
      </c>
      <c r="AD449" s="237">
        <v>0</v>
      </c>
      <c r="AE449" s="237">
        <v>0</v>
      </c>
      <c r="AF449" s="237">
        <v>0.4</v>
      </c>
    </row>
    <row r="450" spans="1:32" s="34" customFormat="1" ht="15" customHeight="1">
      <c r="A450" s="100" t="s">
        <v>22</v>
      </c>
      <c r="B450" s="69" t="s">
        <v>23</v>
      </c>
      <c r="C450" s="127" t="s">
        <v>23</v>
      </c>
      <c r="D450" s="127"/>
      <c r="E450" s="148"/>
      <c r="F450" s="148"/>
      <c r="G450" s="148"/>
      <c r="H450" s="148"/>
      <c r="I450" s="148"/>
      <c r="J450" s="148"/>
      <c r="K450" s="148"/>
      <c r="L450" s="148"/>
      <c r="M450" s="143">
        <v>0</v>
      </c>
      <c r="N450" s="7">
        <f>+$N$449*M450</f>
        <v>0</v>
      </c>
      <c r="O450" s="7">
        <f>+E$449*$N450</f>
        <v>0</v>
      </c>
      <c r="P450" s="7">
        <f t="shared" ref="P450:U457" si="327">+F$449*$N450</f>
        <v>0</v>
      </c>
      <c r="Q450" s="7">
        <f t="shared" si="327"/>
        <v>0</v>
      </c>
      <c r="R450" s="7">
        <f t="shared" si="327"/>
        <v>0</v>
      </c>
      <c r="S450" s="7">
        <f t="shared" si="327"/>
        <v>0</v>
      </c>
      <c r="T450" s="7">
        <f t="shared" si="327"/>
        <v>0</v>
      </c>
      <c r="U450" s="7">
        <f t="shared" si="327"/>
        <v>0</v>
      </c>
      <c r="V450" s="7">
        <f>SUM(O450:U450)</f>
        <v>0</v>
      </c>
      <c r="W450" s="7">
        <f>+$V450*AB$449</f>
        <v>0</v>
      </c>
      <c r="X450" s="7">
        <f t="shared" ref="X450:AA457" si="328">+$V450*AC$449</f>
        <v>0</v>
      </c>
      <c r="Y450" s="7">
        <f t="shared" si="328"/>
        <v>0</v>
      </c>
      <c r="Z450" s="7">
        <f t="shared" si="328"/>
        <v>0</v>
      </c>
      <c r="AA450" s="7">
        <f t="shared" si="328"/>
        <v>0</v>
      </c>
      <c r="AB450" s="99"/>
      <c r="AC450" s="99"/>
      <c r="AD450" s="99"/>
      <c r="AE450" s="99"/>
      <c r="AF450" s="99"/>
    </row>
    <row r="451" spans="1:32" s="34" customFormat="1" ht="32.25" customHeight="1">
      <c r="A451" s="101" t="s">
        <v>24</v>
      </c>
      <c r="B451" s="197" t="s">
        <v>410</v>
      </c>
      <c r="C451" s="127" t="s">
        <v>411</v>
      </c>
      <c r="D451" s="127"/>
      <c r="E451" s="315"/>
      <c r="F451" s="148"/>
      <c r="G451" s="148"/>
      <c r="H451" s="148"/>
      <c r="I451" s="148"/>
      <c r="J451" s="148"/>
      <c r="K451" s="148"/>
      <c r="L451" s="148"/>
      <c r="M451" s="143">
        <v>0.8848064331600759</v>
      </c>
      <c r="N451" s="7">
        <f t="shared" ref="N451:N457" si="329">+$N$449*M451</f>
        <v>61428.571428571428</v>
      </c>
      <c r="O451" s="7">
        <f t="shared" ref="O451:O457" si="330">+E$449*$N451</f>
        <v>61428.571428571428</v>
      </c>
      <c r="P451" s="7">
        <f t="shared" si="327"/>
        <v>61428.571428571428</v>
      </c>
      <c r="Q451" s="7">
        <f t="shared" si="327"/>
        <v>61428.571428571428</v>
      </c>
      <c r="R451" s="7">
        <f t="shared" si="327"/>
        <v>61428.571428571428</v>
      </c>
      <c r="S451" s="7">
        <f t="shared" si="327"/>
        <v>61428.571428571428</v>
      </c>
      <c r="T451" s="7">
        <f t="shared" si="327"/>
        <v>61428.571428571428</v>
      </c>
      <c r="U451" s="7">
        <f t="shared" si="327"/>
        <v>61428.571428571428</v>
      </c>
      <c r="V451" s="7">
        <f t="shared" ref="V451:V457" si="331">SUM(O451:U451)</f>
        <v>430000</v>
      </c>
      <c r="W451" s="7">
        <f t="shared" ref="W451:W457" si="332">+$V451*AB$449</f>
        <v>129000</v>
      </c>
      <c r="X451" s="7">
        <f t="shared" si="328"/>
        <v>129000</v>
      </c>
      <c r="Y451" s="7">
        <f t="shared" si="328"/>
        <v>0</v>
      </c>
      <c r="Z451" s="7">
        <f t="shared" si="328"/>
        <v>0</v>
      </c>
      <c r="AA451" s="7">
        <f t="shared" si="328"/>
        <v>172000</v>
      </c>
      <c r="AB451" s="99"/>
      <c r="AC451" s="99"/>
      <c r="AD451" s="99"/>
      <c r="AE451" s="99"/>
      <c r="AF451" s="99"/>
    </row>
    <row r="452" spans="1:32" s="34" customFormat="1" ht="15" customHeight="1">
      <c r="A452" s="101" t="s">
        <v>25</v>
      </c>
      <c r="B452" s="69" t="s">
        <v>23</v>
      </c>
      <c r="C452" s="127" t="s">
        <v>412</v>
      </c>
      <c r="D452" s="127"/>
      <c r="E452" s="148"/>
      <c r="F452" s="148"/>
      <c r="G452" s="148"/>
      <c r="H452" s="148"/>
      <c r="I452" s="148"/>
      <c r="J452" s="148"/>
      <c r="K452" s="148"/>
      <c r="L452" s="148"/>
      <c r="M452" s="143">
        <v>0</v>
      </c>
      <c r="N452" s="7">
        <f t="shared" si="329"/>
        <v>0</v>
      </c>
      <c r="O452" s="7">
        <f t="shared" si="330"/>
        <v>0</v>
      </c>
      <c r="P452" s="7">
        <f t="shared" si="327"/>
        <v>0</v>
      </c>
      <c r="Q452" s="7">
        <f t="shared" si="327"/>
        <v>0</v>
      </c>
      <c r="R452" s="7">
        <f t="shared" si="327"/>
        <v>0</v>
      </c>
      <c r="S452" s="7">
        <f t="shared" si="327"/>
        <v>0</v>
      </c>
      <c r="T452" s="7">
        <f t="shared" si="327"/>
        <v>0</v>
      </c>
      <c r="U452" s="7">
        <f t="shared" si="327"/>
        <v>0</v>
      </c>
      <c r="V452" s="7">
        <f t="shared" si="331"/>
        <v>0</v>
      </c>
      <c r="W452" s="7">
        <f t="shared" si="332"/>
        <v>0</v>
      </c>
      <c r="X452" s="7">
        <f t="shared" si="328"/>
        <v>0</v>
      </c>
      <c r="Y452" s="7">
        <f t="shared" si="328"/>
        <v>0</v>
      </c>
      <c r="Z452" s="7">
        <f t="shared" si="328"/>
        <v>0</v>
      </c>
      <c r="AA452" s="7">
        <f t="shared" si="328"/>
        <v>0</v>
      </c>
      <c r="AB452" s="99"/>
      <c r="AC452" s="99"/>
      <c r="AD452" s="99"/>
      <c r="AE452" s="99"/>
      <c r="AF452" s="99"/>
    </row>
    <row r="453" spans="1:32" s="34" customFormat="1" ht="15" customHeight="1">
      <c r="A453" s="101" t="s">
        <v>26</v>
      </c>
      <c r="B453" s="197" t="s">
        <v>413</v>
      </c>
      <c r="C453" s="127" t="s">
        <v>414</v>
      </c>
      <c r="D453" s="127"/>
      <c r="E453" s="148"/>
      <c r="F453" s="148"/>
      <c r="G453" s="148"/>
      <c r="H453" s="148"/>
      <c r="I453" s="148"/>
      <c r="J453" s="148"/>
      <c r="K453" s="148"/>
      <c r="L453" s="148"/>
      <c r="M453" s="143">
        <v>2.4655234144474486E-2</v>
      </c>
      <c r="N453" s="7">
        <f t="shared" si="329"/>
        <v>1711.7142857142858</v>
      </c>
      <c r="O453" s="7">
        <f t="shared" si="330"/>
        <v>1711.7142857142858</v>
      </c>
      <c r="P453" s="7">
        <f t="shared" si="327"/>
        <v>1711.7142857142858</v>
      </c>
      <c r="Q453" s="7">
        <f t="shared" si="327"/>
        <v>1711.7142857142858</v>
      </c>
      <c r="R453" s="7">
        <f t="shared" si="327"/>
        <v>1711.7142857142858</v>
      </c>
      <c r="S453" s="7">
        <f t="shared" si="327"/>
        <v>1711.7142857142858</v>
      </c>
      <c r="T453" s="7">
        <f t="shared" si="327"/>
        <v>1711.7142857142858</v>
      </c>
      <c r="U453" s="7">
        <f t="shared" si="327"/>
        <v>1711.7142857142858</v>
      </c>
      <c r="V453" s="7">
        <f t="shared" si="331"/>
        <v>11982.000000000002</v>
      </c>
      <c r="W453" s="7">
        <f t="shared" si="332"/>
        <v>3594.6000000000004</v>
      </c>
      <c r="X453" s="7">
        <f t="shared" si="328"/>
        <v>3594.6000000000004</v>
      </c>
      <c r="Y453" s="7">
        <f t="shared" si="328"/>
        <v>0</v>
      </c>
      <c r="Z453" s="7">
        <f t="shared" si="328"/>
        <v>0</v>
      </c>
      <c r="AA453" s="7">
        <f t="shared" si="328"/>
        <v>4792.8000000000011</v>
      </c>
      <c r="AB453" s="99"/>
      <c r="AC453" s="99"/>
      <c r="AD453" s="99"/>
      <c r="AE453" s="99"/>
      <c r="AF453" s="99"/>
    </row>
    <row r="454" spans="1:32" s="34" customFormat="1" ht="15" customHeight="1">
      <c r="A454" s="101" t="s">
        <v>27</v>
      </c>
      <c r="B454" s="197" t="s">
        <v>415</v>
      </c>
      <c r="C454" s="127" t="s">
        <v>416</v>
      </c>
      <c r="D454" s="127"/>
      <c r="E454" s="148"/>
      <c r="F454" s="148"/>
      <c r="G454" s="148"/>
      <c r="H454" s="148"/>
      <c r="I454" s="148"/>
      <c r="J454" s="148"/>
      <c r="K454" s="148"/>
      <c r="L454" s="148"/>
      <c r="M454" s="143">
        <v>8.2307575177681478E-3</v>
      </c>
      <c r="N454" s="7">
        <f t="shared" si="329"/>
        <v>571.42857142857144</v>
      </c>
      <c r="O454" s="7">
        <f t="shared" si="330"/>
        <v>571.42857142857144</v>
      </c>
      <c r="P454" s="7">
        <f t="shared" si="327"/>
        <v>571.42857142857144</v>
      </c>
      <c r="Q454" s="7">
        <f t="shared" si="327"/>
        <v>571.42857142857144</v>
      </c>
      <c r="R454" s="7">
        <f t="shared" si="327"/>
        <v>571.42857142857144</v>
      </c>
      <c r="S454" s="7">
        <f t="shared" si="327"/>
        <v>571.42857142857144</v>
      </c>
      <c r="T454" s="7">
        <f t="shared" si="327"/>
        <v>571.42857142857144</v>
      </c>
      <c r="U454" s="7">
        <f t="shared" si="327"/>
        <v>571.42857142857144</v>
      </c>
      <c r="V454" s="7">
        <f t="shared" si="331"/>
        <v>4000.0000000000005</v>
      </c>
      <c r="W454" s="7">
        <f t="shared" si="332"/>
        <v>1200</v>
      </c>
      <c r="X454" s="7">
        <f t="shared" si="328"/>
        <v>1200</v>
      </c>
      <c r="Y454" s="7">
        <f t="shared" si="328"/>
        <v>0</v>
      </c>
      <c r="Z454" s="7">
        <f t="shared" si="328"/>
        <v>0</v>
      </c>
      <c r="AA454" s="7">
        <f t="shared" si="328"/>
        <v>1600.0000000000002</v>
      </c>
      <c r="AB454" s="99"/>
      <c r="AC454" s="99"/>
      <c r="AD454" s="99"/>
      <c r="AE454" s="99"/>
      <c r="AF454" s="99"/>
    </row>
    <row r="455" spans="1:32" s="34" customFormat="1" ht="27.75" customHeight="1">
      <c r="A455" s="101" t="s">
        <v>28</v>
      </c>
      <c r="B455" s="126" t="s">
        <v>312</v>
      </c>
      <c r="C455" s="127" t="s">
        <v>417</v>
      </c>
      <c r="D455" s="127"/>
      <c r="E455" s="148"/>
      <c r="F455" s="148"/>
      <c r="G455" s="148"/>
      <c r="H455" s="148"/>
      <c r="I455" s="148"/>
      <c r="J455" s="148"/>
      <c r="K455" s="148"/>
      <c r="L455" s="148"/>
      <c r="M455" s="143">
        <v>1.6461515035536296E-2</v>
      </c>
      <c r="N455" s="7">
        <f t="shared" si="329"/>
        <v>1142.8571428571429</v>
      </c>
      <c r="O455" s="7">
        <f t="shared" si="330"/>
        <v>1142.8571428571429</v>
      </c>
      <c r="P455" s="7">
        <f t="shared" si="327"/>
        <v>1142.8571428571429</v>
      </c>
      <c r="Q455" s="7">
        <f t="shared" si="327"/>
        <v>1142.8571428571429</v>
      </c>
      <c r="R455" s="7">
        <f t="shared" si="327"/>
        <v>1142.8571428571429</v>
      </c>
      <c r="S455" s="7">
        <f t="shared" si="327"/>
        <v>1142.8571428571429</v>
      </c>
      <c r="T455" s="7">
        <f t="shared" si="327"/>
        <v>1142.8571428571429</v>
      </c>
      <c r="U455" s="7">
        <f t="shared" si="327"/>
        <v>1142.8571428571429</v>
      </c>
      <c r="V455" s="7">
        <f t="shared" si="331"/>
        <v>8000.0000000000009</v>
      </c>
      <c r="W455" s="7">
        <f t="shared" si="332"/>
        <v>2400</v>
      </c>
      <c r="X455" s="7">
        <f t="shared" si="328"/>
        <v>2400</v>
      </c>
      <c r="Y455" s="7">
        <f t="shared" si="328"/>
        <v>0</v>
      </c>
      <c r="Z455" s="7">
        <f t="shared" si="328"/>
        <v>0</v>
      </c>
      <c r="AA455" s="7">
        <f t="shared" si="328"/>
        <v>3200.0000000000005</v>
      </c>
      <c r="AB455" s="99"/>
      <c r="AC455" s="99"/>
      <c r="AD455" s="99"/>
      <c r="AE455" s="99"/>
      <c r="AF455" s="99"/>
    </row>
    <row r="456" spans="1:32" s="34" customFormat="1" ht="15" customHeight="1">
      <c r="A456" s="101" t="s">
        <v>29</v>
      </c>
      <c r="B456" s="197" t="s">
        <v>418</v>
      </c>
      <c r="C456" s="127" t="s">
        <v>419</v>
      </c>
      <c r="D456" s="127"/>
      <c r="E456" s="148"/>
      <c r="F456" s="148"/>
      <c r="G456" s="148"/>
      <c r="H456" s="148"/>
      <c r="I456" s="148"/>
      <c r="J456" s="148"/>
      <c r="K456" s="148"/>
      <c r="L456" s="148"/>
      <c r="M456" s="143">
        <v>4.5269166347724814E-2</v>
      </c>
      <c r="N456" s="7">
        <f t="shared" si="329"/>
        <v>3142.8571428571431</v>
      </c>
      <c r="O456" s="7">
        <f t="shared" si="330"/>
        <v>3142.8571428571431</v>
      </c>
      <c r="P456" s="7">
        <f t="shared" si="327"/>
        <v>3142.8571428571431</v>
      </c>
      <c r="Q456" s="7">
        <f t="shared" si="327"/>
        <v>3142.8571428571431</v>
      </c>
      <c r="R456" s="7">
        <f t="shared" si="327"/>
        <v>3142.8571428571431</v>
      </c>
      <c r="S456" s="7">
        <f t="shared" si="327"/>
        <v>3142.8571428571431</v>
      </c>
      <c r="T456" s="7">
        <f t="shared" si="327"/>
        <v>3142.8571428571431</v>
      </c>
      <c r="U456" s="7">
        <f t="shared" si="327"/>
        <v>3142.8571428571431</v>
      </c>
      <c r="V456" s="7">
        <f t="shared" si="331"/>
        <v>22000</v>
      </c>
      <c r="W456" s="7">
        <f t="shared" si="332"/>
        <v>6600</v>
      </c>
      <c r="X456" s="7">
        <f t="shared" si="328"/>
        <v>6600</v>
      </c>
      <c r="Y456" s="7">
        <f t="shared" si="328"/>
        <v>0</v>
      </c>
      <c r="Z456" s="7">
        <f t="shared" si="328"/>
        <v>0</v>
      </c>
      <c r="AA456" s="7">
        <f t="shared" si="328"/>
        <v>8800</v>
      </c>
      <c r="AB456" s="99"/>
      <c r="AC456" s="99"/>
      <c r="AD456" s="99"/>
      <c r="AE456" s="99"/>
      <c r="AF456" s="99"/>
    </row>
    <row r="457" spans="1:32" s="34" customFormat="1" ht="30" customHeight="1">
      <c r="A457" s="101" t="s">
        <v>30</v>
      </c>
      <c r="B457" s="197" t="s">
        <v>420</v>
      </c>
      <c r="C457" s="127" t="s">
        <v>421</v>
      </c>
      <c r="D457" s="127"/>
      <c r="E457" s="148"/>
      <c r="F457" s="148"/>
      <c r="G457" s="148"/>
      <c r="H457" s="148"/>
      <c r="I457" s="148"/>
      <c r="J457" s="148"/>
      <c r="K457" s="148"/>
      <c r="L457" s="148"/>
      <c r="M457" s="143">
        <v>2.0576893794420369E-2</v>
      </c>
      <c r="N457" s="7">
        <f t="shared" si="329"/>
        <v>1428.5714285714284</v>
      </c>
      <c r="O457" s="7">
        <f t="shared" si="330"/>
        <v>1428.5714285714284</v>
      </c>
      <c r="P457" s="7">
        <f t="shared" si="327"/>
        <v>1428.5714285714284</v>
      </c>
      <c r="Q457" s="7">
        <f t="shared" si="327"/>
        <v>1428.5714285714284</v>
      </c>
      <c r="R457" s="7">
        <f t="shared" si="327"/>
        <v>1428.5714285714284</v>
      </c>
      <c r="S457" s="7">
        <f t="shared" si="327"/>
        <v>1428.5714285714284</v>
      </c>
      <c r="T457" s="7">
        <f t="shared" si="327"/>
        <v>1428.5714285714284</v>
      </c>
      <c r="U457" s="7">
        <f t="shared" si="327"/>
        <v>1428.5714285714284</v>
      </c>
      <c r="V457" s="7">
        <f t="shared" si="331"/>
        <v>10000</v>
      </c>
      <c r="W457" s="7">
        <f t="shared" si="332"/>
        <v>3000</v>
      </c>
      <c r="X457" s="7">
        <f t="shared" si="328"/>
        <v>3000</v>
      </c>
      <c r="Y457" s="7">
        <f t="shared" si="328"/>
        <v>0</v>
      </c>
      <c r="Z457" s="7">
        <f t="shared" si="328"/>
        <v>0</v>
      </c>
      <c r="AA457" s="7">
        <f t="shared" si="328"/>
        <v>4000</v>
      </c>
      <c r="AB457" s="99"/>
      <c r="AC457" s="99"/>
      <c r="AD457" s="99"/>
      <c r="AE457" s="99"/>
      <c r="AF457" s="99"/>
    </row>
    <row r="458" spans="1:32" s="34" customFormat="1" ht="15" customHeight="1">
      <c r="A458" s="198"/>
      <c r="B458" s="69"/>
      <c r="C458" s="127"/>
      <c r="D458" s="127"/>
      <c r="E458" s="30"/>
      <c r="F458" s="30"/>
      <c r="G458" s="30"/>
      <c r="H458" s="30"/>
      <c r="I458" s="30"/>
      <c r="J458" s="30"/>
      <c r="K458" s="30"/>
      <c r="L458" s="148"/>
      <c r="M458" s="114">
        <v>1</v>
      </c>
      <c r="N458" s="7"/>
      <c r="O458" s="7"/>
      <c r="P458" s="7"/>
      <c r="Q458" s="7"/>
      <c r="R458" s="7"/>
      <c r="S458" s="7"/>
      <c r="T458" s="7"/>
      <c r="U458" s="7"/>
      <c r="V458" s="57"/>
      <c r="W458" s="7"/>
      <c r="X458" s="7"/>
      <c r="Y458" s="7"/>
      <c r="Z458" s="7"/>
      <c r="AA458" s="7"/>
      <c r="AB458" s="99"/>
      <c r="AC458" s="99"/>
      <c r="AD458" s="99"/>
      <c r="AE458" s="99"/>
      <c r="AF458" s="99"/>
    </row>
    <row r="459" spans="1:32" s="151" customFormat="1" ht="15" customHeight="1">
      <c r="A459" s="194" t="s">
        <v>422</v>
      </c>
      <c r="B459" s="207" t="s">
        <v>423</v>
      </c>
      <c r="C459" s="122"/>
      <c r="D459" s="122"/>
      <c r="E459" s="135">
        <v>1</v>
      </c>
      <c r="F459" s="135">
        <v>1</v>
      </c>
      <c r="G459" s="135">
        <v>1</v>
      </c>
      <c r="H459" s="135">
        <v>1</v>
      </c>
      <c r="I459" s="135">
        <v>1</v>
      </c>
      <c r="J459" s="135">
        <v>1</v>
      </c>
      <c r="K459" s="135">
        <v>1</v>
      </c>
      <c r="L459" s="150">
        <f>SUM(E459:K459)</f>
        <v>7</v>
      </c>
      <c r="M459" s="149"/>
      <c r="N459" s="120">
        <v>11519.862414940832</v>
      </c>
      <c r="O459" s="120">
        <f>SUM(O460:O467)</f>
        <v>11519.862414940832</v>
      </c>
      <c r="P459" s="120">
        <f t="shared" ref="P459:V459" si="333">SUM(P460:P467)</f>
        <v>11519.862414940832</v>
      </c>
      <c r="Q459" s="120">
        <f t="shared" si="333"/>
        <v>11519.862414940832</v>
      </c>
      <c r="R459" s="120">
        <f t="shared" si="333"/>
        <v>11519.862414940832</v>
      </c>
      <c r="S459" s="120">
        <f t="shared" si="333"/>
        <v>11519.862414940832</v>
      </c>
      <c r="T459" s="120">
        <f t="shared" si="333"/>
        <v>11519.862414940832</v>
      </c>
      <c r="U459" s="120">
        <f t="shared" si="333"/>
        <v>11519.862414940832</v>
      </c>
      <c r="V459" s="65">
        <f t="shared" si="333"/>
        <v>80639.036904585824</v>
      </c>
      <c r="W459" s="65">
        <f>SUM(W460:W467)</f>
        <v>40319.518452292912</v>
      </c>
      <c r="X459" s="65">
        <f>SUM(X460:X467)</f>
        <v>0</v>
      </c>
      <c r="Y459" s="65">
        <f>SUM(Y460:Y467)</f>
        <v>0</v>
      </c>
      <c r="Z459" s="65">
        <f>SUM(Z460:Z467)</f>
        <v>0</v>
      </c>
      <c r="AA459" s="65">
        <f>SUM(AA460:AA467)</f>
        <v>40319.518452292912</v>
      </c>
      <c r="AB459" s="237">
        <v>0.5</v>
      </c>
      <c r="AC459" s="237">
        <v>0</v>
      </c>
      <c r="AD459" s="237">
        <v>0</v>
      </c>
      <c r="AE459" s="237">
        <v>0</v>
      </c>
      <c r="AF459" s="237">
        <v>0.5</v>
      </c>
    </row>
    <row r="460" spans="1:32" s="34" customFormat="1" ht="15" customHeight="1">
      <c r="A460" s="100" t="s">
        <v>22</v>
      </c>
      <c r="B460" s="69" t="s">
        <v>23</v>
      </c>
      <c r="C460" s="127" t="s">
        <v>23</v>
      </c>
      <c r="D460" s="127"/>
      <c r="E460" s="148"/>
      <c r="F460" s="148"/>
      <c r="G460" s="148"/>
      <c r="H460" s="148"/>
      <c r="I460" s="148"/>
      <c r="J460" s="148"/>
      <c r="K460" s="148"/>
      <c r="L460" s="148"/>
      <c r="M460" s="145">
        <v>0</v>
      </c>
      <c r="N460" s="7">
        <f>+$N$459*M460</f>
        <v>0</v>
      </c>
      <c r="O460" s="7">
        <f>+E$459*$N460</f>
        <v>0</v>
      </c>
      <c r="P460" s="7">
        <f t="shared" ref="P460:U467" si="334">+F$459*$N460</f>
        <v>0</v>
      </c>
      <c r="Q460" s="7">
        <f t="shared" si="334"/>
        <v>0</v>
      </c>
      <c r="R460" s="7">
        <f t="shared" si="334"/>
        <v>0</v>
      </c>
      <c r="S460" s="7">
        <f t="shared" si="334"/>
        <v>0</v>
      </c>
      <c r="T460" s="7">
        <f t="shared" si="334"/>
        <v>0</v>
      </c>
      <c r="U460" s="7">
        <f t="shared" si="334"/>
        <v>0</v>
      </c>
      <c r="V460" s="7">
        <f>SUM(O460:U460)</f>
        <v>0</v>
      </c>
      <c r="W460" s="7">
        <f>+$V460*AB$459</f>
        <v>0</v>
      </c>
      <c r="X460" s="7">
        <f t="shared" ref="X460:AA467" si="335">+$V460*AC$459</f>
        <v>0</v>
      </c>
      <c r="Y460" s="7">
        <f t="shared" si="335"/>
        <v>0</v>
      </c>
      <c r="Z460" s="7">
        <f t="shared" si="335"/>
        <v>0</v>
      </c>
      <c r="AA460" s="7">
        <f t="shared" si="335"/>
        <v>0</v>
      </c>
      <c r="AB460" s="99"/>
      <c r="AC460" s="99"/>
      <c r="AD460" s="99"/>
      <c r="AE460" s="99"/>
      <c r="AF460" s="99"/>
    </row>
    <row r="461" spans="1:32" s="34" customFormat="1" ht="27.75" customHeight="1">
      <c r="A461" s="101" t="s">
        <v>24</v>
      </c>
      <c r="B461" s="197" t="s">
        <v>424</v>
      </c>
      <c r="C461" s="127" t="s">
        <v>425</v>
      </c>
      <c r="D461" s="127"/>
      <c r="E461" s="148"/>
      <c r="F461" s="148"/>
      <c r="G461" s="148"/>
      <c r="H461" s="148"/>
      <c r="I461" s="148"/>
      <c r="J461" s="148"/>
      <c r="K461" s="148"/>
      <c r="L461" s="148"/>
      <c r="M461" s="145">
        <v>0.12400947432383834</v>
      </c>
      <c r="N461" s="7">
        <f t="shared" ref="N461:N467" si="336">+$N$459*M461</f>
        <v>1428.5720823597553</v>
      </c>
      <c r="O461" s="7">
        <f t="shared" ref="O461:O467" si="337">+E$459*$N461</f>
        <v>1428.5720823597553</v>
      </c>
      <c r="P461" s="7">
        <f t="shared" si="334"/>
        <v>1428.5720823597553</v>
      </c>
      <c r="Q461" s="7">
        <f t="shared" si="334"/>
        <v>1428.5720823597553</v>
      </c>
      <c r="R461" s="7">
        <f t="shared" si="334"/>
        <v>1428.5720823597553</v>
      </c>
      <c r="S461" s="7">
        <f t="shared" si="334"/>
        <v>1428.5720823597553</v>
      </c>
      <c r="T461" s="7">
        <f t="shared" si="334"/>
        <v>1428.5720823597553</v>
      </c>
      <c r="U461" s="7">
        <f t="shared" si="334"/>
        <v>1428.5720823597553</v>
      </c>
      <c r="V461" s="7">
        <f t="shared" ref="V461:V467" si="338">SUM(O461:U461)</f>
        <v>10000.004576518286</v>
      </c>
      <c r="W461" s="7">
        <f t="shared" ref="W461:W467" si="339">+$V461*AB$459</f>
        <v>5000.0022882591429</v>
      </c>
      <c r="X461" s="7">
        <f t="shared" si="335"/>
        <v>0</v>
      </c>
      <c r="Y461" s="7">
        <f t="shared" si="335"/>
        <v>0</v>
      </c>
      <c r="Z461" s="7">
        <f t="shared" si="335"/>
        <v>0</v>
      </c>
      <c r="AA461" s="7">
        <f t="shared" si="335"/>
        <v>5000.0022882591429</v>
      </c>
      <c r="AB461" s="99"/>
      <c r="AC461" s="99"/>
      <c r="AD461" s="99"/>
      <c r="AE461" s="99"/>
      <c r="AF461" s="99"/>
    </row>
    <row r="462" spans="1:32" s="34" customFormat="1" ht="15" customHeight="1">
      <c r="A462" s="101" t="s">
        <v>25</v>
      </c>
      <c r="B462" s="197" t="s">
        <v>23</v>
      </c>
      <c r="C462" s="127" t="s">
        <v>23</v>
      </c>
      <c r="D462" s="127"/>
      <c r="E462" s="148"/>
      <c r="F462" s="148"/>
      <c r="G462" s="148"/>
      <c r="H462" s="148"/>
      <c r="I462" s="148"/>
      <c r="J462" s="148"/>
      <c r="K462" s="148"/>
      <c r="L462" s="148"/>
      <c r="M462" s="145">
        <v>0</v>
      </c>
      <c r="N462" s="7">
        <f t="shared" si="336"/>
        <v>0</v>
      </c>
      <c r="O462" s="7">
        <f t="shared" si="337"/>
        <v>0</v>
      </c>
      <c r="P462" s="7">
        <f t="shared" si="334"/>
        <v>0</v>
      </c>
      <c r="Q462" s="7">
        <f t="shared" si="334"/>
        <v>0</v>
      </c>
      <c r="R462" s="7">
        <f t="shared" si="334"/>
        <v>0</v>
      </c>
      <c r="S462" s="7">
        <f t="shared" si="334"/>
        <v>0</v>
      </c>
      <c r="T462" s="7">
        <f t="shared" si="334"/>
        <v>0</v>
      </c>
      <c r="U462" s="7">
        <f t="shared" si="334"/>
        <v>0</v>
      </c>
      <c r="V462" s="7">
        <f t="shared" si="338"/>
        <v>0</v>
      </c>
      <c r="W462" s="7">
        <f t="shared" si="339"/>
        <v>0</v>
      </c>
      <c r="X462" s="7">
        <f t="shared" si="335"/>
        <v>0</v>
      </c>
      <c r="Y462" s="7">
        <f t="shared" si="335"/>
        <v>0</v>
      </c>
      <c r="Z462" s="7">
        <f t="shared" si="335"/>
        <v>0</v>
      </c>
      <c r="AA462" s="7">
        <f t="shared" si="335"/>
        <v>0</v>
      </c>
      <c r="AB462" s="99"/>
      <c r="AC462" s="99"/>
      <c r="AD462" s="99"/>
      <c r="AE462" s="99"/>
      <c r="AF462" s="99"/>
    </row>
    <row r="463" spans="1:32" s="34" customFormat="1" ht="15" customHeight="1">
      <c r="A463" s="101" t="s">
        <v>26</v>
      </c>
      <c r="B463" s="197" t="s">
        <v>426</v>
      </c>
      <c r="C463" s="127" t="s">
        <v>427</v>
      </c>
      <c r="D463" s="127"/>
      <c r="E463" s="148"/>
      <c r="F463" s="148"/>
      <c r="G463" s="148"/>
      <c r="H463" s="148"/>
      <c r="I463" s="148"/>
      <c r="J463" s="148"/>
      <c r="K463" s="148"/>
      <c r="L463" s="148"/>
      <c r="M463" s="145">
        <v>0.31002368580959583</v>
      </c>
      <c r="N463" s="7">
        <f t="shared" si="336"/>
        <v>3571.4302058993881</v>
      </c>
      <c r="O463" s="7">
        <f t="shared" si="337"/>
        <v>3571.4302058993881</v>
      </c>
      <c r="P463" s="7">
        <f t="shared" si="334"/>
        <v>3571.4302058993881</v>
      </c>
      <c r="Q463" s="7">
        <f t="shared" si="334"/>
        <v>3571.4302058993881</v>
      </c>
      <c r="R463" s="7">
        <f t="shared" si="334"/>
        <v>3571.4302058993881</v>
      </c>
      <c r="S463" s="7">
        <f t="shared" si="334"/>
        <v>3571.4302058993881</v>
      </c>
      <c r="T463" s="7">
        <f t="shared" si="334"/>
        <v>3571.4302058993881</v>
      </c>
      <c r="U463" s="7">
        <f t="shared" si="334"/>
        <v>3571.4302058993881</v>
      </c>
      <c r="V463" s="7">
        <f t="shared" si="338"/>
        <v>25000.011441295719</v>
      </c>
      <c r="W463" s="7">
        <f t="shared" si="339"/>
        <v>12500.00572064786</v>
      </c>
      <c r="X463" s="7">
        <f t="shared" si="335"/>
        <v>0</v>
      </c>
      <c r="Y463" s="7">
        <f t="shared" si="335"/>
        <v>0</v>
      </c>
      <c r="Z463" s="7">
        <f t="shared" si="335"/>
        <v>0</v>
      </c>
      <c r="AA463" s="7">
        <f t="shared" si="335"/>
        <v>12500.00572064786</v>
      </c>
      <c r="AB463" s="99"/>
      <c r="AC463" s="99"/>
      <c r="AD463" s="99"/>
      <c r="AE463" s="99"/>
      <c r="AF463" s="99"/>
    </row>
    <row r="464" spans="1:32" s="34" customFormat="1" ht="24" customHeight="1">
      <c r="A464" s="101" t="s">
        <v>27</v>
      </c>
      <c r="B464" s="197" t="s">
        <v>428</v>
      </c>
      <c r="C464" s="127" t="s">
        <v>429</v>
      </c>
      <c r="D464" s="127"/>
      <c r="E464" s="148"/>
      <c r="F464" s="148"/>
      <c r="G464" s="148"/>
      <c r="H464" s="148"/>
      <c r="I464" s="148"/>
      <c r="J464" s="148"/>
      <c r="K464" s="148"/>
      <c r="L464" s="148"/>
      <c r="M464" s="145">
        <v>0.14881136918860602</v>
      </c>
      <c r="N464" s="7">
        <f t="shared" si="336"/>
        <v>1714.2864988317065</v>
      </c>
      <c r="O464" s="7">
        <f t="shared" si="337"/>
        <v>1714.2864988317065</v>
      </c>
      <c r="P464" s="7">
        <f t="shared" si="334"/>
        <v>1714.2864988317065</v>
      </c>
      <c r="Q464" s="7">
        <f t="shared" si="334"/>
        <v>1714.2864988317065</v>
      </c>
      <c r="R464" s="7">
        <f t="shared" si="334"/>
        <v>1714.2864988317065</v>
      </c>
      <c r="S464" s="7">
        <f t="shared" si="334"/>
        <v>1714.2864988317065</v>
      </c>
      <c r="T464" s="7">
        <f t="shared" si="334"/>
        <v>1714.2864988317065</v>
      </c>
      <c r="U464" s="7">
        <f t="shared" si="334"/>
        <v>1714.2864988317065</v>
      </c>
      <c r="V464" s="7">
        <f t="shared" si="338"/>
        <v>12000.005491821947</v>
      </c>
      <c r="W464" s="7">
        <f t="shared" si="339"/>
        <v>6000.0027459109733</v>
      </c>
      <c r="X464" s="7">
        <f t="shared" si="335"/>
        <v>0</v>
      </c>
      <c r="Y464" s="7">
        <f t="shared" si="335"/>
        <v>0</v>
      </c>
      <c r="Z464" s="7">
        <f t="shared" si="335"/>
        <v>0</v>
      </c>
      <c r="AA464" s="7">
        <f t="shared" si="335"/>
        <v>6000.0027459109733</v>
      </c>
      <c r="AB464" s="99"/>
      <c r="AC464" s="99"/>
      <c r="AD464" s="99"/>
      <c r="AE464" s="99"/>
      <c r="AF464" s="99"/>
    </row>
    <row r="465" spans="1:45" s="34" customFormat="1" ht="36" customHeight="1">
      <c r="A465" s="101" t="s">
        <v>28</v>
      </c>
      <c r="B465" s="126" t="s">
        <v>312</v>
      </c>
      <c r="C465" s="127" t="s">
        <v>430</v>
      </c>
      <c r="D465" s="127"/>
      <c r="E465" s="148"/>
      <c r="F465" s="148"/>
      <c r="G465" s="148"/>
      <c r="H465" s="148"/>
      <c r="I465" s="148"/>
      <c r="J465" s="148"/>
      <c r="K465" s="148"/>
      <c r="L465" s="148"/>
      <c r="M465" s="145">
        <v>0.12400947432383834</v>
      </c>
      <c r="N465" s="7">
        <f t="shared" si="336"/>
        <v>1428.5720823597553</v>
      </c>
      <c r="O465" s="7">
        <f t="shared" si="337"/>
        <v>1428.5720823597553</v>
      </c>
      <c r="P465" s="7">
        <f t="shared" si="334"/>
        <v>1428.5720823597553</v>
      </c>
      <c r="Q465" s="7">
        <f t="shared" si="334"/>
        <v>1428.5720823597553</v>
      </c>
      <c r="R465" s="7">
        <f t="shared" si="334"/>
        <v>1428.5720823597553</v>
      </c>
      <c r="S465" s="7">
        <f t="shared" si="334"/>
        <v>1428.5720823597553</v>
      </c>
      <c r="T465" s="7">
        <f t="shared" si="334"/>
        <v>1428.5720823597553</v>
      </c>
      <c r="U465" s="7">
        <f t="shared" si="334"/>
        <v>1428.5720823597553</v>
      </c>
      <c r="V465" s="7">
        <f t="shared" si="338"/>
        <v>10000.004576518286</v>
      </c>
      <c r="W465" s="7">
        <f t="shared" si="339"/>
        <v>5000.0022882591429</v>
      </c>
      <c r="X465" s="7">
        <f t="shared" si="335"/>
        <v>0</v>
      </c>
      <c r="Y465" s="7">
        <f t="shared" si="335"/>
        <v>0</v>
      </c>
      <c r="Z465" s="7">
        <f t="shared" si="335"/>
        <v>0</v>
      </c>
      <c r="AA465" s="7">
        <f t="shared" si="335"/>
        <v>5000.0022882591429</v>
      </c>
      <c r="AB465" s="99"/>
      <c r="AC465" s="99"/>
      <c r="AD465" s="99"/>
      <c r="AE465" s="99"/>
      <c r="AF465" s="99"/>
    </row>
    <row r="466" spans="1:45" s="34" customFormat="1" ht="22.5" customHeight="1">
      <c r="A466" s="101" t="s">
        <v>29</v>
      </c>
      <c r="B466" s="197" t="s">
        <v>431</v>
      </c>
      <c r="C466" s="127" t="s">
        <v>432</v>
      </c>
      <c r="D466" s="127"/>
      <c r="E466" s="148"/>
      <c r="F466" s="148"/>
      <c r="G466" s="148"/>
      <c r="H466" s="148"/>
      <c r="I466" s="148"/>
      <c r="J466" s="148"/>
      <c r="K466" s="148"/>
      <c r="L466" s="148"/>
      <c r="M466" s="145">
        <v>0.16121231662098984</v>
      </c>
      <c r="N466" s="7">
        <f t="shared" si="336"/>
        <v>1857.143707067682</v>
      </c>
      <c r="O466" s="7">
        <f t="shared" si="337"/>
        <v>1857.143707067682</v>
      </c>
      <c r="P466" s="7">
        <f t="shared" si="334"/>
        <v>1857.143707067682</v>
      </c>
      <c r="Q466" s="7">
        <f t="shared" si="334"/>
        <v>1857.143707067682</v>
      </c>
      <c r="R466" s="7">
        <f t="shared" si="334"/>
        <v>1857.143707067682</v>
      </c>
      <c r="S466" s="7">
        <f t="shared" si="334"/>
        <v>1857.143707067682</v>
      </c>
      <c r="T466" s="7">
        <f t="shared" si="334"/>
        <v>1857.143707067682</v>
      </c>
      <c r="U466" s="7">
        <f t="shared" si="334"/>
        <v>1857.143707067682</v>
      </c>
      <c r="V466" s="7">
        <f t="shared" si="338"/>
        <v>13000.005949473774</v>
      </c>
      <c r="W466" s="7">
        <f t="shared" si="339"/>
        <v>6500.0029747368872</v>
      </c>
      <c r="X466" s="7">
        <f t="shared" si="335"/>
        <v>0</v>
      </c>
      <c r="Y466" s="7">
        <f t="shared" si="335"/>
        <v>0</v>
      </c>
      <c r="Z466" s="7">
        <f t="shared" si="335"/>
        <v>0</v>
      </c>
      <c r="AA466" s="7">
        <f t="shared" si="335"/>
        <v>6500.0029747368872</v>
      </c>
      <c r="AB466" s="99"/>
      <c r="AC466" s="99"/>
      <c r="AD466" s="99"/>
      <c r="AE466" s="99"/>
      <c r="AF466" s="99"/>
    </row>
    <row r="467" spans="1:45" s="34" customFormat="1" ht="33.75" customHeight="1">
      <c r="A467" s="101" t="s">
        <v>30</v>
      </c>
      <c r="B467" s="197" t="s">
        <v>420</v>
      </c>
      <c r="C467" s="127" t="s">
        <v>433</v>
      </c>
      <c r="D467" s="127"/>
      <c r="E467" s="148"/>
      <c r="F467" s="148"/>
      <c r="G467" s="148"/>
      <c r="H467" s="148"/>
      <c r="I467" s="148"/>
      <c r="J467" s="148"/>
      <c r="K467" s="148"/>
      <c r="L467" s="148"/>
      <c r="M467" s="145">
        <v>0.13193367973313161</v>
      </c>
      <c r="N467" s="7">
        <f t="shared" si="336"/>
        <v>1519.8578384225436</v>
      </c>
      <c r="O467" s="7">
        <f t="shared" si="337"/>
        <v>1519.8578384225436</v>
      </c>
      <c r="P467" s="7">
        <f t="shared" si="334"/>
        <v>1519.8578384225436</v>
      </c>
      <c r="Q467" s="7">
        <f t="shared" si="334"/>
        <v>1519.8578384225436</v>
      </c>
      <c r="R467" s="7">
        <f t="shared" si="334"/>
        <v>1519.8578384225436</v>
      </c>
      <c r="S467" s="7">
        <f t="shared" si="334"/>
        <v>1519.8578384225436</v>
      </c>
      <c r="T467" s="7">
        <f t="shared" si="334"/>
        <v>1519.8578384225436</v>
      </c>
      <c r="U467" s="7">
        <f t="shared" si="334"/>
        <v>1519.8578384225436</v>
      </c>
      <c r="V467" s="7">
        <f t="shared" si="338"/>
        <v>10639.004868957805</v>
      </c>
      <c r="W467" s="7">
        <f t="shared" si="339"/>
        <v>5319.5024344789026</v>
      </c>
      <c r="X467" s="7">
        <f t="shared" si="335"/>
        <v>0</v>
      </c>
      <c r="Y467" s="7">
        <f t="shared" si="335"/>
        <v>0</v>
      </c>
      <c r="Z467" s="7">
        <f t="shared" si="335"/>
        <v>0</v>
      </c>
      <c r="AA467" s="7">
        <f t="shared" si="335"/>
        <v>5319.5024344789026</v>
      </c>
      <c r="AB467" s="99"/>
      <c r="AC467" s="99"/>
      <c r="AD467" s="99"/>
      <c r="AE467" s="99"/>
      <c r="AF467" s="99"/>
    </row>
    <row r="468" spans="1:45" s="34" customFormat="1" ht="15" customHeight="1">
      <c r="A468" s="198"/>
      <c r="B468" s="69"/>
      <c r="C468" s="127"/>
      <c r="D468" s="127"/>
      <c r="E468" s="30"/>
      <c r="F468" s="30"/>
      <c r="G468" s="30"/>
      <c r="H468" s="30"/>
      <c r="I468" s="30"/>
      <c r="J468" s="30"/>
      <c r="K468" s="30"/>
      <c r="L468" s="30"/>
      <c r="M468" s="114">
        <v>1</v>
      </c>
      <c r="N468" s="7"/>
      <c r="O468" s="7"/>
      <c r="P468" s="7"/>
      <c r="Q468" s="7"/>
      <c r="R468" s="7"/>
      <c r="S468" s="7"/>
      <c r="T468" s="7"/>
      <c r="U468" s="7"/>
      <c r="V468" s="57"/>
      <c r="W468" s="7"/>
      <c r="X468" s="7"/>
      <c r="Y468" s="7"/>
      <c r="Z468" s="7"/>
      <c r="AA468" s="7"/>
      <c r="AB468" s="99"/>
      <c r="AC468" s="99"/>
      <c r="AD468" s="99"/>
      <c r="AE468" s="99"/>
      <c r="AF468" s="99"/>
    </row>
    <row r="469" spans="1:45" s="38" customFormat="1" ht="15" customHeight="1">
      <c r="A469" s="206" t="s">
        <v>434</v>
      </c>
      <c r="B469" s="36" t="s">
        <v>435</v>
      </c>
      <c r="C469" s="125"/>
      <c r="D469" s="125"/>
      <c r="E469" s="36"/>
      <c r="F469" s="36"/>
      <c r="G469" s="36"/>
      <c r="H469" s="36"/>
      <c r="I469" s="36"/>
      <c r="J469" s="36"/>
      <c r="K469" s="36"/>
      <c r="L469" s="36">
        <v>1</v>
      </c>
      <c r="M469" s="91"/>
      <c r="N469" s="22"/>
      <c r="O469" s="22"/>
      <c r="P469" s="22"/>
      <c r="Q469" s="22"/>
      <c r="R469" s="22"/>
      <c r="S469" s="22"/>
      <c r="T469" s="22"/>
      <c r="U469" s="22"/>
      <c r="V469" s="22">
        <f>+V470+V480</f>
        <v>172200</v>
      </c>
      <c r="W469" s="22">
        <f t="shared" ref="W469:AA469" si="340">+W470+W480</f>
        <v>56691.159</v>
      </c>
      <c r="X469" s="22">
        <f t="shared" si="340"/>
        <v>0</v>
      </c>
      <c r="Y469" s="22">
        <f t="shared" si="340"/>
        <v>0</v>
      </c>
      <c r="Z469" s="22">
        <f t="shared" si="340"/>
        <v>0</v>
      </c>
      <c r="AA469" s="22">
        <f t="shared" si="340"/>
        <v>115508.84099999999</v>
      </c>
      <c r="AB469" s="240"/>
      <c r="AC469" s="37"/>
      <c r="AD469" s="37"/>
      <c r="AE469" s="37"/>
      <c r="AF469" s="37"/>
      <c r="AG469" s="34"/>
      <c r="AH469" s="34"/>
      <c r="AI469" s="34"/>
      <c r="AJ469" s="34"/>
      <c r="AK469" s="34"/>
      <c r="AL469" s="34"/>
      <c r="AM469" s="34"/>
      <c r="AN469" s="34"/>
      <c r="AO469" s="34"/>
      <c r="AP469" s="34"/>
      <c r="AQ469" s="34"/>
      <c r="AR469" s="34"/>
      <c r="AS469" s="34"/>
    </row>
    <row r="470" spans="1:45" s="153" customFormat="1" ht="15" customHeight="1">
      <c r="A470" s="194" t="s">
        <v>436</v>
      </c>
      <c r="B470" s="207" t="s">
        <v>437</v>
      </c>
      <c r="C470" s="122"/>
      <c r="D470" s="122"/>
      <c r="E470" s="135">
        <v>1</v>
      </c>
      <c r="F470" s="135">
        <v>0</v>
      </c>
      <c r="G470" s="135">
        <v>0</v>
      </c>
      <c r="H470" s="135">
        <v>0</v>
      </c>
      <c r="I470" s="135">
        <v>0</v>
      </c>
      <c r="J470" s="135">
        <v>0</v>
      </c>
      <c r="K470" s="135">
        <v>0</v>
      </c>
      <c r="L470" s="150">
        <f>SUM(E470:K470)</f>
        <v>1</v>
      </c>
      <c r="M470" s="152">
        <v>0</v>
      </c>
      <c r="N470" s="120">
        <v>88200</v>
      </c>
      <c r="O470" s="120">
        <f>SUM(O471:O478)</f>
        <v>88200</v>
      </c>
      <c r="P470" s="120">
        <f t="shared" ref="P470:V470" si="341">SUM(P471:P478)</f>
        <v>0</v>
      </c>
      <c r="Q470" s="120">
        <f t="shared" si="341"/>
        <v>0</v>
      </c>
      <c r="R470" s="120">
        <f t="shared" si="341"/>
        <v>0</v>
      </c>
      <c r="S470" s="120">
        <f t="shared" si="341"/>
        <v>0</v>
      </c>
      <c r="T470" s="120">
        <f t="shared" si="341"/>
        <v>0</v>
      </c>
      <c r="U470" s="120">
        <f t="shared" si="341"/>
        <v>0</v>
      </c>
      <c r="V470" s="65">
        <f t="shared" si="341"/>
        <v>88200</v>
      </c>
      <c r="W470" s="65">
        <f>SUM(W471:W478)</f>
        <v>40822.046999999999</v>
      </c>
      <c r="X470" s="65">
        <f>SUM(X471:X478)</f>
        <v>0</v>
      </c>
      <c r="Y470" s="65">
        <f>SUM(Y471:Y478)</f>
        <v>0</v>
      </c>
      <c r="Z470" s="65">
        <f>SUM(Z471:Z478)</f>
        <v>0</v>
      </c>
      <c r="AA470" s="65">
        <f>SUM(AA471:AA478)</f>
        <v>47377.953000000001</v>
      </c>
      <c r="AB470" s="237">
        <v>0.462835</v>
      </c>
      <c r="AC470" s="237">
        <v>0</v>
      </c>
      <c r="AD470" s="237">
        <v>0</v>
      </c>
      <c r="AE470" s="237">
        <v>0</v>
      </c>
      <c r="AF470" s="237">
        <v>0.537165</v>
      </c>
    </row>
    <row r="471" spans="1:45" s="35" customFormat="1" ht="15" customHeight="1">
      <c r="A471" s="100" t="s">
        <v>22</v>
      </c>
      <c r="B471" s="69" t="s">
        <v>23</v>
      </c>
      <c r="C471" s="127" t="s">
        <v>438</v>
      </c>
      <c r="D471" s="127"/>
      <c r="E471" s="148"/>
      <c r="F471" s="148"/>
      <c r="G471" s="148"/>
      <c r="H471" s="148"/>
      <c r="I471" s="148"/>
      <c r="J471" s="148"/>
      <c r="K471" s="148"/>
      <c r="L471" s="148"/>
      <c r="M471" s="111">
        <v>0</v>
      </c>
      <c r="N471" s="7">
        <f>+$N$470*M471</f>
        <v>0</v>
      </c>
      <c r="O471" s="7">
        <f>+E$470*$N471</f>
        <v>0</v>
      </c>
      <c r="P471" s="7">
        <f t="shared" ref="P471:U478" si="342">+F$470*$N471</f>
        <v>0</v>
      </c>
      <c r="Q471" s="7">
        <f t="shared" si="342"/>
        <v>0</v>
      </c>
      <c r="R471" s="7">
        <f t="shared" si="342"/>
        <v>0</v>
      </c>
      <c r="S471" s="7">
        <f t="shared" si="342"/>
        <v>0</v>
      </c>
      <c r="T471" s="7">
        <f t="shared" si="342"/>
        <v>0</v>
      </c>
      <c r="U471" s="7">
        <f t="shared" si="342"/>
        <v>0</v>
      </c>
      <c r="V471" s="7">
        <f>SUM(O471:U471)</f>
        <v>0</v>
      </c>
      <c r="W471" s="7">
        <f>+$V471*AB$470</f>
        <v>0</v>
      </c>
      <c r="X471" s="7">
        <f t="shared" ref="X471:AA478" si="343">+$V471*AC$470</f>
        <v>0</v>
      </c>
      <c r="Y471" s="7">
        <f t="shared" si="343"/>
        <v>0</v>
      </c>
      <c r="Z471" s="7">
        <f t="shared" si="343"/>
        <v>0</v>
      </c>
      <c r="AA471" s="7">
        <f t="shared" si="343"/>
        <v>0</v>
      </c>
      <c r="AB471" s="99"/>
      <c r="AC471" s="99"/>
      <c r="AD471" s="99"/>
      <c r="AE471" s="99"/>
      <c r="AF471" s="99"/>
    </row>
    <row r="472" spans="1:45" s="35" customFormat="1" ht="15" customHeight="1">
      <c r="A472" s="101" t="s">
        <v>24</v>
      </c>
      <c r="B472" s="69" t="s">
        <v>439</v>
      </c>
      <c r="C472" s="127" t="s">
        <v>440</v>
      </c>
      <c r="D472" s="127"/>
      <c r="E472" s="148"/>
      <c r="F472" s="148"/>
      <c r="G472" s="148"/>
      <c r="H472" s="148"/>
      <c r="I472" s="148"/>
      <c r="J472" s="148"/>
      <c r="K472" s="148"/>
      <c r="L472" s="148"/>
      <c r="M472" s="111">
        <v>0.11337868480725624</v>
      </c>
      <c r="N472" s="7">
        <f t="shared" ref="N472:N478" si="344">+$N$470*M472</f>
        <v>10000</v>
      </c>
      <c r="O472" s="7">
        <f t="shared" ref="O472:O478" si="345">+E$470*$N472</f>
        <v>10000</v>
      </c>
      <c r="P472" s="7">
        <f t="shared" si="342"/>
        <v>0</v>
      </c>
      <c r="Q472" s="7">
        <f t="shared" si="342"/>
        <v>0</v>
      </c>
      <c r="R472" s="7">
        <f t="shared" si="342"/>
        <v>0</v>
      </c>
      <c r="S472" s="7">
        <f t="shared" si="342"/>
        <v>0</v>
      </c>
      <c r="T472" s="7">
        <f t="shared" si="342"/>
        <v>0</v>
      </c>
      <c r="U472" s="7">
        <f t="shared" si="342"/>
        <v>0</v>
      </c>
      <c r="V472" s="7">
        <f t="shared" ref="V472:V478" si="346">SUM(O472:U472)</f>
        <v>10000</v>
      </c>
      <c r="W472" s="7">
        <f t="shared" ref="W472:W478" si="347">+$V472*AB$470</f>
        <v>4628.3500000000004</v>
      </c>
      <c r="X472" s="7">
        <f t="shared" si="343"/>
        <v>0</v>
      </c>
      <c r="Y472" s="7">
        <f t="shared" si="343"/>
        <v>0</v>
      </c>
      <c r="Z472" s="7">
        <f t="shared" si="343"/>
        <v>0</v>
      </c>
      <c r="AA472" s="7">
        <f t="shared" si="343"/>
        <v>5371.65</v>
      </c>
      <c r="AB472" s="99"/>
      <c r="AC472" s="99"/>
      <c r="AD472" s="99"/>
      <c r="AE472" s="99"/>
      <c r="AF472" s="99"/>
    </row>
    <row r="473" spans="1:45" s="35" customFormat="1" ht="15" customHeight="1">
      <c r="A473" s="101" t="s">
        <v>25</v>
      </c>
      <c r="B473" s="69" t="s">
        <v>441</v>
      </c>
      <c r="C473" s="127" t="s">
        <v>442</v>
      </c>
      <c r="D473" s="127"/>
      <c r="E473" s="148"/>
      <c r="F473" s="148"/>
      <c r="G473" s="148"/>
      <c r="H473" s="148"/>
      <c r="I473" s="148"/>
      <c r="J473" s="148"/>
      <c r="K473" s="148"/>
      <c r="L473" s="148"/>
      <c r="M473" s="111">
        <v>5.6689342403628121E-2</v>
      </c>
      <c r="N473" s="7">
        <f t="shared" si="344"/>
        <v>5000</v>
      </c>
      <c r="O473" s="7">
        <f t="shared" si="345"/>
        <v>5000</v>
      </c>
      <c r="P473" s="7">
        <f t="shared" si="342"/>
        <v>0</v>
      </c>
      <c r="Q473" s="7">
        <f t="shared" si="342"/>
        <v>0</v>
      </c>
      <c r="R473" s="7">
        <f t="shared" si="342"/>
        <v>0</v>
      </c>
      <c r="S473" s="7">
        <f t="shared" si="342"/>
        <v>0</v>
      </c>
      <c r="T473" s="7">
        <f t="shared" si="342"/>
        <v>0</v>
      </c>
      <c r="U473" s="7">
        <f t="shared" si="342"/>
        <v>0</v>
      </c>
      <c r="V473" s="7">
        <f t="shared" si="346"/>
        <v>5000</v>
      </c>
      <c r="W473" s="7">
        <f t="shared" si="347"/>
        <v>2314.1750000000002</v>
      </c>
      <c r="X473" s="7">
        <f t="shared" si="343"/>
        <v>0</v>
      </c>
      <c r="Y473" s="7">
        <f t="shared" si="343"/>
        <v>0</v>
      </c>
      <c r="Z473" s="7">
        <f t="shared" si="343"/>
        <v>0</v>
      </c>
      <c r="AA473" s="7">
        <f t="shared" si="343"/>
        <v>2685.8249999999998</v>
      </c>
      <c r="AB473" s="99"/>
      <c r="AC473" s="99"/>
      <c r="AD473" s="99"/>
      <c r="AE473" s="99"/>
      <c r="AF473" s="99"/>
    </row>
    <row r="474" spans="1:45" s="35" customFormat="1" ht="15" customHeight="1">
      <c r="A474" s="101" t="s">
        <v>26</v>
      </c>
      <c r="B474" s="69" t="s">
        <v>443</v>
      </c>
      <c r="C474" s="127" t="s">
        <v>440</v>
      </c>
      <c r="D474" s="127"/>
      <c r="E474" s="148"/>
      <c r="F474" s="148"/>
      <c r="G474" s="148"/>
      <c r="H474" s="148"/>
      <c r="I474" s="148"/>
      <c r="J474" s="148"/>
      <c r="K474" s="148"/>
      <c r="L474" s="148"/>
      <c r="M474" s="111">
        <v>0.11337868480725624</v>
      </c>
      <c r="N474" s="7">
        <f t="shared" si="344"/>
        <v>10000</v>
      </c>
      <c r="O474" s="7">
        <f t="shared" si="345"/>
        <v>10000</v>
      </c>
      <c r="P474" s="7">
        <f t="shared" si="342"/>
        <v>0</v>
      </c>
      <c r="Q474" s="7">
        <f t="shared" si="342"/>
        <v>0</v>
      </c>
      <c r="R474" s="7">
        <f t="shared" si="342"/>
        <v>0</v>
      </c>
      <c r="S474" s="7">
        <f t="shared" si="342"/>
        <v>0</v>
      </c>
      <c r="T474" s="7">
        <f t="shared" si="342"/>
        <v>0</v>
      </c>
      <c r="U474" s="7">
        <f t="shared" si="342"/>
        <v>0</v>
      </c>
      <c r="V474" s="7">
        <f t="shared" si="346"/>
        <v>10000</v>
      </c>
      <c r="W474" s="7">
        <f t="shared" si="347"/>
        <v>4628.3500000000004</v>
      </c>
      <c r="X474" s="7">
        <f t="shared" si="343"/>
        <v>0</v>
      </c>
      <c r="Y474" s="7">
        <f t="shared" si="343"/>
        <v>0</v>
      </c>
      <c r="Z474" s="7">
        <f t="shared" si="343"/>
        <v>0</v>
      </c>
      <c r="AA474" s="7">
        <f t="shared" si="343"/>
        <v>5371.65</v>
      </c>
      <c r="AB474" s="99"/>
      <c r="AC474" s="99"/>
      <c r="AD474" s="99"/>
      <c r="AE474" s="99"/>
      <c r="AF474" s="99"/>
    </row>
    <row r="475" spans="1:45" s="35" customFormat="1" ht="15" customHeight="1">
      <c r="A475" s="101" t="s">
        <v>27</v>
      </c>
      <c r="B475" s="69" t="s">
        <v>23</v>
      </c>
      <c r="C475" s="127" t="s">
        <v>438</v>
      </c>
      <c r="D475" s="127"/>
      <c r="E475" s="148"/>
      <c r="F475" s="148"/>
      <c r="G475" s="148"/>
      <c r="H475" s="148"/>
      <c r="I475" s="148"/>
      <c r="J475" s="148"/>
      <c r="K475" s="148"/>
      <c r="L475" s="148"/>
      <c r="M475" s="111">
        <v>0</v>
      </c>
      <c r="N475" s="7">
        <f t="shared" si="344"/>
        <v>0</v>
      </c>
      <c r="O475" s="7">
        <f t="shared" si="345"/>
        <v>0</v>
      </c>
      <c r="P475" s="7">
        <f t="shared" si="342"/>
        <v>0</v>
      </c>
      <c r="Q475" s="7">
        <f t="shared" si="342"/>
        <v>0</v>
      </c>
      <c r="R475" s="7">
        <f t="shared" si="342"/>
        <v>0</v>
      </c>
      <c r="S475" s="7">
        <f t="shared" si="342"/>
        <v>0</v>
      </c>
      <c r="T475" s="7">
        <f t="shared" si="342"/>
        <v>0</v>
      </c>
      <c r="U475" s="7">
        <f t="shared" si="342"/>
        <v>0</v>
      </c>
      <c r="V475" s="7">
        <f t="shared" si="346"/>
        <v>0</v>
      </c>
      <c r="W475" s="7">
        <f t="shared" si="347"/>
        <v>0</v>
      </c>
      <c r="X475" s="7">
        <f t="shared" si="343"/>
        <v>0</v>
      </c>
      <c r="Y475" s="7">
        <f t="shared" si="343"/>
        <v>0</v>
      </c>
      <c r="Z475" s="7">
        <f t="shared" si="343"/>
        <v>0</v>
      </c>
      <c r="AA475" s="7">
        <f t="shared" si="343"/>
        <v>0</v>
      </c>
      <c r="AB475" s="99"/>
      <c r="AC475" s="99"/>
      <c r="AD475" s="99"/>
      <c r="AE475" s="99"/>
      <c r="AF475" s="99"/>
    </row>
    <row r="476" spans="1:45" s="35" customFormat="1" ht="29.25" customHeight="1">
      <c r="A476" s="101" t="s">
        <v>28</v>
      </c>
      <c r="B476" s="197" t="s">
        <v>396</v>
      </c>
      <c r="C476" s="127" t="s">
        <v>444</v>
      </c>
      <c r="D476" s="127"/>
      <c r="E476" s="148"/>
      <c r="F476" s="148"/>
      <c r="G476" s="148"/>
      <c r="H476" s="148"/>
      <c r="I476" s="148"/>
      <c r="J476" s="148"/>
      <c r="K476" s="148"/>
      <c r="L476" s="148"/>
      <c r="M476" s="111">
        <v>0.17006802721088435</v>
      </c>
      <c r="N476" s="7">
        <f t="shared" si="344"/>
        <v>15000</v>
      </c>
      <c r="O476" s="7">
        <f t="shared" si="345"/>
        <v>15000</v>
      </c>
      <c r="P476" s="7">
        <f t="shared" si="342"/>
        <v>0</v>
      </c>
      <c r="Q476" s="7">
        <f t="shared" si="342"/>
        <v>0</v>
      </c>
      <c r="R476" s="7">
        <f t="shared" si="342"/>
        <v>0</v>
      </c>
      <c r="S476" s="7">
        <f t="shared" si="342"/>
        <v>0</v>
      </c>
      <c r="T476" s="7">
        <f t="shared" si="342"/>
        <v>0</v>
      </c>
      <c r="U476" s="7">
        <f t="shared" si="342"/>
        <v>0</v>
      </c>
      <c r="V476" s="7">
        <f t="shared" si="346"/>
        <v>15000</v>
      </c>
      <c r="W476" s="7">
        <f t="shared" si="347"/>
        <v>6942.5249999999996</v>
      </c>
      <c r="X476" s="7">
        <f t="shared" si="343"/>
        <v>0</v>
      </c>
      <c r="Y476" s="7">
        <f t="shared" si="343"/>
        <v>0</v>
      </c>
      <c r="Z476" s="7">
        <f t="shared" si="343"/>
        <v>0</v>
      </c>
      <c r="AA476" s="7">
        <f t="shared" si="343"/>
        <v>8057.4750000000004</v>
      </c>
      <c r="AB476" s="99"/>
      <c r="AC476" s="99"/>
      <c r="AD476" s="99"/>
      <c r="AE476" s="99"/>
      <c r="AF476" s="99"/>
    </row>
    <row r="477" spans="1:45" s="35" customFormat="1" ht="15" customHeight="1">
      <c r="A477" s="101" t="s">
        <v>29</v>
      </c>
      <c r="B477" s="69" t="s">
        <v>445</v>
      </c>
      <c r="C477" s="127" t="s">
        <v>440</v>
      </c>
      <c r="D477" s="127"/>
      <c r="E477" s="148"/>
      <c r="F477" s="148"/>
      <c r="G477" s="148"/>
      <c r="H477" s="148"/>
      <c r="I477" s="148"/>
      <c r="J477" s="148"/>
      <c r="K477" s="148"/>
      <c r="L477" s="148"/>
      <c r="M477" s="111">
        <v>0.11337868480725624</v>
      </c>
      <c r="N477" s="7">
        <f t="shared" si="344"/>
        <v>10000</v>
      </c>
      <c r="O477" s="7">
        <f t="shared" si="345"/>
        <v>10000</v>
      </c>
      <c r="P477" s="7">
        <f t="shared" si="342"/>
        <v>0</v>
      </c>
      <c r="Q477" s="7">
        <f t="shared" si="342"/>
        <v>0</v>
      </c>
      <c r="R477" s="7">
        <f t="shared" si="342"/>
        <v>0</v>
      </c>
      <c r="S477" s="7">
        <f t="shared" si="342"/>
        <v>0</v>
      </c>
      <c r="T477" s="7">
        <f t="shared" si="342"/>
        <v>0</v>
      </c>
      <c r="U477" s="7">
        <f t="shared" si="342"/>
        <v>0</v>
      </c>
      <c r="V477" s="7">
        <f t="shared" si="346"/>
        <v>10000</v>
      </c>
      <c r="W477" s="7">
        <f t="shared" si="347"/>
        <v>4628.3500000000004</v>
      </c>
      <c r="X477" s="7">
        <f t="shared" si="343"/>
        <v>0</v>
      </c>
      <c r="Y477" s="7">
        <f t="shared" si="343"/>
        <v>0</v>
      </c>
      <c r="Z477" s="7">
        <f t="shared" si="343"/>
        <v>0</v>
      </c>
      <c r="AA477" s="7">
        <f t="shared" si="343"/>
        <v>5371.65</v>
      </c>
      <c r="AB477" s="99"/>
      <c r="AC477" s="99"/>
      <c r="AD477" s="99"/>
      <c r="AE477" s="99"/>
      <c r="AF477" s="99"/>
    </row>
    <row r="478" spans="1:45" s="35" customFormat="1" ht="15" customHeight="1">
      <c r="A478" s="101" t="s">
        <v>30</v>
      </c>
      <c r="B478" s="69" t="s">
        <v>446</v>
      </c>
      <c r="C478" s="127" t="s">
        <v>447</v>
      </c>
      <c r="D478" s="127"/>
      <c r="E478" s="148"/>
      <c r="F478" s="148"/>
      <c r="G478" s="148"/>
      <c r="H478" s="148"/>
      <c r="I478" s="148"/>
      <c r="J478" s="148"/>
      <c r="K478" s="148"/>
      <c r="L478" s="148"/>
      <c r="M478" s="111">
        <v>0.43310657596371882</v>
      </c>
      <c r="N478" s="7">
        <f t="shared" si="344"/>
        <v>38200</v>
      </c>
      <c r="O478" s="7">
        <f t="shared" si="345"/>
        <v>38200</v>
      </c>
      <c r="P478" s="7">
        <f t="shared" si="342"/>
        <v>0</v>
      </c>
      <c r="Q478" s="7">
        <f t="shared" si="342"/>
        <v>0</v>
      </c>
      <c r="R478" s="7">
        <f t="shared" si="342"/>
        <v>0</v>
      </c>
      <c r="S478" s="7">
        <f t="shared" si="342"/>
        <v>0</v>
      </c>
      <c r="T478" s="7">
        <f t="shared" si="342"/>
        <v>0</v>
      </c>
      <c r="U478" s="7">
        <f t="shared" si="342"/>
        <v>0</v>
      </c>
      <c r="V478" s="7">
        <f t="shared" si="346"/>
        <v>38200</v>
      </c>
      <c r="W478" s="7">
        <f t="shared" si="347"/>
        <v>17680.296999999999</v>
      </c>
      <c r="X478" s="7">
        <f t="shared" si="343"/>
        <v>0</v>
      </c>
      <c r="Y478" s="7">
        <f t="shared" si="343"/>
        <v>0</v>
      </c>
      <c r="Z478" s="7">
        <f t="shared" si="343"/>
        <v>0</v>
      </c>
      <c r="AA478" s="7">
        <f t="shared" si="343"/>
        <v>20519.703000000001</v>
      </c>
      <c r="AB478" s="99"/>
      <c r="AC478" s="99"/>
      <c r="AD478" s="99"/>
      <c r="AE478" s="99"/>
      <c r="AF478" s="99"/>
    </row>
    <row r="479" spans="1:45" s="35" customFormat="1" ht="15" customHeight="1">
      <c r="A479" s="198"/>
      <c r="B479" s="69"/>
      <c r="C479" s="127"/>
      <c r="D479" s="127"/>
      <c r="E479" s="30"/>
      <c r="F479" s="30"/>
      <c r="G479" s="30"/>
      <c r="H479" s="30"/>
      <c r="I479" s="30"/>
      <c r="J479" s="30"/>
      <c r="K479" s="30"/>
      <c r="L479" s="94"/>
      <c r="M479" s="110">
        <v>1</v>
      </c>
      <c r="N479" s="7"/>
      <c r="O479" s="7"/>
      <c r="P479" s="7"/>
      <c r="Q479" s="7"/>
      <c r="R479" s="7"/>
      <c r="S479" s="7"/>
      <c r="T479" s="7"/>
      <c r="U479" s="7"/>
      <c r="V479" s="57"/>
      <c r="W479" s="7"/>
      <c r="X479" s="7"/>
      <c r="Y479" s="7"/>
      <c r="Z479" s="7"/>
      <c r="AA479" s="7"/>
      <c r="AB479" s="99"/>
      <c r="AC479" s="99"/>
      <c r="AD479" s="99"/>
      <c r="AE479" s="99"/>
      <c r="AF479" s="99"/>
    </row>
    <row r="480" spans="1:45" s="153" customFormat="1" ht="15" customHeight="1">
      <c r="A480" s="194" t="s">
        <v>448</v>
      </c>
      <c r="B480" s="207" t="s">
        <v>449</v>
      </c>
      <c r="C480" s="122"/>
      <c r="D480" s="122"/>
      <c r="E480" s="316">
        <v>1</v>
      </c>
      <c r="F480" s="316">
        <v>2</v>
      </c>
      <c r="G480" s="316">
        <v>2</v>
      </c>
      <c r="H480" s="316">
        <v>2</v>
      </c>
      <c r="I480" s="316">
        <v>2</v>
      </c>
      <c r="J480" s="316">
        <v>2</v>
      </c>
      <c r="K480" s="316">
        <v>1</v>
      </c>
      <c r="L480" s="150">
        <f>SUM(E480:K480)</f>
        <v>12</v>
      </c>
      <c r="M480" s="149"/>
      <c r="N480" s="120">
        <v>7000</v>
      </c>
      <c r="O480" s="120">
        <f>SUM(O481:O488)</f>
        <v>7000</v>
      </c>
      <c r="P480" s="120">
        <f t="shared" ref="P480:V480" si="348">SUM(P481:P488)</f>
        <v>14000</v>
      </c>
      <c r="Q480" s="120">
        <f t="shared" si="348"/>
        <v>14000</v>
      </c>
      <c r="R480" s="120">
        <f t="shared" si="348"/>
        <v>14000</v>
      </c>
      <c r="S480" s="120">
        <f t="shared" si="348"/>
        <v>14000</v>
      </c>
      <c r="T480" s="120">
        <f t="shared" si="348"/>
        <v>14000</v>
      </c>
      <c r="U480" s="120">
        <f t="shared" si="348"/>
        <v>7000</v>
      </c>
      <c r="V480" s="65">
        <f t="shared" si="348"/>
        <v>84000</v>
      </c>
      <c r="W480" s="65">
        <f>SUM(W481:W488)</f>
        <v>15869.111999999999</v>
      </c>
      <c r="X480" s="65">
        <f>SUM(X481:X488)</f>
        <v>0</v>
      </c>
      <c r="Y480" s="65">
        <f>SUM(Y481:Y488)</f>
        <v>0</v>
      </c>
      <c r="Z480" s="65">
        <f>SUM(Z481:Z488)</f>
        <v>0</v>
      </c>
      <c r="AA480" s="65">
        <f>SUM(AA481:AA488)</f>
        <v>68130.887999999992</v>
      </c>
      <c r="AB480" s="237">
        <v>0.188918</v>
      </c>
      <c r="AC480" s="237">
        <v>0</v>
      </c>
      <c r="AD480" s="237">
        <v>0</v>
      </c>
      <c r="AE480" s="237">
        <v>0</v>
      </c>
      <c r="AF480" s="237">
        <v>0.81108199999999997</v>
      </c>
    </row>
    <row r="481" spans="1:32" s="35" customFormat="1" ht="15" customHeight="1">
      <c r="A481" s="100" t="s">
        <v>22</v>
      </c>
      <c r="B481" s="69" t="s">
        <v>23</v>
      </c>
      <c r="C481" s="264" t="s">
        <v>23</v>
      </c>
      <c r="D481" s="264"/>
      <c r="E481" s="317"/>
      <c r="F481" s="317"/>
      <c r="G481" s="317"/>
      <c r="H481" s="317"/>
      <c r="I481" s="317"/>
      <c r="J481" s="317"/>
      <c r="K481" s="317"/>
      <c r="L481" s="148"/>
      <c r="M481" s="143">
        <v>0</v>
      </c>
      <c r="N481" s="7">
        <f>+$N$480*M481</f>
        <v>0</v>
      </c>
      <c r="O481" s="7">
        <f>+E$480*$N481</f>
        <v>0</v>
      </c>
      <c r="P481" s="7">
        <f t="shared" ref="P481:U488" si="349">+F$480*$N481</f>
        <v>0</v>
      </c>
      <c r="Q481" s="7">
        <f t="shared" si="349"/>
        <v>0</v>
      </c>
      <c r="R481" s="7">
        <f t="shared" si="349"/>
        <v>0</v>
      </c>
      <c r="S481" s="7">
        <f t="shared" si="349"/>
        <v>0</v>
      </c>
      <c r="T481" s="7">
        <f t="shared" si="349"/>
        <v>0</v>
      </c>
      <c r="U481" s="7">
        <f t="shared" si="349"/>
        <v>0</v>
      </c>
      <c r="V481" s="7">
        <f>SUM(O481:U481)</f>
        <v>0</v>
      </c>
      <c r="W481" s="7">
        <f>+$V481*AB$480</f>
        <v>0</v>
      </c>
      <c r="X481" s="7">
        <f>+$V481*AC$480</f>
        <v>0</v>
      </c>
      <c r="Y481" s="7">
        <f>+$V481*AD$480</f>
        <v>0</v>
      </c>
      <c r="Z481" s="7">
        <f>+$V481*AE$480</f>
        <v>0</v>
      </c>
      <c r="AA481" s="7">
        <f>+$V481*AF$480</f>
        <v>0</v>
      </c>
      <c r="AB481" s="99"/>
      <c r="AC481" s="99"/>
      <c r="AD481" s="99"/>
      <c r="AE481" s="99"/>
      <c r="AF481" s="99"/>
    </row>
    <row r="482" spans="1:32" s="35" customFormat="1" ht="15" customHeight="1">
      <c r="A482" s="101" t="s">
        <v>24</v>
      </c>
      <c r="B482" s="210" t="s">
        <v>450</v>
      </c>
      <c r="C482" s="264" t="s">
        <v>451</v>
      </c>
      <c r="D482" s="264"/>
      <c r="E482" s="317"/>
      <c r="F482" s="317"/>
      <c r="G482" s="317"/>
      <c r="H482" s="317"/>
      <c r="I482" s="317"/>
      <c r="J482" s="317"/>
      <c r="K482" s="317"/>
      <c r="L482" s="148"/>
      <c r="M482" s="143">
        <v>0.2857142857142857</v>
      </c>
      <c r="N482" s="7">
        <f t="shared" ref="N482:N488" si="350">+$N$480*M482</f>
        <v>2000</v>
      </c>
      <c r="O482" s="7">
        <f t="shared" ref="O482:O488" si="351">+E$480*$N482</f>
        <v>2000</v>
      </c>
      <c r="P482" s="7">
        <f t="shared" si="349"/>
        <v>4000</v>
      </c>
      <c r="Q482" s="7">
        <f t="shared" si="349"/>
        <v>4000</v>
      </c>
      <c r="R482" s="7">
        <f t="shared" si="349"/>
        <v>4000</v>
      </c>
      <c r="S482" s="7">
        <f t="shared" si="349"/>
        <v>4000</v>
      </c>
      <c r="T482" s="7">
        <f t="shared" si="349"/>
        <v>4000</v>
      </c>
      <c r="U482" s="7">
        <f t="shared" si="349"/>
        <v>2000</v>
      </c>
      <c r="V482" s="7">
        <f t="shared" ref="V482:V488" si="352">SUM(O482:U482)</f>
        <v>24000</v>
      </c>
      <c r="W482" s="7">
        <f t="shared" ref="W482:W488" si="353">+$V482*AB$480</f>
        <v>4534.0320000000002</v>
      </c>
      <c r="X482" s="7">
        <f t="shared" ref="X482:X488" si="354">+$V482*AC$480</f>
        <v>0</v>
      </c>
      <c r="Y482" s="7">
        <f t="shared" ref="Y482:Y488" si="355">+$V482*AD$480</f>
        <v>0</v>
      </c>
      <c r="Z482" s="7">
        <f t="shared" ref="Z482:Z488" si="356">+$V482*AE$480</f>
        <v>0</v>
      </c>
      <c r="AA482" s="7">
        <f t="shared" ref="AA482:AA488" si="357">+$V482*AF$480</f>
        <v>19465.968000000001</v>
      </c>
      <c r="AB482" s="99"/>
      <c r="AC482" s="99"/>
      <c r="AD482" s="99"/>
      <c r="AE482" s="99"/>
      <c r="AF482" s="99"/>
    </row>
    <row r="483" spans="1:32" s="35" customFormat="1" ht="15" customHeight="1">
      <c r="A483" s="101" t="s">
        <v>25</v>
      </c>
      <c r="B483" s="210" t="s">
        <v>23</v>
      </c>
      <c r="C483" s="264" t="s">
        <v>23</v>
      </c>
      <c r="D483" s="264"/>
      <c r="E483" s="317"/>
      <c r="F483" s="317"/>
      <c r="G483" s="317"/>
      <c r="H483" s="317"/>
      <c r="I483" s="317"/>
      <c r="J483" s="317"/>
      <c r="K483" s="317"/>
      <c r="L483" s="148"/>
      <c r="M483" s="143">
        <v>0</v>
      </c>
      <c r="N483" s="7">
        <f t="shared" si="350"/>
        <v>0</v>
      </c>
      <c r="O483" s="7">
        <f t="shared" si="351"/>
        <v>0</v>
      </c>
      <c r="P483" s="7">
        <f t="shared" si="349"/>
        <v>0</v>
      </c>
      <c r="Q483" s="7">
        <f t="shared" si="349"/>
        <v>0</v>
      </c>
      <c r="R483" s="7">
        <f t="shared" si="349"/>
        <v>0</v>
      </c>
      <c r="S483" s="7">
        <f t="shared" si="349"/>
        <v>0</v>
      </c>
      <c r="T483" s="7">
        <f t="shared" si="349"/>
        <v>0</v>
      </c>
      <c r="U483" s="7">
        <f t="shared" si="349"/>
        <v>0</v>
      </c>
      <c r="V483" s="7">
        <f t="shared" si="352"/>
        <v>0</v>
      </c>
      <c r="W483" s="7">
        <f t="shared" si="353"/>
        <v>0</v>
      </c>
      <c r="X483" s="7">
        <f t="shared" si="354"/>
        <v>0</v>
      </c>
      <c r="Y483" s="7">
        <f t="shared" si="355"/>
        <v>0</v>
      </c>
      <c r="Z483" s="7">
        <f t="shared" si="356"/>
        <v>0</v>
      </c>
      <c r="AA483" s="7">
        <f t="shared" si="357"/>
        <v>0</v>
      </c>
      <c r="AB483" s="99"/>
      <c r="AC483" s="99"/>
      <c r="AD483" s="99"/>
      <c r="AE483" s="99"/>
      <c r="AF483" s="99"/>
    </row>
    <row r="484" spans="1:32" s="35" customFormat="1" ht="15" customHeight="1">
      <c r="A484" s="101" t="s">
        <v>26</v>
      </c>
      <c r="B484" s="210" t="s">
        <v>452</v>
      </c>
      <c r="C484" s="264" t="s">
        <v>453</v>
      </c>
      <c r="D484" s="264"/>
      <c r="E484" s="317"/>
      <c r="F484" s="317"/>
      <c r="G484" s="317"/>
      <c r="H484" s="317"/>
      <c r="I484" s="317"/>
      <c r="J484" s="317"/>
      <c r="K484" s="317"/>
      <c r="L484" s="148"/>
      <c r="M484" s="143">
        <v>7.1428571428571425E-2</v>
      </c>
      <c r="N484" s="7">
        <f t="shared" si="350"/>
        <v>500</v>
      </c>
      <c r="O484" s="7">
        <f t="shared" si="351"/>
        <v>500</v>
      </c>
      <c r="P484" s="7">
        <f t="shared" si="349"/>
        <v>1000</v>
      </c>
      <c r="Q484" s="7">
        <f t="shared" si="349"/>
        <v>1000</v>
      </c>
      <c r="R484" s="7">
        <f t="shared" si="349"/>
        <v>1000</v>
      </c>
      <c r="S484" s="7">
        <f t="shared" si="349"/>
        <v>1000</v>
      </c>
      <c r="T484" s="7">
        <f t="shared" si="349"/>
        <v>1000</v>
      </c>
      <c r="U484" s="7">
        <f t="shared" si="349"/>
        <v>500</v>
      </c>
      <c r="V484" s="7">
        <f t="shared" si="352"/>
        <v>6000</v>
      </c>
      <c r="W484" s="7">
        <f t="shared" si="353"/>
        <v>1133.508</v>
      </c>
      <c r="X484" s="7">
        <f t="shared" si="354"/>
        <v>0</v>
      </c>
      <c r="Y484" s="7">
        <f t="shared" si="355"/>
        <v>0</v>
      </c>
      <c r="Z484" s="7">
        <f t="shared" si="356"/>
        <v>0</v>
      </c>
      <c r="AA484" s="7">
        <f t="shared" si="357"/>
        <v>4866.4920000000002</v>
      </c>
      <c r="AB484" s="99"/>
      <c r="AC484" s="99"/>
      <c r="AD484" s="99"/>
      <c r="AE484" s="99"/>
      <c r="AF484" s="99"/>
    </row>
    <row r="485" spans="1:32" s="35" customFormat="1" ht="15" customHeight="1">
      <c r="A485" s="101" t="s">
        <v>27</v>
      </c>
      <c r="B485" s="210" t="s">
        <v>23</v>
      </c>
      <c r="C485" s="264" t="s">
        <v>454</v>
      </c>
      <c r="D485" s="264"/>
      <c r="E485" s="317"/>
      <c r="F485" s="317"/>
      <c r="G485" s="317"/>
      <c r="H485" s="317"/>
      <c r="I485" s="317"/>
      <c r="J485" s="317"/>
      <c r="K485" s="317"/>
      <c r="L485" s="148"/>
      <c r="M485" s="143">
        <v>0</v>
      </c>
      <c r="N485" s="7">
        <f t="shared" si="350"/>
        <v>0</v>
      </c>
      <c r="O485" s="7">
        <f t="shared" si="351"/>
        <v>0</v>
      </c>
      <c r="P485" s="7">
        <f t="shared" si="349"/>
        <v>0</v>
      </c>
      <c r="Q485" s="7">
        <f t="shared" si="349"/>
        <v>0</v>
      </c>
      <c r="R485" s="7">
        <f t="shared" si="349"/>
        <v>0</v>
      </c>
      <c r="S485" s="7">
        <f t="shared" si="349"/>
        <v>0</v>
      </c>
      <c r="T485" s="7">
        <f t="shared" si="349"/>
        <v>0</v>
      </c>
      <c r="U485" s="7">
        <f t="shared" si="349"/>
        <v>0</v>
      </c>
      <c r="V485" s="7">
        <f t="shared" si="352"/>
        <v>0</v>
      </c>
      <c r="W485" s="7">
        <f t="shared" si="353"/>
        <v>0</v>
      </c>
      <c r="X485" s="7">
        <f t="shared" si="354"/>
        <v>0</v>
      </c>
      <c r="Y485" s="7">
        <f t="shared" si="355"/>
        <v>0</v>
      </c>
      <c r="Z485" s="7">
        <f t="shared" si="356"/>
        <v>0</v>
      </c>
      <c r="AA485" s="7">
        <f t="shared" si="357"/>
        <v>0</v>
      </c>
      <c r="AB485" s="99"/>
      <c r="AC485" s="99"/>
      <c r="AD485" s="99"/>
      <c r="AE485" s="99"/>
      <c r="AF485" s="99"/>
    </row>
    <row r="486" spans="1:32" s="35" customFormat="1" ht="31.5" customHeight="1">
      <c r="A486" s="101" t="s">
        <v>28</v>
      </c>
      <c r="B486" s="213" t="s">
        <v>396</v>
      </c>
      <c r="C486" s="264" t="s">
        <v>451</v>
      </c>
      <c r="D486" s="264"/>
      <c r="E486" s="317"/>
      <c r="F486" s="317"/>
      <c r="G486" s="317"/>
      <c r="H486" s="317"/>
      <c r="I486" s="317"/>
      <c r="J486" s="317"/>
      <c r="K486" s="317"/>
      <c r="L486" s="148"/>
      <c r="M486" s="143">
        <v>0.2857142857142857</v>
      </c>
      <c r="N486" s="7">
        <f t="shared" si="350"/>
        <v>2000</v>
      </c>
      <c r="O486" s="7">
        <f t="shared" si="351"/>
        <v>2000</v>
      </c>
      <c r="P486" s="7">
        <f t="shared" si="349"/>
        <v>4000</v>
      </c>
      <c r="Q486" s="7">
        <f t="shared" si="349"/>
        <v>4000</v>
      </c>
      <c r="R486" s="7">
        <f t="shared" si="349"/>
        <v>4000</v>
      </c>
      <c r="S486" s="7">
        <f t="shared" si="349"/>
        <v>4000</v>
      </c>
      <c r="T486" s="7">
        <f t="shared" si="349"/>
        <v>4000</v>
      </c>
      <c r="U486" s="7">
        <f t="shared" si="349"/>
        <v>2000</v>
      </c>
      <c r="V486" s="7">
        <f t="shared" si="352"/>
        <v>24000</v>
      </c>
      <c r="W486" s="7">
        <f t="shared" si="353"/>
        <v>4534.0320000000002</v>
      </c>
      <c r="X486" s="7">
        <f t="shared" si="354"/>
        <v>0</v>
      </c>
      <c r="Y486" s="7">
        <f t="shared" si="355"/>
        <v>0</v>
      </c>
      <c r="Z486" s="7">
        <f t="shared" si="356"/>
        <v>0</v>
      </c>
      <c r="AA486" s="7">
        <f t="shared" si="357"/>
        <v>19465.968000000001</v>
      </c>
      <c r="AB486" s="99"/>
      <c r="AC486" s="99"/>
      <c r="AD486" s="99"/>
      <c r="AE486" s="99"/>
      <c r="AF486" s="99"/>
    </row>
    <row r="487" spans="1:32" s="35" customFormat="1" ht="15" customHeight="1">
      <c r="A487" s="101" t="s">
        <v>29</v>
      </c>
      <c r="B487" s="210" t="s">
        <v>455</v>
      </c>
      <c r="C487" s="264" t="s">
        <v>456</v>
      </c>
      <c r="D487" s="264"/>
      <c r="E487" s="317"/>
      <c r="F487" s="317"/>
      <c r="G487" s="317"/>
      <c r="H487" s="317"/>
      <c r="I487" s="317"/>
      <c r="J487" s="317"/>
      <c r="K487" s="317"/>
      <c r="L487" s="148"/>
      <c r="M487" s="143">
        <v>0.21428571428571427</v>
      </c>
      <c r="N487" s="7">
        <f t="shared" si="350"/>
        <v>1500</v>
      </c>
      <c r="O487" s="7">
        <f t="shared" si="351"/>
        <v>1500</v>
      </c>
      <c r="P487" s="7">
        <f t="shared" si="349"/>
        <v>3000</v>
      </c>
      <c r="Q487" s="7">
        <f t="shared" si="349"/>
        <v>3000</v>
      </c>
      <c r="R487" s="7">
        <f t="shared" si="349"/>
        <v>3000</v>
      </c>
      <c r="S487" s="7">
        <f t="shared" si="349"/>
        <v>3000</v>
      </c>
      <c r="T487" s="7">
        <f t="shared" si="349"/>
        <v>3000</v>
      </c>
      <c r="U487" s="7">
        <f t="shared" si="349"/>
        <v>1500</v>
      </c>
      <c r="V487" s="7">
        <f t="shared" si="352"/>
        <v>18000</v>
      </c>
      <c r="W487" s="7">
        <f t="shared" si="353"/>
        <v>3400.5239999999999</v>
      </c>
      <c r="X487" s="7">
        <f t="shared" si="354"/>
        <v>0</v>
      </c>
      <c r="Y487" s="7">
        <f t="shared" si="355"/>
        <v>0</v>
      </c>
      <c r="Z487" s="7">
        <f t="shared" si="356"/>
        <v>0</v>
      </c>
      <c r="AA487" s="7">
        <f t="shared" si="357"/>
        <v>14599.475999999999</v>
      </c>
      <c r="AB487" s="99"/>
      <c r="AC487" s="99"/>
      <c r="AD487" s="99"/>
      <c r="AE487" s="99"/>
      <c r="AF487" s="99"/>
    </row>
    <row r="488" spans="1:32" s="35" customFormat="1" ht="15" customHeight="1">
      <c r="A488" s="101" t="s">
        <v>30</v>
      </c>
      <c r="B488" s="210" t="s">
        <v>457</v>
      </c>
      <c r="C488" s="264" t="s">
        <v>458</v>
      </c>
      <c r="D488" s="264"/>
      <c r="E488" s="317"/>
      <c r="F488" s="317"/>
      <c r="G488" s="317"/>
      <c r="H488" s="317"/>
      <c r="I488" s="317"/>
      <c r="J488" s="317"/>
      <c r="K488" s="317"/>
      <c r="L488" s="148"/>
      <c r="M488" s="143">
        <v>0.14285714285714285</v>
      </c>
      <c r="N488" s="7">
        <f t="shared" si="350"/>
        <v>1000</v>
      </c>
      <c r="O488" s="7">
        <f t="shared" si="351"/>
        <v>1000</v>
      </c>
      <c r="P488" s="7">
        <f t="shared" si="349"/>
        <v>2000</v>
      </c>
      <c r="Q488" s="7">
        <f t="shared" si="349"/>
        <v>2000</v>
      </c>
      <c r="R488" s="7">
        <f t="shared" si="349"/>
        <v>2000</v>
      </c>
      <c r="S488" s="7">
        <f t="shared" si="349"/>
        <v>2000</v>
      </c>
      <c r="T488" s="7">
        <f t="shared" si="349"/>
        <v>2000</v>
      </c>
      <c r="U488" s="7">
        <f t="shared" si="349"/>
        <v>1000</v>
      </c>
      <c r="V488" s="7">
        <f t="shared" si="352"/>
        <v>12000</v>
      </c>
      <c r="W488" s="7">
        <f t="shared" si="353"/>
        <v>2267.0160000000001</v>
      </c>
      <c r="X488" s="7">
        <f t="shared" si="354"/>
        <v>0</v>
      </c>
      <c r="Y488" s="7">
        <f t="shared" si="355"/>
        <v>0</v>
      </c>
      <c r="Z488" s="7">
        <f t="shared" si="356"/>
        <v>0</v>
      </c>
      <c r="AA488" s="7">
        <f t="shared" si="357"/>
        <v>9732.9840000000004</v>
      </c>
      <c r="AB488" s="99"/>
      <c r="AC488" s="99"/>
      <c r="AD488" s="99"/>
      <c r="AE488" s="99"/>
      <c r="AF488" s="99"/>
    </row>
    <row r="489" spans="1:32" s="35" customFormat="1" ht="15" customHeight="1">
      <c r="A489" s="211"/>
      <c r="B489" s="210"/>
      <c r="C489" s="264"/>
      <c r="D489" s="264"/>
      <c r="E489" s="313"/>
      <c r="F489" s="313"/>
      <c r="G489" s="313"/>
      <c r="H489" s="313"/>
      <c r="I489" s="313"/>
      <c r="J489" s="313"/>
      <c r="K489" s="313"/>
      <c r="L489" s="30"/>
      <c r="M489" s="114">
        <v>1</v>
      </c>
      <c r="N489" s="7"/>
      <c r="O489" s="7"/>
      <c r="P489" s="7"/>
      <c r="Q489" s="7"/>
      <c r="R489" s="7"/>
      <c r="S489" s="7"/>
      <c r="T489" s="7"/>
      <c r="U489" s="7"/>
      <c r="V489" s="57"/>
      <c r="W489" s="7"/>
      <c r="X489" s="7"/>
      <c r="Y489" s="7"/>
      <c r="Z489" s="7"/>
      <c r="AA489" s="7"/>
      <c r="AB489" s="99"/>
      <c r="AC489" s="99"/>
      <c r="AD489" s="99"/>
      <c r="AE489" s="99"/>
      <c r="AF489" s="99"/>
    </row>
    <row r="490" spans="1:32" s="153" customFormat="1" ht="15" customHeight="1" thickBot="1">
      <c r="A490" s="336" t="s">
        <v>459</v>
      </c>
      <c r="B490" s="337" t="s">
        <v>460</v>
      </c>
      <c r="C490" s="338"/>
      <c r="D490" s="339"/>
      <c r="E490" s="340">
        <v>0</v>
      </c>
      <c r="F490" s="340">
        <v>0</v>
      </c>
      <c r="G490" s="340">
        <v>0</v>
      </c>
      <c r="H490" s="340">
        <v>1</v>
      </c>
      <c r="I490" s="340">
        <v>0</v>
      </c>
      <c r="J490" s="340">
        <v>0</v>
      </c>
      <c r="K490" s="340">
        <v>1</v>
      </c>
      <c r="L490" s="181">
        <f>SUM(E490:K490)</f>
        <v>2</v>
      </c>
      <c r="M490" s="341"/>
      <c r="N490" s="52">
        <v>105000</v>
      </c>
      <c r="O490" s="52">
        <f>SUM(O491:O498)</f>
        <v>0</v>
      </c>
      <c r="P490" s="52">
        <f t="shared" ref="P490:V490" si="358">SUM(P491:P498)</f>
        <v>0</v>
      </c>
      <c r="Q490" s="52">
        <f t="shared" si="358"/>
        <v>0</v>
      </c>
      <c r="R490" s="52">
        <f t="shared" si="358"/>
        <v>105000</v>
      </c>
      <c r="S490" s="52">
        <f t="shared" si="358"/>
        <v>0</v>
      </c>
      <c r="T490" s="52">
        <f t="shared" si="358"/>
        <v>0</v>
      </c>
      <c r="U490" s="52">
        <f t="shared" si="358"/>
        <v>105000</v>
      </c>
      <c r="V490" s="55">
        <f t="shared" si="358"/>
        <v>210000</v>
      </c>
      <c r="W490" s="55">
        <f>SUM(W491:W498)</f>
        <v>105000</v>
      </c>
      <c r="X490" s="55">
        <f>SUM(X491:X498)</f>
        <v>0</v>
      </c>
      <c r="Y490" s="55">
        <f>SUM(Y491:Y498)</f>
        <v>0</v>
      </c>
      <c r="Z490" s="55">
        <f>SUM(Z491:Z498)</f>
        <v>0</v>
      </c>
      <c r="AA490" s="55">
        <f>SUM(AA491:AA498)</f>
        <v>105000</v>
      </c>
      <c r="AB490" s="342">
        <v>0.5</v>
      </c>
      <c r="AC490" s="342">
        <v>0</v>
      </c>
      <c r="AD490" s="342">
        <v>0</v>
      </c>
      <c r="AE490" s="342">
        <v>0</v>
      </c>
      <c r="AF490" s="342">
        <v>0.5</v>
      </c>
    </row>
    <row r="491" spans="1:32" s="35" customFormat="1" ht="15" customHeight="1">
      <c r="A491" s="100" t="s">
        <v>22</v>
      </c>
      <c r="B491" s="210" t="s">
        <v>23</v>
      </c>
      <c r="C491" s="264" t="s">
        <v>352</v>
      </c>
      <c r="D491" s="264"/>
      <c r="E491" s="317"/>
      <c r="F491" s="317"/>
      <c r="G491" s="317"/>
      <c r="H491" s="317"/>
      <c r="I491" s="317"/>
      <c r="J491" s="317"/>
      <c r="K491" s="317"/>
      <c r="L491" s="148"/>
      <c r="M491" s="112">
        <v>0</v>
      </c>
      <c r="N491" s="7">
        <f>+$N$490*M491</f>
        <v>0</v>
      </c>
      <c r="O491" s="7">
        <f>+E$490*$N491</f>
        <v>0</v>
      </c>
      <c r="P491" s="7">
        <f t="shared" ref="P491:U498" si="359">+F$490*$N491</f>
        <v>0</v>
      </c>
      <c r="Q491" s="7">
        <f t="shared" si="359"/>
        <v>0</v>
      </c>
      <c r="R491" s="7">
        <f t="shared" si="359"/>
        <v>0</v>
      </c>
      <c r="S491" s="7">
        <f t="shared" si="359"/>
        <v>0</v>
      </c>
      <c r="T491" s="7">
        <f t="shared" si="359"/>
        <v>0</v>
      </c>
      <c r="U491" s="7">
        <f t="shared" si="359"/>
        <v>0</v>
      </c>
      <c r="V491" s="7">
        <f>SUM(O491:U491)</f>
        <v>0</v>
      </c>
      <c r="W491" s="7">
        <f>+$V491*AB$490</f>
        <v>0</v>
      </c>
      <c r="X491" s="7">
        <f t="shared" ref="X491:AA498" si="360">+$V491*AC$490</f>
        <v>0</v>
      </c>
      <c r="Y491" s="7">
        <f t="shared" si="360"/>
        <v>0</v>
      </c>
      <c r="Z491" s="7">
        <f t="shared" si="360"/>
        <v>0</v>
      </c>
      <c r="AA491" s="7">
        <f t="shared" si="360"/>
        <v>0</v>
      </c>
      <c r="AB491" s="99"/>
      <c r="AC491" s="99"/>
      <c r="AD491" s="99"/>
      <c r="AE491" s="99"/>
      <c r="AF491" s="99"/>
    </row>
    <row r="492" spans="1:32" s="35" customFormat="1" ht="15" customHeight="1">
      <c r="A492" s="101" t="s">
        <v>24</v>
      </c>
      <c r="B492" s="210" t="s">
        <v>461</v>
      </c>
      <c r="C492" s="264" t="s">
        <v>462</v>
      </c>
      <c r="D492" s="264"/>
      <c r="E492" s="317"/>
      <c r="F492" s="317"/>
      <c r="G492" s="317"/>
      <c r="H492" s="317"/>
      <c r="I492" s="317"/>
      <c r="J492" s="317"/>
      <c r="K492" s="317"/>
      <c r="L492" s="148"/>
      <c r="M492" s="112">
        <v>0.2857142857142857</v>
      </c>
      <c r="N492" s="7">
        <f t="shared" ref="N492:N498" si="361">+$N$490*M492</f>
        <v>30000</v>
      </c>
      <c r="O492" s="7">
        <f t="shared" ref="O492:O498" si="362">+E$490*$N492</f>
        <v>0</v>
      </c>
      <c r="P492" s="7">
        <f t="shared" si="359"/>
        <v>0</v>
      </c>
      <c r="Q492" s="7">
        <f t="shared" si="359"/>
        <v>0</v>
      </c>
      <c r="R492" s="7">
        <f t="shared" si="359"/>
        <v>30000</v>
      </c>
      <c r="S492" s="7">
        <f t="shared" si="359"/>
        <v>0</v>
      </c>
      <c r="T492" s="7">
        <f t="shared" si="359"/>
        <v>0</v>
      </c>
      <c r="U492" s="7">
        <f t="shared" si="359"/>
        <v>30000</v>
      </c>
      <c r="V492" s="7">
        <f t="shared" ref="V492:V498" si="363">SUM(O492:U492)</f>
        <v>60000</v>
      </c>
      <c r="W492" s="7">
        <f t="shared" ref="W492:W498" si="364">+$V492*AB$490</f>
        <v>30000</v>
      </c>
      <c r="X492" s="7">
        <f t="shared" si="360"/>
        <v>0</v>
      </c>
      <c r="Y492" s="7">
        <f t="shared" si="360"/>
        <v>0</v>
      </c>
      <c r="Z492" s="7">
        <f t="shared" si="360"/>
        <v>0</v>
      </c>
      <c r="AA492" s="7">
        <f t="shared" si="360"/>
        <v>30000</v>
      </c>
      <c r="AB492" s="99"/>
      <c r="AC492" s="99"/>
      <c r="AD492" s="99"/>
      <c r="AE492" s="99"/>
      <c r="AF492" s="99"/>
    </row>
    <row r="493" spans="1:32" s="35" customFormat="1" ht="15" customHeight="1">
      <c r="A493" s="101" t="s">
        <v>25</v>
      </c>
      <c r="B493" s="210" t="s">
        <v>461</v>
      </c>
      <c r="C493" s="264" t="s">
        <v>463</v>
      </c>
      <c r="D493" s="264"/>
      <c r="E493" s="317"/>
      <c r="F493" s="317"/>
      <c r="G493" s="317"/>
      <c r="H493" s="317"/>
      <c r="I493" s="317"/>
      <c r="J493" s="317"/>
      <c r="K493" s="317"/>
      <c r="L493" s="148"/>
      <c r="M493" s="112">
        <v>0.45714285714285713</v>
      </c>
      <c r="N493" s="7">
        <f t="shared" si="361"/>
        <v>48000</v>
      </c>
      <c r="O493" s="7">
        <f t="shared" si="362"/>
        <v>0</v>
      </c>
      <c r="P493" s="7">
        <f t="shared" si="359"/>
        <v>0</v>
      </c>
      <c r="Q493" s="7">
        <f t="shared" si="359"/>
        <v>0</v>
      </c>
      <c r="R493" s="7">
        <f t="shared" si="359"/>
        <v>48000</v>
      </c>
      <c r="S493" s="7">
        <f t="shared" si="359"/>
        <v>0</v>
      </c>
      <c r="T493" s="7">
        <f t="shared" si="359"/>
        <v>0</v>
      </c>
      <c r="U493" s="7">
        <f t="shared" si="359"/>
        <v>48000</v>
      </c>
      <c r="V493" s="7">
        <f t="shared" si="363"/>
        <v>96000</v>
      </c>
      <c r="W493" s="7">
        <f t="shared" si="364"/>
        <v>48000</v>
      </c>
      <c r="X493" s="7">
        <f t="shared" si="360"/>
        <v>0</v>
      </c>
      <c r="Y493" s="7">
        <f t="shared" si="360"/>
        <v>0</v>
      </c>
      <c r="Z493" s="7">
        <f t="shared" si="360"/>
        <v>0</v>
      </c>
      <c r="AA493" s="7">
        <f t="shared" si="360"/>
        <v>48000</v>
      </c>
      <c r="AB493" s="99"/>
      <c r="AC493" s="99"/>
      <c r="AD493" s="99"/>
      <c r="AE493" s="99"/>
      <c r="AF493" s="99"/>
    </row>
    <row r="494" spans="1:32" s="35" customFormat="1" ht="15" customHeight="1">
      <c r="A494" s="101" t="s">
        <v>26</v>
      </c>
      <c r="B494" s="210" t="s">
        <v>452</v>
      </c>
      <c r="C494" s="264" t="s">
        <v>464</v>
      </c>
      <c r="D494" s="264"/>
      <c r="E494" s="317"/>
      <c r="F494" s="317"/>
      <c r="G494" s="317"/>
      <c r="H494" s="317"/>
      <c r="I494" s="317"/>
      <c r="J494" s="317"/>
      <c r="K494" s="317"/>
      <c r="L494" s="148"/>
      <c r="M494" s="112">
        <v>5.7142857142857141E-2</v>
      </c>
      <c r="N494" s="7">
        <f t="shared" si="361"/>
        <v>6000</v>
      </c>
      <c r="O494" s="7">
        <f t="shared" si="362"/>
        <v>0</v>
      </c>
      <c r="P494" s="7">
        <f t="shared" si="359"/>
        <v>0</v>
      </c>
      <c r="Q494" s="7">
        <f t="shared" si="359"/>
        <v>0</v>
      </c>
      <c r="R494" s="7">
        <f t="shared" si="359"/>
        <v>6000</v>
      </c>
      <c r="S494" s="7">
        <f t="shared" si="359"/>
        <v>0</v>
      </c>
      <c r="T494" s="7">
        <f t="shared" si="359"/>
        <v>0</v>
      </c>
      <c r="U494" s="7">
        <f t="shared" si="359"/>
        <v>6000</v>
      </c>
      <c r="V494" s="7">
        <f t="shared" si="363"/>
        <v>12000</v>
      </c>
      <c r="W494" s="7">
        <f t="shared" si="364"/>
        <v>6000</v>
      </c>
      <c r="X494" s="7">
        <f t="shared" si="360"/>
        <v>0</v>
      </c>
      <c r="Y494" s="7">
        <f t="shared" si="360"/>
        <v>0</v>
      </c>
      <c r="Z494" s="7">
        <f t="shared" si="360"/>
        <v>0</v>
      </c>
      <c r="AA494" s="7">
        <f t="shared" si="360"/>
        <v>6000</v>
      </c>
      <c r="AB494" s="99"/>
      <c r="AC494" s="99"/>
      <c r="AD494" s="99"/>
      <c r="AE494" s="99"/>
      <c r="AF494" s="99"/>
    </row>
    <row r="495" spans="1:32" s="35" customFormat="1" ht="15" customHeight="1">
      <c r="A495" s="101" t="s">
        <v>27</v>
      </c>
      <c r="B495" s="210" t="s">
        <v>23</v>
      </c>
      <c r="C495" s="264" t="s">
        <v>23</v>
      </c>
      <c r="D495" s="264"/>
      <c r="E495" s="317"/>
      <c r="F495" s="317"/>
      <c r="G495" s="317"/>
      <c r="H495" s="317"/>
      <c r="I495" s="317"/>
      <c r="J495" s="317"/>
      <c r="K495" s="317"/>
      <c r="L495" s="148"/>
      <c r="M495" s="112">
        <v>0</v>
      </c>
      <c r="N495" s="7">
        <f t="shared" si="361"/>
        <v>0</v>
      </c>
      <c r="O495" s="7">
        <f t="shared" si="362"/>
        <v>0</v>
      </c>
      <c r="P495" s="7">
        <f t="shared" si="359"/>
        <v>0</v>
      </c>
      <c r="Q495" s="7">
        <f t="shared" si="359"/>
        <v>0</v>
      </c>
      <c r="R495" s="7">
        <f t="shared" si="359"/>
        <v>0</v>
      </c>
      <c r="S495" s="7">
        <f t="shared" si="359"/>
        <v>0</v>
      </c>
      <c r="T495" s="7">
        <f t="shared" si="359"/>
        <v>0</v>
      </c>
      <c r="U495" s="7">
        <f t="shared" si="359"/>
        <v>0</v>
      </c>
      <c r="V495" s="7">
        <f t="shared" si="363"/>
        <v>0</v>
      </c>
      <c r="W495" s="7">
        <f t="shared" si="364"/>
        <v>0</v>
      </c>
      <c r="X495" s="7">
        <f t="shared" si="360"/>
        <v>0</v>
      </c>
      <c r="Y495" s="7">
        <f t="shared" si="360"/>
        <v>0</v>
      </c>
      <c r="Z495" s="7">
        <f t="shared" si="360"/>
        <v>0</v>
      </c>
      <c r="AA495" s="7">
        <f t="shared" si="360"/>
        <v>0</v>
      </c>
      <c r="AB495" s="99"/>
      <c r="AC495" s="99"/>
      <c r="AD495" s="99"/>
      <c r="AE495" s="99"/>
      <c r="AF495" s="99"/>
    </row>
    <row r="496" spans="1:32" s="35" customFormat="1" ht="31.5" customHeight="1">
      <c r="A496" s="101" t="s">
        <v>28</v>
      </c>
      <c r="B496" s="197" t="s">
        <v>396</v>
      </c>
      <c r="C496" s="127" t="s">
        <v>464</v>
      </c>
      <c r="D496" s="127"/>
      <c r="E496" s="317"/>
      <c r="F496" s="317"/>
      <c r="G496" s="317"/>
      <c r="H496" s="317"/>
      <c r="I496" s="317"/>
      <c r="J496" s="317"/>
      <c r="K496" s="317"/>
      <c r="L496" s="148"/>
      <c r="M496" s="112">
        <v>5.7142857142857141E-2</v>
      </c>
      <c r="N496" s="7">
        <f t="shared" si="361"/>
        <v>6000</v>
      </c>
      <c r="O496" s="7">
        <f t="shared" si="362"/>
        <v>0</v>
      </c>
      <c r="P496" s="7">
        <f t="shared" si="359"/>
        <v>0</v>
      </c>
      <c r="Q496" s="7">
        <f t="shared" si="359"/>
        <v>0</v>
      </c>
      <c r="R496" s="7">
        <f t="shared" si="359"/>
        <v>6000</v>
      </c>
      <c r="S496" s="7">
        <f t="shared" si="359"/>
        <v>0</v>
      </c>
      <c r="T496" s="7">
        <f t="shared" si="359"/>
        <v>0</v>
      </c>
      <c r="U496" s="7">
        <f t="shared" si="359"/>
        <v>6000</v>
      </c>
      <c r="V496" s="7">
        <f t="shared" si="363"/>
        <v>12000</v>
      </c>
      <c r="W496" s="7">
        <f t="shared" si="364"/>
        <v>6000</v>
      </c>
      <c r="X496" s="7">
        <f t="shared" si="360"/>
        <v>0</v>
      </c>
      <c r="Y496" s="7">
        <f t="shared" si="360"/>
        <v>0</v>
      </c>
      <c r="Z496" s="7">
        <f t="shared" si="360"/>
        <v>0</v>
      </c>
      <c r="AA496" s="7">
        <f t="shared" si="360"/>
        <v>6000</v>
      </c>
      <c r="AB496" s="99"/>
      <c r="AC496" s="99"/>
      <c r="AD496" s="99"/>
      <c r="AE496" s="99"/>
      <c r="AF496" s="99"/>
    </row>
    <row r="497" spans="1:32" s="35" customFormat="1" ht="15" customHeight="1">
      <c r="A497" s="101" t="s">
        <v>29</v>
      </c>
      <c r="B497" s="210" t="s">
        <v>465</v>
      </c>
      <c r="C497" s="264" t="s">
        <v>466</v>
      </c>
      <c r="D497" s="264"/>
      <c r="E497" s="317"/>
      <c r="F497" s="317"/>
      <c r="G497" s="317"/>
      <c r="H497" s="317"/>
      <c r="I497" s="317"/>
      <c r="J497" s="317"/>
      <c r="K497" s="317"/>
      <c r="L497" s="148"/>
      <c r="M497" s="112">
        <v>0.11428571428571428</v>
      </c>
      <c r="N497" s="7">
        <f t="shared" si="361"/>
        <v>12000</v>
      </c>
      <c r="O497" s="7">
        <f t="shared" si="362"/>
        <v>0</v>
      </c>
      <c r="P497" s="7">
        <f t="shared" si="359"/>
        <v>0</v>
      </c>
      <c r="Q497" s="7">
        <f t="shared" si="359"/>
        <v>0</v>
      </c>
      <c r="R497" s="7">
        <f t="shared" si="359"/>
        <v>12000</v>
      </c>
      <c r="S497" s="7">
        <f t="shared" si="359"/>
        <v>0</v>
      </c>
      <c r="T497" s="7">
        <f t="shared" si="359"/>
        <v>0</v>
      </c>
      <c r="U497" s="7">
        <f t="shared" si="359"/>
        <v>12000</v>
      </c>
      <c r="V497" s="7">
        <f t="shared" si="363"/>
        <v>24000</v>
      </c>
      <c r="W497" s="7">
        <f t="shared" si="364"/>
        <v>12000</v>
      </c>
      <c r="X497" s="7">
        <f t="shared" si="360"/>
        <v>0</v>
      </c>
      <c r="Y497" s="7">
        <f t="shared" si="360"/>
        <v>0</v>
      </c>
      <c r="Z497" s="7">
        <f t="shared" si="360"/>
        <v>0</v>
      </c>
      <c r="AA497" s="7">
        <f t="shared" si="360"/>
        <v>12000</v>
      </c>
      <c r="AB497" s="99"/>
      <c r="AC497" s="99"/>
      <c r="AD497" s="99"/>
      <c r="AE497" s="99"/>
      <c r="AF497" s="99"/>
    </row>
    <row r="498" spans="1:32" s="35" customFormat="1" ht="15" customHeight="1">
      <c r="A498" s="101" t="s">
        <v>30</v>
      </c>
      <c r="B498" s="210" t="s">
        <v>467</v>
      </c>
      <c r="C498" s="264" t="s">
        <v>468</v>
      </c>
      <c r="D498" s="264"/>
      <c r="E498" s="317"/>
      <c r="F498" s="317"/>
      <c r="G498" s="317"/>
      <c r="H498" s="317"/>
      <c r="I498" s="317"/>
      <c r="J498" s="317"/>
      <c r="K498" s="317"/>
      <c r="L498" s="148"/>
      <c r="M498" s="112">
        <v>2.8571428571428571E-2</v>
      </c>
      <c r="N498" s="7">
        <f t="shared" si="361"/>
        <v>3000</v>
      </c>
      <c r="O498" s="7">
        <f t="shared" si="362"/>
        <v>0</v>
      </c>
      <c r="P498" s="7">
        <f t="shared" si="359"/>
        <v>0</v>
      </c>
      <c r="Q498" s="7">
        <f t="shared" si="359"/>
        <v>0</v>
      </c>
      <c r="R498" s="7">
        <f t="shared" si="359"/>
        <v>3000</v>
      </c>
      <c r="S498" s="7">
        <f t="shared" si="359"/>
        <v>0</v>
      </c>
      <c r="T498" s="7">
        <f t="shared" si="359"/>
        <v>0</v>
      </c>
      <c r="U498" s="7">
        <f t="shared" si="359"/>
        <v>3000</v>
      </c>
      <c r="V498" s="7">
        <f t="shared" si="363"/>
        <v>6000</v>
      </c>
      <c r="W498" s="7">
        <f t="shared" si="364"/>
        <v>3000</v>
      </c>
      <c r="X498" s="7">
        <f t="shared" si="360"/>
        <v>0</v>
      </c>
      <c r="Y498" s="7">
        <f t="shared" si="360"/>
        <v>0</v>
      </c>
      <c r="Z498" s="7">
        <f t="shared" si="360"/>
        <v>0</v>
      </c>
      <c r="AA498" s="7">
        <f t="shared" si="360"/>
        <v>3000</v>
      </c>
      <c r="AB498" s="99"/>
      <c r="AC498" s="99"/>
      <c r="AD498" s="99"/>
      <c r="AE498" s="99"/>
      <c r="AF498" s="99"/>
    </row>
    <row r="499" spans="1:32" s="35" customFormat="1" ht="15" customHeight="1">
      <c r="A499" s="212"/>
      <c r="B499" s="210"/>
      <c r="C499" s="264"/>
      <c r="D499" s="264"/>
      <c r="E499" s="313"/>
      <c r="F499" s="313"/>
      <c r="G499" s="313"/>
      <c r="H499" s="313"/>
      <c r="I499" s="313"/>
      <c r="J499" s="313"/>
      <c r="K499" s="313"/>
      <c r="L499" s="30"/>
      <c r="M499" s="110">
        <v>1</v>
      </c>
      <c r="N499" s="7"/>
      <c r="O499" s="7"/>
      <c r="P499" s="7"/>
      <c r="Q499" s="7"/>
      <c r="R499" s="7"/>
      <c r="S499" s="7"/>
      <c r="T499" s="7"/>
      <c r="U499" s="7"/>
      <c r="V499" s="57"/>
      <c r="W499" s="7"/>
      <c r="X499" s="7"/>
      <c r="Y499" s="7"/>
      <c r="Z499" s="7"/>
      <c r="AA499" s="7"/>
      <c r="AB499" s="99"/>
      <c r="AC499" s="99"/>
      <c r="AD499" s="99"/>
      <c r="AE499" s="99"/>
      <c r="AF499" s="99"/>
    </row>
    <row r="500" spans="1:32">
      <c r="A500" s="349" t="s">
        <v>469</v>
      </c>
      <c r="B500" s="349"/>
      <c r="C500" s="349"/>
      <c r="D500" s="349"/>
      <c r="E500" s="349"/>
      <c r="F500" s="349"/>
      <c r="G500" s="349"/>
      <c r="H500" s="349"/>
      <c r="I500" s="349"/>
      <c r="J500" s="349"/>
      <c r="K500" s="349"/>
      <c r="L500" s="349"/>
      <c r="M500" s="349"/>
      <c r="N500" s="52"/>
      <c r="O500" s="52"/>
      <c r="P500" s="52"/>
      <c r="Q500" s="52"/>
      <c r="R500" s="52"/>
      <c r="S500" s="52"/>
      <c r="T500" s="52"/>
      <c r="U500" s="52"/>
      <c r="V500" s="55">
        <f>+V4+V151+V299+V447+V490</f>
        <v>115692244.853074</v>
      </c>
      <c r="W500" s="55">
        <f t="shared" ref="W500:AA500" si="365">+W4+W151+W299+W447+W490</f>
        <v>26139067.132163603</v>
      </c>
      <c r="X500" s="55">
        <f t="shared" si="365"/>
        <v>37954961.617913842</v>
      </c>
      <c r="Y500" s="55">
        <f t="shared" si="365"/>
        <v>18999529.744869277</v>
      </c>
      <c r="Z500" s="55">
        <f t="shared" si="365"/>
        <v>24316473.02867163</v>
      </c>
      <c r="AA500" s="55">
        <f t="shared" si="365"/>
        <v>8282213.3294556253</v>
      </c>
      <c r="AB500" s="246"/>
      <c r="AC500" s="246"/>
      <c r="AD500" s="246"/>
      <c r="AE500" s="246"/>
      <c r="AF500" s="246"/>
    </row>
    <row r="501" spans="1:32" s="2" customFormat="1">
      <c r="A501" s="34"/>
      <c r="B501" s="34"/>
      <c r="C501" s="34"/>
      <c r="D501" s="34"/>
      <c r="E501" s="34"/>
      <c r="F501" s="34"/>
      <c r="G501" s="34"/>
      <c r="H501" s="34"/>
      <c r="I501" s="34"/>
      <c r="J501" s="34"/>
      <c r="K501" s="34"/>
      <c r="L501" s="34"/>
      <c r="M501" s="34"/>
      <c r="N501" s="96"/>
      <c r="O501" s="96"/>
      <c r="P501" s="96"/>
      <c r="Q501" s="96"/>
      <c r="R501" s="96"/>
      <c r="S501" s="96"/>
      <c r="T501" s="96"/>
      <c r="U501" s="96"/>
      <c r="V501" s="97"/>
      <c r="W501" s="34"/>
      <c r="X501" s="34"/>
      <c r="Y501" s="163"/>
      <c r="Z501" s="34"/>
      <c r="AA501" s="34"/>
      <c r="AB501" s="34"/>
      <c r="AC501" s="34"/>
      <c r="AD501" s="34"/>
      <c r="AE501" s="34"/>
      <c r="AF501" s="34"/>
    </row>
    <row r="502" spans="1:32" s="2" customFormat="1">
      <c r="A502" s="34"/>
      <c r="B502" s="34"/>
      <c r="C502" s="34"/>
      <c r="D502" s="34"/>
      <c r="E502" s="34"/>
      <c r="F502" s="34"/>
      <c r="G502" s="34"/>
      <c r="H502" s="34"/>
      <c r="I502" s="34"/>
      <c r="J502" s="34"/>
      <c r="K502" s="34"/>
      <c r="L502" s="34"/>
      <c r="M502" s="34"/>
      <c r="N502" s="96"/>
      <c r="O502" s="96"/>
      <c r="P502" s="96"/>
      <c r="Q502" s="96"/>
      <c r="R502" s="96"/>
      <c r="S502" s="96"/>
      <c r="T502" s="96"/>
      <c r="U502" s="96"/>
      <c r="V502" s="97"/>
      <c r="W502" s="34"/>
      <c r="X502" s="34"/>
      <c r="Y502" s="163"/>
      <c r="Z502" s="34"/>
      <c r="AA502" s="34"/>
      <c r="AB502" s="34"/>
      <c r="AC502" s="34"/>
      <c r="AD502" s="34"/>
      <c r="AE502" s="34"/>
      <c r="AF502" s="34"/>
    </row>
    <row r="503" spans="1:32" s="2" customFormat="1">
      <c r="A503" s="34"/>
      <c r="B503" s="34"/>
      <c r="C503" s="34"/>
      <c r="D503" s="34"/>
      <c r="E503" s="34"/>
      <c r="F503" s="34"/>
      <c r="G503" s="34"/>
      <c r="H503" s="34"/>
      <c r="I503" s="34"/>
      <c r="J503" s="34"/>
      <c r="K503" s="34"/>
      <c r="L503" s="34"/>
      <c r="M503" s="34"/>
      <c r="N503" s="96"/>
      <c r="O503" s="96"/>
      <c r="P503" s="96"/>
      <c r="Q503" s="96"/>
      <c r="R503" s="96"/>
      <c r="S503" s="96"/>
      <c r="T503" s="96"/>
      <c r="U503" s="96"/>
      <c r="V503" s="97"/>
      <c r="W503" s="34"/>
      <c r="X503" s="34"/>
      <c r="Y503" s="163"/>
      <c r="Z503" s="34"/>
      <c r="AA503" s="34"/>
      <c r="AB503" s="34"/>
      <c r="AC503" s="34"/>
      <c r="AD503" s="34"/>
      <c r="AE503" s="34"/>
      <c r="AF503" s="34"/>
    </row>
    <row r="504" spans="1:32" s="2" customFormat="1">
      <c r="A504" s="34"/>
      <c r="B504" s="34"/>
      <c r="C504" s="34"/>
      <c r="D504" s="34"/>
      <c r="E504" s="34"/>
      <c r="F504" s="34"/>
      <c r="G504" s="34"/>
      <c r="H504" s="34"/>
      <c r="I504" s="34"/>
      <c r="J504" s="34"/>
      <c r="K504" s="34"/>
      <c r="L504" s="34"/>
      <c r="M504" s="34"/>
      <c r="N504" s="96"/>
      <c r="O504" s="96"/>
      <c r="P504" s="96"/>
      <c r="Q504" s="96"/>
      <c r="R504" s="96"/>
      <c r="S504" s="96"/>
      <c r="T504" s="96"/>
      <c r="U504" s="96"/>
      <c r="V504" s="322"/>
      <c r="W504" s="34"/>
      <c r="X504" s="34"/>
      <c r="Y504" s="163"/>
      <c r="Z504" s="34"/>
      <c r="AA504" s="34"/>
      <c r="AB504" s="34"/>
      <c r="AC504" s="34"/>
      <c r="AD504" s="34"/>
      <c r="AE504" s="34"/>
      <c r="AF504" s="34"/>
    </row>
    <row r="505" spans="1:32" s="2" customFormat="1">
      <c r="A505" s="34"/>
      <c r="B505" s="34"/>
      <c r="C505" s="34"/>
      <c r="D505" s="34"/>
      <c r="E505" s="34"/>
      <c r="F505" s="34"/>
      <c r="G505" s="34"/>
      <c r="H505" s="34"/>
      <c r="I505" s="34"/>
      <c r="J505" s="34"/>
      <c r="K505" s="34"/>
      <c r="L505" s="34"/>
      <c r="M505" s="34"/>
      <c r="N505" s="96"/>
      <c r="O505" s="96"/>
      <c r="P505" s="96"/>
      <c r="Q505" s="96"/>
      <c r="R505" s="96"/>
      <c r="S505" s="96"/>
      <c r="T505" s="96"/>
      <c r="U505" s="96"/>
      <c r="V505" s="97"/>
      <c r="W505" s="34"/>
      <c r="X505" s="34"/>
      <c r="Y505" s="163"/>
      <c r="Z505" s="34"/>
      <c r="AA505" s="34"/>
      <c r="AB505" s="34"/>
      <c r="AC505" s="34"/>
      <c r="AD505" s="34"/>
      <c r="AE505" s="34"/>
      <c r="AF505" s="34"/>
    </row>
    <row r="506" spans="1:32" s="2" customFormat="1">
      <c r="A506" s="34"/>
      <c r="B506" s="34"/>
      <c r="C506" s="34"/>
      <c r="D506" s="34"/>
      <c r="E506" s="34"/>
      <c r="F506" s="34"/>
      <c r="G506" s="34"/>
      <c r="H506" s="34"/>
      <c r="I506" s="34"/>
      <c r="J506" s="34"/>
      <c r="K506" s="34"/>
      <c r="L506" s="34"/>
      <c r="M506" s="34"/>
      <c r="N506" s="96"/>
      <c r="O506" s="96"/>
      <c r="P506" s="96"/>
      <c r="Q506" s="96"/>
      <c r="R506" s="96"/>
      <c r="S506" s="96"/>
      <c r="T506" s="96"/>
      <c r="U506" s="96"/>
      <c r="V506" s="97"/>
      <c r="W506" s="34"/>
      <c r="X506" s="34"/>
      <c r="Y506" s="163"/>
      <c r="Z506" s="34"/>
      <c r="AA506" s="34"/>
      <c r="AB506" s="34"/>
      <c r="AC506" s="34"/>
      <c r="AD506" s="34"/>
      <c r="AE506" s="34"/>
      <c r="AF506" s="34"/>
    </row>
    <row r="507" spans="1:32" s="2" customFormat="1">
      <c r="A507" s="34"/>
      <c r="B507" s="34"/>
      <c r="C507" s="34"/>
      <c r="D507" s="34"/>
      <c r="E507" s="34"/>
      <c r="F507" s="34"/>
      <c r="G507" s="34"/>
      <c r="H507" s="34"/>
      <c r="I507" s="34"/>
      <c r="J507" s="34"/>
      <c r="K507" s="34"/>
      <c r="L507" s="34"/>
      <c r="M507" s="34"/>
      <c r="N507" s="96"/>
      <c r="O507" s="96"/>
      <c r="P507" s="96"/>
      <c r="Q507" s="96"/>
      <c r="R507" s="96"/>
      <c r="S507" s="96"/>
      <c r="T507" s="96"/>
      <c r="U507" s="96"/>
      <c r="V507" s="97"/>
      <c r="W507" s="34"/>
      <c r="X507" s="34"/>
      <c r="Y507" s="163"/>
      <c r="Z507" s="34"/>
      <c r="AA507" s="34"/>
      <c r="AB507" s="34"/>
      <c r="AC507" s="34"/>
      <c r="AD507" s="34"/>
      <c r="AE507" s="34"/>
      <c r="AF507" s="34"/>
    </row>
    <row r="508" spans="1:32" s="2" customFormat="1">
      <c r="A508" s="34"/>
      <c r="B508" s="34"/>
      <c r="C508" s="34"/>
      <c r="D508" s="34"/>
      <c r="E508" s="34"/>
      <c r="F508" s="34"/>
      <c r="G508" s="34"/>
      <c r="H508" s="34"/>
      <c r="I508" s="34"/>
      <c r="J508" s="34"/>
      <c r="K508" s="34"/>
      <c r="L508" s="34"/>
      <c r="M508" s="34"/>
      <c r="N508" s="96"/>
      <c r="O508" s="96"/>
      <c r="P508" s="96"/>
      <c r="Q508" s="96"/>
      <c r="R508" s="96"/>
      <c r="S508" s="96"/>
      <c r="T508" s="96"/>
      <c r="U508" s="96"/>
      <c r="V508" s="97"/>
      <c r="W508" s="34"/>
      <c r="X508" s="34"/>
      <c r="Y508" s="163"/>
      <c r="Z508" s="34"/>
      <c r="AA508" s="34"/>
      <c r="AB508" s="34"/>
      <c r="AC508" s="34"/>
      <c r="AD508" s="34"/>
      <c r="AE508" s="34"/>
      <c r="AF508" s="34"/>
    </row>
    <row r="509" spans="1:32" s="2" customFormat="1">
      <c r="A509" s="34"/>
      <c r="B509" s="34"/>
      <c r="C509" s="34"/>
      <c r="D509" s="34"/>
      <c r="E509" s="34"/>
      <c r="F509" s="34"/>
      <c r="G509" s="34"/>
      <c r="H509" s="34"/>
      <c r="I509" s="34"/>
      <c r="J509" s="34"/>
      <c r="K509" s="34"/>
      <c r="L509" s="34"/>
      <c r="M509" s="34"/>
      <c r="N509" s="96"/>
      <c r="O509" s="96"/>
      <c r="P509" s="96"/>
      <c r="Q509" s="96"/>
      <c r="R509" s="96"/>
      <c r="S509" s="96"/>
      <c r="T509" s="96"/>
      <c r="U509" s="96"/>
      <c r="V509" s="97"/>
      <c r="W509" s="34"/>
      <c r="X509" s="34"/>
      <c r="Y509" s="163"/>
      <c r="Z509" s="34"/>
      <c r="AA509" s="34"/>
      <c r="AB509" s="34"/>
      <c r="AC509" s="34"/>
      <c r="AD509" s="34"/>
      <c r="AE509" s="34"/>
      <c r="AF509" s="34"/>
    </row>
    <row r="510" spans="1:32" s="2" customFormat="1">
      <c r="A510" s="34"/>
      <c r="B510" s="34"/>
      <c r="C510" s="34"/>
      <c r="D510" s="34"/>
      <c r="E510" s="34"/>
      <c r="F510" s="34"/>
      <c r="G510" s="34"/>
      <c r="H510" s="34"/>
      <c r="I510" s="34"/>
      <c r="J510" s="34"/>
      <c r="K510" s="34"/>
      <c r="L510" s="34"/>
      <c r="M510" s="34"/>
      <c r="N510" s="96"/>
      <c r="O510" s="96"/>
      <c r="P510" s="96"/>
      <c r="Q510" s="96"/>
      <c r="R510" s="96"/>
      <c r="S510" s="96"/>
      <c r="T510" s="96"/>
      <c r="U510" s="96"/>
      <c r="V510" s="97"/>
      <c r="W510" s="34"/>
      <c r="X510" s="34"/>
      <c r="Y510" s="163"/>
      <c r="Z510" s="34"/>
      <c r="AA510" s="34"/>
      <c r="AB510" s="34"/>
      <c r="AC510" s="34"/>
      <c r="AD510" s="34"/>
      <c r="AE510" s="34"/>
      <c r="AF510" s="34"/>
    </row>
    <row r="511" spans="1:32" s="2" customFormat="1">
      <c r="A511" s="34"/>
      <c r="B511" s="34"/>
      <c r="C511" s="34"/>
      <c r="D511" s="34"/>
      <c r="E511" s="34"/>
      <c r="F511" s="34"/>
      <c r="G511" s="34"/>
      <c r="H511" s="34"/>
      <c r="I511" s="34"/>
      <c r="J511" s="34"/>
      <c r="K511" s="34"/>
      <c r="L511" s="34"/>
      <c r="M511" s="34"/>
      <c r="N511" s="96"/>
      <c r="O511" s="96"/>
      <c r="P511" s="96"/>
      <c r="Q511" s="96"/>
      <c r="R511" s="96"/>
      <c r="S511" s="96"/>
      <c r="T511" s="96"/>
      <c r="U511" s="96"/>
      <c r="V511" s="97"/>
      <c r="W511" s="34"/>
      <c r="X511" s="34"/>
      <c r="Y511" s="163"/>
      <c r="Z511" s="34"/>
      <c r="AA511" s="34"/>
      <c r="AB511" s="34"/>
      <c r="AC511" s="34"/>
      <c r="AD511" s="34"/>
      <c r="AE511" s="34"/>
      <c r="AF511" s="34"/>
    </row>
    <row r="512" spans="1:32" s="2" customFormat="1">
      <c r="A512" s="34"/>
      <c r="B512" s="34"/>
      <c r="C512" s="34"/>
      <c r="D512" s="34"/>
      <c r="E512" s="34"/>
      <c r="F512" s="34"/>
      <c r="G512" s="34"/>
      <c r="H512" s="34"/>
      <c r="I512" s="34"/>
      <c r="J512" s="34"/>
      <c r="K512" s="34"/>
      <c r="L512" s="34"/>
      <c r="M512" s="34"/>
      <c r="N512" s="96"/>
      <c r="O512" s="96"/>
      <c r="P512" s="96"/>
      <c r="Q512" s="96"/>
      <c r="R512" s="96"/>
      <c r="S512" s="96"/>
      <c r="T512" s="96"/>
      <c r="U512" s="96"/>
      <c r="V512" s="97"/>
      <c r="W512" s="34"/>
      <c r="X512" s="34"/>
      <c r="Y512" s="163"/>
      <c r="Z512" s="34"/>
      <c r="AA512" s="34"/>
      <c r="AB512" s="34"/>
      <c r="AC512" s="34"/>
      <c r="AD512" s="34"/>
      <c r="AE512" s="34"/>
      <c r="AF512" s="34"/>
    </row>
    <row r="513" spans="1:32" s="2" customFormat="1">
      <c r="A513" s="34"/>
      <c r="B513" s="34"/>
      <c r="C513" s="34"/>
      <c r="D513" s="34"/>
      <c r="E513" s="34"/>
      <c r="F513" s="34"/>
      <c r="G513" s="34"/>
      <c r="H513" s="34"/>
      <c r="I513" s="34"/>
      <c r="J513" s="34"/>
      <c r="K513" s="34"/>
      <c r="L513" s="34"/>
      <c r="M513" s="34"/>
      <c r="N513" s="96"/>
      <c r="O513" s="96"/>
      <c r="P513" s="96"/>
      <c r="Q513" s="96"/>
      <c r="R513" s="96"/>
      <c r="S513" s="96"/>
      <c r="T513" s="96"/>
      <c r="U513" s="96"/>
      <c r="V513" s="97"/>
      <c r="W513" s="34"/>
      <c r="X513" s="34"/>
      <c r="Y513" s="163"/>
      <c r="Z513" s="34"/>
      <c r="AA513" s="34"/>
      <c r="AB513" s="34"/>
      <c r="AC513" s="34"/>
      <c r="AD513" s="34"/>
      <c r="AE513" s="34"/>
      <c r="AF513" s="34"/>
    </row>
    <row r="514" spans="1:32" s="2" customFormat="1">
      <c r="A514" s="34"/>
      <c r="B514" s="34"/>
      <c r="C514" s="34"/>
      <c r="D514" s="34"/>
      <c r="E514" s="34"/>
      <c r="F514" s="34"/>
      <c r="G514" s="34"/>
      <c r="H514" s="34"/>
      <c r="I514" s="34"/>
      <c r="J514" s="34"/>
      <c r="K514" s="34"/>
      <c r="L514" s="34"/>
      <c r="M514" s="34"/>
      <c r="N514" s="96"/>
      <c r="O514" s="96"/>
      <c r="P514" s="96"/>
      <c r="Q514" s="96"/>
      <c r="R514" s="96"/>
      <c r="S514" s="96"/>
      <c r="T514" s="96"/>
      <c r="U514" s="96"/>
      <c r="V514" s="97"/>
      <c r="W514" s="34"/>
      <c r="X514" s="34"/>
      <c r="Y514" s="163"/>
      <c r="Z514" s="34"/>
      <c r="AA514" s="34"/>
      <c r="AB514" s="34"/>
      <c r="AC514" s="34"/>
      <c r="AD514" s="34"/>
      <c r="AE514" s="34"/>
      <c r="AF514" s="34"/>
    </row>
    <row r="515" spans="1:32" s="2" customFormat="1">
      <c r="A515" s="34"/>
      <c r="B515" s="34"/>
      <c r="C515" s="34"/>
      <c r="D515" s="34"/>
      <c r="E515" s="34"/>
      <c r="F515" s="34"/>
      <c r="G515" s="34"/>
      <c r="H515" s="34"/>
      <c r="I515" s="34"/>
      <c r="J515" s="34"/>
      <c r="K515" s="34"/>
      <c r="L515" s="34"/>
      <c r="M515" s="34"/>
      <c r="N515" s="96"/>
      <c r="O515" s="96"/>
      <c r="P515" s="96"/>
      <c r="Q515" s="96"/>
      <c r="R515" s="96"/>
      <c r="S515" s="96"/>
      <c r="T515" s="96"/>
      <c r="U515" s="96"/>
      <c r="V515" s="97"/>
      <c r="W515" s="34"/>
      <c r="X515" s="34"/>
      <c r="Y515" s="163"/>
      <c r="Z515" s="34"/>
      <c r="AA515" s="34"/>
      <c r="AB515" s="34"/>
      <c r="AC515" s="34"/>
      <c r="AD515" s="34"/>
      <c r="AE515" s="34"/>
      <c r="AF515" s="34"/>
    </row>
    <row r="516" spans="1:32" s="2" customFormat="1">
      <c r="A516" s="34"/>
      <c r="B516" s="34"/>
      <c r="C516" s="34"/>
      <c r="D516" s="34"/>
      <c r="E516" s="34"/>
      <c r="F516" s="34"/>
      <c r="G516" s="34"/>
      <c r="H516" s="34"/>
      <c r="I516" s="34"/>
      <c r="J516" s="34"/>
      <c r="K516" s="34"/>
      <c r="L516" s="34"/>
      <c r="M516" s="34"/>
      <c r="N516" s="96"/>
      <c r="O516" s="96"/>
      <c r="P516" s="96"/>
      <c r="Q516" s="96"/>
      <c r="R516" s="96"/>
      <c r="S516" s="96"/>
      <c r="T516" s="96"/>
      <c r="U516" s="96"/>
      <c r="V516" s="97"/>
      <c r="W516" s="34"/>
      <c r="X516" s="34"/>
      <c r="Y516" s="163"/>
      <c r="Z516" s="34"/>
      <c r="AA516" s="34"/>
      <c r="AB516" s="34"/>
      <c r="AC516" s="34"/>
      <c r="AD516" s="34"/>
      <c r="AE516" s="34"/>
      <c r="AF516" s="34"/>
    </row>
    <row r="517" spans="1:32" s="2" customFormat="1">
      <c r="A517" s="34"/>
      <c r="B517" s="34"/>
      <c r="C517" s="34"/>
      <c r="D517" s="34"/>
      <c r="E517" s="34"/>
      <c r="F517" s="34"/>
      <c r="G517" s="34"/>
      <c r="H517" s="34"/>
      <c r="I517" s="34"/>
      <c r="J517" s="34"/>
      <c r="K517" s="34"/>
      <c r="L517" s="34"/>
      <c r="M517" s="34"/>
      <c r="N517" s="96"/>
      <c r="O517" s="96"/>
      <c r="P517" s="96"/>
      <c r="Q517" s="96"/>
      <c r="R517" s="96"/>
      <c r="S517" s="96"/>
      <c r="T517" s="96"/>
      <c r="U517" s="96"/>
      <c r="V517" s="97"/>
      <c r="W517" s="34"/>
      <c r="X517" s="34"/>
      <c r="Y517" s="163"/>
      <c r="Z517" s="34"/>
      <c r="AA517" s="34"/>
      <c r="AB517" s="34"/>
      <c r="AC517" s="34"/>
      <c r="AD517" s="34"/>
      <c r="AE517" s="34"/>
      <c r="AF517" s="34"/>
    </row>
    <row r="518" spans="1:32" s="2" customFormat="1">
      <c r="A518" s="34"/>
      <c r="B518" s="34"/>
      <c r="C518" s="34"/>
      <c r="D518" s="34"/>
      <c r="E518" s="34"/>
      <c r="F518" s="34"/>
      <c r="G518" s="34"/>
      <c r="H518" s="34"/>
      <c r="I518" s="34"/>
      <c r="J518" s="34"/>
      <c r="K518" s="34"/>
      <c r="L518" s="34"/>
      <c r="M518" s="34"/>
      <c r="N518" s="96"/>
      <c r="O518" s="96"/>
      <c r="P518" s="96"/>
      <c r="Q518" s="96"/>
      <c r="R518" s="96"/>
      <c r="S518" s="96"/>
      <c r="T518" s="96"/>
      <c r="U518" s="96"/>
      <c r="V518" s="97"/>
      <c r="W518" s="34"/>
      <c r="X518" s="34"/>
      <c r="Y518" s="163"/>
      <c r="Z518" s="34"/>
      <c r="AA518" s="34"/>
      <c r="AB518" s="34"/>
      <c r="AC518" s="34"/>
      <c r="AD518" s="34"/>
      <c r="AE518" s="34"/>
      <c r="AF518" s="34"/>
    </row>
    <row r="519" spans="1:32" s="2" customFormat="1">
      <c r="A519" s="34"/>
      <c r="B519" s="34"/>
      <c r="C519" s="34"/>
      <c r="D519" s="34"/>
      <c r="E519" s="34"/>
      <c r="F519" s="34"/>
      <c r="G519" s="34"/>
      <c r="H519" s="34"/>
      <c r="I519" s="34"/>
      <c r="J519" s="34"/>
      <c r="K519" s="34"/>
      <c r="L519" s="34"/>
      <c r="M519" s="34"/>
      <c r="N519" s="96"/>
      <c r="O519" s="96"/>
      <c r="P519" s="96"/>
      <c r="Q519" s="96"/>
      <c r="R519" s="96"/>
      <c r="S519" s="96"/>
      <c r="T519" s="96"/>
      <c r="U519" s="96"/>
      <c r="V519" s="97"/>
      <c r="W519" s="34"/>
      <c r="X519" s="34"/>
      <c r="Y519" s="163"/>
      <c r="Z519" s="34"/>
      <c r="AA519" s="34"/>
      <c r="AB519" s="34"/>
      <c r="AC519" s="34"/>
      <c r="AD519" s="34"/>
      <c r="AE519" s="34"/>
      <c r="AF519" s="34"/>
    </row>
    <row r="520" spans="1:32" s="2" customFormat="1">
      <c r="A520" s="34"/>
      <c r="B520" s="34"/>
      <c r="C520" s="34"/>
      <c r="D520" s="34"/>
      <c r="E520" s="34"/>
      <c r="F520" s="34"/>
      <c r="G520" s="34"/>
      <c r="H520" s="34"/>
      <c r="I520" s="34"/>
      <c r="J520" s="34"/>
      <c r="K520" s="34"/>
      <c r="L520" s="34"/>
      <c r="M520" s="34"/>
      <c r="N520" s="96"/>
      <c r="O520" s="96"/>
      <c r="P520" s="96"/>
      <c r="Q520" s="96"/>
      <c r="R520" s="96"/>
      <c r="S520" s="96"/>
      <c r="T520" s="96"/>
      <c r="U520" s="96"/>
      <c r="V520" s="97"/>
      <c r="W520" s="34"/>
      <c r="X520" s="34"/>
      <c r="Y520" s="163"/>
      <c r="Z520" s="34"/>
      <c r="AA520" s="34"/>
      <c r="AB520" s="34"/>
      <c r="AC520" s="34"/>
      <c r="AD520" s="34"/>
      <c r="AE520" s="34"/>
      <c r="AF520" s="34"/>
    </row>
    <row r="521" spans="1:32" s="2" customFormat="1">
      <c r="A521" s="34"/>
      <c r="B521" s="34"/>
      <c r="C521" s="34"/>
      <c r="D521" s="34"/>
      <c r="E521" s="34"/>
      <c r="F521" s="34"/>
      <c r="G521" s="34"/>
      <c r="H521" s="34"/>
      <c r="I521" s="34"/>
      <c r="J521" s="34"/>
      <c r="K521" s="34"/>
      <c r="L521" s="34"/>
      <c r="M521" s="34"/>
      <c r="N521" s="96"/>
      <c r="O521" s="96"/>
      <c r="P521" s="96"/>
      <c r="Q521" s="96"/>
      <c r="R521" s="96"/>
      <c r="S521" s="96"/>
      <c r="T521" s="96"/>
      <c r="U521" s="96"/>
      <c r="V521" s="97"/>
      <c r="W521" s="34"/>
      <c r="X521" s="34"/>
      <c r="Y521" s="163"/>
      <c r="Z521" s="34"/>
      <c r="AA521" s="34"/>
      <c r="AB521" s="34"/>
      <c r="AC521" s="34"/>
      <c r="AD521" s="34"/>
      <c r="AE521" s="34"/>
      <c r="AF521" s="34"/>
    </row>
    <row r="522" spans="1:32" s="2" customFormat="1">
      <c r="A522" s="34"/>
      <c r="B522" s="34"/>
      <c r="C522" s="34"/>
      <c r="D522" s="34"/>
      <c r="E522" s="34"/>
      <c r="F522" s="34"/>
      <c r="G522" s="34"/>
      <c r="H522" s="34"/>
      <c r="I522" s="34"/>
      <c r="J522" s="34"/>
      <c r="K522" s="34"/>
      <c r="L522" s="34"/>
      <c r="M522" s="34"/>
      <c r="N522" s="96"/>
      <c r="O522" s="96"/>
      <c r="P522" s="96"/>
      <c r="Q522" s="96"/>
      <c r="R522" s="96"/>
      <c r="S522" s="96"/>
      <c r="T522" s="96"/>
      <c r="U522" s="96"/>
      <c r="V522" s="97"/>
      <c r="W522" s="34"/>
      <c r="X522" s="34"/>
      <c r="Y522" s="163"/>
      <c r="Z522" s="34"/>
      <c r="AA522" s="34"/>
      <c r="AB522" s="34"/>
      <c r="AC522" s="34"/>
      <c r="AD522" s="34"/>
      <c r="AE522" s="34"/>
      <c r="AF522" s="34"/>
    </row>
    <row r="523" spans="1:32" s="2" customFormat="1">
      <c r="A523" s="34"/>
      <c r="B523" s="34"/>
      <c r="C523" s="34"/>
      <c r="D523" s="34"/>
      <c r="E523" s="34"/>
      <c r="F523" s="34"/>
      <c r="G523" s="34"/>
      <c r="H523" s="34"/>
      <c r="I523" s="34"/>
      <c r="J523" s="34"/>
      <c r="K523" s="34"/>
      <c r="L523" s="34"/>
      <c r="M523" s="34"/>
      <c r="N523" s="96"/>
      <c r="O523" s="96"/>
      <c r="P523" s="96"/>
      <c r="Q523" s="96"/>
      <c r="R523" s="96"/>
      <c r="S523" s="96"/>
      <c r="T523" s="96"/>
      <c r="U523" s="96"/>
      <c r="V523" s="97"/>
      <c r="W523" s="34"/>
      <c r="X523" s="34"/>
      <c r="Y523" s="163"/>
      <c r="Z523" s="34"/>
      <c r="AA523" s="34"/>
      <c r="AB523" s="34"/>
      <c r="AC523" s="34"/>
      <c r="AD523" s="34"/>
      <c r="AE523" s="34"/>
      <c r="AF523" s="34"/>
    </row>
    <row r="524" spans="1:32" s="2" customFormat="1">
      <c r="A524" s="34"/>
      <c r="B524" s="34"/>
      <c r="C524" s="34"/>
      <c r="D524" s="34"/>
      <c r="E524" s="34"/>
      <c r="F524" s="34"/>
      <c r="G524" s="34"/>
      <c r="H524" s="34"/>
      <c r="I524" s="34"/>
      <c r="J524" s="34"/>
      <c r="K524" s="34"/>
      <c r="L524" s="34"/>
      <c r="M524" s="34"/>
      <c r="N524" s="96"/>
      <c r="O524" s="96"/>
      <c r="P524" s="96"/>
      <c r="Q524" s="96"/>
      <c r="R524" s="96"/>
      <c r="S524" s="96"/>
      <c r="T524" s="96"/>
      <c r="U524" s="96"/>
      <c r="V524" s="97"/>
      <c r="W524" s="34"/>
      <c r="X524" s="34"/>
      <c r="Y524" s="163"/>
      <c r="Z524" s="34"/>
      <c r="AA524" s="34"/>
      <c r="AB524" s="34"/>
      <c r="AC524" s="34"/>
      <c r="AD524" s="34"/>
      <c r="AE524" s="34"/>
      <c r="AF524" s="34"/>
    </row>
    <row r="525" spans="1:32" s="2" customFormat="1">
      <c r="A525" s="34"/>
      <c r="B525" s="34"/>
      <c r="C525" s="34"/>
      <c r="D525" s="34"/>
      <c r="E525" s="34"/>
      <c r="F525" s="34"/>
      <c r="G525" s="34"/>
      <c r="H525" s="34"/>
      <c r="I525" s="34"/>
      <c r="J525" s="34"/>
      <c r="K525" s="34"/>
      <c r="L525" s="34"/>
      <c r="M525" s="34"/>
      <c r="N525" s="96"/>
      <c r="O525" s="96"/>
      <c r="P525" s="96"/>
      <c r="Q525" s="96"/>
      <c r="R525" s="96"/>
      <c r="S525" s="96"/>
      <c r="T525" s="96"/>
      <c r="U525" s="96"/>
      <c r="V525" s="97"/>
      <c r="W525" s="34"/>
      <c r="X525" s="34"/>
      <c r="Y525" s="163"/>
      <c r="Z525" s="34"/>
      <c r="AA525" s="34"/>
      <c r="AB525" s="34"/>
      <c r="AC525" s="34"/>
      <c r="AD525" s="34"/>
      <c r="AE525" s="34"/>
      <c r="AF525" s="34"/>
    </row>
    <row r="526" spans="1:32" s="2" customFormat="1">
      <c r="A526" s="34"/>
      <c r="B526" s="34"/>
      <c r="C526" s="34"/>
      <c r="D526" s="34"/>
      <c r="E526" s="34"/>
      <c r="F526" s="34"/>
      <c r="G526" s="34"/>
      <c r="H526" s="34"/>
      <c r="I526" s="34"/>
      <c r="J526" s="34"/>
      <c r="K526" s="34"/>
      <c r="L526" s="34"/>
      <c r="M526" s="34"/>
      <c r="N526" s="96"/>
      <c r="O526" s="96"/>
      <c r="P526" s="96"/>
      <c r="Q526" s="96"/>
      <c r="R526" s="96"/>
      <c r="S526" s="96"/>
      <c r="T526" s="96"/>
      <c r="U526" s="96"/>
      <c r="V526" s="97"/>
      <c r="W526" s="34"/>
      <c r="X526" s="34"/>
      <c r="Y526" s="163"/>
      <c r="Z526" s="34"/>
      <c r="AA526" s="34"/>
      <c r="AB526" s="34"/>
      <c r="AC526" s="34"/>
      <c r="AD526" s="34"/>
      <c r="AE526" s="34"/>
      <c r="AF526" s="34"/>
    </row>
    <row r="527" spans="1:32" s="2" customFormat="1">
      <c r="A527" s="34"/>
      <c r="B527" s="34"/>
      <c r="C527" s="34"/>
      <c r="D527" s="34"/>
      <c r="E527" s="34"/>
      <c r="F527" s="34"/>
      <c r="G527" s="34"/>
      <c r="H527" s="34"/>
      <c r="I527" s="34"/>
      <c r="J527" s="34"/>
      <c r="K527" s="34"/>
      <c r="L527" s="34"/>
      <c r="M527" s="34"/>
      <c r="N527" s="96"/>
      <c r="O527" s="96"/>
      <c r="P527" s="96"/>
      <c r="Q527" s="96"/>
      <c r="R527" s="96"/>
      <c r="S527" s="96"/>
      <c r="T527" s="96"/>
      <c r="U527" s="96"/>
      <c r="V527" s="97"/>
      <c r="W527" s="34"/>
      <c r="X527" s="34"/>
      <c r="Y527" s="163"/>
      <c r="Z527" s="34"/>
      <c r="AA527" s="34"/>
      <c r="AB527" s="34"/>
      <c r="AC527" s="34"/>
      <c r="AD527" s="34"/>
      <c r="AE527" s="34"/>
      <c r="AF527" s="34"/>
    </row>
    <row r="528" spans="1:32" s="2" customFormat="1">
      <c r="A528" s="34"/>
      <c r="B528" s="34"/>
      <c r="C528" s="34"/>
      <c r="D528" s="34"/>
      <c r="E528" s="34"/>
      <c r="F528" s="34"/>
      <c r="G528" s="34"/>
      <c r="H528" s="34"/>
      <c r="I528" s="34"/>
      <c r="J528" s="34"/>
      <c r="K528" s="34"/>
      <c r="L528" s="34"/>
      <c r="M528" s="34"/>
      <c r="N528" s="96"/>
      <c r="O528" s="96"/>
      <c r="P528" s="96"/>
      <c r="Q528" s="96"/>
      <c r="R528" s="96"/>
      <c r="S528" s="96"/>
      <c r="T528" s="96"/>
      <c r="U528" s="96"/>
      <c r="V528" s="97"/>
      <c r="W528" s="34"/>
      <c r="X528" s="34"/>
      <c r="Y528" s="163"/>
      <c r="Z528" s="34"/>
      <c r="AA528" s="34"/>
      <c r="AB528" s="34"/>
      <c r="AC528" s="34"/>
      <c r="AD528" s="34"/>
      <c r="AE528" s="34"/>
      <c r="AF528" s="34"/>
    </row>
    <row r="529" spans="1:32" s="2" customFormat="1">
      <c r="A529" s="34"/>
      <c r="B529" s="34"/>
      <c r="C529" s="34"/>
      <c r="D529" s="34"/>
      <c r="E529" s="34"/>
      <c r="F529" s="34"/>
      <c r="G529" s="34"/>
      <c r="H529" s="34"/>
      <c r="I529" s="34"/>
      <c r="J529" s="34"/>
      <c r="K529" s="34"/>
      <c r="L529" s="34"/>
      <c r="M529" s="34"/>
      <c r="N529" s="96"/>
      <c r="O529" s="96"/>
      <c r="P529" s="96"/>
      <c r="Q529" s="96"/>
      <c r="R529" s="96"/>
      <c r="S529" s="96"/>
      <c r="T529" s="96"/>
      <c r="U529" s="96"/>
      <c r="V529" s="97"/>
      <c r="W529" s="34"/>
      <c r="X529" s="34"/>
      <c r="Y529" s="163"/>
      <c r="Z529" s="34"/>
      <c r="AA529" s="34"/>
      <c r="AB529" s="34"/>
      <c r="AC529" s="34"/>
      <c r="AD529" s="34"/>
      <c r="AE529" s="34"/>
      <c r="AF529" s="34"/>
    </row>
    <row r="530" spans="1:32" s="2" customFormat="1">
      <c r="A530" s="34"/>
      <c r="B530" s="34"/>
      <c r="C530" s="34"/>
      <c r="D530" s="34"/>
      <c r="E530" s="34"/>
      <c r="F530" s="34"/>
      <c r="G530" s="34"/>
      <c r="H530" s="34"/>
      <c r="I530" s="34"/>
      <c r="J530" s="34"/>
      <c r="K530" s="34"/>
      <c r="L530" s="34"/>
      <c r="M530" s="34"/>
      <c r="N530" s="96"/>
      <c r="O530" s="96"/>
      <c r="P530" s="96"/>
      <c r="Q530" s="96"/>
      <c r="R530" s="96"/>
      <c r="S530" s="96"/>
      <c r="T530" s="96"/>
      <c r="U530" s="96"/>
      <c r="V530" s="97"/>
      <c r="W530" s="34"/>
      <c r="X530" s="34"/>
      <c r="Y530" s="163"/>
      <c r="Z530" s="34"/>
      <c r="AA530" s="34"/>
      <c r="AB530" s="34"/>
      <c r="AC530" s="34"/>
      <c r="AD530" s="34"/>
      <c r="AE530" s="34"/>
      <c r="AF530" s="34"/>
    </row>
    <row r="531" spans="1:32" s="2" customFormat="1">
      <c r="A531" s="34"/>
      <c r="B531" s="34"/>
      <c r="C531" s="34"/>
      <c r="D531" s="34"/>
      <c r="E531" s="34"/>
      <c r="F531" s="34"/>
      <c r="G531" s="34"/>
      <c r="H531" s="34"/>
      <c r="I531" s="34"/>
      <c r="J531" s="34"/>
      <c r="K531" s="34"/>
      <c r="L531" s="34"/>
      <c r="M531" s="34"/>
      <c r="N531" s="96"/>
      <c r="O531" s="96"/>
      <c r="P531" s="96"/>
      <c r="Q531" s="96"/>
      <c r="R531" s="96"/>
      <c r="S531" s="96"/>
      <c r="T531" s="96"/>
      <c r="U531" s="96"/>
      <c r="V531" s="97"/>
      <c r="W531" s="34"/>
      <c r="X531" s="34"/>
      <c r="Y531" s="163"/>
      <c r="Z531" s="34"/>
      <c r="AA531" s="34"/>
      <c r="AB531" s="34"/>
      <c r="AC531" s="34"/>
      <c r="AD531" s="34"/>
      <c r="AE531" s="34"/>
      <c r="AF531" s="34"/>
    </row>
    <row r="532" spans="1:32" s="2" customFormat="1">
      <c r="A532" s="34"/>
      <c r="B532" s="34"/>
      <c r="C532" s="34"/>
      <c r="D532" s="34"/>
      <c r="E532" s="34"/>
      <c r="F532" s="34"/>
      <c r="G532" s="34"/>
      <c r="H532" s="34"/>
      <c r="I532" s="34"/>
      <c r="J532" s="34"/>
      <c r="K532" s="34"/>
      <c r="L532" s="34"/>
      <c r="M532" s="34"/>
      <c r="N532" s="96"/>
      <c r="O532" s="96"/>
      <c r="P532" s="96"/>
      <c r="Q532" s="96"/>
      <c r="R532" s="96"/>
      <c r="S532" s="96"/>
      <c r="T532" s="96"/>
      <c r="U532" s="96"/>
      <c r="V532" s="97"/>
      <c r="W532" s="34"/>
      <c r="X532" s="34"/>
      <c r="Y532" s="163"/>
      <c r="Z532" s="34"/>
      <c r="AA532" s="34"/>
      <c r="AB532" s="34"/>
      <c r="AC532" s="34"/>
      <c r="AD532" s="34"/>
      <c r="AE532" s="34"/>
      <c r="AF532" s="34"/>
    </row>
    <row r="533" spans="1:32" s="2" customFormat="1">
      <c r="A533" s="34"/>
      <c r="B533" s="34"/>
      <c r="C533" s="34"/>
      <c r="D533" s="34"/>
      <c r="E533" s="34"/>
      <c r="F533" s="34"/>
      <c r="G533" s="34"/>
      <c r="H533" s="34"/>
      <c r="I533" s="34"/>
      <c r="J533" s="34"/>
      <c r="K533" s="34"/>
      <c r="L533" s="34"/>
      <c r="M533" s="34"/>
      <c r="N533" s="96"/>
      <c r="O533" s="96"/>
      <c r="P533" s="96"/>
      <c r="Q533" s="96"/>
      <c r="R533" s="96"/>
      <c r="S533" s="96"/>
      <c r="T533" s="96"/>
      <c r="U533" s="96"/>
      <c r="V533" s="97"/>
      <c r="W533" s="34"/>
      <c r="X533" s="34"/>
      <c r="Y533" s="163"/>
      <c r="Z533" s="34"/>
      <c r="AA533" s="34"/>
      <c r="AB533" s="34"/>
      <c r="AC533" s="34"/>
      <c r="AD533" s="34"/>
      <c r="AE533" s="34"/>
      <c r="AF533" s="34"/>
    </row>
    <row r="534" spans="1:32" s="2" customFormat="1">
      <c r="A534" s="34"/>
      <c r="B534" s="34"/>
      <c r="C534" s="34"/>
      <c r="D534" s="34"/>
      <c r="E534" s="34"/>
      <c r="F534" s="34"/>
      <c r="G534" s="34"/>
      <c r="H534" s="34"/>
      <c r="I534" s="34"/>
      <c r="J534" s="34"/>
      <c r="K534" s="34"/>
      <c r="L534" s="34"/>
      <c r="M534" s="34"/>
      <c r="N534" s="96"/>
      <c r="O534" s="96"/>
      <c r="P534" s="96"/>
      <c r="Q534" s="96"/>
      <c r="R534" s="96"/>
      <c r="S534" s="96"/>
      <c r="T534" s="96"/>
      <c r="U534" s="96"/>
      <c r="V534" s="97"/>
      <c r="W534" s="34"/>
      <c r="X534" s="34"/>
      <c r="Y534" s="163"/>
      <c r="Z534" s="34"/>
      <c r="AA534" s="34"/>
      <c r="AB534" s="34"/>
      <c r="AC534" s="34"/>
      <c r="AD534" s="34"/>
      <c r="AE534" s="34"/>
      <c r="AF534" s="34"/>
    </row>
    <row r="535" spans="1:32" s="2" customFormat="1">
      <c r="A535" s="34"/>
      <c r="B535" s="34"/>
      <c r="C535" s="34"/>
      <c r="D535" s="34"/>
      <c r="E535" s="34"/>
      <c r="F535" s="34"/>
      <c r="G535" s="34"/>
      <c r="H535" s="34"/>
      <c r="I535" s="34"/>
      <c r="J535" s="34"/>
      <c r="K535" s="34"/>
      <c r="L535" s="34"/>
      <c r="M535" s="34"/>
      <c r="N535" s="96"/>
      <c r="O535" s="96"/>
      <c r="P535" s="96"/>
      <c r="Q535" s="96"/>
      <c r="R535" s="96"/>
      <c r="S535" s="96"/>
      <c r="T535" s="96"/>
      <c r="U535" s="96"/>
      <c r="V535" s="97"/>
      <c r="W535" s="34"/>
      <c r="X535" s="34"/>
      <c r="Y535" s="163"/>
      <c r="Z535" s="34"/>
      <c r="AA535" s="34"/>
      <c r="AB535" s="34"/>
      <c r="AC535" s="34"/>
      <c r="AD535" s="34"/>
      <c r="AE535" s="34"/>
      <c r="AF535" s="34"/>
    </row>
    <row r="536" spans="1:32" s="2" customFormat="1">
      <c r="A536" s="34"/>
      <c r="B536" s="34"/>
      <c r="C536" s="34"/>
      <c r="D536" s="34"/>
      <c r="E536" s="34"/>
      <c r="F536" s="34"/>
      <c r="G536" s="34"/>
      <c r="H536" s="34"/>
      <c r="I536" s="34"/>
      <c r="J536" s="34"/>
      <c r="K536" s="34"/>
      <c r="L536" s="34"/>
      <c r="M536" s="34"/>
      <c r="N536" s="96"/>
      <c r="O536" s="96"/>
      <c r="P536" s="96"/>
      <c r="Q536" s="96"/>
      <c r="R536" s="96"/>
      <c r="S536" s="96"/>
      <c r="T536" s="96"/>
      <c r="U536" s="96"/>
      <c r="V536" s="97"/>
      <c r="W536" s="34"/>
      <c r="X536" s="34"/>
      <c r="Y536" s="163"/>
      <c r="Z536" s="34"/>
      <c r="AA536" s="34"/>
      <c r="AB536" s="34"/>
      <c r="AC536" s="34"/>
      <c r="AD536" s="34"/>
      <c r="AE536" s="34"/>
      <c r="AF536" s="34"/>
    </row>
    <row r="537" spans="1:32" s="2" customFormat="1">
      <c r="A537" s="34"/>
      <c r="B537" s="34"/>
      <c r="C537" s="34"/>
      <c r="D537" s="34"/>
      <c r="E537" s="34"/>
      <c r="F537" s="34"/>
      <c r="G537" s="34"/>
      <c r="H537" s="34"/>
      <c r="I537" s="34"/>
      <c r="J537" s="34"/>
      <c r="K537" s="34"/>
      <c r="L537" s="34"/>
      <c r="M537" s="34"/>
      <c r="N537" s="96"/>
      <c r="O537" s="96"/>
      <c r="P537" s="96"/>
      <c r="Q537" s="96"/>
      <c r="R537" s="96"/>
      <c r="S537" s="96"/>
      <c r="T537" s="96"/>
      <c r="U537" s="96"/>
      <c r="V537" s="97"/>
      <c r="W537" s="34"/>
      <c r="X537" s="34"/>
      <c r="Y537" s="163"/>
      <c r="Z537" s="34"/>
      <c r="AA537" s="34"/>
      <c r="AB537" s="34"/>
      <c r="AC537" s="34"/>
      <c r="AD537" s="34"/>
      <c r="AE537" s="34"/>
      <c r="AF537" s="34"/>
    </row>
    <row r="538" spans="1:32" s="2" customFormat="1">
      <c r="A538" s="34"/>
      <c r="B538" s="34"/>
      <c r="C538" s="34"/>
      <c r="D538" s="34"/>
      <c r="E538" s="34"/>
      <c r="F538" s="34"/>
      <c r="G538" s="34"/>
      <c r="H538" s="34"/>
      <c r="I538" s="34"/>
      <c r="J538" s="34"/>
      <c r="K538" s="34"/>
      <c r="L538" s="34"/>
      <c r="M538" s="34"/>
      <c r="N538" s="96"/>
      <c r="O538" s="96"/>
      <c r="P538" s="96"/>
      <c r="Q538" s="96"/>
      <c r="R538" s="96"/>
      <c r="S538" s="96"/>
      <c r="T538" s="96"/>
      <c r="U538" s="96"/>
      <c r="V538" s="97"/>
      <c r="W538" s="34"/>
      <c r="X538" s="34"/>
      <c r="Y538" s="163"/>
      <c r="Z538" s="34"/>
      <c r="AA538" s="34"/>
      <c r="AB538" s="34"/>
      <c r="AC538" s="34"/>
      <c r="AD538" s="34"/>
      <c r="AE538" s="34"/>
      <c r="AF538" s="34"/>
    </row>
    <row r="539" spans="1:32" s="2" customFormat="1">
      <c r="A539" s="34"/>
      <c r="B539" s="34"/>
      <c r="C539" s="34"/>
      <c r="D539" s="34"/>
      <c r="E539" s="34"/>
      <c r="F539" s="34"/>
      <c r="G539" s="34"/>
      <c r="H539" s="34"/>
      <c r="I539" s="34"/>
      <c r="J539" s="34"/>
      <c r="K539" s="34"/>
      <c r="L539" s="34"/>
      <c r="M539" s="34"/>
      <c r="N539" s="96"/>
      <c r="O539" s="96"/>
      <c r="P539" s="96"/>
      <c r="Q539" s="96"/>
      <c r="R539" s="96"/>
      <c r="S539" s="96"/>
      <c r="T539" s="96"/>
      <c r="U539" s="96"/>
      <c r="V539" s="97"/>
      <c r="W539" s="34"/>
      <c r="X539" s="34"/>
      <c r="Y539" s="163"/>
      <c r="Z539" s="34"/>
      <c r="AA539" s="34"/>
      <c r="AB539" s="34"/>
      <c r="AC539" s="34"/>
      <c r="AD539" s="34"/>
      <c r="AE539" s="34"/>
      <c r="AF539" s="34"/>
    </row>
    <row r="540" spans="1:32" s="2" customFormat="1">
      <c r="A540" s="34"/>
      <c r="B540" s="34"/>
      <c r="C540" s="34"/>
      <c r="D540" s="34"/>
      <c r="E540" s="34"/>
      <c r="F540" s="34"/>
      <c r="G540" s="34"/>
      <c r="H540" s="34"/>
      <c r="I540" s="34"/>
      <c r="J540" s="34"/>
      <c r="K540" s="34"/>
      <c r="L540" s="34"/>
      <c r="M540" s="34"/>
      <c r="N540" s="96"/>
      <c r="O540" s="96"/>
      <c r="P540" s="96"/>
      <c r="Q540" s="96"/>
      <c r="R540" s="96"/>
      <c r="S540" s="96"/>
      <c r="T540" s="96"/>
      <c r="U540" s="96"/>
      <c r="V540" s="97"/>
      <c r="W540" s="34"/>
      <c r="X540" s="34"/>
      <c r="Y540" s="163"/>
      <c r="Z540" s="34"/>
      <c r="AA540" s="34"/>
      <c r="AB540" s="34"/>
      <c r="AC540" s="34"/>
      <c r="AD540" s="34"/>
      <c r="AE540" s="34"/>
      <c r="AF540" s="34"/>
    </row>
    <row r="541" spans="1:32" s="2" customFormat="1">
      <c r="A541" s="34"/>
      <c r="B541" s="34"/>
      <c r="C541" s="34"/>
      <c r="D541" s="34"/>
      <c r="E541" s="34"/>
      <c r="F541" s="34"/>
      <c r="G541" s="34"/>
      <c r="H541" s="34"/>
      <c r="I541" s="34"/>
      <c r="J541" s="34"/>
      <c r="K541" s="34"/>
      <c r="L541" s="34"/>
      <c r="M541" s="34"/>
      <c r="N541" s="96"/>
      <c r="O541" s="96"/>
      <c r="P541" s="96"/>
      <c r="Q541" s="96"/>
      <c r="R541" s="96"/>
      <c r="S541" s="96"/>
      <c r="T541" s="96"/>
      <c r="U541" s="96"/>
      <c r="V541" s="97"/>
      <c r="W541" s="34"/>
      <c r="X541" s="34"/>
      <c r="Y541" s="163"/>
      <c r="Z541" s="34"/>
      <c r="AA541" s="34"/>
      <c r="AB541" s="34"/>
      <c r="AC541" s="34"/>
      <c r="AD541" s="34"/>
      <c r="AE541" s="34"/>
      <c r="AF541" s="34"/>
    </row>
    <row r="542" spans="1:32" s="2" customFormat="1">
      <c r="A542" s="34"/>
      <c r="B542" s="34"/>
      <c r="C542" s="34"/>
      <c r="D542" s="34"/>
      <c r="E542" s="34"/>
      <c r="F542" s="34"/>
      <c r="G542" s="34"/>
      <c r="H542" s="34"/>
      <c r="I542" s="34"/>
      <c r="J542" s="34"/>
      <c r="K542" s="34"/>
      <c r="L542" s="34"/>
      <c r="M542" s="34"/>
      <c r="N542" s="96"/>
      <c r="O542" s="96"/>
      <c r="P542" s="96"/>
      <c r="Q542" s="96"/>
      <c r="R542" s="96"/>
      <c r="S542" s="96"/>
      <c r="T542" s="96"/>
      <c r="U542" s="96"/>
      <c r="V542" s="97"/>
      <c r="W542" s="34"/>
      <c r="X542" s="34"/>
      <c r="Y542" s="163"/>
      <c r="Z542" s="34"/>
      <c r="AA542" s="34"/>
      <c r="AB542" s="34"/>
      <c r="AC542" s="34"/>
      <c r="AD542" s="34"/>
      <c r="AE542" s="34"/>
      <c r="AF542" s="34"/>
    </row>
    <row r="543" spans="1:32" s="2" customFormat="1">
      <c r="A543" s="34"/>
      <c r="B543" s="34"/>
      <c r="C543" s="34"/>
      <c r="D543" s="34"/>
      <c r="E543" s="34"/>
      <c r="F543" s="34"/>
      <c r="G543" s="34"/>
      <c r="H543" s="34"/>
      <c r="I543" s="34"/>
      <c r="J543" s="34"/>
      <c r="K543" s="34"/>
      <c r="L543" s="34"/>
      <c r="M543" s="34"/>
      <c r="N543" s="96"/>
      <c r="O543" s="96"/>
      <c r="P543" s="96"/>
      <c r="Q543" s="96"/>
      <c r="R543" s="96"/>
      <c r="S543" s="96"/>
      <c r="T543" s="96"/>
      <c r="U543" s="96"/>
      <c r="V543" s="97"/>
      <c r="W543" s="34"/>
      <c r="X543" s="34"/>
      <c r="Y543" s="163"/>
      <c r="Z543" s="34"/>
      <c r="AA543" s="34"/>
      <c r="AB543" s="34"/>
      <c r="AC543" s="34"/>
      <c r="AD543" s="34"/>
      <c r="AE543" s="34"/>
      <c r="AF543" s="34"/>
    </row>
    <row r="544" spans="1:32" s="2" customFormat="1">
      <c r="A544" s="34"/>
      <c r="B544" s="34"/>
      <c r="C544" s="34"/>
      <c r="D544" s="34"/>
      <c r="E544" s="34"/>
      <c r="F544" s="34"/>
      <c r="G544" s="34"/>
      <c r="H544" s="34"/>
      <c r="I544" s="34"/>
      <c r="J544" s="34"/>
      <c r="K544" s="34"/>
      <c r="L544" s="34"/>
      <c r="M544" s="34"/>
      <c r="N544" s="96"/>
      <c r="O544" s="96"/>
      <c r="P544" s="96"/>
      <c r="Q544" s="96"/>
      <c r="R544" s="96"/>
      <c r="S544" s="96"/>
      <c r="T544" s="96"/>
      <c r="U544" s="96"/>
      <c r="V544" s="97"/>
      <c r="W544" s="34"/>
      <c r="X544" s="34"/>
      <c r="Y544" s="163"/>
      <c r="Z544" s="34"/>
      <c r="AA544" s="34"/>
      <c r="AB544" s="34"/>
      <c r="AC544" s="34"/>
      <c r="AD544" s="34"/>
      <c r="AE544" s="34"/>
      <c r="AF544" s="34"/>
    </row>
    <row r="545" spans="1:32" s="2" customFormat="1">
      <c r="A545" s="34"/>
      <c r="B545" s="34"/>
      <c r="C545" s="34"/>
      <c r="D545" s="34"/>
      <c r="E545" s="34"/>
      <c r="F545" s="34"/>
      <c r="G545" s="34"/>
      <c r="H545" s="34"/>
      <c r="I545" s="34"/>
      <c r="J545" s="34"/>
      <c r="K545" s="34"/>
      <c r="L545" s="34"/>
      <c r="M545" s="34"/>
      <c r="N545" s="96"/>
      <c r="O545" s="96"/>
      <c r="P545" s="96"/>
      <c r="Q545" s="96"/>
      <c r="R545" s="96"/>
      <c r="S545" s="96"/>
      <c r="T545" s="96"/>
      <c r="U545" s="96"/>
      <c r="V545" s="97"/>
      <c r="W545" s="34"/>
      <c r="X545" s="34"/>
      <c r="Y545" s="163"/>
      <c r="Z545" s="34"/>
      <c r="AA545" s="34"/>
      <c r="AB545" s="34"/>
      <c r="AC545" s="34"/>
      <c r="AD545" s="34"/>
      <c r="AE545" s="34"/>
      <c r="AF545" s="34"/>
    </row>
    <row r="546" spans="1:32" s="2" customFormat="1">
      <c r="A546" s="34"/>
      <c r="B546" s="34"/>
      <c r="C546" s="34"/>
      <c r="D546" s="34"/>
      <c r="E546" s="34"/>
      <c r="F546" s="34"/>
      <c r="G546" s="34"/>
      <c r="H546" s="34"/>
      <c r="I546" s="34"/>
      <c r="J546" s="34"/>
      <c r="K546" s="34"/>
      <c r="L546" s="34"/>
      <c r="M546" s="34"/>
      <c r="N546" s="96"/>
      <c r="O546" s="96"/>
      <c r="P546" s="96"/>
      <c r="Q546" s="96"/>
      <c r="R546" s="96"/>
      <c r="S546" s="96"/>
      <c r="T546" s="96"/>
      <c r="U546" s="96"/>
      <c r="V546" s="97"/>
      <c r="W546" s="34"/>
      <c r="X546" s="34"/>
      <c r="Y546" s="163"/>
      <c r="Z546" s="34"/>
      <c r="AA546" s="34"/>
      <c r="AB546" s="34"/>
      <c r="AC546" s="34"/>
      <c r="AD546" s="34"/>
      <c r="AE546" s="34"/>
      <c r="AF546" s="34"/>
    </row>
    <row r="547" spans="1:32" s="2" customFormat="1">
      <c r="A547" s="34"/>
      <c r="B547" s="34"/>
      <c r="C547" s="34"/>
      <c r="D547" s="34"/>
      <c r="E547" s="34"/>
      <c r="F547" s="34"/>
      <c r="G547" s="34"/>
      <c r="H547" s="34"/>
      <c r="I547" s="34"/>
      <c r="J547" s="34"/>
      <c r="K547" s="34"/>
      <c r="L547" s="34"/>
      <c r="M547" s="34"/>
      <c r="N547" s="96"/>
      <c r="O547" s="96"/>
      <c r="P547" s="96"/>
      <c r="Q547" s="96"/>
      <c r="R547" s="96"/>
      <c r="S547" s="96"/>
      <c r="T547" s="96"/>
      <c r="U547" s="96"/>
      <c r="V547" s="97"/>
      <c r="W547" s="34"/>
      <c r="X547" s="34"/>
      <c r="Y547" s="163"/>
      <c r="Z547" s="34"/>
      <c r="AA547" s="34"/>
      <c r="AB547" s="34"/>
      <c r="AC547" s="34"/>
      <c r="AD547" s="34"/>
      <c r="AE547" s="34"/>
      <c r="AF547" s="34"/>
    </row>
    <row r="548" spans="1:32" s="2" customFormat="1">
      <c r="A548" s="34"/>
      <c r="B548" s="34"/>
      <c r="C548" s="34"/>
      <c r="D548" s="34"/>
      <c r="E548" s="34"/>
      <c r="F548" s="34"/>
      <c r="G548" s="34"/>
      <c r="H548" s="34"/>
      <c r="I548" s="34"/>
      <c r="J548" s="34"/>
      <c r="K548" s="34"/>
      <c r="L548" s="34"/>
      <c r="M548" s="34"/>
      <c r="N548" s="96"/>
      <c r="O548" s="96"/>
      <c r="P548" s="96"/>
      <c r="Q548" s="96"/>
      <c r="R548" s="96"/>
      <c r="S548" s="96"/>
      <c r="T548" s="96"/>
      <c r="U548" s="96"/>
      <c r="V548" s="97"/>
      <c r="W548" s="34"/>
      <c r="X548" s="34"/>
      <c r="Y548" s="163"/>
      <c r="Z548" s="34"/>
      <c r="AA548" s="34"/>
      <c r="AB548" s="34"/>
      <c r="AC548" s="34"/>
      <c r="AD548" s="34"/>
      <c r="AE548" s="34"/>
      <c r="AF548" s="34"/>
    </row>
    <row r="549" spans="1:32" s="2" customFormat="1">
      <c r="A549" s="34"/>
      <c r="B549" s="34"/>
      <c r="C549" s="34"/>
      <c r="D549" s="34"/>
      <c r="E549" s="34"/>
      <c r="F549" s="34"/>
      <c r="G549" s="34"/>
      <c r="H549" s="34"/>
      <c r="I549" s="34"/>
      <c r="J549" s="34"/>
      <c r="K549" s="34"/>
      <c r="L549" s="34"/>
      <c r="M549" s="34"/>
      <c r="N549" s="96"/>
      <c r="O549" s="96"/>
      <c r="P549" s="96"/>
      <c r="Q549" s="96"/>
      <c r="R549" s="96"/>
      <c r="S549" s="96"/>
      <c r="T549" s="96"/>
      <c r="U549" s="96"/>
      <c r="V549" s="97"/>
      <c r="W549" s="34"/>
      <c r="X549" s="34"/>
      <c r="Y549" s="163"/>
      <c r="Z549" s="34"/>
      <c r="AA549" s="34"/>
      <c r="AB549" s="34"/>
      <c r="AC549" s="34"/>
      <c r="AD549" s="34"/>
      <c r="AE549" s="34"/>
      <c r="AF549" s="34"/>
    </row>
    <row r="550" spans="1:32" s="2" customFormat="1">
      <c r="A550" s="34"/>
      <c r="B550" s="34"/>
      <c r="C550" s="34"/>
      <c r="D550" s="34"/>
      <c r="E550" s="34"/>
      <c r="F550" s="34"/>
      <c r="G550" s="34"/>
      <c r="H550" s="34"/>
      <c r="I550" s="34"/>
      <c r="J550" s="34"/>
      <c r="K550" s="34"/>
      <c r="L550" s="34"/>
      <c r="M550" s="34"/>
      <c r="N550" s="96"/>
      <c r="O550" s="96"/>
      <c r="P550" s="96"/>
      <c r="Q550" s="96"/>
      <c r="R550" s="96"/>
      <c r="S550" s="96"/>
      <c r="T550" s="96"/>
      <c r="U550" s="96"/>
      <c r="V550" s="97"/>
      <c r="W550" s="34"/>
      <c r="X550" s="34"/>
      <c r="Y550" s="163"/>
      <c r="Z550" s="34"/>
      <c r="AA550" s="34"/>
      <c r="AB550" s="34"/>
      <c r="AC550" s="34"/>
      <c r="AD550" s="34"/>
      <c r="AE550" s="34"/>
      <c r="AF550" s="34"/>
    </row>
    <row r="551" spans="1:32" s="2" customFormat="1">
      <c r="A551" s="34"/>
      <c r="B551" s="34"/>
      <c r="C551" s="34"/>
      <c r="D551" s="34"/>
      <c r="E551" s="34"/>
      <c r="F551" s="34"/>
      <c r="G551" s="34"/>
      <c r="H551" s="34"/>
      <c r="I551" s="34"/>
      <c r="J551" s="34"/>
      <c r="K551" s="34"/>
      <c r="L551" s="34"/>
      <c r="M551" s="34"/>
      <c r="N551" s="96"/>
      <c r="O551" s="96"/>
      <c r="P551" s="96"/>
      <c r="Q551" s="96"/>
      <c r="R551" s="96"/>
      <c r="S551" s="96"/>
      <c r="T551" s="96"/>
      <c r="U551" s="96"/>
      <c r="V551" s="97"/>
      <c r="W551" s="34"/>
      <c r="X551" s="34"/>
      <c r="Y551" s="163"/>
      <c r="Z551" s="34"/>
      <c r="AA551" s="34"/>
      <c r="AB551" s="34"/>
      <c r="AC551" s="34"/>
      <c r="AD551" s="34"/>
      <c r="AE551" s="34"/>
      <c r="AF551" s="34"/>
    </row>
    <row r="552" spans="1:32" s="2" customFormat="1">
      <c r="A552" s="34"/>
      <c r="B552" s="34"/>
      <c r="C552" s="34"/>
      <c r="D552" s="34"/>
      <c r="E552" s="34"/>
      <c r="F552" s="34"/>
      <c r="G552" s="34"/>
      <c r="H552" s="34"/>
      <c r="I552" s="34"/>
      <c r="J552" s="34"/>
      <c r="K552" s="34"/>
      <c r="L552" s="34"/>
      <c r="M552" s="34"/>
      <c r="N552" s="96"/>
      <c r="O552" s="96"/>
      <c r="P552" s="96"/>
      <c r="Q552" s="96"/>
      <c r="R552" s="96"/>
      <c r="S552" s="96"/>
      <c r="T552" s="96"/>
      <c r="U552" s="96"/>
      <c r="V552" s="97"/>
      <c r="W552" s="34"/>
      <c r="X552" s="34"/>
      <c r="Y552" s="163"/>
      <c r="Z552" s="34"/>
      <c r="AA552" s="34"/>
      <c r="AB552" s="34"/>
      <c r="AC552" s="34"/>
      <c r="AD552" s="34"/>
      <c r="AE552" s="34"/>
      <c r="AF552" s="34"/>
    </row>
    <row r="553" spans="1:32" s="2" customFormat="1">
      <c r="A553" s="34"/>
      <c r="B553" s="34"/>
      <c r="C553" s="34"/>
      <c r="D553" s="34"/>
      <c r="E553" s="34"/>
      <c r="F553" s="34"/>
      <c r="G553" s="34"/>
      <c r="H553" s="34"/>
      <c r="I553" s="34"/>
      <c r="J553" s="34"/>
      <c r="K553" s="34"/>
      <c r="L553" s="34"/>
      <c r="M553" s="34"/>
      <c r="N553" s="96"/>
      <c r="O553" s="96"/>
      <c r="P553" s="96"/>
      <c r="Q553" s="96"/>
      <c r="R553" s="96"/>
      <c r="S553" s="96"/>
      <c r="T553" s="96"/>
      <c r="U553" s="96"/>
      <c r="V553" s="97"/>
      <c r="W553" s="34"/>
      <c r="X553" s="34"/>
      <c r="Y553" s="163"/>
      <c r="Z553" s="34"/>
      <c r="AA553" s="34"/>
      <c r="AB553" s="34"/>
      <c r="AC553" s="34"/>
      <c r="AD553" s="34"/>
      <c r="AE553" s="34"/>
      <c r="AF553" s="34"/>
    </row>
    <row r="554" spans="1:32" s="2" customFormat="1">
      <c r="A554" s="34"/>
      <c r="B554" s="34"/>
      <c r="C554" s="34"/>
      <c r="D554" s="34"/>
      <c r="E554" s="34"/>
      <c r="F554" s="34"/>
      <c r="G554" s="34"/>
      <c r="H554" s="34"/>
      <c r="I554" s="34"/>
      <c r="J554" s="34"/>
      <c r="K554" s="34"/>
      <c r="L554" s="34"/>
      <c r="M554" s="34"/>
      <c r="N554" s="96"/>
      <c r="O554" s="96"/>
      <c r="P554" s="96"/>
      <c r="Q554" s="96"/>
      <c r="R554" s="96"/>
      <c r="S554" s="96"/>
      <c r="T554" s="96"/>
      <c r="U554" s="96"/>
      <c r="V554" s="97"/>
      <c r="W554" s="34"/>
      <c r="X554" s="34"/>
      <c r="Y554" s="163"/>
      <c r="Z554" s="34"/>
      <c r="AA554" s="34"/>
      <c r="AB554" s="34"/>
      <c r="AC554" s="34"/>
      <c r="AD554" s="34"/>
      <c r="AE554" s="34"/>
      <c r="AF554" s="34"/>
    </row>
    <row r="555" spans="1:32" s="2" customFormat="1">
      <c r="A555" s="34"/>
      <c r="B555" s="34"/>
      <c r="C555" s="34"/>
      <c r="D555" s="34"/>
      <c r="E555" s="34"/>
      <c r="F555" s="34"/>
      <c r="G555" s="34"/>
      <c r="H555" s="34"/>
      <c r="I555" s="34"/>
      <c r="J555" s="34"/>
      <c r="K555" s="34"/>
      <c r="L555" s="34"/>
      <c r="M555" s="34"/>
      <c r="N555" s="96"/>
      <c r="O555" s="96"/>
      <c r="P555" s="96"/>
      <c r="Q555" s="96"/>
      <c r="R555" s="96"/>
      <c r="S555" s="96"/>
      <c r="T555" s="96"/>
      <c r="U555" s="96"/>
      <c r="V555" s="97"/>
      <c r="W555" s="34"/>
      <c r="X555" s="34"/>
      <c r="Y555" s="163"/>
      <c r="Z555" s="34"/>
      <c r="AA555" s="34"/>
      <c r="AB555" s="34"/>
      <c r="AC555" s="34"/>
      <c r="AD555" s="34"/>
      <c r="AE555" s="34"/>
      <c r="AF555" s="34"/>
    </row>
    <row r="556" spans="1:32" s="2" customFormat="1">
      <c r="A556" s="34"/>
      <c r="B556" s="34"/>
      <c r="C556" s="34"/>
      <c r="D556" s="34"/>
      <c r="E556" s="34"/>
      <c r="F556" s="34"/>
      <c r="G556" s="34"/>
      <c r="H556" s="34"/>
      <c r="I556" s="34"/>
      <c r="J556" s="34"/>
      <c r="K556" s="34"/>
      <c r="L556" s="34"/>
      <c r="M556" s="34"/>
      <c r="N556" s="96"/>
      <c r="O556" s="96"/>
      <c r="P556" s="96"/>
      <c r="Q556" s="96"/>
      <c r="R556" s="96"/>
      <c r="S556" s="96"/>
      <c r="T556" s="96"/>
      <c r="U556" s="96"/>
      <c r="V556" s="97"/>
      <c r="W556" s="34"/>
      <c r="X556" s="34"/>
      <c r="Y556" s="163"/>
      <c r="Z556" s="34"/>
      <c r="AA556" s="34"/>
      <c r="AB556" s="34"/>
      <c r="AC556" s="34"/>
      <c r="AD556" s="34"/>
      <c r="AE556" s="34"/>
      <c r="AF556" s="34"/>
    </row>
    <row r="557" spans="1:32" s="2" customFormat="1">
      <c r="A557" s="34"/>
      <c r="B557" s="34"/>
      <c r="C557" s="34"/>
      <c r="D557" s="34"/>
      <c r="E557" s="34"/>
      <c r="F557" s="34"/>
      <c r="G557" s="34"/>
      <c r="H557" s="34"/>
      <c r="I557" s="34"/>
      <c r="J557" s="34"/>
      <c r="K557" s="34"/>
      <c r="L557" s="34"/>
      <c r="M557" s="34"/>
      <c r="N557" s="96"/>
      <c r="O557" s="96"/>
      <c r="P557" s="96"/>
      <c r="Q557" s="96"/>
      <c r="R557" s="96"/>
      <c r="S557" s="96"/>
      <c r="T557" s="96"/>
      <c r="U557" s="96"/>
      <c r="V557" s="97"/>
      <c r="W557" s="34"/>
      <c r="X557" s="34"/>
      <c r="Y557" s="163"/>
      <c r="Z557" s="34"/>
      <c r="AA557" s="34"/>
      <c r="AB557" s="34"/>
      <c r="AC557" s="34"/>
      <c r="AD557" s="34"/>
      <c r="AE557" s="34"/>
      <c r="AF557" s="34"/>
    </row>
    <row r="558" spans="1:32" s="2" customFormat="1">
      <c r="A558" s="34"/>
      <c r="B558" s="34"/>
      <c r="C558" s="34"/>
      <c r="D558" s="34"/>
      <c r="E558" s="34"/>
      <c r="F558" s="34"/>
      <c r="G558" s="34"/>
      <c r="H558" s="34"/>
      <c r="I558" s="34"/>
      <c r="J558" s="34"/>
      <c r="K558" s="34"/>
      <c r="L558" s="34"/>
      <c r="M558" s="34"/>
      <c r="N558" s="96"/>
      <c r="O558" s="96"/>
      <c r="P558" s="96"/>
      <c r="Q558" s="96"/>
      <c r="R558" s="96"/>
      <c r="S558" s="96"/>
      <c r="T558" s="96"/>
      <c r="U558" s="96"/>
      <c r="V558" s="97"/>
      <c r="W558" s="34"/>
      <c r="X558" s="34"/>
      <c r="Y558" s="163"/>
      <c r="Z558" s="34"/>
      <c r="AA558" s="34"/>
      <c r="AB558" s="34"/>
      <c r="AC558" s="34"/>
      <c r="AD558" s="34"/>
      <c r="AE558" s="34"/>
      <c r="AF558" s="34"/>
    </row>
    <row r="559" spans="1:32" s="2" customFormat="1">
      <c r="A559" s="34"/>
      <c r="B559" s="34"/>
      <c r="C559" s="34"/>
      <c r="D559" s="34"/>
      <c r="E559" s="34"/>
      <c r="F559" s="34"/>
      <c r="G559" s="34"/>
      <c r="H559" s="34"/>
      <c r="I559" s="34"/>
      <c r="J559" s="34"/>
      <c r="K559" s="34"/>
      <c r="L559" s="34"/>
      <c r="M559" s="34"/>
      <c r="N559" s="96"/>
      <c r="O559" s="96"/>
      <c r="P559" s="96"/>
      <c r="Q559" s="96"/>
      <c r="R559" s="96"/>
      <c r="S559" s="96"/>
      <c r="T559" s="96"/>
      <c r="U559" s="96"/>
      <c r="V559" s="97"/>
      <c r="W559" s="34"/>
      <c r="X559" s="34"/>
      <c r="Y559" s="163"/>
      <c r="Z559" s="34"/>
      <c r="AA559" s="34"/>
      <c r="AB559" s="34"/>
      <c r="AC559" s="34"/>
      <c r="AD559" s="34"/>
      <c r="AE559" s="34"/>
      <c r="AF559" s="34"/>
    </row>
    <row r="560" spans="1:32" s="2" customFormat="1">
      <c r="A560" s="34"/>
      <c r="B560" s="34"/>
      <c r="C560" s="34"/>
      <c r="D560" s="34"/>
      <c r="E560" s="34"/>
      <c r="F560" s="34"/>
      <c r="G560" s="34"/>
      <c r="H560" s="34"/>
      <c r="I560" s="34"/>
      <c r="J560" s="34"/>
      <c r="K560" s="34"/>
      <c r="L560" s="34"/>
      <c r="M560" s="34"/>
      <c r="N560" s="96"/>
      <c r="O560" s="96"/>
      <c r="P560" s="96"/>
      <c r="Q560" s="96"/>
      <c r="R560" s="96"/>
      <c r="S560" s="96"/>
      <c r="T560" s="96"/>
      <c r="U560" s="96"/>
      <c r="V560" s="97"/>
      <c r="W560" s="34"/>
      <c r="X560" s="34"/>
      <c r="Y560" s="163"/>
      <c r="Z560" s="34"/>
      <c r="AA560" s="34"/>
      <c r="AB560" s="34"/>
      <c r="AC560" s="34"/>
      <c r="AD560" s="34"/>
      <c r="AE560" s="34"/>
      <c r="AF560" s="34"/>
    </row>
    <row r="561" spans="1:32" s="2" customFormat="1">
      <c r="A561" s="34"/>
      <c r="B561" s="34"/>
      <c r="C561" s="34"/>
      <c r="D561" s="34"/>
      <c r="E561" s="34"/>
      <c r="F561" s="34"/>
      <c r="G561" s="34"/>
      <c r="H561" s="34"/>
      <c r="I561" s="34"/>
      <c r="J561" s="34"/>
      <c r="K561" s="34"/>
      <c r="L561" s="34"/>
      <c r="M561" s="34"/>
      <c r="N561" s="96"/>
      <c r="O561" s="96"/>
      <c r="P561" s="96"/>
      <c r="Q561" s="96"/>
      <c r="R561" s="96"/>
      <c r="S561" s="96"/>
      <c r="T561" s="96"/>
      <c r="U561" s="96"/>
      <c r="V561" s="97"/>
      <c r="W561" s="34"/>
      <c r="X561" s="34"/>
      <c r="Y561" s="163"/>
      <c r="Z561" s="34"/>
      <c r="AA561" s="34"/>
      <c r="AB561" s="34"/>
      <c r="AC561" s="34"/>
      <c r="AD561" s="34"/>
      <c r="AE561" s="34"/>
      <c r="AF561" s="34"/>
    </row>
    <row r="562" spans="1:32" s="2" customFormat="1">
      <c r="A562" s="34"/>
      <c r="B562" s="34"/>
      <c r="C562" s="34"/>
      <c r="D562" s="34"/>
      <c r="E562" s="34"/>
      <c r="F562" s="34"/>
      <c r="G562" s="34"/>
      <c r="H562" s="34"/>
      <c r="I562" s="34"/>
      <c r="J562" s="34"/>
      <c r="K562" s="34"/>
      <c r="L562" s="34"/>
      <c r="M562" s="34"/>
      <c r="N562" s="96"/>
      <c r="O562" s="96"/>
      <c r="P562" s="96"/>
      <c r="Q562" s="96"/>
      <c r="R562" s="96"/>
      <c r="S562" s="96"/>
      <c r="T562" s="96"/>
      <c r="U562" s="96"/>
      <c r="V562" s="97"/>
      <c r="W562" s="34"/>
      <c r="X562" s="34"/>
      <c r="Y562" s="163"/>
      <c r="Z562" s="34"/>
      <c r="AA562" s="34"/>
      <c r="AB562" s="34"/>
      <c r="AC562" s="34"/>
      <c r="AD562" s="34"/>
      <c r="AE562" s="34"/>
      <c r="AF562" s="34"/>
    </row>
    <row r="563" spans="1:32" s="2" customFormat="1">
      <c r="N563" s="96"/>
      <c r="O563" s="96"/>
      <c r="P563" s="96"/>
      <c r="Q563" s="96"/>
      <c r="R563" s="96"/>
      <c r="S563" s="96"/>
      <c r="T563" s="96"/>
      <c r="U563" s="96"/>
      <c r="V563" s="97"/>
    </row>
    <row r="564" spans="1:32">
      <c r="E564" s="2"/>
      <c r="F564" s="2"/>
      <c r="G564" s="2"/>
      <c r="H564" s="2"/>
      <c r="I564" s="2"/>
      <c r="J564" s="2"/>
      <c r="K564" s="2"/>
      <c r="L564" s="2"/>
    </row>
    <row r="565" spans="1:32">
      <c r="E565" s="2"/>
      <c r="F565" s="2"/>
      <c r="G565" s="2"/>
      <c r="H565" s="2"/>
      <c r="I565" s="2"/>
      <c r="J565" s="2"/>
      <c r="K565" s="2"/>
      <c r="L565" s="2"/>
    </row>
    <row r="566" spans="1:32">
      <c r="E566" s="2"/>
      <c r="F566" s="2"/>
      <c r="G566" s="2"/>
      <c r="H566" s="2"/>
      <c r="I566" s="2"/>
      <c r="J566" s="2"/>
      <c r="K566" s="2"/>
      <c r="L566" s="2"/>
    </row>
    <row r="567" spans="1:32">
      <c r="E567" s="2"/>
      <c r="F567" s="2"/>
      <c r="G567" s="2"/>
      <c r="H567" s="2"/>
      <c r="I567" s="2"/>
      <c r="J567" s="2"/>
      <c r="K567" s="2"/>
      <c r="L567" s="2"/>
    </row>
    <row r="568" spans="1:32">
      <c r="E568" s="2"/>
      <c r="F568" s="2"/>
      <c r="G568" s="2"/>
      <c r="H568" s="2"/>
      <c r="I568" s="2"/>
      <c r="J568" s="2"/>
      <c r="K568" s="2"/>
      <c r="L568" s="2"/>
    </row>
    <row r="569" spans="1:32">
      <c r="E569" s="2"/>
      <c r="F569" s="2"/>
      <c r="G569" s="2"/>
      <c r="H569" s="2"/>
      <c r="I569" s="2"/>
      <c r="J569" s="2"/>
      <c r="K569" s="2"/>
      <c r="L569" s="2"/>
    </row>
    <row r="570" spans="1:32">
      <c r="E570" s="2"/>
      <c r="F570" s="2"/>
      <c r="G570" s="2"/>
      <c r="H570" s="2"/>
      <c r="I570" s="2"/>
      <c r="J570" s="2"/>
      <c r="K570" s="2"/>
      <c r="L570" s="2"/>
    </row>
    <row r="571" spans="1:32">
      <c r="E571" s="2"/>
      <c r="F571" s="2"/>
      <c r="G571" s="2"/>
      <c r="H571" s="2"/>
      <c r="I571" s="2"/>
      <c r="J571" s="2"/>
      <c r="K571" s="2"/>
      <c r="L571" s="2"/>
    </row>
    <row r="572" spans="1:32">
      <c r="E572" s="2"/>
      <c r="F572" s="2"/>
      <c r="G572" s="2"/>
      <c r="H572" s="2"/>
      <c r="I572" s="2"/>
      <c r="J572" s="2"/>
      <c r="K572" s="2"/>
      <c r="L572" s="2"/>
    </row>
    <row r="573" spans="1:32">
      <c r="E573" s="2"/>
      <c r="F573" s="2"/>
      <c r="G573" s="2"/>
      <c r="H573" s="2"/>
      <c r="I573" s="2"/>
      <c r="J573" s="2"/>
      <c r="K573" s="2"/>
      <c r="L573" s="2"/>
    </row>
    <row r="574" spans="1:32">
      <c r="E574" s="2"/>
      <c r="F574" s="2"/>
      <c r="G574" s="2"/>
      <c r="H574" s="2"/>
      <c r="I574" s="2"/>
      <c r="J574" s="2"/>
      <c r="K574" s="2"/>
      <c r="L574" s="2"/>
    </row>
    <row r="575" spans="1:32">
      <c r="E575" s="2"/>
      <c r="F575" s="2"/>
      <c r="G575" s="2"/>
      <c r="H575" s="2"/>
      <c r="I575" s="2"/>
      <c r="J575" s="2"/>
      <c r="K575" s="2"/>
      <c r="L575" s="2"/>
    </row>
    <row r="576" spans="1:32">
      <c r="E576" s="2"/>
      <c r="F576" s="2"/>
      <c r="G576" s="2"/>
      <c r="H576" s="2"/>
      <c r="I576" s="2"/>
      <c r="J576" s="2"/>
      <c r="K576" s="2"/>
      <c r="L576" s="2"/>
    </row>
    <row r="577" spans="5:12">
      <c r="E577" s="2"/>
      <c r="F577" s="2"/>
      <c r="G577" s="2"/>
      <c r="H577" s="2"/>
      <c r="I577" s="2"/>
      <c r="J577" s="2"/>
      <c r="K577" s="2"/>
      <c r="L577" s="2"/>
    </row>
    <row r="578" spans="5:12">
      <c r="E578" s="2"/>
      <c r="F578" s="2"/>
      <c r="G578" s="2"/>
      <c r="H578" s="2"/>
      <c r="I578" s="2"/>
      <c r="J578" s="2"/>
      <c r="K578" s="2"/>
      <c r="L578" s="2"/>
    </row>
    <row r="579" spans="5:12">
      <c r="E579" s="2"/>
      <c r="F579" s="2"/>
      <c r="G579" s="2"/>
      <c r="H579" s="2"/>
      <c r="I579" s="2"/>
      <c r="J579" s="2"/>
      <c r="K579" s="2"/>
      <c r="L579" s="2"/>
    </row>
    <row r="580" spans="5:12">
      <c r="E580" s="2"/>
      <c r="F580" s="2"/>
      <c r="G580" s="2"/>
      <c r="H580" s="2"/>
      <c r="I580" s="2"/>
      <c r="J580" s="2"/>
      <c r="K580" s="2"/>
      <c r="L580" s="2"/>
    </row>
    <row r="581" spans="5:12">
      <c r="E581" s="2"/>
      <c r="F581" s="2"/>
      <c r="G581" s="2"/>
      <c r="H581" s="2"/>
      <c r="I581" s="2"/>
      <c r="J581" s="2"/>
      <c r="K581" s="2"/>
      <c r="L581" s="2"/>
    </row>
    <row r="582" spans="5:12">
      <c r="E582" s="2"/>
      <c r="F582" s="2"/>
      <c r="G582" s="2"/>
      <c r="H582" s="2"/>
      <c r="I582" s="2"/>
      <c r="J582" s="2"/>
      <c r="K582" s="2"/>
      <c r="L582" s="2"/>
    </row>
    <row r="583" spans="5:12">
      <c r="E583" s="2"/>
      <c r="F583" s="2"/>
      <c r="G583" s="2"/>
      <c r="H583" s="2"/>
      <c r="I583" s="2"/>
      <c r="J583" s="2"/>
      <c r="K583" s="2"/>
      <c r="L583" s="2"/>
    </row>
    <row r="584" spans="5:12">
      <c r="E584" s="2"/>
      <c r="F584" s="2"/>
      <c r="G584" s="2"/>
      <c r="H584" s="2"/>
      <c r="I584" s="2"/>
      <c r="J584" s="2"/>
      <c r="K584" s="2"/>
      <c r="L584" s="2"/>
    </row>
    <row r="585" spans="5:12">
      <c r="E585" s="2"/>
      <c r="F585" s="2"/>
      <c r="G585" s="2"/>
      <c r="H585" s="2"/>
      <c r="I585" s="2"/>
      <c r="J585" s="2"/>
      <c r="K585" s="2"/>
      <c r="L585" s="2"/>
    </row>
    <row r="586" spans="5:12">
      <c r="E586" s="2"/>
      <c r="F586" s="2"/>
      <c r="G586" s="2"/>
      <c r="H586" s="2"/>
      <c r="I586" s="2"/>
      <c r="J586" s="2"/>
      <c r="K586" s="2"/>
      <c r="L586" s="2"/>
    </row>
    <row r="587" spans="5:12">
      <c r="E587" s="2"/>
      <c r="F587" s="2"/>
      <c r="G587" s="2"/>
      <c r="H587" s="2"/>
      <c r="I587" s="2"/>
      <c r="J587" s="2"/>
      <c r="K587" s="2"/>
      <c r="L587" s="2"/>
    </row>
    <row r="588" spans="5:12">
      <c r="E588" s="2"/>
      <c r="F588" s="2"/>
      <c r="G588" s="2"/>
      <c r="H588" s="2"/>
      <c r="I588" s="2"/>
      <c r="J588" s="2"/>
      <c r="K588" s="2"/>
      <c r="L588" s="2"/>
    </row>
    <row r="589" spans="5:12">
      <c r="E589" s="2"/>
      <c r="F589" s="2"/>
      <c r="G589" s="2"/>
      <c r="H589" s="2"/>
      <c r="I589" s="2"/>
      <c r="J589" s="2"/>
      <c r="K589" s="2"/>
      <c r="L589" s="2"/>
    </row>
    <row r="590" spans="5:12">
      <c r="E590" s="2"/>
      <c r="F590" s="2"/>
      <c r="G590" s="2"/>
      <c r="H590" s="2"/>
      <c r="I590" s="2"/>
      <c r="J590" s="2"/>
      <c r="K590" s="2"/>
      <c r="L590" s="2"/>
    </row>
    <row r="591" spans="5:12">
      <c r="E591" s="2"/>
      <c r="F591" s="2"/>
      <c r="G591" s="2"/>
      <c r="H591" s="2"/>
      <c r="I591" s="2"/>
      <c r="J591" s="2"/>
      <c r="K591" s="2"/>
      <c r="L591" s="2"/>
    </row>
    <row r="592" spans="5:12">
      <c r="E592" s="2"/>
      <c r="F592" s="2"/>
      <c r="G592" s="2"/>
      <c r="H592" s="2"/>
      <c r="I592" s="2"/>
      <c r="J592" s="2"/>
      <c r="K592" s="2"/>
      <c r="L592" s="2"/>
    </row>
    <row r="593" spans="5:12">
      <c r="E593" s="2"/>
      <c r="F593" s="2"/>
      <c r="G593" s="2"/>
      <c r="H593" s="2"/>
      <c r="I593" s="2"/>
      <c r="J593" s="2"/>
      <c r="K593" s="2"/>
      <c r="L593" s="2"/>
    </row>
    <row r="594" spans="5:12">
      <c r="E594" s="2"/>
      <c r="F594" s="2"/>
      <c r="G594" s="2"/>
      <c r="H594" s="2"/>
      <c r="I594" s="2"/>
      <c r="J594" s="2"/>
      <c r="K594" s="2"/>
      <c r="L594" s="2"/>
    </row>
    <row r="595" spans="5:12">
      <c r="E595" s="2"/>
      <c r="F595" s="2"/>
      <c r="G595" s="2"/>
      <c r="H595" s="2"/>
      <c r="I595" s="2"/>
      <c r="J595" s="2"/>
      <c r="K595" s="2"/>
      <c r="L595" s="2"/>
    </row>
    <row r="596" spans="5:12">
      <c r="E596" s="2"/>
      <c r="F596" s="2"/>
      <c r="G596" s="2"/>
      <c r="H596" s="2"/>
      <c r="I596" s="2"/>
      <c r="J596" s="2"/>
      <c r="K596" s="2"/>
      <c r="L596" s="2"/>
    </row>
    <row r="597" spans="5:12">
      <c r="E597" s="2"/>
      <c r="F597" s="2"/>
      <c r="G597" s="2"/>
      <c r="H597" s="2"/>
      <c r="I597" s="2"/>
      <c r="J597" s="2"/>
      <c r="K597" s="2"/>
      <c r="L597" s="2"/>
    </row>
    <row r="598" spans="5:12">
      <c r="E598" s="2"/>
      <c r="F598" s="2"/>
      <c r="G598" s="2"/>
      <c r="H598" s="2"/>
      <c r="I598" s="2"/>
      <c r="J598" s="2"/>
      <c r="K598" s="2"/>
      <c r="L598" s="2"/>
    </row>
    <row r="599" spans="5:12">
      <c r="E599" s="2"/>
      <c r="F599" s="2"/>
      <c r="G599" s="2"/>
      <c r="H599" s="2"/>
      <c r="I599" s="2"/>
      <c r="J599" s="2"/>
      <c r="K599" s="2"/>
      <c r="L599" s="2"/>
    </row>
    <row r="600" spans="5:12">
      <c r="E600" s="2"/>
      <c r="F600" s="2"/>
      <c r="G600" s="2"/>
      <c r="H600" s="2"/>
      <c r="I600" s="2"/>
      <c r="J600" s="2"/>
      <c r="K600" s="2"/>
      <c r="L600" s="2"/>
    </row>
    <row r="601" spans="5:12">
      <c r="E601" s="2"/>
      <c r="F601" s="2"/>
      <c r="G601" s="2"/>
      <c r="H601" s="2"/>
      <c r="I601" s="2"/>
      <c r="J601" s="2"/>
      <c r="K601" s="2"/>
      <c r="L601" s="2"/>
    </row>
    <row r="602" spans="5:12">
      <c r="E602" s="2"/>
      <c r="F602" s="2"/>
      <c r="G602" s="2"/>
      <c r="H602" s="2"/>
      <c r="I602" s="2"/>
      <c r="J602" s="2"/>
      <c r="K602" s="2"/>
      <c r="L602" s="2"/>
    </row>
    <row r="603" spans="5:12">
      <c r="E603" s="2"/>
      <c r="F603" s="2"/>
      <c r="G603" s="2"/>
      <c r="H603" s="2"/>
      <c r="I603" s="2"/>
      <c r="J603" s="2"/>
      <c r="K603" s="2"/>
      <c r="L603" s="2"/>
    </row>
    <row r="604" spans="5:12">
      <c r="E604" s="2"/>
      <c r="F604" s="2"/>
      <c r="G604" s="2"/>
      <c r="H604" s="2"/>
      <c r="I604" s="2"/>
      <c r="J604" s="2"/>
      <c r="K604" s="2"/>
      <c r="L604" s="2"/>
    </row>
    <row r="605" spans="5:12">
      <c r="E605" s="2"/>
      <c r="F605" s="2"/>
      <c r="G605" s="2"/>
      <c r="H605" s="2"/>
      <c r="I605" s="2"/>
      <c r="J605" s="2"/>
      <c r="K605" s="2"/>
      <c r="L605" s="2"/>
    </row>
    <row r="606" spans="5:12">
      <c r="E606" s="2"/>
      <c r="F606" s="2"/>
      <c r="G606" s="2"/>
      <c r="H606" s="2"/>
      <c r="I606" s="2"/>
      <c r="J606" s="2"/>
      <c r="K606" s="2"/>
      <c r="L606" s="2"/>
    </row>
    <row r="607" spans="5:12">
      <c r="E607" s="2"/>
      <c r="F607" s="2"/>
      <c r="G607" s="2"/>
      <c r="H607" s="2"/>
      <c r="I607" s="2"/>
      <c r="J607" s="2"/>
      <c r="K607" s="2"/>
      <c r="L607" s="2"/>
    </row>
    <row r="608" spans="5:12">
      <c r="E608" s="2"/>
      <c r="F608" s="2"/>
      <c r="G608" s="2"/>
      <c r="H608" s="2"/>
      <c r="I608" s="2"/>
      <c r="J608" s="2"/>
      <c r="K608" s="2"/>
      <c r="L608" s="2"/>
    </row>
    <row r="609" spans="5:12">
      <c r="E609" s="2"/>
      <c r="F609" s="2"/>
      <c r="G609" s="2"/>
      <c r="H609" s="2"/>
      <c r="I609" s="2"/>
      <c r="J609" s="2"/>
      <c r="K609" s="2"/>
      <c r="L609" s="2"/>
    </row>
    <row r="610" spans="5:12">
      <c r="E610" s="2"/>
      <c r="F610" s="2"/>
      <c r="G610" s="2"/>
      <c r="H610" s="2"/>
      <c r="I610" s="2"/>
      <c r="J610" s="2"/>
      <c r="K610" s="2"/>
      <c r="L610" s="2"/>
    </row>
    <row r="611" spans="5:12">
      <c r="E611" s="2"/>
      <c r="F611" s="2"/>
      <c r="G611" s="2"/>
      <c r="H611" s="2"/>
      <c r="I611" s="2"/>
      <c r="J611" s="2"/>
      <c r="K611" s="2"/>
      <c r="L611" s="2"/>
    </row>
    <row r="612" spans="5:12">
      <c r="E612" s="2"/>
      <c r="F612" s="2"/>
      <c r="G612" s="2"/>
      <c r="H612" s="2"/>
      <c r="I612" s="2"/>
      <c r="J612" s="2"/>
      <c r="K612" s="2"/>
      <c r="L612" s="2"/>
    </row>
    <row r="613" spans="5:12">
      <c r="E613" s="2"/>
      <c r="F613" s="2"/>
      <c r="G613" s="2"/>
      <c r="H613" s="2"/>
      <c r="I613" s="2"/>
      <c r="J613" s="2"/>
      <c r="K613" s="2"/>
      <c r="L613" s="2"/>
    </row>
    <row r="614" spans="5:12">
      <c r="E614" s="2"/>
      <c r="F614" s="2"/>
      <c r="G614" s="2"/>
      <c r="H614" s="2"/>
      <c r="I614" s="2"/>
      <c r="J614" s="2"/>
      <c r="K614" s="2"/>
      <c r="L614" s="2"/>
    </row>
    <row r="615" spans="5:12">
      <c r="E615" s="2"/>
      <c r="F615" s="2"/>
      <c r="G615" s="2"/>
      <c r="H615" s="2"/>
      <c r="I615" s="2"/>
      <c r="J615" s="2"/>
      <c r="K615" s="2"/>
      <c r="L615" s="2"/>
    </row>
    <row r="616" spans="5:12">
      <c r="E616" s="2"/>
      <c r="F616" s="2"/>
      <c r="G616" s="2"/>
      <c r="H616" s="2"/>
      <c r="I616" s="2"/>
      <c r="J616" s="2"/>
      <c r="K616" s="2"/>
      <c r="L616" s="2"/>
    </row>
    <row r="617" spans="5:12">
      <c r="E617" s="2"/>
      <c r="F617" s="2"/>
      <c r="G617" s="2"/>
      <c r="H617" s="2"/>
      <c r="I617" s="2"/>
      <c r="J617" s="2"/>
      <c r="K617" s="2"/>
      <c r="L617" s="2"/>
    </row>
    <row r="618" spans="5:12">
      <c r="E618" s="2"/>
      <c r="F618" s="2"/>
      <c r="G618" s="2"/>
      <c r="H618" s="2"/>
      <c r="I618" s="2"/>
      <c r="J618" s="2"/>
      <c r="K618" s="2"/>
      <c r="L618" s="2"/>
    </row>
    <row r="619" spans="5:12">
      <c r="E619" s="2"/>
      <c r="F619" s="2"/>
      <c r="G619" s="2"/>
      <c r="H619" s="2"/>
      <c r="I619" s="2"/>
      <c r="J619" s="2"/>
      <c r="K619" s="2"/>
      <c r="L619" s="2"/>
    </row>
    <row r="620" spans="5:12">
      <c r="E620" s="2"/>
      <c r="F620" s="2"/>
      <c r="G620" s="2"/>
      <c r="H620" s="2"/>
      <c r="I620" s="2"/>
      <c r="J620" s="2"/>
      <c r="K620" s="2"/>
      <c r="L620" s="2"/>
    </row>
    <row r="621" spans="5:12">
      <c r="E621" s="2"/>
      <c r="F621" s="2"/>
      <c r="G621" s="2"/>
      <c r="H621" s="2"/>
      <c r="I621" s="2"/>
      <c r="J621" s="2"/>
      <c r="K621" s="2"/>
      <c r="L621" s="2"/>
    </row>
    <row r="622" spans="5:12">
      <c r="E622" s="2"/>
      <c r="F622" s="2"/>
      <c r="G622" s="2"/>
      <c r="H622" s="2"/>
      <c r="I622" s="2"/>
      <c r="J622" s="2"/>
      <c r="K622" s="2"/>
      <c r="L622" s="2"/>
    </row>
    <row r="623" spans="5:12">
      <c r="E623" s="2"/>
      <c r="F623" s="2"/>
      <c r="G623" s="2"/>
      <c r="H623" s="2"/>
      <c r="I623" s="2"/>
      <c r="J623" s="2"/>
      <c r="K623" s="2"/>
      <c r="L623" s="2"/>
    </row>
    <row r="624" spans="5:12">
      <c r="E624" s="2"/>
      <c r="F624" s="2"/>
      <c r="G624" s="2"/>
      <c r="H624" s="2"/>
      <c r="I624" s="2"/>
      <c r="J624" s="2"/>
      <c r="K624" s="2"/>
      <c r="L624" s="2"/>
    </row>
    <row r="625" spans="5:12">
      <c r="E625" s="2"/>
      <c r="F625" s="2"/>
      <c r="G625" s="2"/>
      <c r="H625" s="2"/>
      <c r="I625" s="2"/>
      <c r="J625" s="2"/>
      <c r="K625" s="2"/>
      <c r="L625" s="2"/>
    </row>
    <row r="626" spans="5:12">
      <c r="E626" s="2"/>
      <c r="F626" s="2"/>
      <c r="G626" s="2"/>
      <c r="H626" s="2"/>
      <c r="I626" s="2"/>
      <c r="J626" s="2"/>
      <c r="K626" s="2"/>
      <c r="L626" s="2"/>
    </row>
    <row r="627" spans="5:12">
      <c r="E627" s="2"/>
      <c r="F627" s="2"/>
      <c r="G627" s="2"/>
      <c r="H627" s="2"/>
      <c r="I627" s="2"/>
      <c r="J627" s="2"/>
      <c r="K627" s="2"/>
      <c r="L627" s="2"/>
    </row>
    <row r="628" spans="5:12">
      <c r="E628" s="2"/>
      <c r="F628" s="2"/>
      <c r="G628" s="2"/>
      <c r="H628" s="2"/>
      <c r="I628" s="2"/>
      <c r="J628" s="2"/>
      <c r="K628" s="2"/>
      <c r="L628" s="2"/>
    </row>
    <row r="629" spans="5:12">
      <c r="E629" s="2"/>
      <c r="F629" s="2"/>
      <c r="G629" s="2"/>
      <c r="H629" s="2"/>
      <c r="I629" s="2"/>
      <c r="J629" s="2"/>
      <c r="K629" s="2"/>
      <c r="L629" s="2"/>
    </row>
    <row r="630" spans="5:12">
      <c r="E630" s="2"/>
      <c r="F630" s="2"/>
      <c r="G630" s="2"/>
      <c r="H630" s="2"/>
      <c r="I630" s="2"/>
      <c r="J630" s="2"/>
      <c r="K630" s="2"/>
      <c r="L630" s="2"/>
    </row>
    <row r="631" spans="5:12">
      <c r="E631" s="2"/>
      <c r="F631" s="2"/>
      <c r="G631" s="2"/>
      <c r="H631" s="2"/>
      <c r="I631" s="2"/>
      <c r="J631" s="2"/>
      <c r="K631" s="2"/>
      <c r="L631" s="2"/>
    </row>
    <row r="632" spans="5:12">
      <c r="E632" s="2"/>
      <c r="F632" s="2"/>
      <c r="G632" s="2"/>
      <c r="H632" s="2"/>
      <c r="I632" s="2"/>
      <c r="J632" s="2"/>
      <c r="K632" s="2"/>
      <c r="L632" s="2"/>
    </row>
    <row r="633" spans="5:12">
      <c r="E633" s="2"/>
      <c r="F633" s="2"/>
      <c r="G633" s="2"/>
      <c r="H633" s="2"/>
      <c r="I633" s="2"/>
      <c r="J633" s="2"/>
      <c r="K633" s="2"/>
      <c r="L633" s="2"/>
    </row>
    <row r="634" spans="5:12">
      <c r="E634" s="2"/>
      <c r="F634" s="2"/>
      <c r="G634" s="2"/>
      <c r="H634" s="2"/>
      <c r="I634" s="2"/>
      <c r="J634" s="2"/>
      <c r="K634" s="2"/>
      <c r="L634" s="2"/>
    </row>
    <row r="635" spans="5:12">
      <c r="E635" s="2"/>
      <c r="F635" s="2"/>
      <c r="G635" s="2"/>
      <c r="H635" s="2"/>
      <c r="I635" s="2"/>
      <c r="J635" s="2"/>
      <c r="K635" s="2"/>
      <c r="L635" s="2"/>
    </row>
    <row r="636" spans="5:12">
      <c r="E636" s="2"/>
      <c r="F636" s="2"/>
      <c r="G636" s="2"/>
      <c r="H636" s="2"/>
      <c r="I636" s="2"/>
      <c r="J636" s="2"/>
      <c r="K636" s="2"/>
      <c r="L636" s="2"/>
    </row>
    <row r="637" spans="5:12">
      <c r="E637" s="2"/>
      <c r="F637" s="2"/>
      <c r="G637" s="2"/>
      <c r="H637" s="2"/>
      <c r="I637" s="2"/>
      <c r="J637" s="2"/>
      <c r="K637" s="2"/>
      <c r="L637" s="2"/>
    </row>
    <row r="638" spans="5:12">
      <c r="E638" s="2"/>
      <c r="F638" s="2"/>
      <c r="G638" s="2"/>
      <c r="H638" s="2"/>
      <c r="I638" s="2"/>
      <c r="J638" s="2"/>
      <c r="K638" s="2"/>
      <c r="L638" s="2"/>
    </row>
    <row r="639" spans="5:12">
      <c r="E639" s="2"/>
      <c r="F639" s="2"/>
      <c r="G639" s="2"/>
      <c r="H639" s="2"/>
      <c r="I639" s="2"/>
      <c r="J639" s="2"/>
      <c r="K639" s="2"/>
      <c r="L639" s="2"/>
    </row>
    <row r="640" spans="5:12">
      <c r="E640" s="2"/>
      <c r="F640" s="2"/>
      <c r="G640" s="2"/>
      <c r="H640" s="2"/>
      <c r="I640" s="2"/>
      <c r="J640" s="2"/>
      <c r="K640" s="2"/>
      <c r="L640" s="2"/>
    </row>
    <row r="641" spans="5:12">
      <c r="E641" s="2"/>
      <c r="F641" s="2"/>
      <c r="G641" s="2"/>
      <c r="H641" s="2"/>
      <c r="I641" s="2"/>
      <c r="J641" s="2"/>
      <c r="K641" s="2"/>
      <c r="L641" s="2"/>
    </row>
    <row r="642" spans="5:12">
      <c r="E642" s="2"/>
      <c r="F642" s="2"/>
      <c r="G642" s="2"/>
      <c r="H642" s="2"/>
      <c r="I642" s="2"/>
      <c r="J642" s="2"/>
      <c r="K642" s="2"/>
      <c r="L642" s="2"/>
    </row>
    <row r="643" spans="5:12">
      <c r="E643" s="2"/>
      <c r="F643" s="2"/>
      <c r="G643" s="2"/>
      <c r="H643" s="2"/>
      <c r="I643" s="2"/>
      <c r="J643" s="2"/>
      <c r="K643" s="2"/>
      <c r="L643" s="2"/>
    </row>
    <row r="644" spans="5:12">
      <c r="E644" s="2"/>
      <c r="F644" s="2"/>
      <c r="G644" s="2"/>
      <c r="H644" s="2"/>
      <c r="I644" s="2"/>
      <c r="J644" s="2"/>
      <c r="K644" s="2"/>
      <c r="L644" s="2"/>
    </row>
    <row r="645" spans="5:12">
      <c r="E645" s="2"/>
      <c r="F645" s="2"/>
      <c r="G645" s="2"/>
      <c r="H645" s="2"/>
      <c r="I645" s="2"/>
      <c r="J645" s="2"/>
      <c r="K645" s="2"/>
      <c r="L645" s="2"/>
    </row>
    <row r="646" spans="5:12">
      <c r="E646" s="2"/>
      <c r="F646" s="2"/>
      <c r="G646" s="2"/>
      <c r="H646" s="2"/>
      <c r="I646" s="2"/>
      <c r="J646" s="2"/>
      <c r="K646" s="2"/>
      <c r="L646" s="2"/>
    </row>
    <row r="647" spans="5:12">
      <c r="E647" s="2"/>
      <c r="F647" s="2"/>
      <c r="G647" s="2"/>
      <c r="H647" s="2"/>
      <c r="I647" s="2"/>
      <c r="J647" s="2"/>
      <c r="K647" s="2"/>
      <c r="L647" s="2"/>
    </row>
    <row r="648" spans="5:12">
      <c r="E648" s="2"/>
      <c r="F648" s="2"/>
      <c r="G648" s="2"/>
      <c r="H648" s="2"/>
      <c r="I648" s="2"/>
      <c r="J648" s="2"/>
      <c r="K648" s="2"/>
      <c r="L648" s="2"/>
    </row>
    <row r="649" spans="5:12">
      <c r="E649" s="2"/>
      <c r="F649" s="2"/>
      <c r="G649" s="2"/>
      <c r="H649" s="2"/>
      <c r="I649" s="2"/>
      <c r="J649" s="2"/>
      <c r="K649" s="2"/>
      <c r="L649" s="2"/>
    </row>
    <row r="650" spans="5:12">
      <c r="E650" s="2"/>
      <c r="F650" s="2"/>
      <c r="G650" s="2"/>
      <c r="H650" s="2"/>
      <c r="I650" s="2"/>
      <c r="J650" s="2"/>
      <c r="K650" s="2"/>
      <c r="L650" s="2"/>
    </row>
    <row r="651" spans="5:12">
      <c r="E651" s="2"/>
      <c r="F651" s="2"/>
      <c r="G651" s="2"/>
      <c r="H651" s="2"/>
      <c r="I651" s="2"/>
      <c r="J651" s="2"/>
      <c r="K651" s="2"/>
      <c r="L651" s="2"/>
    </row>
    <row r="652" spans="5:12">
      <c r="E652" s="2"/>
      <c r="F652" s="2"/>
      <c r="G652" s="2"/>
      <c r="H652" s="2"/>
      <c r="I652" s="2"/>
      <c r="J652" s="2"/>
      <c r="K652" s="2"/>
      <c r="L652" s="2"/>
    </row>
    <row r="653" spans="5:12">
      <c r="E653" s="2"/>
      <c r="F653" s="2"/>
      <c r="G653" s="2"/>
      <c r="H653" s="2"/>
      <c r="I653" s="2"/>
      <c r="J653" s="2"/>
      <c r="K653" s="2"/>
      <c r="L653" s="2"/>
    </row>
    <row r="654" spans="5:12">
      <c r="E654" s="2"/>
      <c r="F654" s="2"/>
      <c r="G654" s="2"/>
      <c r="H654" s="2"/>
      <c r="I654" s="2"/>
      <c r="J654" s="2"/>
      <c r="K654" s="2"/>
      <c r="L654" s="2"/>
    </row>
    <row r="655" spans="5:12">
      <c r="E655" s="2"/>
      <c r="F655" s="2"/>
      <c r="G655" s="2"/>
      <c r="H655" s="2"/>
      <c r="I655" s="2"/>
      <c r="J655" s="2"/>
      <c r="K655" s="2"/>
      <c r="L655" s="2"/>
    </row>
    <row r="656" spans="5:12">
      <c r="E656" s="2"/>
      <c r="F656" s="2"/>
      <c r="G656" s="2"/>
      <c r="H656" s="2"/>
      <c r="I656" s="2"/>
      <c r="J656" s="2"/>
      <c r="K656" s="2"/>
      <c r="L656" s="2"/>
    </row>
    <row r="657" spans="5:12">
      <c r="E657" s="2"/>
      <c r="F657" s="2"/>
      <c r="G657" s="2"/>
      <c r="H657" s="2"/>
      <c r="I657" s="2"/>
      <c r="J657" s="2"/>
      <c r="K657" s="2"/>
      <c r="L657" s="2"/>
    </row>
    <row r="658" spans="5:12">
      <c r="E658" s="2"/>
      <c r="F658" s="2"/>
      <c r="G658" s="2"/>
      <c r="H658" s="2"/>
      <c r="I658" s="2"/>
      <c r="J658" s="2"/>
      <c r="K658" s="2"/>
      <c r="L658" s="2"/>
    </row>
    <row r="659" spans="5:12">
      <c r="E659" s="2"/>
      <c r="F659" s="2"/>
      <c r="G659" s="2"/>
      <c r="H659" s="2"/>
      <c r="I659" s="2"/>
      <c r="J659" s="2"/>
      <c r="K659" s="2"/>
      <c r="L659" s="2"/>
    </row>
    <row r="660" spans="5:12">
      <c r="E660" s="2"/>
      <c r="F660" s="2"/>
      <c r="G660" s="2"/>
      <c r="H660" s="2"/>
      <c r="I660" s="2"/>
      <c r="J660" s="2"/>
      <c r="K660" s="2"/>
      <c r="L660" s="2"/>
    </row>
    <row r="661" spans="5:12">
      <c r="E661" s="2"/>
      <c r="F661" s="2"/>
      <c r="G661" s="2"/>
      <c r="H661" s="2"/>
      <c r="I661" s="2"/>
      <c r="J661" s="2"/>
      <c r="K661" s="2"/>
      <c r="L661" s="2"/>
    </row>
    <row r="662" spans="5:12">
      <c r="E662" s="2"/>
      <c r="F662" s="2"/>
      <c r="G662" s="2"/>
      <c r="H662" s="2"/>
      <c r="I662" s="2"/>
      <c r="J662" s="2"/>
      <c r="K662" s="2"/>
      <c r="L662" s="2"/>
    </row>
    <row r="663" spans="5:12">
      <c r="E663" s="2"/>
      <c r="F663" s="2"/>
      <c r="G663" s="2"/>
      <c r="H663" s="2"/>
      <c r="I663" s="2"/>
      <c r="J663" s="2"/>
      <c r="K663" s="2"/>
      <c r="L663" s="2"/>
    </row>
    <row r="664" spans="5:12">
      <c r="E664" s="2"/>
      <c r="F664" s="2"/>
      <c r="G664" s="2"/>
      <c r="H664" s="2"/>
      <c r="I664" s="2"/>
      <c r="J664" s="2"/>
      <c r="K664" s="2"/>
      <c r="L664" s="2"/>
    </row>
    <row r="665" spans="5:12">
      <c r="E665" s="2"/>
      <c r="F665" s="2"/>
      <c r="G665" s="2"/>
      <c r="H665" s="2"/>
      <c r="I665" s="2"/>
      <c r="J665" s="2"/>
      <c r="K665" s="2"/>
      <c r="L665" s="2"/>
    </row>
    <row r="666" spans="5:12">
      <c r="E666" s="2"/>
      <c r="F666" s="2"/>
      <c r="G666" s="2"/>
      <c r="H666" s="2"/>
      <c r="I666" s="2"/>
      <c r="J666" s="2"/>
      <c r="K666" s="2"/>
      <c r="L666" s="2"/>
    </row>
    <row r="667" spans="5:12">
      <c r="E667" s="2"/>
      <c r="F667" s="2"/>
      <c r="G667" s="2"/>
      <c r="H667" s="2"/>
      <c r="I667" s="2"/>
      <c r="J667" s="2"/>
      <c r="K667" s="2"/>
      <c r="L667" s="2"/>
    </row>
    <row r="668" spans="5:12">
      <c r="E668" s="2"/>
      <c r="F668" s="2"/>
      <c r="G668" s="2"/>
      <c r="H668" s="2"/>
      <c r="I668" s="2"/>
      <c r="J668" s="2"/>
      <c r="K668" s="2"/>
      <c r="L668" s="2"/>
    </row>
    <row r="669" spans="5:12">
      <c r="E669" s="2"/>
      <c r="F669" s="2"/>
      <c r="G669" s="2"/>
      <c r="H669" s="2"/>
      <c r="I669" s="2"/>
      <c r="J669" s="2"/>
      <c r="K669" s="2"/>
      <c r="L669" s="2"/>
    </row>
    <row r="670" spans="5:12">
      <c r="E670" s="2"/>
      <c r="F670" s="2"/>
      <c r="G670" s="2"/>
      <c r="H670" s="2"/>
      <c r="I670" s="2"/>
      <c r="J670" s="2"/>
      <c r="K670" s="2"/>
      <c r="L670" s="2"/>
    </row>
    <row r="671" spans="5:12">
      <c r="E671" s="2"/>
      <c r="F671" s="2"/>
      <c r="G671" s="2"/>
      <c r="H671" s="2"/>
      <c r="I671" s="2"/>
      <c r="J671" s="2"/>
      <c r="K671" s="2"/>
      <c r="L671" s="2"/>
    </row>
    <row r="672" spans="5:12">
      <c r="E672" s="2"/>
      <c r="F672" s="2"/>
      <c r="G672" s="2"/>
      <c r="H672" s="2"/>
      <c r="I672" s="2"/>
      <c r="J672" s="2"/>
      <c r="K672" s="2"/>
      <c r="L672" s="2"/>
    </row>
    <row r="673" spans="5:12">
      <c r="E673" s="2"/>
      <c r="F673" s="2"/>
      <c r="G673" s="2"/>
      <c r="H673" s="2"/>
      <c r="I673" s="2"/>
      <c r="J673" s="2"/>
      <c r="K673" s="2"/>
      <c r="L673" s="2"/>
    </row>
    <row r="674" spans="5:12">
      <c r="E674" s="2"/>
      <c r="F674" s="2"/>
      <c r="G674" s="2"/>
      <c r="H674" s="2"/>
      <c r="I674" s="2"/>
      <c r="J674" s="2"/>
      <c r="K674" s="2"/>
      <c r="L674" s="2"/>
    </row>
    <row r="675" spans="5:12">
      <c r="E675" s="2"/>
      <c r="F675" s="2"/>
      <c r="G675" s="2"/>
      <c r="H675" s="2"/>
      <c r="I675" s="2"/>
      <c r="J675" s="2"/>
      <c r="K675" s="2"/>
      <c r="L675" s="2"/>
    </row>
    <row r="676" spans="5:12">
      <c r="E676" s="2"/>
      <c r="F676" s="2"/>
      <c r="G676" s="2"/>
      <c r="H676" s="2"/>
      <c r="I676" s="2"/>
      <c r="J676" s="2"/>
      <c r="K676" s="2"/>
      <c r="L676" s="2"/>
    </row>
    <row r="677" spans="5:12">
      <c r="E677" s="2"/>
      <c r="F677" s="2"/>
      <c r="G677" s="2"/>
      <c r="H677" s="2"/>
      <c r="I677" s="2"/>
      <c r="J677" s="2"/>
      <c r="K677" s="2"/>
      <c r="L677" s="2"/>
    </row>
    <row r="678" spans="5:12">
      <c r="E678" s="2"/>
      <c r="F678" s="2"/>
      <c r="G678" s="2"/>
      <c r="H678" s="2"/>
      <c r="I678" s="2"/>
      <c r="J678" s="2"/>
      <c r="K678" s="2"/>
      <c r="L678" s="2"/>
    </row>
    <row r="679" spans="5:12">
      <c r="E679" s="2"/>
      <c r="F679" s="2"/>
      <c r="G679" s="2"/>
      <c r="H679" s="2"/>
      <c r="I679" s="2"/>
      <c r="J679" s="2"/>
      <c r="K679" s="2"/>
      <c r="L679" s="2"/>
    </row>
    <row r="680" spans="5:12">
      <c r="E680" s="2"/>
      <c r="F680" s="2"/>
      <c r="G680" s="2"/>
      <c r="H680" s="2"/>
      <c r="I680" s="2"/>
      <c r="J680" s="2"/>
      <c r="K680" s="2"/>
      <c r="L680" s="2"/>
    </row>
    <row r="681" spans="5:12">
      <c r="E681" s="2"/>
      <c r="F681" s="2"/>
      <c r="G681" s="2"/>
      <c r="H681" s="2"/>
      <c r="I681" s="2"/>
      <c r="J681" s="2"/>
      <c r="K681" s="2"/>
      <c r="L681" s="2"/>
    </row>
    <row r="682" spans="5:12">
      <c r="E682" s="2"/>
      <c r="F682" s="2"/>
      <c r="G682" s="2"/>
      <c r="H682" s="2"/>
      <c r="I682" s="2"/>
      <c r="J682" s="2"/>
      <c r="K682" s="2"/>
      <c r="L682" s="2"/>
    </row>
    <row r="683" spans="5:12">
      <c r="E683" s="2"/>
      <c r="F683" s="2"/>
      <c r="G683" s="2"/>
      <c r="H683" s="2"/>
      <c r="I683" s="2"/>
      <c r="J683" s="2"/>
      <c r="K683" s="2"/>
      <c r="L683" s="2"/>
    </row>
    <row r="684" spans="5:12">
      <c r="E684" s="2"/>
      <c r="F684" s="2"/>
      <c r="G684" s="2"/>
      <c r="H684" s="2"/>
      <c r="I684" s="2"/>
      <c r="J684" s="2"/>
      <c r="K684" s="2"/>
      <c r="L684" s="2"/>
    </row>
    <row r="685" spans="5:12">
      <c r="E685" s="2"/>
      <c r="F685" s="2"/>
      <c r="G685" s="2"/>
      <c r="H685" s="2"/>
      <c r="I685" s="2"/>
      <c r="J685" s="2"/>
      <c r="K685" s="2"/>
      <c r="L685" s="2"/>
    </row>
    <row r="686" spans="5:12">
      <c r="E686" s="2"/>
      <c r="F686" s="2"/>
      <c r="G686" s="2"/>
      <c r="H686" s="2"/>
      <c r="I686" s="2"/>
      <c r="J686" s="2"/>
      <c r="K686" s="2"/>
      <c r="L686" s="2"/>
    </row>
    <row r="687" spans="5:12">
      <c r="E687" s="2"/>
      <c r="F687" s="2"/>
      <c r="G687" s="2"/>
      <c r="H687" s="2"/>
      <c r="I687" s="2"/>
      <c r="J687" s="2"/>
      <c r="K687" s="2"/>
      <c r="L687" s="2"/>
    </row>
    <row r="688" spans="5:12">
      <c r="E688" s="2"/>
      <c r="F688" s="2"/>
      <c r="G688" s="2"/>
      <c r="H688" s="2"/>
      <c r="I688" s="2"/>
      <c r="J688" s="2"/>
      <c r="K688" s="2"/>
      <c r="L688" s="2"/>
    </row>
    <row r="689" spans="5:12">
      <c r="E689" s="2"/>
      <c r="F689" s="2"/>
      <c r="G689" s="2"/>
      <c r="H689" s="2"/>
      <c r="I689" s="2"/>
      <c r="J689" s="2"/>
      <c r="K689" s="2"/>
      <c r="L689" s="2"/>
    </row>
    <row r="690" spans="5:12">
      <c r="E690" s="2"/>
      <c r="F690" s="2"/>
      <c r="G690" s="2"/>
      <c r="H690" s="2"/>
      <c r="I690" s="2"/>
      <c r="J690" s="2"/>
      <c r="K690" s="2"/>
      <c r="L690" s="2"/>
    </row>
    <row r="691" spans="5:12">
      <c r="E691" s="2"/>
      <c r="F691" s="2"/>
      <c r="G691" s="2"/>
      <c r="H691" s="2"/>
      <c r="I691" s="2"/>
      <c r="J691" s="2"/>
      <c r="K691" s="2"/>
      <c r="L691" s="2"/>
    </row>
    <row r="692" spans="5:12">
      <c r="E692" s="2"/>
      <c r="F692" s="2"/>
      <c r="G692" s="2"/>
      <c r="H692" s="2"/>
      <c r="I692" s="2"/>
      <c r="J692" s="2"/>
      <c r="K692" s="2"/>
      <c r="L692" s="2"/>
    </row>
    <row r="693" spans="5:12">
      <c r="E693" s="2"/>
      <c r="F693" s="2"/>
      <c r="G693" s="2"/>
      <c r="H693" s="2"/>
      <c r="I693" s="2"/>
      <c r="J693" s="2"/>
      <c r="K693" s="2"/>
      <c r="L693" s="2"/>
    </row>
    <row r="694" spans="5:12">
      <c r="E694" s="2"/>
      <c r="F694" s="2"/>
      <c r="G694" s="2"/>
      <c r="H694" s="2"/>
      <c r="I694" s="2"/>
      <c r="J694" s="2"/>
      <c r="K694" s="2"/>
      <c r="L694" s="2"/>
    </row>
    <row r="695" spans="5:12">
      <c r="E695" s="2"/>
      <c r="F695" s="2"/>
      <c r="G695" s="2"/>
      <c r="H695" s="2"/>
      <c r="I695" s="2"/>
      <c r="J695" s="2"/>
      <c r="K695" s="2"/>
      <c r="L695" s="2"/>
    </row>
    <row r="696" spans="5:12">
      <c r="E696" s="2"/>
      <c r="F696" s="2"/>
      <c r="G696" s="2"/>
      <c r="H696" s="2"/>
      <c r="I696" s="2"/>
      <c r="J696" s="2"/>
      <c r="K696" s="2"/>
      <c r="L696" s="2"/>
    </row>
    <row r="697" spans="5:12">
      <c r="E697" s="2"/>
      <c r="F697" s="2"/>
      <c r="G697" s="2"/>
      <c r="H697" s="2"/>
      <c r="I697" s="2"/>
      <c r="J697" s="2"/>
      <c r="K697" s="2"/>
      <c r="L697" s="2"/>
    </row>
    <row r="698" spans="5:12">
      <c r="E698" s="2"/>
      <c r="F698" s="2"/>
      <c r="G698" s="2"/>
      <c r="H698" s="2"/>
      <c r="I698" s="2"/>
      <c r="J698" s="2"/>
      <c r="K698" s="2"/>
      <c r="L698" s="2"/>
    </row>
    <row r="699" spans="5:12">
      <c r="E699" s="2"/>
      <c r="F699" s="2"/>
      <c r="G699" s="2"/>
      <c r="H699" s="2"/>
      <c r="I699" s="2"/>
      <c r="J699" s="2"/>
      <c r="K699" s="2"/>
      <c r="L699" s="2"/>
    </row>
    <row r="700" spans="5:12">
      <c r="E700" s="2"/>
      <c r="F700" s="2"/>
      <c r="G700" s="2"/>
      <c r="H700" s="2"/>
      <c r="I700" s="2"/>
      <c r="J700" s="2"/>
      <c r="K700" s="2"/>
      <c r="L700" s="2"/>
    </row>
    <row r="701" spans="5:12">
      <c r="E701" s="2"/>
      <c r="F701" s="2"/>
      <c r="G701" s="2"/>
      <c r="H701" s="2"/>
      <c r="I701" s="2"/>
      <c r="J701" s="2"/>
      <c r="K701" s="2"/>
      <c r="L701" s="2"/>
    </row>
    <row r="702" spans="5:12">
      <c r="E702" s="2"/>
      <c r="F702" s="2"/>
      <c r="G702" s="2"/>
      <c r="H702" s="2"/>
      <c r="I702" s="2"/>
      <c r="J702" s="2"/>
      <c r="K702" s="2"/>
      <c r="L702" s="2"/>
    </row>
    <row r="703" spans="5:12">
      <c r="E703" s="2"/>
      <c r="F703" s="2"/>
      <c r="G703" s="2"/>
      <c r="H703" s="2"/>
      <c r="I703" s="2"/>
      <c r="J703" s="2"/>
      <c r="K703" s="2"/>
      <c r="L703" s="2"/>
    </row>
    <row r="704" spans="5:12">
      <c r="E704" s="2"/>
      <c r="F704" s="2"/>
      <c r="G704" s="2"/>
      <c r="H704" s="2"/>
      <c r="I704" s="2"/>
      <c r="J704" s="2"/>
      <c r="K704" s="2"/>
      <c r="L704" s="2"/>
    </row>
    <row r="705" spans="5:12">
      <c r="E705" s="2"/>
      <c r="F705" s="2"/>
      <c r="G705" s="2"/>
      <c r="H705" s="2"/>
      <c r="I705" s="2"/>
      <c r="J705" s="2"/>
      <c r="K705" s="2"/>
      <c r="L705" s="2"/>
    </row>
    <row r="706" spans="5:12">
      <c r="E706" s="2"/>
      <c r="F706" s="2"/>
      <c r="G706" s="2"/>
      <c r="H706" s="2"/>
      <c r="I706" s="2"/>
      <c r="J706" s="2"/>
      <c r="K706" s="2"/>
      <c r="L706" s="2"/>
    </row>
    <row r="707" spans="5:12">
      <c r="E707" s="2"/>
      <c r="F707" s="2"/>
      <c r="G707" s="2"/>
      <c r="H707" s="2"/>
      <c r="I707" s="2"/>
      <c r="J707" s="2"/>
      <c r="K707" s="2"/>
      <c r="L707" s="2"/>
    </row>
    <row r="708" spans="5:12">
      <c r="E708" s="2"/>
      <c r="F708" s="2"/>
      <c r="G708" s="2"/>
      <c r="H708" s="2"/>
      <c r="I708" s="2"/>
      <c r="J708" s="2"/>
      <c r="K708" s="2"/>
      <c r="L708" s="2"/>
    </row>
    <row r="709" spans="5:12">
      <c r="E709" s="2"/>
      <c r="F709" s="2"/>
      <c r="G709" s="2"/>
      <c r="H709" s="2"/>
      <c r="I709" s="2"/>
      <c r="J709" s="2"/>
      <c r="K709" s="2"/>
      <c r="L709" s="2"/>
    </row>
    <row r="710" spans="5:12">
      <c r="E710" s="2"/>
      <c r="F710" s="2"/>
      <c r="G710" s="2"/>
      <c r="H710" s="2"/>
      <c r="I710" s="2"/>
      <c r="J710" s="2"/>
      <c r="K710" s="2"/>
      <c r="L710" s="2"/>
    </row>
    <row r="711" spans="5:12">
      <c r="E711" s="2"/>
      <c r="F711" s="2"/>
      <c r="G711" s="2"/>
      <c r="H711" s="2"/>
      <c r="I711" s="2"/>
      <c r="J711" s="2"/>
      <c r="K711" s="2"/>
      <c r="L711" s="2"/>
    </row>
    <row r="712" spans="5:12">
      <c r="E712" s="2"/>
      <c r="F712" s="2"/>
      <c r="G712" s="2"/>
      <c r="H712" s="2"/>
      <c r="I712" s="2"/>
      <c r="J712" s="2"/>
      <c r="K712" s="2"/>
      <c r="L712" s="2"/>
    </row>
    <row r="713" spans="5:12">
      <c r="E713" s="2"/>
      <c r="F713" s="2"/>
      <c r="G713" s="2"/>
      <c r="H713" s="2"/>
      <c r="I713" s="2"/>
      <c r="J713" s="2"/>
      <c r="K713" s="2"/>
      <c r="L713" s="2"/>
    </row>
    <row r="714" spans="5:12">
      <c r="E714" s="2"/>
      <c r="F714" s="2"/>
      <c r="G714" s="2"/>
      <c r="H714" s="2"/>
      <c r="I714" s="2"/>
      <c r="J714" s="2"/>
      <c r="K714" s="2"/>
      <c r="L714" s="2"/>
    </row>
    <row r="715" spans="5:12">
      <c r="E715" s="2"/>
      <c r="F715" s="2"/>
      <c r="G715" s="2"/>
      <c r="H715" s="2"/>
      <c r="I715" s="2"/>
      <c r="J715" s="2"/>
      <c r="K715" s="2"/>
      <c r="L715" s="2"/>
    </row>
    <row r="716" spans="5:12">
      <c r="E716" s="2"/>
      <c r="F716" s="2"/>
      <c r="G716" s="2"/>
      <c r="H716" s="2"/>
      <c r="I716" s="2"/>
      <c r="J716" s="2"/>
      <c r="K716" s="2"/>
      <c r="L716" s="2"/>
    </row>
    <row r="717" spans="5:12">
      <c r="E717" s="2"/>
      <c r="F717" s="2"/>
      <c r="G717" s="2"/>
      <c r="H717" s="2"/>
      <c r="I717" s="2"/>
      <c r="J717" s="2"/>
      <c r="K717" s="2"/>
      <c r="L717" s="2"/>
    </row>
    <row r="718" spans="5:12">
      <c r="E718" s="2"/>
      <c r="F718" s="2"/>
      <c r="G718" s="2"/>
      <c r="H718" s="2"/>
      <c r="I718" s="2"/>
      <c r="J718" s="2"/>
      <c r="K718" s="2"/>
      <c r="L718" s="2"/>
    </row>
    <row r="719" spans="5:12">
      <c r="E719" s="2"/>
      <c r="F719" s="2"/>
      <c r="G719" s="2"/>
      <c r="H719" s="2"/>
      <c r="I719" s="2"/>
      <c r="J719" s="2"/>
      <c r="K719" s="2"/>
      <c r="L719" s="2"/>
    </row>
    <row r="720" spans="5:12">
      <c r="E720" s="2"/>
      <c r="F720" s="2"/>
      <c r="G720" s="2"/>
      <c r="H720" s="2"/>
      <c r="I720" s="2"/>
      <c r="J720" s="2"/>
      <c r="K720" s="2"/>
      <c r="L720" s="2"/>
    </row>
    <row r="721" spans="5:12">
      <c r="E721" s="2"/>
      <c r="F721" s="2"/>
      <c r="G721" s="2"/>
      <c r="H721" s="2"/>
      <c r="I721" s="2"/>
      <c r="J721" s="2"/>
      <c r="K721" s="2"/>
      <c r="L721" s="2"/>
    </row>
    <row r="722" spans="5:12">
      <c r="E722" s="2"/>
      <c r="F722" s="2"/>
      <c r="G722" s="2"/>
      <c r="H722" s="2"/>
      <c r="I722" s="2"/>
      <c r="J722" s="2"/>
      <c r="K722" s="2"/>
      <c r="L722" s="2"/>
    </row>
    <row r="723" spans="5:12">
      <c r="E723" s="2"/>
      <c r="F723" s="2"/>
      <c r="G723" s="2"/>
      <c r="H723" s="2"/>
      <c r="I723" s="2"/>
      <c r="J723" s="2"/>
      <c r="K723" s="2"/>
      <c r="L723" s="2"/>
    </row>
    <row r="724" spans="5:12">
      <c r="E724" s="2"/>
      <c r="F724" s="2"/>
      <c r="G724" s="2"/>
      <c r="H724" s="2"/>
      <c r="I724" s="2"/>
      <c r="J724" s="2"/>
      <c r="K724" s="2"/>
      <c r="L724" s="2"/>
    </row>
    <row r="725" spans="5:12">
      <c r="E725" s="2"/>
      <c r="F725" s="2"/>
      <c r="G725" s="2"/>
      <c r="H725" s="2"/>
      <c r="I725" s="2"/>
      <c r="J725" s="2"/>
      <c r="K725" s="2"/>
      <c r="L725" s="2"/>
    </row>
    <row r="726" spans="5:12">
      <c r="E726" s="2"/>
      <c r="F726" s="2"/>
      <c r="G726" s="2"/>
      <c r="H726" s="2"/>
      <c r="I726" s="2"/>
      <c r="J726" s="2"/>
      <c r="K726" s="2"/>
      <c r="L726" s="2"/>
    </row>
    <row r="727" spans="5:12">
      <c r="E727" s="2"/>
      <c r="F727" s="2"/>
      <c r="G727" s="2"/>
      <c r="H727" s="2"/>
      <c r="I727" s="2"/>
      <c r="J727" s="2"/>
      <c r="K727" s="2"/>
      <c r="L727" s="2"/>
    </row>
    <row r="728" spans="5:12">
      <c r="E728" s="2"/>
      <c r="F728" s="2"/>
      <c r="G728" s="2"/>
      <c r="H728" s="2"/>
      <c r="I728" s="2"/>
      <c r="J728" s="2"/>
      <c r="K728" s="2"/>
      <c r="L728" s="2"/>
    </row>
    <row r="729" spans="5:12">
      <c r="E729" s="2"/>
      <c r="F729" s="2"/>
      <c r="G729" s="2"/>
      <c r="H729" s="2"/>
      <c r="I729" s="2"/>
      <c r="J729" s="2"/>
      <c r="K729" s="2"/>
      <c r="L729" s="2"/>
    </row>
    <row r="730" spans="5:12">
      <c r="E730" s="2"/>
      <c r="F730" s="2"/>
      <c r="G730" s="2"/>
      <c r="H730" s="2"/>
      <c r="I730" s="2"/>
      <c r="J730" s="2"/>
      <c r="K730" s="2"/>
      <c r="L730" s="2"/>
    </row>
    <row r="731" spans="5:12">
      <c r="E731" s="2"/>
      <c r="F731" s="2"/>
      <c r="G731" s="2"/>
      <c r="H731" s="2"/>
      <c r="I731" s="2"/>
      <c r="J731" s="2"/>
      <c r="K731" s="2"/>
      <c r="L731" s="2"/>
    </row>
    <row r="732" spans="5:12">
      <c r="E732" s="2"/>
      <c r="F732" s="2"/>
      <c r="G732" s="2"/>
      <c r="H732" s="2"/>
      <c r="I732" s="2"/>
      <c r="J732" s="2"/>
      <c r="K732" s="2"/>
      <c r="L732" s="2"/>
    </row>
    <row r="733" spans="5:12">
      <c r="E733" s="2"/>
      <c r="F733" s="2"/>
      <c r="G733" s="2"/>
      <c r="H733" s="2"/>
      <c r="I733" s="2"/>
      <c r="J733" s="2"/>
      <c r="K733" s="2"/>
      <c r="L733" s="2"/>
    </row>
    <row r="734" spans="5:12">
      <c r="E734" s="2"/>
      <c r="F734" s="2"/>
      <c r="G734" s="2"/>
      <c r="H734" s="2"/>
      <c r="I734" s="2"/>
      <c r="J734" s="2"/>
      <c r="K734" s="2"/>
      <c r="L734" s="2"/>
    </row>
    <row r="735" spans="5:12">
      <c r="E735" s="2"/>
      <c r="F735" s="2"/>
      <c r="G735" s="2"/>
      <c r="H735" s="2"/>
      <c r="I735" s="2"/>
      <c r="J735" s="2"/>
      <c r="K735" s="2"/>
      <c r="L735" s="2"/>
    </row>
    <row r="736" spans="5:12">
      <c r="E736" s="2"/>
      <c r="F736" s="2"/>
      <c r="G736" s="2"/>
      <c r="H736" s="2"/>
      <c r="I736" s="2"/>
      <c r="J736" s="2"/>
      <c r="K736" s="2"/>
      <c r="L736" s="2"/>
    </row>
    <row r="737" spans="5:12">
      <c r="E737" s="2"/>
      <c r="F737" s="2"/>
      <c r="G737" s="2"/>
      <c r="H737" s="2"/>
      <c r="I737" s="2"/>
      <c r="J737" s="2"/>
      <c r="K737" s="2"/>
      <c r="L737" s="2"/>
    </row>
    <row r="738" spans="5:12">
      <c r="E738" s="2"/>
      <c r="F738" s="2"/>
      <c r="G738" s="2"/>
      <c r="H738" s="2"/>
      <c r="I738" s="2"/>
      <c r="J738" s="2"/>
      <c r="K738" s="2"/>
      <c r="L738" s="2"/>
    </row>
    <row r="739" spans="5:12">
      <c r="E739" s="2"/>
      <c r="F739" s="2"/>
      <c r="G739" s="2"/>
      <c r="H739" s="2"/>
      <c r="I739" s="2"/>
      <c r="J739" s="2"/>
      <c r="K739" s="2"/>
      <c r="L739" s="2"/>
    </row>
    <row r="740" spans="5:12">
      <c r="E740" s="2"/>
      <c r="F740" s="2"/>
      <c r="G740" s="2"/>
      <c r="H740" s="2"/>
      <c r="I740" s="2"/>
      <c r="J740" s="2"/>
      <c r="K740" s="2"/>
      <c r="L740" s="2"/>
    </row>
    <row r="741" spans="5:12">
      <c r="E741" s="2"/>
      <c r="F741" s="2"/>
      <c r="G741" s="2"/>
      <c r="H741" s="2"/>
      <c r="I741" s="2"/>
      <c r="J741" s="2"/>
      <c r="K741" s="2"/>
      <c r="L741" s="2"/>
    </row>
    <row r="742" spans="5:12">
      <c r="E742" s="2"/>
      <c r="F742" s="2"/>
      <c r="G742" s="2"/>
      <c r="H742" s="2"/>
      <c r="I742" s="2"/>
      <c r="J742" s="2"/>
      <c r="K742" s="2"/>
      <c r="L742" s="2"/>
    </row>
    <row r="743" spans="5:12">
      <c r="E743" s="2"/>
      <c r="F743" s="2"/>
      <c r="G743" s="2"/>
      <c r="H743" s="2"/>
      <c r="I743" s="2"/>
      <c r="J743" s="2"/>
      <c r="K743" s="2"/>
      <c r="L743" s="2"/>
    </row>
    <row r="744" spans="5:12">
      <c r="E744" s="2"/>
      <c r="F744" s="2"/>
      <c r="G744" s="2"/>
      <c r="H744" s="2"/>
      <c r="I744" s="2"/>
      <c r="J744" s="2"/>
      <c r="K744" s="2"/>
      <c r="L744" s="2"/>
    </row>
    <row r="745" spans="5:12">
      <c r="E745" s="2"/>
      <c r="F745" s="2"/>
      <c r="G745" s="2"/>
      <c r="H745" s="2"/>
      <c r="I745" s="2"/>
      <c r="J745" s="2"/>
      <c r="K745" s="2"/>
      <c r="L745" s="2"/>
    </row>
    <row r="746" spans="5:12">
      <c r="E746" s="2"/>
      <c r="F746" s="2"/>
      <c r="G746" s="2"/>
      <c r="H746" s="2"/>
      <c r="I746" s="2"/>
      <c r="J746" s="2"/>
      <c r="K746" s="2"/>
      <c r="L746" s="2"/>
    </row>
    <row r="747" spans="5:12">
      <c r="E747" s="2"/>
      <c r="F747" s="2"/>
      <c r="G747" s="2"/>
      <c r="H747" s="2"/>
      <c r="I747" s="2"/>
      <c r="J747" s="2"/>
      <c r="K747" s="2"/>
      <c r="L747" s="2"/>
    </row>
    <row r="748" spans="5:12">
      <c r="E748" s="2"/>
      <c r="F748" s="2"/>
      <c r="G748" s="2"/>
      <c r="H748" s="2"/>
      <c r="I748" s="2"/>
      <c r="J748" s="2"/>
      <c r="K748" s="2"/>
      <c r="L748" s="2"/>
    </row>
    <row r="749" spans="5:12">
      <c r="E749" s="2"/>
      <c r="F749" s="2"/>
      <c r="G749" s="2"/>
      <c r="H749" s="2"/>
      <c r="I749" s="2"/>
      <c r="J749" s="2"/>
      <c r="K749" s="2"/>
      <c r="L749" s="2"/>
    </row>
    <row r="750" spans="5:12">
      <c r="E750" s="2"/>
      <c r="F750" s="2"/>
      <c r="G750" s="2"/>
      <c r="H750" s="2"/>
      <c r="I750" s="2"/>
      <c r="J750" s="2"/>
      <c r="K750" s="2"/>
      <c r="L750" s="2"/>
    </row>
    <row r="751" spans="5:12">
      <c r="E751" s="2"/>
      <c r="F751" s="2"/>
      <c r="G751" s="2"/>
      <c r="H751" s="2"/>
      <c r="I751" s="2"/>
      <c r="J751" s="2"/>
      <c r="K751" s="2"/>
      <c r="L751" s="2"/>
    </row>
    <row r="752" spans="5:12">
      <c r="E752" s="2"/>
      <c r="F752" s="2"/>
      <c r="G752" s="2"/>
      <c r="H752" s="2"/>
      <c r="I752" s="2"/>
      <c r="J752" s="2"/>
      <c r="K752" s="2"/>
      <c r="L752" s="2"/>
    </row>
    <row r="753" spans="5:12">
      <c r="E753" s="2"/>
      <c r="F753" s="2"/>
      <c r="G753" s="2"/>
      <c r="H753" s="2"/>
      <c r="I753" s="2"/>
      <c r="J753" s="2"/>
      <c r="K753" s="2"/>
      <c r="L753" s="2"/>
    </row>
    <row r="754" spans="5:12">
      <c r="E754" s="2"/>
      <c r="F754" s="2"/>
      <c r="G754" s="2"/>
      <c r="H754" s="2"/>
      <c r="I754" s="2"/>
      <c r="J754" s="2"/>
      <c r="K754" s="2"/>
      <c r="L754" s="2"/>
    </row>
    <row r="755" spans="5:12">
      <c r="E755" s="2"/>
      <c r="F755" s="2"/>
      <c r="G755" s="2"/>
      <c r="H755" s="2"/>
      <c r="I755" s="2"/>
      <c r="J755" s="2"/>
      <c r="K755" s="2"/>
      <c r="L755" s="2"/>
    </row>
    <row r="756" spans="5:12">
      <c r="E756" s="2"/>
      <c r="F756" s="2"/>
      <c r="G756" s="2"/>
      <c r="H756" s="2"/>
      <c r="I756" s="2"/>
      <c r="J756" s="2"/>
      <c r="K756" s="2"/>
      <c r="L756" s="2"/>
    </row>
    <row r="757" spans="5:12">
      <c r="E757" s="2"/>
      <c r="F757" s="2"/>
      <c r="G757" s="2"/>
      <c r="H757" s="2"/>
      <c r="I757" s="2"/>
      <c r="J757" s="2"/>
      <c r="K757" s="2"/>
      <c r="L757" s="2"/>
    </row>
    <row r="758" spans="5:12">
      <c r="E758" s="2"/>
      <c r="F758" s="2"/>
      <c r="G758" s="2"/>
      <c r="H758" s="2"/>
      <c r="I758" s="2"/>
      <c r="J758" s="2"/>
      <c r="K758" s="2"/>
      <c r="L758" s="2"/>
    </row>
    <row r="759" spans="5:12">
      <c r="E759" s="2"/>
      <c r="F759" s="2"/>
      <c r="G759" s="2"/>
      <c r="H759" s="2"/>
      <c r="I759" s="2"/>
      <c r="J759" s="2"/>
      <c r="K759" s="2"/>
      <c r="L759" s="2"/>
    </row>
    <row r="760" spans="5:12">
      <c r="E760" s="2"/>
      <c r="F760" s="2"/>
      <c r="G760" s="2"/>
      <c r="H760" s="2"/>
      <c r="I760" s="2"/>
      <c r="J760" s="2"/>
      <c r="K760" s="2"/>
      <c r="L760" s="2"/>
    </row>
    <row r="761" spans="5:12">
      <c r="E761" s="2"/>
      <c r="F761" s="2"/>
      <c r="G761" s="2"/>
      <c r="H761" s="2"/>
      <c r="I761" s="2"/>
      <c r="J761" s="2"/>
      <c r="K761" s="2"/>
      <c r="L761" s="2"/>
    </row>
    <row r="762" spans="5:12">
      <c r="E762" s="2"/>
      <c r="F762" s="2"/>
      <c r="G762" s="2"/>
      <c r="H762" s="2"/>
      <c r="I762" s="2"/>
      <c r="J762" s="2"/>
      <c r="K762" s="2"/>
      <c r="L762" s="2"/>
    </row>
    <row r="763" spans="5:12">
      <c r="E763" s="2"/>
      <c r="F763" s="2"/>
      <c r="G763" s="2"/>
      <c r="H763" s="2"/>
      <c r="I763" s="2"/>
      <c r="J763" s="2"/>
      <c r="K763" s="2"/>
      <c r="L763" s="2"/>
    </row>
    <row r="764" spans="5:12">
      <c r="E764" s="2"/>
      <c r="F764" s="2"/>
      <c r="G764" s="2"/>
      <c r="H764" s="2"/>
      <c r="I764" s="2"/>
      <c r="J764" s="2"/>
      <c r="K764" s="2"/>
      <c r="L764" s="2"/>
    </row>
    <row r="765" spans="5:12">
      <c r="E765" s="2"/>
      <c r="F765" s="2"/>
      <c r="G765" s="2"/>
      <c r="H765" s="2"/>
      <c r="I765" s="2"/>
      <c r="J765" s="2"/>
      <c r="K765" s="2"/>
      <c r="L765" s="2"/>
    </row>
    <row r="766" spans="5:12">
      <c r="E766" s="2"/>
      <c r="F766" s="2"/>
      <c r="G766" s="2"/>
      <c r="H766" s="2"/>
      <c r="I766" s="2"/>
      <c r="J766" s="2"/>
      <c r="K766" s="2"/>
      <c r="L766" s="2"/>
    </row>
    <row r="767" spans="5:12">
      <c r="E767" s="2"/>
      <c r="F767" s="2"/>
      <c r="G767" s="2"/>
      <c r="H767" s="2"/>
      <c r="I767" s="2"/>
      <c r="J767" s="2"/>
      <c r="K767" s="2"/>
      <c r="L767" s="2"/>
    </row>
    <row r="768" spans="5:12">
      <c r="E768" s="2"/>
      <c r="F768" s="2"/>
      <c r="G768" s="2"/>
      <c r="H768" s="2"/>
      <c r="I768" s="2"/>
      <c r="J768" s="2"/>
      <c r="K768" s="2"/>
      <c r="L768" s="2"/>
    </row>
    <row r="769" spans="5:12">
      <c r="E769" s="2"/>
      <c r="F769" s="2"/>
      <c r="G769" s="2"/>
      <c r="H769" s="2"/>
      <c r="I769" s="2"/>
      <c r="J769" s="2"/>
      <c r="K769" s="2"/>
      <c r="L769" s="2"/>
    </row>
    <row r="770" spans="5:12">
      <c r="E770" s="2"/>
      <c r="F770" s="2"/>
      <c r="G770" s="2"/>
      <c r="H770" s="2"/>
      <c r="I770" s="2"/>
      <c r="J770" s="2"/>
      <c r="K770" s="2"/>
      <c r="L770" s="2"/>
    </row>
    <row r="771" spans="5:12">
      <c r="E771" s="2"/>
      <c r="F771" s="2"/>
      <c r="G771" s="2"/>
      <c r="H771" s="2"/>
      <c r="I771" s="2"/>
      <c r="J771" s="2"/>
      <c r="K771" s="2"/>
      <c r="L771" s="2"/>
    </row>
    <row r="772" spans="5:12">
      <c r="E772" s="2"/>
      <c r="F772" s="2"/>
      <c r="G772" s="2"/>
      <c r="H772" s="2"/>
      <c r="I772" s="2"/>
      <c r="J772" s="2"/>
      <c r="K772" s="2"/>
      <c r="L772" s="2"/>
    </row>
    <row r="773" spans="5:12">
      <c r="E773" s="2"/>
      <c r="F773" s="2"/>
      <c r="G773" s="2"/>
      <c r="H773" s="2"/>
      <c r="I773" s="2"/>
      <c r="J773" s="2"/>
      <c r="K773" s="2"/>
      <c r="L773" s="2"/>
    </row>
    <row r="774" spans="5:12">
      <c r="E774" s="2"/>
      <c r="F774" s="2"/>
      <c r="G774" s="2"/>
      <c r="H774" s="2"/>
      <c r="I774" s="2"/>
      <c r="J774" s="2"/>
      <c r="K774" s="2"/>
      <c r="L774" s="2"/>
    </row>
    <row r="775" spans="5:12">
      <c r="E775" s="2"/>
      <c r="F775" s="2"/>
      <c r="G775" s="2"/>
      <c r="H775" s="2"/>
      <c r="I775" s="2"/>
      <c r="J775" s="2"/>
      <c r="K775" s="2"/>
      <c r="L775" s="2"/>
    </row>
    <row r="776" spans="5:12">
      <c r="E776" s="2"/>
      <c r="F776" s="2"/>
      <c r="G776" s="2"/>
      <c r="H776" s="2"/>
      <c r="I776" s="2"/>
      <c r="J776" s="2"/>
      <c r="K776" s="2"/>
      <c r="L776" s="2"/>
    </row>
    <row r="777" spans="5:12">
      <c r="E777" s="2"/>
      <c r="F777" s="2"/>
      <c r="G777" s="2"/>
      <c r="H777" s="2"/>
      <c r="I777" s="2"/>
      <c r="J777" s="2"/>
      <c r="K777" s="2"/>
      <c r="L777" s="2"/>
    </row>
    <row r="778" spans="5:12">
      <c r="E778" s="2"/>
      <c r="F778" s="2"/>
      <c r="G778" s="2"/>
      <c r="H778" s="2"/>
      <c r="I778" s="2"/>
      <c r="J778" s="2"/>
      <c r="K778" s="2"/>
      <c r="L778" s="2"/>
    </row>
    <row r="779" spans="5:12">
      <c r="E779" s="2"/>
      <c r="F779" s="2"/>
      <c r="G779" s="2"/>
      <c r="H779" s="2"/>
      <c r="I779" s="2"/>
      <c r="J779" s="2"/>
      <c r="K779" s="2"/>
      <c r="L779" s="2"/>
    </row>
    <row r="780" spans="5:12">
      <c r="E780" s="2"/>
      <c r="F780" s="2"/>
      <c r="G780" s="2"/>
      <c r="H780" s="2"/>
      <c r="I780" s="2"/>
      <c r="J780" s="2"/>
      <c r="K780" s="2"/>
      <c r="L780" s="2"/>
    </row>
  </sheetData>
  <mergeCells count="13">
    <mergeCell ref="AB2:AF2"/>
    <mergeCell ref="A500:M500"/>
    <mergeCell ref="A1:AF1"/>
    <mergeCell ref="A2:A3"/>
    <mergeCell ref="N2:N3"/>
    <mergeCell ref="V2:V3"/>
    <mergeCell ref="W2:AA2"/>
    <mergeCell ref="M2:M3"/>
    <mergeCell ref="D2:D3"/>
    <mergeCell ref="E2:K2"/>
    <mergeCell ref="L2:L3"/>
    <mergeCell ref="B2:C3"/>
    <mergeCell ref="O2:U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tint="-9.9978637043366805E-2"/>
  </sheetPr>
  <dimension ref="A1:AB184"/>
  <sheetViews>
    <sheetView topLeftCell="A162" zoomScale="70" zoomScaleNormal="70" workbookViewId="0">
      <selection activeCell="B185" sqref="B185"/>
    </sheetView>
  </sheetViews>
  <sheetFormatPr defaultColWidth="11.42578125" defaultRowHeight="15"/>
  <cols>
    <col min="1" max="1" width="76.42578125" style="29" customWidth="1"/>
    <col min="2" max="2" width="17" style="63" customWidth="1"/>
    <col min="3" max="3" width="21" style="29" bestFit="1" customWidth="1"/>
    <col min="4" max="4" width="23.140625" style="29" customWidth="1"/>
    <col min="5" max="5" width="15.85546875" style="29" customWidth="1"/>
    <col min="6" max="6" width="19.5703125" style="64" customWidth="1"/>
    <col min="7" max="7" width="15" style="29" bestFit="1" customWidth="1"/>
    <col min="8" max="8" width="16.5703125" style="1" customWidth="1"/>
    <col min="9" max="9" width="19" style="1" customWidth="1"/>
    <col min="10" max="10" width="13.140625" style="2" bestFit="1" customWidth="1"/>
    <col min="11" max="28" width="11.42578125" style="2"/>
    <col min="29" max="16384" width="11.42578125" style="29"/>
  </cols>
  <sheetData>
    <row r="1" spans="1:28">
      <c r="A1" s="350" t="s">
        <v>470</v>
      </c>
      <c r="B1" s="351"/>
      <c r="C1" s="351"/>
      <c r="D1" s="351"/>
      <c r="E1" s="351"/>
      <c r="F1" s="351"/>
      <c r="G1" s="351"/>
      <c r="H1" s="365" t="s">
        <v>471</v>
      </c>
      <c r="I1" s="366"/>
    </row>
    <row r="2" spans="1:28" ht="14.45" customHeight="1">
      <c r="A2" s="352" t="s">
        <v>0</v>
      </c>
      <c r="B2" s="367" t="s">
        <v>8</v>
      </c>
      <c r="C2" s="364" t="s">
        <v>9</v>
      </c>
      <c r="D2" s="364"/>
      <c r="E2" s="364"/>
      <c r="F2" s="364"/>
      <c r="G2" s="364"/>
      <c r="H2" s="365"/>
      <c r="I2" s="366"/>
    </row>
    <row r="3" spans="1:28" ht="45">
      <c r="A3" s="352"/>
      <c r="B3" s="367"/>
      <c r="C3" s="334" t="s">
        <v>11</v>
      </c>
      <c r="D3" s="334" t="s">
        <v>12</v>
      </c>
      <c r="E3" s="334" t="s">
        <v>13</v>
      </c>
      <c r="F3" s="334" t="s">
        <v>14</v>
      </c>
      <c r="G3" s="217" t="s">
        <v>15</v>
      </c>
      <c r="H3" s="365"/>
      <c r="I3" s="366"/>
    </row>
    <row r="4" spans="1:28" ht="25.15" customHeight="1">
      <c r="A4" s="11" t="s">
        <v>16</v>
      </c>
      <c r="B4" s="55">
        <f t="shared" ref="B4:G4" si="0">+B5+B16</f>
        <v>94455226.240282506</v>
      </c>
      <c r="C4" s="55">
        <f t="shared" si="0"/>
        <v>20198028.72057572</v>
      </c>
      <c r="D4" s="55">
        <f t="shared" si="0"/>
        <v>36108919.855243757</v>
      </c>
      <c r="E4" s="55">
        <f t="shared" si="0"/>
        <v>8355565.863619281</v>
      </c>
      <c r="F4" s="55">
        <f t="shared" si="0"/>
        <v>23745066.143671632</v>
      </c>
      <c r="G4" s="218">
        <f t="shared" si="0"/>
        <v>6047645.6571721015</v>
      </c>
      <c r="H4" s="16">
        <f>SUM(C4:G4)</f>
        <v>94455226.240282491</v>
      </c>
      <c r="I4" s="16">
        <f>+B4-H4</f>
        <v>0</v>
      </c>
    </row>
    <row r="5" spans="1:28" s="80" customFormat="1" ht="30">
      <c r="A5" s="76" t="s">
        <v>17</v>
      </c>
      <c r="B5" s="75">
        <f t="shared" ref="B5:G5" si="1">+B6</f>
        <v>3898400.9392155656</v>
      </c>
      <c r="C5" s="75">
        <f t="shared" si="1"/>
        <v>3146526.5532066831</v>
      </c>
      <c r="D5" s="75">
        <f t="shared" si="1"/>
        <v>0</v>
      </c>
      <c r="E5" s="75">
        <f t="shared" si="1"/>
        <v>0</v>
      </c>
      <c r="F5" s="75">
        <f t="shared" si="1"/>
        <v>0</v>
      </c>
      <c r="G5" s="219">
        <f t="shared" si="1"/>
        <v>751874.38600888173</v>
      </c>
      <c r="H5" s="16">
        <f t="shared" ref="H5:H68" si="2">SUM(C5:G5)</f>
        <v>3898400.9392155651</v>
      </c>
      <c r="I5" s="16">
        <f t="shared" ref="I5:I68" si="3">+B5-H5</f>
        <v>0</v>
      </c>
      <c r="J5" s="2"/>
      <c r="K5" s="2"/>
      <c r="L5" s="2"/>
      <c r="M5" s="2"/>
      <c r="N5" s="2"/>
      <c r="O5" s="2"/>
      <c r="P5" s="2"/>
      <c r="Q5" s="2"/>
      <c r="R5" s="2"/>
      <c r="S5" s="2"/>
      <c r="T5" s="2"/>
      <c r="U5" s="2"/>
      <c r="V5" s="2"/>
      <c r="W5" s="2"/>
      <c r="X5" s="2"/>
      <c r="Y5" s="2"/>
      <c r="Z5" s="2"/>
      <c r="AA5" s="2"/>
      <c r="AB5" s="2"/>
    </row>
    <row r="6" spans="1:28" s="10" customFormat="1" ht="15" customHeight="1">
      <c r="A6" s="19" t="s">
        <v>18</v>
      </c>
      <c r="B6" s="22">
        <f t="shared" ref="B6:G6" si="4">SUM(B7:B14)</f>
        <v>3898400.9392155656</v>
      </c>
      <c r="C6" s="22">
        <f t="shared" si="4"/>
        <v>3146526.5532066831</v>
      </c>
      <c r="D6" s="22">
        <f t="shared" si="4"/>
        <v>0</v>
      </c>
      <c r="E6" s="22">
        <f t="shared" si="4"/>
        <v>0</v>
      </c>
      <c r="F6" s="22">
        <f t="shared" si="4"/>
        <v>0</v>
      </c>
      <c r="G6" s="220">
        <f t="shared" si="4"/>
        <v>751874.38600888173</v>
      </c>
      <c r="H6" s="16">
        <f t="shared" si="2"/>
        <v>3898400.9392155651</v>
      </c>
      <c r="I6" s="16">
        <f t="shared" si="3"/>
        <v>0</v>
      </c>
      <c r="J6" s="2"/>
      <c r="K6" s="2"/>
      <c r="L6" s="2"/>
      <c r="M6" s="2"/>
      <c r="N6" s="2"/>
      <c r="O6" s="2"/>
      <c r="P6" s="2"/>
      <c r="Q6" s="2"/>
      <c r="R6" s="2"/>
      <c r="S6" s="2"/>
      <c r="T6" s="2"/>
      <c r="U6" s="2"/>
      <c r="V6" s="2"/>
      <c r="W6" s="2"/>
      <c r="X6" s="2"/>
      <c r="Y6" s="2"/>
      <c r="Z6" s="2"/>
      <c r="AA6" s="2"/>
      <c r="AB6" s="2"/>
    </row>
    <row r="7" spans="1:28" s="2" customFormat="1" ht="15" customHeight="1">
      <c r="A7" s="100" t="s">
        <v>22</v>
      </c>
      <c r="B7" s="57">
        <f>+'Annex 4.1 Detail Budget_Activi'!V8+'Annex 4.1 Detail Budget_Activi'!V18+'Annex 4.1 Detail Budget_Activi'!V28+'Annex 4.1 Detail Budget_Activi'!V38</f>
        <v>0</v>
      </c>
      <c r="C7" s="57">
        <f>+'Annex 4.1 Detail Budget_Activi'!W8+'Annex 4.1 Detail Budget_Activi'!W18+'Annex 4.1 Detail Budget_Activi'!W28+'Annex 4.1 Detail Budget_Activi'!W38</f>
        <v>0</v>
      </c>
      <c r="D7" s="57">
        <f>+'Annex 4.1 Detail Budget_Activi'!X8+'Annex 4.1 Detail Budget_Activi'!X18+'Annex 4.1 Detail Budget_Activi'!X28+'Annex 4.1 Detail Budget_Activi'!X38</f>
        <v>0</v>
      </c>
      <c r="E7" s="57">
        <f>+'Annex 4.1 Detail Budget_Activi'!Y8+'Annex 4.1 Detail Budget_Activi'!Y18+'Annex 4.1 Detail Budget_Activi'!Y28+'Annex 4.1 Detail Budget_Activi'!Y38</f>
        <v>0</v>
      </c>
      <c r="F7" s="57">
        <f>+'Annex 4.1 Detail Budget_Activi'!Z8+'Annex 4.1 Detail Budget_Activi'!Z18+'Annex 4.1 Detail Budget_Activi'!Z28+'Annex 4.1 Detail Budget_Activi'!Z38</f>
        <v>0</v>
      </c>
      <c r="G7" s="221">
        <f>+'Annex 4.1 Detail Budget_Activi'!AA8+'Annex 4.1 Detail Budget_Activi'!AA18+'Annex 4.1 Detail Budget_Activi'!AA28+'Annex 4.1 Detail Budget_Activi'!AA38</f>
        <v>0</v>
      </c>
      <c r="H7" s="16">
        <f t="shared" si="2"/>
        <v>0</v>
      </c>
      <c r="I7" s="16">
        <f t="shared" si="3"/>
        <v>0</v>
      </c>
    </row>
    <row r="8" spans="1:28" s="2" customFormat="1" ht="15" customHeight="1">
      <c r="A8" s="101" t="s">
        <v>24</v>
      </c>
      <c r="B8" s="57">
        <f>+'Annex 4.1 Detail Budget_Activi'!V9+'Annex 4.1 Detail Budget_Activi'!V19+'Annex 4.1 Detail Budget_Activi'!V29+'Annex 4.1 Detail Budget_Activi'!V39</f>
        <v>0</v>
      </c>
      <c r="C8" s="57">
        <f>+'Annex 4.1 Detail Budget_Activi'!W9+'Annex 4.1 Detail Budget_Activi'!W19+'Annex 4.1 Detail Budget_Activi'!W29+'Annex 4.1 Detail Budget_Activi'!W39</f>
        <v>0</v>
      </c>
      <c r="D8" s="57">
        <f>+'Annex 4.1 Detail Budget_Activi'!X9+'Annex 4.1 Detail Budget_Activi'!X19+'Annex 4.1 Detail Budget_Activi'!X29+'Annex 4.1 Detail Budget_Activi'!X39</f>
        <v>0</v>
      </c>
      <c r="E8" s="57">
        <f>+'Annex 4.1 Detail Budget_Activi'!Y9+'Annex 4.1 Detail Budget_Activi'!Y19+'Annex 4.1 Detail Budget_Activi'!Y29+'Annex 4.1 Detail Budget_Activi'!Y39</f>
        <v>0</v>
      </c>
      <c r="F8" s="57">
        <f>+'Annex 4.1 Detail Budget_Activi'!Z9+'Annex 4.1 Detail Budget_Activi'!Z19+'Annex 4.1 Detail Budget_Activi'!Z29+'Annex 4.1 Detail Budget_Activi'!Z39</f>
        <v>0</v>
      </c>
      <c r="G8" s="221">
        <f>+'Annex 4.1 Detail Budget_Activi'!AA9+'Annex 4.1 Detail Budget_Activi'!AA19+'Annex 4.1 Detail Budget_Activi'!AA29+'Annex 4.1 Detail Budget_Activi'!AA39</f>
        <v>0</v>
      </c>
      <c r="H8" s="16">
        <f t="shared" si="2"/>
        <v>0</v>
      </c>
      <c r="I8" s="16">
        <f t="shared" si="3"/>
        <v>0</v>
      </c>
    </row>
    <row r="9" spans="1:28" s="2" customFormat="1" ht="15" customHeight="1">
      <c r="A9" s="101" t="s">
        <v>25</v>
      </c>
      <c r="B9" s="57">
        <f>+'Annex 4.1 Detail Budget_Activi'!V10+'Annex 4.1 Detail Budget_Activi'!V20+'Annex 4.1 Detail Budget_Activi'!V30+'Annex 4.1 Detail Budget_Activi'!V40</f>
        <v>0</v>
      </c>
      <c r="C9" s="57">
        <f>+'Annex 4.1 Detail Budget_Activi'!W10+'Annex 4.1 Detail Budget_Activi'!W20+'Annex 4.1 Detail Budget_Activi'!W30+'Annex 4.1 Detail Budget_Activi'!W40</f>
        <v>0</v>
      </c>
      <c r="D9" s="57">
        <f>+'Annex 4.1 Detail Budget_Activi'!X10+'Annex 4.1 Detail Budget_Activi'!X20+'Annex 4.1 Detail Budget_Activi'!X30+'Annex 4.1 Detail Budget_Activi'!X40</f>
        <v>0</v>
      </c>
      <c r="E9" s="57">
        <f>+'Annex 4.1 Detail Budget_Activi'!Y10+'Annex 4.1 Detail Budget_Activi'!Y20+'Annex 4.1 Detail Budget_Activi'!Y30+'Annex 4.1 Detail Budget_Activi'!Y40</f>
        <v>0</v>
      </c>
      <c r="F9" s="57">
        <f>+'Annex 4.1 Detail Budget_Activi'!Z10+'Annex 4.1 Detail Budget_Activi'!Z20+'Annex 4.1 Detail Budget_Activi'!Z30+'Annex 4.1 Detail Budget_Activi'!Z40</f>
        <v>0</v>
      </c>
      <c r="G9" s="221">
        <f>+'Annex 4.1 Detail Budget_Activi'!AA10+'Annex 4.1 Detail Budget_Activi'!AA20+'Annex 4.1 Detail Budget_Activi'!AA30+'Annex 4.1 Detail Budget_Activi'!AA40</f>
        <v>0</v>
      </c>
      <c r="H9" s="16">
        <f t="shared" si="2"/>
        <v>0</v>
      </c>
      <c r="I9" s="16">
        <f t="shared" si="3"/>
        <v>0</v>
      </c>
    </row>
    <row r="10" spans="1:28" s="2" customFormat="1" ht="15" customHeight="1">
      <c r="A10" s="101" t="s">
        <v>26</v>
      </c>
      <c r="B10" s="57">
        <f>+'Annex 4.1 Detail Budget_Activi'!V11+'Annex 4.1 Detail Budget_Activi'!V21+'Annex 4.1 Detail Budget_Activi'!V31+'Annex 4.1 Detail Budget_Activi'!V41</f>
        <v>0</v>
      </c>
      <c r="C10" s="57">
        <f>+'Annex 4.1 Detail Budget_Activi'!W11+'Annex 4.1 Detail Budget_Activi'!W21+'Annex 4.1 Detail Budget_Activi'!W31+'Annex 4.1 Detail Budget_Activi'!W41</f>
        <v>0</v>
      </c>
      <c r="D10" s="57">
        <f>+'Annex 4.1 Detail Budget_Activi'!X11+'Annex 4.1 Detail Budget_Activi'!X21+'Annex 4.1 Detail Budget_Activi'!X31+'Annex 4.1 Detail Budget_Activi'!X41</f>
        <v>0</v>
      </c>
      <c r="E10" s="57">
        <f>+'Annex 4.1 Detail Budget_Activi'!Y11+'Annex 4.1 Detail Budget_Activi'!Y21+'Annex 4.1 Detail Budget_Activi'!Y31+'Annex 4.1 Detail Budget_Activi'!Y41</f>
        <v>0</v>
      </c>
      <c r="F10" s="57">
        <f>+'Annex 4.1 Detail Budget_Activi'!Z11+'Annex 4.1 Detail Budget_Activi'!Z21+'Annex 4.1 Detail Budget_Activi'!Z31+'Annex 4.1 Detail Budget_Activi'!Z41</f>
        <v>0</v>
      </c>
      <c r="G10" s="221">
        <f>+'Annex 4.1 Detail Budget_Activi'!AA11+'Annex 4.1 Detail Budget_Activi'!AA21+'Annex 4.1 Detail Budget_Activi'!AA31+'Annex 4.1 Detail Budget_Activi'!AA41</f>
        <v>0</v>
      </c>
      <c r="H10" s="16">
        <f t="shared" si="2"/>
        <v>0</v>
      </c>
      <c r="I10" s="16">
        <f t="shared" si="3"/>
        <v>0</v>
      </c>
    </row>
    <row r="11" spans="1:28" s="2" customFormat="1" ht="15" customHeight="1">
      <c r="A11" s="101" t="s">
        <v>27</v>
      </c>
      <c r="B11" s="57">
        <f>+'Annex 4.1 Detail Budget_Activi'!V12+'Annex 4.1 Detail Budget_Activi'!V22+'Annex 4.1 Detail Budget_Activi'!V32+'Annex 4.1 Detail Budget_Activi'!V42</f>
        <v>0</v>
      </c>
      <c r="C11" s="57">
        <f>+'Annex 4.1 Detail Budget_Activi'!W12+'Annex 4.1 Detail Budget_Activi'!W22+'Annex 4.1 Detail Budget_Activi'!W32+'Annex 4.1 Detail Budget_Activi'!W42</f>
        <v>0</v>
      </c>
      <c r="D11" s="57">
        <f>+'Annex 4.1 Detail Budget_Activi'!X12+'Annex 4.1 Detail Budget_Activi'!X22+'Annex 4.1 Detail Budget_Activi'!X32+'Annex 4.1 Detail Budget_Activi'!X42</f>
        <v>0</v>
      </c>
      <c r="E11" s="57">
        <f>+'Annex 4.1 Detail Budget_Activi'!Y12+'Annex 4.1 Detail Budget_Activi'!Y22+'Annex 4.1 Detail Budget_Activi'!Y32+'Annex 4.1 Detail Budget_Activi'!Y42</f>
        <v>0</v>
      </c>
      <c r="F11" s="57">
        <f>+'Annex 4.1 Detail Budget_Activi'!Z12+'Annex 4.1 Detail Budget_Activi'!Z22+'Annex 4.1 Detail Budget_Activi'!Z32+'Annex 4.1 Detail Budget_Activi'!Z42</f>
        <v>0</v>
      </c>
      <c r="G11" s="221">
        <f>+'Annex 4.1 Detail Budget_Activi'!AA12+'Annex 4.1 Detail Budget_Activi'!AA22+'Annex 4.1 Detail Budget_Activi'!AA32+'Annex 4.1 Detail Budget_Activi'!AA42</f>
        <v>0</v>
      </c>
      <c r="H11" s="16">
        <f t="shared" si="2"/>
        <v>0</v>
      </c>
      <c r="I11" s="16">
        <f t="shared" si="3"/>
        <v>0</v>
      </c>
    </row>
    <row r="12" spans="1:28" s="2" customFormat="1" ht="15" customHeight="1">
      <c r="A12" s="101" t="s">
        <v>28</v>
      </c>
      <c r="B12" s="57">
        <f>+'Annex 4.1 Detail Budget_Activi'!V13+'Annex 4.1 Detail Budget_Activi'!V23+'Annex 4.1 Detail Budget_Activi'!V33+'Annex 4.1 Detail Budget_Activi'!V43</f>
        <v>0</v>
      </c>
      <c r="C12" s="57">
        <f>+'Annex 4.1 Detail Budget_Activi'!W13+'Annex 4.1 Detail Budget_Activi'!W23+'Annex 4.1 Detail Budget_Activi'!W33+'Annex 4.1 Detail Budget_Activi'!W43</f>
        <v>0</v>
      </c>
      <c r="D12" s="57">
        <f>+'Annex 4.1 Detail Budget_Activi'!X13+'Annex 4.1 Detail Budget_Activi'!X23+'Annex 4.1 Detail Budget_Activi'!X33+'Annex 4.1 Detail Budget_Activi'!X43</f>
        <v>0</v>
      </c>
      <c r="E12" s="57">
        <f>+'Annex 4.1 Detail Budget_Activi'!Y13+'Annex 4.1 Detail Budget_Activi'!Y23+'Annex 4.1 Detail Budget_Activi'!Y33+'Annex 4.1 Detail Budget_Activi'!Y43</f>
        <v>0</v>
      </c>
      <c r="F12" s="57">
        <f>+'Annex 4.1 Detail Budget_Activi'!Z13+'Annex 4.1 Detail Budget_Activi'!Z23+'Annex 4.1 Detail Budget_Activi'!Z33+'Annex 4.1 Detail Budget_Activi'!Z43</f>
        <v>0</v>
      </c>
      <c r="G12" s="221">
        <f>+'Annex 4.1 Detail Budget_Activi'!AA13+'Annex 4.1 Detail Budget_Activi'!AA23+'Annex 4.1 Detail Budget_Activi'!AA33+'Annex 4.1 Detail Budget_Activi'!AA43</f>
        <v>0</v>
      </c>
      <c r="H12" s="16">
        <f t="shared" si="2"/>
        <v>0</v>
      </c>
      <c r="I12" s="16">
        <f t="shared" si="3"/>
        <v>0</v>
      </c>
    </row>
    <row r="13" spans="1:28" s="2" customFormat="1" ht="15" customHeight="1">
      <c r="A13" s="101" t="s">
        <v>29</v>
      </c>
      <c r="B13" s="57">
        <f>+'Annex 4.1 Detail Budget_Activi'!V14+'Annex 4.1 Detail Budget_Activi'!V24+'Annex 4.1 Detail Budget_Activi'!V34+'Annex 4.1 Detail Budget_Activi'!V44</f>
        <v>0</v>
      </c>
      <c r="C13" s="57">
        <f>+'Annex 4.1 Detail Budget_Activi'!W14+'Annex 4.1 Detail Budget_Activi'!W24+'Annex 4.1 Detail Budget_Activi'!W34+'Annex 4.1 Detail Budget_Activi'!W44</f>
        <v>0</v>
      </c>
      <c r="D13" s="57">
        <f>+'Annex 4.1 Detail Budget_Activi'!X14+'Annex 4.1 Detail Budget_Activi'!X24+'Annex 4.1 Detail Budget_Activi'!X34+'Annex 4.1 Detail Budget_Activi'!X44</f>
        <v>0</v>
      </c>
      <c r="E13" s="57">
        <f>+'Annex 4.1 Detail Budget_Activi'!Y14+'Annex 4.1 Detail Budget_Activi'!Y24+'Annex 4.1 Detail Budget_Activi'!Y34+'Annex 4.1 Detail Budget_Activi'!Y44</f>
        <v>0</v>
      </c>
      <c r="F13" s="57">
        <f>+'Annex 4.1 Detail Budget_Activi'!Z14+'Annex 4.1 Detail Budget_Activi'!Z24+'Annex 4.1 Detail Budget_Activi'!Z34+'Annex 4.1 Detail Budget_Activi'!Z44</f>
        <v>0</v>
      </c>
      <c r="G13" s="221">
        <f>+'Annex 4.1 Detail Budget_Activi'!AA14+'Annex 4.1 Detail Budget_Activi'!AA24+'Annex 4.1 Detail Budget_Activi'!AA34+'Annex 4.1 Detail Budget_Activi'!AA44</f>
        <v>0</v>
      </c>
      <c r="H13" s="16">
        <f t="shared" si="2"/>
        <v>0</v>
      </c>
      <c r="I13" s="16">
        <f t="shared" si="3"/>
        <v>0</v>
      </c>
    </row>
    <row r="14" spans="1:28" s="2" customFormat="1" ht="15" customHeight="1">
      <c r="A14" s="101" t="s">
        <v>30</v>
      </c>
      <c r="B14" s="57">
        <f>+'Annex 4.1 Detail Budget_Activi'!V15+'Annex 4.1 Detail Budget_Activi'!V25+'Annex 4.1 Detail Budget_Activi'!V35+'Annex 4.1 Detail Budget_Activi'!V45</f>
        <v>3898400.9392155656</v>
      </c>
      <c r="C14" s="57">
        <f>+'Annex 4.1 Detail Budget_Activi'!W15+'Annex 4.1 Detail Budget_Activi'!W25+'Annex 4.1 Detail Budget_Activi'!W35+'Annex 4.1 Detail Budget_Activi'!W45</f>
        <v>3146526.5532066831</v>
      </c>
      <c r="D14" s="57">
        <f>+'Annex 4.1 Detail Budget_Activi'!X15+'Annex 4.1 Detail Budget_Activi'!X25+'Annex 4.1 Detail Budget_Activi'!X35+'Annex 4.1 Detail Budget_Activi'!X45</f>
        <v>0</v>
      </c>
      <c r="E14" s="57">
        <f>+'Annex 4.1 Detail Budget_Activi'!Y15+'Annex 4.1 Detail Budget_Activi'!Y25+'Annex 4.1 Detail Budget_Activi'!Y35+'Annex 4.1 Detail Budget_Activi'!Y45</f>
        <v>0</v>
      </c>
      <c r="F14" s="57">
        <f>+'Annex 4.1 Detail Budget_Activi'!Z15+'Annex 4.1 Detail Budget_Activi'!Z25+'Annex 4.1 Detail Budget_Activi'!Z35+'Annex 4.1 Detail Budget_Activi'!Z45</f>
        <v>0</v>
      </c>
      <c r="G14" s="221">
        <f>+'Annex 4.1 Detail Budget_Activi'!AA15+'Annex 4.1 Detail Budget_Activi'!AA25+'Annex 4.1 Detail Budget_Activi'!AA35+'Annex 4.1 Detail Budget_Activi'!AA45</f>
        <v>751874.38600888173</v>
      </c>
      <c r="H14" s="16">
        <f t="shared" si="2"/>
        <v>3898400.9392155651</v>
      </c>
      <c r="I14" s="16">
        <f t="shared" si="3"/>
        <v>0</v>
      </c>
    </row>
    <row r="15" spans="1:28" s="2" customFormat="1" ht="15" customHeight="1">
      <c r="A15" s="102"/>
      <c r="B15" s="57"/>
      <c r="C15" s="7"/>
      <c r="D15" s="7"/>
      <c r="E15" s="7"/>
      <c r="F15" s="7"/>
      <c r="G15" s="222"/>
      <c r="H15" s="16">
        <f t="shared" si="2"/>
        <v>0</v>
      </c>
      <c r="I15" s="16">
        <f t="shared" si="3"/>
        <v>0</v>
      </c>
    </row>
    <row r="16" spans="1:28" s="80" customFormat="1" ht="30">
      <c r="A16" s="76" t="s">
        <v>45</v>
      </c>
      <c r="B16" s="75">
        <f t="shared" ref="B16:G16" si="5">+B17+B27+B37</f>
        <v>90556825.301066935</v>
      </c>
      <c r="C16" s="75">
        <f t="shared" si="5"/>
        <v>17051502.167369038</v>
      </c>
      <c r="D16" s="75">
        <f t="shared" si="5"/>
        <v>36108919.855243757</v>
      </c>
      <c r="E16" s="75">
        <f t="shared" si="5"/>
        <v>8355565.863619281</v>
      </c>
      <c r="F16" s="75">
        <f t="shared" si="5"/>
        <v>23745066.143671632</v>
      </c>
      <c r="G16" s="219">
        <f t="shared" si="5"/>
        <v>5295771.2711632196</v>
      </c>
      <c r="H16" s="16">
        <f t="shared" si="2"/>
        <v>90556825.301066935</v>
      </c>
      <c r="I16" s="16">
        <f t="shared" si="3"/>
        <v>0</v>
      </c>
      <c r="J16" s="2"/>
      <c r="K16" s="2"/>
      <c r="L16" s="2"/>
      <c r="M16" s="2"/>
      <c r="N16" s="2"/>
      <c r="O16" s="2"/>
      <c r="P16" s="2"/>
      <c r="Q16" s="2"/>
      <c r="R16" s="2"/>
      <c r="S16" s="2"/>
      <c r="T16" s="2"/>
      <c r="U16" s="2"/>
      <c r="V16" s="2"/>
      <c r="W16" s="2"/>
      <c r="X16" s="2"/>
      <c r="Y16" s="2"/>
      <c r="Z16" s="2"/>
      <c r="AA16" s="2"/>
      <c r="AB16" s="2"/>
    </row>
    <row r="17" spans="1:28" s="10" customFormat="1">
      <c r="A17" s="84" t="s">
        <v>46</v>
      </c>
      <c r="B17" s="22">
        <f t="shared" ref="B17:G17" si="6">SUM(B18:B25)</f>
        <v>26351702.736031517</v>
      </c>
      <c r="C17" s="22">
        <f t="shared" si="6"/>
        <v>4549854.7462282218</v>
      </c>
      <c r="D17" s="22">
        <f t="shared" si="6"/>
        <v>8341400.3680850742</v>
      </c>
      <c r="E17" s="22">
        <f t="shared" si="6"/>
        <v>5692970.132692311</v>
      </c>
      <c r="F17" s="22">
        <f t="shared" si="6"/>
        <v>6739302.3368112203</v>
      </c>
      <c r="G17" s="220">
        <f t="shared" si="6"/>
        <v>1028175.152214687</v>
      </c>
      <c r="H17" s="16">
        <f t="shared" si="2"/>
        <v>26351702.736031514</v>
      </c>
      <c r="I17" s="16">
        <f t="shared" si="3"/>
        <v>0</v>
      </c>
      <c r="J17" s="2"/>
      <c r="K17" s="2"/>
      <c r="L17" s="2"/>
      <c r="M17" s="2"/>
      <c r="N17" s="2"/>
      <c r="O17" s="2"/>
      <c r="P17" s="2"/>
      <c r="Q17" s="2"/>
      <c r="R17" s="2"/>
      <c r="S17" s="2"/>
      <c r="T17" s="2"/>
      <c r="U17" s="2"/>
      <c r="V17" s="2"/>
      <c r="W17" s="2"/>
      <c r="X17" s="2"/>
      <c r="Y17" s="2"/>
      <c r="Z17" s="2"/>
      <c r="AA17" s="2"/>
      <c r="AB17" s="2"/>
    </row>
    <row r="18" spans="1:28" s="2" customFormat="1" ht="16.5" customHeight="1">
      <c r="A18" s="100" t="s">
        <v>22</v>
      </c>
      <c r="B18" s="57">
        <f>+'Annex 4.1 Detail Budget_Activi'!V50+'Annex 4.1 Detail Budget_Activi'!V60+'Annex 4.1 Detail Budget_Activi'!V70+'Annex 4.1 Detail Budget_Activi'!V80</f>
        <v>0</v>
      </c>
      <c r="C18" s="57">
        <f>+'Annex 4.1 Detail Budget_Activi'!W50+'Annex 4.1 Detail Budget_Activi'!W60+'Annex 4.1 Detail Budget_Activi'!W70+'Annex 4.1 Detail Budget_Activi'!W80</f>
        <v>0</v>
      </c>
      <c r="D18" s="57">
        <f>+'Annex 4.1 Detail Budget_Activi'!X50+'Annex 4.1 Detail Budget_Activi'!X60+'Annex 4.1 Detail Budget_Activi'!X70+'Annex 4.1 Detail Budget_Activi'!X80</f>
        <v>0</v>
      </c>
      <c r="E18" s="57">
        <f>+'Annex 4.1 Detail Budget_Activi'!Y50+'Annex 4.1 Detail Budget_Activi'!Y60+'Annex 4.1 Detail Budget_Activi'!Y70+'Annex 4.1 Detail Budget_Activi'!Y80</f>
        <v>0</v>
      </c>
      <c r="F18" s="57">
        <f>+'Annex 4.1 Detail Budget_Activi'!Z50+'Annex 4.1 Detail Budget_Activi'!Z60+'Annex 4.1 Detail Budget_Activi'!Z70+'Annex 4.1 Detail Budget_Activi'!Z80</f>
        <v>0</v>
      </c>
      <c r="G18" s="221">
        <f>+'Annex 4.1 Detail Budget_Activi'!AA50+'Annex 4.1 Detail Budget_Activi'!AA60+'Annex 4.1 Detail Budget_Activi'!AA70+'Annex 4.1 Detail Budget_Activi'!AA80</f>
        <v>0</v>
      </c>
      <c r="H18" s="16">
        <f t="shared" si="2"/>
        <v>0</v>
      </c>
      <c r="I18" s="16">
        <f t="shared" si="3"/>
        <v>0</v>
      </c>
    </row>
    <row r="19" spans="1:28" s="2" customFormat="1" ht="16.5" customHeight="1">
      <c r="A19" s="101" t="s">
        <v>24</v>
      </c>
      <c r="B19" s="57">
        <f>+'Annex 4.1 Detail Budget_Activi'!V51+'Annex 4.1 Detail Budget_Activi'!V61+'Annex 4.1 Detail Budget_Activi'!V71+'Annex 4.1 Detail Budget_Activi'!V81</f>
        <v>0</v>
      </c>
      <c r="C19" s="57">
        <f>+'Annex 4.1 Detail Budget_Activi'!W51+'Annex 4.1 Detail Budget_Activi'!W61+'Annex 4.1 Detail Budget_Activi'!W71+'Annex 4.1 Detail Budget_Activi'!W81</f>
        <v>0</v>
      </c>
      <c r="D19" s="57">
        <f>+'Annex 4.1 Detail Budget_Activi'!X51+'Annex 4.1 Detail Budget_Activi'!X61+'Annex 4.1 Detail Budget_Activi'!X71+'Annex 4.1 Detail Budget_Activi'!X81</f>
        <v>0</v>
      </c>
      <c r="E19" s="57">
        <f>+'Annex 4.1 Detail Budget_Activi'!Y51+'Annex 4.1 Detail Budget_Activi'!Y61+'Annex 4.1 Detail Budget_Activi'!Y71+'Annex 4.1 Detail Budget_Activi'!Y81</f>
        <v>0</v>
      </c>
      <c r="F19" s="57">
        <f>+'Annex 4.1 Detail Budget_Activi'!Z51+'Annex 4.1 Detail Budget_Activi'!Z61+'Annex 4.1 Detail Budget_Activi'!Z71+'Annex 4.1 Detail Budget_Activi'!Z81</f>
        <v>0</v>
      </c>
      <c r="G19" s="221">
        <f>+'Annex 4.1 Detail Budget_Activi'!AA51+'Annex 4.1 Detail Budget_Activi'!AA61+'Annex 4.1 Detail Budget_Activi'!AA71+'Annex 4.1 Detail Budget_Activi'!AA81</f>
        <v>0</v>
      </c>
      <c r="H19" s="16">
        <f t="shared" si="2"/>
        <v>0</v>
      </c>
      <c r="I19" s="16">
        <f t="shared" si="3"/>
        <v>0</v>
      </c>
    </row>
    <row r="20" spans="1:28" s="2" customFormat="1" ht="16.5" customHeight="1">
      <c r="A20" s="101" t="s">
        <v>25</v>
      </c>
      <c r="B20" s="57">
        <f>+'Annex 4.1 Detail Budget_Activi'!V52+'Annex 4.1 Detail Budget_Activi'!V62+'Annex 4.1 Detail Budget_Activi'!V72+'Annex 4.1 Detail Budget_Activi'!V82</f>
        <v>0</v>
      </c>
      <c r="C20" s="57">
        <f>+'Annex 4.1 Detail Budget_Activi'!W52+'Annex 4.1 Detail Budget_Activi'!W62+'Annex 4.1 Detail Budget_Activi'!W72+'Annex 4.1 Detail Budget_Activi'!W82</f>
        <v>0</v>
      </c>
      <c r="D20" s="57">
        <f>+'Annex 4.1 Detail Budget_Activi'!X52+'Annex 4.1 Detail Budget_Activi'!X62+'Annex 4.1 Detail Budget_Activi'!X72+'Annex 4.1 Detail Budget_Activi'!X82</f>
        <v>0</v>
      </c>
      <c r="E20" s="57">
        <f>+'Annex 4.1 Detail Budget_Activi'!Y52+'Annex 4.1 Detail Budget_Activi'!Y62+'Annex 4.1 Detail Budget_Activi'!Y72+'Annex 4.1 Detail Budget_Activi'!Y82</f>
        <v>0</v>
      </c>
      <c r="F20" s="57">
        <f>+'Annex 4.1 Detail Budget_Activi'!Z52+'Annex 4.1 Detail Budget_Activi'!Z62+'Annex 4.1 Detail Budget_Activi'!Z72+'Annex 4.1 Detail Budget_Activi'!Z82</f>
        <v>0</v>
      </c>
      <c r="G20" s="221">
        <f>+'Annex 4.1 Detail Budget_Activi'!AA52+'Annex 4.1 Detail Budget_Activi'!AA62+'Annex 4.1 Detail Budget_Activi'!AA72+'Annex 4.1 Detail Budget_Activi'!AA82</f>
        <v>0</v>
      </c>
      <c r="H20" s="16">
        <f t="shared" si="2"/>
        <v>0</v>
      </c>
      <c r="I20" s="16">
        <f t="shared" si="3"/>
        <v>0</v>
      </c>
    </row>
    <row r="21" spans="1:28" s="2" customFormat="1" ht="30" customHeight="1">
      <c r="A21" s="101" t="s">
        <v>26</v>
      </c>
      <c r="B21" s="57">
        <f>+'Annex 4.1 Detail Budget_Activi'!V53+'Annex 4.1 Detail Budget_Activi'!V63+'Annex 4.1 Detail Budget_Activi'!V73+'Annex 4.1 Detail Budget_Activi'!V83</f>
        <v>22478616.69924707</v>
      </c>
      <c r="C21" s="57">
        <f>+'Annex 4.1 Detail Budget_Activi'!W53+'Annex 4.1 Detail Budget_Activi'!W63+'Annex 4.1 Detail Budget_Activi'!W73+'Annex 4.1 Detail Budget_Activi'!W83</f>
        <v>4231252.1277212529</v>
      </c>
      <c r="D21" s="57">
        <f>+'Annex 4.1 Detail Budget_Activi'!X53+'Annex 4.1 Detail Budget_Activi'!X63+'Annex 4.1 Detail Budget_Activi'!X73+'Annex 4.1 Detail Budget_Activi'!X83</f>
        <v>7757295.5674889646</v>
      </c>
      <c r="E21" s="57">
        <f>+'Annex 4.1 Detail Budget_Activi'!Y53+'Annex 4.1 Detail Budget_Activi'!Y63+'Annex 4.1 Detail Budget_Activi'!Y73+'Annex 4.1 Detail Budget_Activi'!Y83</f>
        <v>4231742.9642739836</v>
      </c>
      <c r="F21" s="57">
        <f>+'Annex 4.1 Detail Budget_Activi'!Z53+'Annex 4.1 Detail Budget_Activi'!Z63+'Annex 4.1 Detail Budget_Activi'!Z73+'Annex 4.1 Detail Budget_Activi'!Z83</f>
        <v>5483240.5465178499</v>
      </c>
      <c r="G21" s="221">
        <f>+'Annex 4.1 Detail Budget_Activi'!AA53+'Annex 4.1 Detail Budget_Activi'!AA63+'Annex 4.1 Detail Budget_Activi'!AA73+'Annex 4.1 Detail Budget_Activi'!AA83</f>
        <v>775085.49324501725</v>
      </c>
      <c r="H21" s="16">
        <f t="shared" si="2"/>
        <v>22478616.69924707</v>
      </c>
      <c r="I21" s="16">
        <f t="shared" si="3"/>
        <v>0</v>
      </c>
    </row>
    <row r="22" spans="1:28" s="2" customFormat="1" ht="16.5" customHeight="1">
      <c r="A22" s="101" t="s">
        <v>27</v>
      </c>
      <c r="B22" s="57">
        <f>+'Annex 4.1 Detail Budget_Activi'!V54+'Annex 4.1 Detail Budget_Activi'!V64+'Annex 4.1 Detail Budget_Activi'!V74+'Annex 4.1 Detail Budget_Activi'!V84</f>
        <v>0</v>
      </c>
      <c r="C22" s="57">
        <f>+'Annex 4.1 Detail Budget_Activi'!W54+'Annex 4.1 Detail Budget_Activi'!W64+'Annex 4.1 Detail Budget_Activi'!W74+'Annex 4.1 Detail Budget_Activi'!W84</f>
        <v>0</v>
      </c>
      <c r="D22" s="57">
        <f>+'Annex 4.1 Detail Budget_Activi'!X54+'Annex 4.1 Detail Budget_Activi'!X64+'Annex 4.1 Detail Budget_Activi'!X74+'Annex 4.1 Detail Budget_Activi'!X84</f>
        <v>0</v>
      </c>
      <c r="E22" s="57">
        <f>+'Annex 4.1 Detail Budget_Activi'!Y54+'Annex 4.1 Detail Budget_Activi'!Y64+'Annex 4.1 Detail Budget_Activi'!Y74+'Annex 4.1 Detail Budget_Activi'!Y84</f>
        <v>0</v>
      </c>
      <c r="F22" s="57">
        <f>+'Annex 4.1 Detail Budget_Activi'!Z54+'Annex 4.1 Detail Budget_Activi'!Z64+'Annex 4.1 Detail Budget_Activi'!Z74+'Annex 4.1 Detail Budget_Activi'!Z84</f>
        <v>0</v>
      </c>
      <c r="G22" s="221">
        <f>+'Annex 4.1 Detail Budget_Activi'!AA54+'Annex 4.1 Detail Budget_Activi'!AA64+'Annex 4.1 Detail Budget_Activi'!AA74+'Annex 4.1 Detail Budget_Activi'!AA84</f>
        <v>0</v>
      </c>
      <c r="H22" s="16">
        <f t="shared" si="2"/>
        <v>0</v>
      </c>
      <c r="I22" s="16">
        <f t="shared" si="3"/>
        <v>0</v>
      </c>
    </row>
    <row r="23" spans="1:28" s="2" customFormat="1" ht="27" customHeight="1">
      <c r="A23" s="101" t="s">
        <v>28</v>
      </c>
      <c r="B23" s="57">
        <f>+'Annex 4.1 Detail Budget_Activi'!V55+'Annex 4.1 Detail Budget_Activi'!V65+'Annex 4.1 Detail Budget_Activi'!V75+'Annex 4.1 Detail Budget_Activi'!V85</f>
        <v>624981.67021516757</v>
      </c>
      <c r="C23" s="57">
        <f>+'Annex 4.1 Detail Budget_Activi'!W55+'Annex 4.1 Detail Budget_Activi'!W65+'Annex 4.1 Detail Budget_Activi'!W75+'Annex 4.1 Detail Budget_Activi'!W85</f>
        <v>53100.436417828198</v>
      </c>
      <c r="D23" s="57">
        <f>+'Annex 4.1 Detail Budget_Activi'!X55+'Annex 4.1 Detail Budget_Activi'!X65+'Annex 4.1 Detail Budget_Activi'!X75+'Annex 4.1 Detail Budget_Activi'!X85</f>
        <v>97350.800099351705</v>
      </c>
      <c r="E23" s="57">
        <f>+'Annex 4.1 Detail Budget_Activi'!Y55+'Annex 4.1 Detail Budget_Activi'!Y65+'Annex 4.1 Detail Budget_Activi'!Y75+'Annex 4.1 Detail Budget_Activi'!Y85</f>
        <v>257778.63358893662</v>
      </c>
      <c r="F23" s="57">
        <f>+'Annex 4.1 Detail Budget_Activi'!Z55+'Annex 4.1 Detail Budget_Activi'!Z65+'Annex 4.1 Detail Budget_Activi'!Z75+'Annex 4.1 Detail Budget_Activi'!Z85</f>
        <v>180751.65402540285</v>
      </c>
      <c r="G23" s="221">
        <f>+'Annex 4.1 Detail Budget_Activi'!AA55+'Annex 4.1 Detail Budget_Activi'!AA65+'Annex 4.1 Detail Budget_Activi'!AA75+'Annex 4.1 Detail Budget_Activi'!AA85</f>
        <v>36000.146083648215</v>
      </c>
      <c r="H23" s="16">
        <f t="shared" si="2"/>
        <v>624981.67021516757</v>
      </c>
      <c r="I23" s="16">
        <f t="shared" si="3"/>
        <v>0</v>
      </c>
    </row>
    <row r="24" spans="1:28" s="2" customFormat="1" ht="16.5" customHeight="1">
      <c r="A24" s="101" t="s">
        <v>29</v>
      </c>
      <c r="B24" s="57">
        <f>+'Annex 4.1 Detail Budget_Activi'!V56+'Annex 4.1 Detail Budget_Activi'!V66+'Annex 4.1 Detail Budget_Activi'!V76+'Annex 4.1 Detail Budget_Activi'!V86</f>
        <v>1166426.531245071</v>
      </c>
      <c r="C24" s="57">
        <f>+'Annex 4.1 Detail Budget_Activi'!W56+'Annex 4.1 Detail Budget_Activi'!W66+'Annex 4.1 Detail Budget_Activi'!W76+'Annex 4.1 Detail Budget_Activi'!W86</f>
        <v>53100.436417828198</v>
      </c>
      <c r="D24" s="57">
        <f>+'Annex 4.1 Detail Budget_Activi'!X56+'Annex 4.1 Detail Budget_Activi'!X66+'Annex 4.1 Detail Budget_Activi'!X76+'Annex 4.1 Detail Budget_Activi'!X86</f>
        <v>97350.800099351705</v>
      </c>
      <c r="E24" s="57">
        <f>+'Annex 4.1 Detail Budget_Activi'!Y56+'Annex 4.1 Detail Budget_Activi'!Y66+'Annex 4.1 Detail Budget_Activi'!Y76+'Annex 4.1 Detail Budget_Activi'!Y86</f>
        <v>486020.63462599105</v>
      </c>
      <c r="F24" s="57">
        <f>+'Annex 4.1 Detail Budget_Activi'!Z56+'Annex 4.1 Detail Budget_Activi'!Z66+'Annex 4.1 Detail Budget_Activi'!Z76+'Annex 4.1 Detail Budget_Activi'!Z86</f>
        <v>435953.28927364817</v>
      </c>
      <c r="G24" s="221">
        <f>+'Annex 4.1 Detail Budget_Activi'!AA56+'Annex 4.1 Detail Budget_Activi'!AA66+'Annex 4.1 Detail Budget_Activi'!AA76+'Annex 4.1 Detail Budget_Activi'!AA86</f>
        <v>94001.370828251733</v>
      </c>
      <c r="H24" s="16">
        <f t="shared" si="2"/>
        <v>1166426.531245071</v>
      </c>
      <c r="I24" s="16">
        <f t="shared" si="3"/>
        <v>0</v>
      </c>
    </row>
    <row r="25" spans="1:28" s="2" customFormat="1" ht="16.5" customHeight="1">
      <c r="A25" s="101" t="s">
        <v>30</v>
      </c>
      <c r="B25" s="57">
        <f>+'Annex 4.1 Detail Budget_Activi'!V57+'Annex 4.1 Detail Budget_Activi'!V67+'Annex 4.1 Detail Budget_Activi'!V77+'Annex 4.1 Detail Budget_Activi'!V87</f>
        <v>2081677.8353242094</v>
      </c>
      <c r="C25" s="57">
        <f>+'Annex 4.1 Detail Budget_Activi'!W57+'Annex 4.1 Detail Budget_Activi'!W67+'Annex 4.1 Detail Budget_Activi'!W77+'Annex 4.1 Detail Budget_Activi'!W87</f>
        <v>212401.74567131279</v>
      </c>
      <c r="D25" s="57">
        <f>+'Annex 4.1 Detail Budget_Activi'!X57+'Annex 4.1 Detail Budget_Activi'!X67+'Annex 4.1 Detail Budget_Activi'!X77+'Annex 4.1 Detail Budget_Activi'!X87</f>
        <v>389403.20039740682</v>
      </c>
      <c r="E25" s="57">
        <f>+'Annex 4.1 Detail Budget_Activi'!Y57+'Annex 4.1 Detail Budget_Activi'!Y67+'Annex 4.1 Detail Budget_Activi'!Y77+'Annex 4.1 Detail Budget_Activi'!Y87</f>
        <v>717427.90020340064</v>
      </c>
      <c r="F25" s="57">
        <f>+'Annex 4.1 Detail Budget_Activi'!Z57+'Annex 4.1 Detail Budget_Activi'!Z67+'Annex 4.1 Detail Budget_Activi'!Z77+'Annex 4.1 Detail Budget_Activi'!Z87</f>
        <v>639356.84699431923</v>
      </c>
      <c r="G25" s="221">
        <f>+'Annex 4.1 Detail Budget_Activi'!AA57+'Annex 4.1 Detail Budget_Activi'!AA67+'Annex 4.1 Detail Budget_Activi'!AA77+'Annex 4.1 Detail Budget_Activi'!AA87</f>
        <v>123088.14205776979</v>
      </c>
      <c r="H25" s="16">
        <f t="shared" si="2"/>
        <v>2081677.8353242092</v>
      </c>
      <c r="I25" s="16">
        <f t="shared" si="3"/>
        <v>0</v>
      </c>
    </row>
    <row r="26" spans="1:28" s="2" customFormat="1" ht="16.5" customHeight="1">
      <c r="A26" s="83"/>
      <c r="B26" s="57"/>
      <c r="C26" s="7"/>
      <c r="D26" s="7"/>
      <c r="E26" s="7"/>
      <c r="F26" s="39"/>
      <c r="G26" s="222"/>
      <c r="H26" s="16">
        <f t="shared" si="2"/>
        <v>0</v>
      </c>
      <c r="I26" s="16">
        <f t="shared" si="3"/>
        <v>0</v>
      </c>
    </row>
    <row r="27" spans="1:28" s="10" customFormat="1" ht="33" customHeight="1">
      <c r="A27" s="84" t="s">
        <v>72</v>
      </c>
      <c r="B27" s="22">
        <f t="shared" ref="B27:G27" si="7">SUM(B28:B35)</f>
        <v>62403396.092767</v>
      </c>
      <c r="C27" s="22">
        <f t="shared" si="7"/>
        <v>12100104.656132501</v>
      </c>
      <c r="D27" s="22">
        <f t="shared" si="7"/>
        <v>27767519.487158686</v>
      </c>
      <c r="E27" s="22">
        <f t="shared" si="7"/>
        <v>2662595.7309269705</v>
      </c>
      <c r="F27" s="22">
        <f t="shared" si="7"/>
        <v>17005763.80686041</v>
      </c>
      <c r="G27" s="220">
        <f t="shared" si="7"/>
        <v>2867412.4116884358</v>
      </c>
      <c r="H27" s="16">
        <f t="shared" si="2"/>
        <v>62403396.092767</v>
      </c>
      <c r="I27" s="16">
        <f t="shared" si="3"/>
        <v>0</v>
      </c>
      <c r="J27" s="2"/>
      <c r="K27" s="2"/>
      <c r="L27" s="2"/>
      <c r="M27" s="2"/>
      <c r="N27" s="2"/>
      <c r="O27" s="2"/>
      <c r="P27" s="2"/>
      <c r="Q27" s="2"/>
      <c r="R27" s="2"/>
      <c r="S27" s="2"/>
      <c r="T27" s="2"/>
      <c r="U27" s="2"/>
      <c r="V27" s="2"/>
      <c r="W27" s="2"/>
      <c r="X27" s="2"/>
      <c r="Y27" s="2"/>
      <c r="Z27" s="2"/>
      <c r="AA27" s="2"/>
      <c r="AB27" s="2"/>
    </row>
    <row r="28" spans="1:28" s="26" customFormat="1" ht="16.5" customHeight="1">
      <c r="A28" s="100" t="s">
        <v>22</v>
      </c>
      <c r="B28" s="58">
        <f>+'Annex 4.1 Detail Budget_Activi'!V91+'Annex 4.1 Detail Budget_Activi'!V101+'Annex 4.1 Detail Budget_Activi'!V111</f>
        <v>0</v>
      </c>
      <c r="C28" s="58">
        <f>+'Annex 4.1 Detail Budget_Activi'!W91+'Annex 4.1 Detail Budget_Activi'!W101+'Annex 4.1 Detail Budget_Activi'!W111</f>
        <v>0</v>
      </c>
      <c r="D28" s="58">
        <f>+'Annex 4.1 Detail Budget_Activi'!X91+'Annex 4.1 Detail Budget_Activi'!X101+'Annex 4.1 Detail Budget_Activi'!X111</f>
        <v>0</v>
      </c>
      <c r="E28" s="58">
        <f>+'Annex 4.1 Detail Budget_Activi'!Y91+'Annex 4.1 Detail Budget_Activi'!Y101+'Annex 4.1 Detail Budget_Activi'!Y111</f>
        <v>0</v>
      </c>
      <c r="F28" s="58">
        <f>+'Annex 4.1 Detail Budget_Activi'!Z91+'Annex 4.1 Detail Budget_Activi'!Z101+'Annex 4.1 Detail Budget_Activi'!Z111</f>
        <v>0</v>
      </c>
      <c r="G28" s="223">
        <f>+'Annex 4.1 Detail Budget_Activi'!AA91+'Annex 4.1 Detail Budget_Activi'!AA101+'Annex 4.1 Detail Budget_Activi'!AA111</f>
        <v>0</v>
      </c>
      <c r="H28" s="16">
        <f t="shared" si="2"/>
        <v>0</v>
      </c>
      <c r="I28" s="16">
        <f t="shared" si="3"/>
        <v>0</v>
      </c>
      <c r="J28" s="158"/>
    </row>
    <row r="29" spans="1:28" s="26" customFormat="1" ht="16.5" customHeight="1">
      <c r="A29" s="101" t="s">
        <v>24</v>
      </c>
      <c r="B29" s="58">
        <f>+'Annex 4.1 Detail Budget_Activi'!V92+'Annex 4.1 Detail Budget_Activi'!V102+'Annex 4.1 Detail Budget_Activi'!V112</f>
        <v>0</v>
      </c>
      <c r="C29" s="58">
        <f>+'Annex 4.1 Detail Budget_Activi'!W92+'Annex 4.1 Detail Budget_Activi'!W102+'Annex 4.1 Detail Budget_Activi'!W112</f>
        <v>0</v>
      </c>
      <c r="D29" s="58">
        <f>+'Annex 4.1 Detail Budget_Activi'!X92+'Annex 4.1 Detail Budget_Activi'!X102+'Annex 4.1 Detail Budget_Activi'!X112</f>
        <v>0</v>
      </c>
      <c r="E29" s="58">
        <f>+'Annex 4.1 Detail Budget_Activi'!Y92+'Annex 4.1 Detail Budget_Activi'!Y102+'Annex 4.1 Detail Budget_Activi'!Y112</f>
        <v>0</v>
      </c>
      <c r="F29" s="58">
        <f>+'Annex 4.1 Detail Budget_Activi'!Z92+'Annex 4.1 Detail Budget_Activi'!Z102+'Annex 4.1 Detail Budget_Activi'!Z112</f>
        <v>0</v>
      </c>
      <c r="G29" s="223">
        <f>+'Annex 4.1 Detail Budget_Activi'!AA92+'Annex 4.1 Detail Budget_Activi'!AA102+'Annex 4.1 Detail Budget_Activi'!AA112</f>
        <v>0</v>
      </c>
      <c r="H29" s="16">
        <f t="shared" si="2"/>
        <v>0</v>
      </c>
      <c r="I29" s="16">
        <f t="shared" si="3"/>
        <v>0</v>
      </c>
      <c r="J29" s="158"/>
    </row>
    <row r="30" spans="1:28" s="26" customFormat="1">
      <c r="A30" s="101" t="s">
        <v>25</v>
      </c>
      <c r="B30" s="58">
        <f>+'Annex 4.1 Detail Budget_Activi'!V93+'Annex 4.1 Detail Budget_Activi'!V103+'Annex 4.1 Detail Budget_Activi'!V113</f>
        <v>0</v>
      </c>
      <c r="C30" s="58">
        <f>+'Annex 4.1 Detail Budget_Activi'!W93+'Annex 4.1 Detail Budget_Activi'!W103+'Annex 4.1 Detail Budget_Activi'!W113</f>
        <v>0</v>
      </c>
      <c r="D30" s="58">
        <f>+'Annex 4.1 Detail Budget_Activi'!X93+'Annex 4.1 Detail Budget_Activi'!X103+'Annex 4.1 Detail Budget_Activi'!X113</f>
        <v>0</v>
      </c>
      <c r="E30" s="58">
        <f>+'Annex 4.1 Detail Budget_Activi'!Y93+'Annex 4.1 Detail Budget_Activi'!Y103+'Annex 4.1 Detail Budget_Activi'!Y113</f>
        <v>0</v>
      </c>
      <c r="F30" s="58">
        <f>+'Annex 4.1 Detail Budget_Activi'!Z93+'Annex 4.1 Detail Budget_Activi'!Z103+'Annex 4.1 Detail Budget_Activi'!Z113</f>
        <v>0</v>
      </c>
      <c r="G30" s="223">
        <f>+'Annex 4.1 Detail Budget_Activi'!AA93+'Annex 4.1 Detail Budget_Activi'!AA103+'Annex 4.1 Detail Budget_Activi'!AA113</f>
        <v>0</v>
      </c>
      <c r="H30" s="16">
        <f t="shared" si="2"/>
        <v>0</v>
      </c>
      <c r="I30" s="16">
        <f t="shared" si="3"/>
        <v>0</v>
      </c>
      <c r="J30" s="158"/>
    </row>
    <row r="31" spans="1:28" s="26" customFormat="1">
      <c r="A31" s="101" t="s">
        <v>26</v>
      </c>
      <c r="B31" s="58">
        <f>+'Annex 4.1 Detail Budget_Activi'!V94+'Annex 4.1 Detail Budget_Activi'!V104+'Annex 4.1 Detail Budget_Activi'!V114</f>
        <v>22416357.762465142</v>
      </c>
      <c r="C31" s="58">
        <f>+'Annex 4.1 Detail Budget_Activi'!W94+'Annex 4.1 Detail Budget_Activi'!W104+'Annex 4.1 Detail Budget_Activi'!W114</f>
        <v>4216172.0697133979</v>
      </c>
      <c r="D31" s="58">
        <f>+'Annex 4.1 Detail Budget_Activi'!X94+'Annex 4.1 Detail Budget_Activi'!X104+'Annex 4.1 Detail Budget_Activi'!X114</f>
        <v>10360723.238476977</v>
      </c>
      <c r="E31" s="58">
        <f>+'Annex 4.1 Detail Budget_Activi'!Y94+'Annex 4.1 Detail Budget_Activi'!Y104+'Annex 4.1 Detail Budget_Activi'!Y114</f>
        <v>758840.09411951469</v>
      </c>
      <c r="F31" s="58">
        <f>+'Annex 4.1 Detail Budget_Activi'!Z94+'Annex 4.1 Detail Budget_Activi'!Z104+'Annex 4.1 Detail Budget_Activi'!Z114</f>
        <v>5856432.1600180939</v>
      </c>
      <c r="G31" s="223">
        <f>+'Annex 4.1 Detail Budget_Activi'!AA94+'Annex 4.1 Detail Budget_Activi'!AA104+'Annex 4.1 Detail Budget_Activi'!AA114</f>
        <v>1224190.2001371616</v>
      </c>
      <c r="H31" s="16">
        <f t="shared" si="2"/>
        <v>22416357.762465145</v>
      </c>
      <c r="I31" s="16">
        <f t="shared" si="3"/>
        <v>0</v>
      </c>
      <c r="J31" s="158"/>
    </row>
    <row r="32" spans="1:28" s="26" customFormat="1">
      <c r="A32" s="101" t="s">
        <v>27</v>
      </c>
      <c r="B32" s="58">
        <f>+'Annex 4.1 Detail Budget_Activi'!V95+'Annex 4.1 Detail Budget_Activi'!V105+'Annex 4.1 Detail Budget_Activi'!V115</f>
        <v>27004282.385422438</v>
      </c>
      <c r="C32" s="58">
        <f>+'Annex 4.1 Detail Budget_Activi'!W95+'Annex 4.1 Detail Budget_Activi'!W105+'Annex 4.1 Detail Budget_Activi'!W115</f>
        <v>5315465.7210172564</v>
      </c>
      <c r="D32" s="58">
        <f>+'Annex 4.1 Detail Budget_Activi'!X95+'Annex 4.1 Detail Budget_Activi'!X105+'Annex 4.1 Detail Budget_Activi'!X115</f>
        <v>11736244.600122623</v>
      </c>
      <c r="E32" s="58">
        <f>+'Annex 4.1 Detail Budget_Activi'!Y95+'Annex 4.1 Detail Budget_Activi'!Y105+'Annex 4.1 Detail Budget_Activi'!Y115</f>
        <v>1315322.829807159</v>
      </c>
      <c r="F32" s="58">
        <f>+'Annex 4.1 Detail Budget_Activi'!Z95+'Annex 4.1 Detail Budget_Activi'!Z105+'Annex 4.1 Detail Budget_Activi'!Z115</f>
        <v>7570856.1761615574</v>
      </c>
      <c r="G32" s="223">
        <f>+'Annex 4.1 Detail Budget_Activi'!AA95+'Annex 4.1 Detail Budget_Activi'!AA105+'Annex 4.1 Detail Budget_Activi'!AA115</f>
        <v>1066393.058313844</v>
      </c>
      <c r="H32" s="16">
        <f t="shared" si="2"/>
        <v>27004282.385422438</v>
      </c>
      <c r="I32" s="16">
        <f t="shared" si="3"/>
        <v>0</v>
      </c>
      <c r="J32" s="158"/>
    </row>
    <row r="33" spans="1:28" s="26" customFormat="1" ht="15" customHeight="1">
      <c r="A33" s="101" t="s">
        <v>28</v>
      </c>
      <c r="B33" s="58">
        <f>+'Annex 4.1 Detail Budget_Activi'!V96+'Annex 4.1 Detail Budget_Activi'!V106+'Annex 4.1 Detail Budget_Activi'!V116</f>
        <v>1523038.4046659695</v>
      </c>
      <c r="C33" s="58">
        <f>+'Annex 4.1 Detail Budget_Activi'!W96+'Annex 4.1 Detail Budget_Activi'!W106+'Annex 4.1 Detail Budget_Activi'!W116</f>
        <v>301811.28741251415</v>
      </c>
      <c r="D33" s="58">
        <f>+'Annex 4.1 Detail Budget_Activi'!X96+'Annex 4.1 Detail Budget_Activi'!X106+'Annex 4.1 Detail Budget_Activi'!X116</f>
        <v>658122.72004831117</v>
      </c>
      <c r="E33" s="58">
        <f>+'Annex 4.1 Detail Budget_Activi'!Y96+'Annex 4.1 Detail Budget_Activi'!Y106+'Annex 4.1 Detail Budget_Activi'!Y116</f>
        <v>75161.364334921935</v>
      </c>
      <c r="F33" s="58">
        <f>+'Annex 4.1 Detail Budget_Activi'!Z96+'Annex 4.1 Detail Budget_Activi'!Z106+'Annex 4.1 Detail Budget_Activi'!Z116</f>
        <v>428071.48783022043</v>
      </c>
      <c r="G33" s="223">
        <f>+'Annex 4.1 Detail Budget_Activi'!AA96+'Annex 4.1 Detail Budget_Activi'!AA106+'Annex 4.1 Detail Budget_Activi'!AA116</f>
        <v>59871.545040001882</v>
      </c>
      <c r="H33" s="16">
        <f t="shared" si="2"/>
        <v>1523038.4046659695</v>
      </c>
      <c r="I33" s="16">
        <f t="shared" si="3"/>
        <v>0</v>
      </c>
      <c r="J33" s="158"/>
    </row>
    <row r="34" spans="1:28" s="26" customFormat="1" ht="15" customHeight="1">
      <c r="A34" s="101" t="s">
        <v>29</v>
      </c>
      <c r="B34" s="58">
        <f>+'Annex 4.1 Detail Budget_Activi'!V97+'Annex 4.1 Detail Budget_Activi'!V107+'Annex 4.1 Detail Budget_Activi'!V117</f>
        <v>2120287.0935040102</v>
      </c>
      <c r="C34" s="58">
        <f>+'Annex 4.1 Detail Budget_Activi'!W97+'Annex 4.1 Detail Budget_Activi'!W107+'Annex 4.1 Detail Budget_Activi'!W117</f>
        <v>421421.00089519587</v>
      </c>
      <c r="D34" s="58">
        <f>+'Annex 4.1 Detail Budget_Activi'!X97+'Annex 4.1 Detail Budget_Activi'!X107+'Annex 4.1 Detail Budget_Activi'!X117</f>
        <v>927569.20513453393</v>
      </c>
      <c r="E34" s="58">
        <f>+'Annex 4.1 Detail Budget_Activi'!Y97+'Annex 4.1 Detail Budget_Activi'!Y107+'Annex 4.1 Detail Budget_Activi'!Y117</f>
        <v>92125.643555323666</v>
      </c>
      <c r="F34" s="58">
        <f>+'Annex 4.1 Detail Budget_Activi'!Z97+'Annex 4.1 Detail Budget_Activi'!Z107+'Annex 4.1 Detail Budget_Activi'!Z117</f>
        <v>578774.21517020103</v>
      </c>
      <c r="G34" s="223">
        <f>+'Annex 4.1 Detail Budget_Activi'!AA97+'Annex 4.1 Detail Budget_Activi'!AA107+'Annex 4.1 Detail Budget_Activi'!AA117</f>
        <v>100397.02874875568</v>
      </c>
      <c r="H34" s="16">
        <f t="shared" si="2"/>
        <v>2120287.0935040102</v>
      </c>
      <c r="I34" s="16">
        <f t="shared" si="3"/>
        <v>0</v>
      </c>
      <c r="J34" s="158"/>
    </row>
    <row r="35" spans="1:28" s="26" customFormat="1" ht="15" customHeight="1">
      <c r="A35" s="101" t="s">
        <v>30</v>
      </c>
      <c r="B35" s="58">
        <f>+'Annex 4.1 Detail Budget_Activi'!V98+'Annex 4.1 Detail Budget_Activi'!V108+'Annex 4.1 Detail Budget_Activi'!V118</f>
        <v>9339430.4467094354</v>
      </c>
      <c r="C35" s="58">
        <f>+'Annex 4.1 Detail Budget_Activi'!W98+'Annex 4.1 Detail Budget_Activi'!W108+'Annex 4.1 Detail Budget_Activi'!W118</f>
        <v>1845234.5770941349</v>
      </c>
      <c r="D35" s="58">
        <f>+'Annex 4.1 Detail Budget_Activi'!X98+'Annex 4.1 Detail Budget_Activi'!X108+'Annex 4.1 Detail Budget_Activi'!X118</f>
        <v>4084859.7233762406</v>
      </c>
      <c r="E35" s="58">
        <f>+'Annex 4.1 Detail Budget_Activi'!Y98+'Annex 4.1 Detail Budget_Activi'!Y108+'Annex 4.1 Detail Budget_Activi'!Y118</f>
        <v>421145.79911005119</v>
      </c>
      <c r="F35" s="58">
        <f>+'Annex 4.1 Detail Budget_Activi'!Z98+'Annex 4.1 Detail Budget_Activi'!Z108+'Annex 4.1 Detail Budget_Activi'!Z118</f>
        <v>2571629.7676803367</v>
      </c>
      <c r="G35" s="223">
        <f>+'Annex 4.1 Detail Budget_Activi'!AA98+'Annex 4.1 Detail Budget_Activi'!AA108+'Annex 4.1 Detail Budget_Activi'!AA118</f>
        <v>416560.57944867248</v>
      </c>
      <c r="H35" s="16">
        <f t="shared" si="2"/>
        <v>9339430.4467094354</v>
      </c>
      <c r="I35" s="16">
        <f t="shared" si="3"/>
        <v>0</v>
      </c>
      <c r="J35" s="158"/>
    </row>
    <row r="36" spans="1:28" s="26" customFormat="1" ht="15" customHeight="1">
      <c r="A36" s="83"/>
      <c r="B36" s="58"/>
      <c r="C36" s="25"/>
      <c r="D36" s="25"/>
      <c r="E36" s="25"/>
      <c r="F36" s="157"/>
      <c r="G36" s="224"/>
      <c r="H36" s="16">
        <f t="shared" si="2"/>
        <v>0</v>
      </c>
      <c r="I36" s="16">
        <f t="shared" si="3"/>
        <v>0</v>
      </c>
    </row>
    <row r="37" spans="1:28" s="10" customFormat="1" ht="15" customHeight="1">
      <c r="A37" s="46" t="s">
        <v>106</v>
      </c>
      <c r="B37" s="144">
        <f t="shared" ref="B37:G37" si="8">SUM(B38:B45)</f>
        <v>1801726.4722684103</v>
      </c>
      <c r="C37" s="144">
        <f t="shared" si="8"/>
        <v>401542.76500831381</v>
      </c>
      <c r="D37" s="144">
        <f t="shared" si="8"/>
        <v>0</v>
      </c>
      <c r="E37" s="144">
        <f t="shared" si="8"/>
        <v>0</v>
      </c>
      <c r="F37" s="144">
        <f t="shared" si="8"/>
        <v>0</v>
      </c>
      <c r="G37" s="225">
        <f t="shared" si="8"/>
        <v>1400183.7072600964</v>
      </c>
      <c r="H37" s="16">
        <f t="shared" si="2"/>
        <v>1801726.4722684103</v>
      </c>
      <c r="I37" s="16">
        <f t="shared" si="3"/>
        <v>0</v>
      </c>
    </row>
    <row r="38" spans="1:28" s="2" customFormat="1" ht="15" customHeight="1">
      <c r="A38" s="100" t="s">
        <v>22</v>
      </c>
      <c r="B38" s="59">
        <f>+'Annex 4.1 Detail Budget_Activi'!V122+'Annex 4.1 Detail Budget_Activi'!V132+'Annex 4.1 Detail Budget_Activi'!V142</f>
        <v>0</v>
      </c>
      <c r="C38" s="59">
        <f>+'Annex 4.1 Detail Budget_Activi'!W122+'Annex 4.1 Detail Budget_Activi'!W132+'Annex 4.1 Detail Budget_Activi'!W142</f>
        <v>0</v>
      </c>
      <c r="D38" s="59">
        <f>+'Annex 4.1 Detail Budget_Activi'!X122+'Annex 4.1 Detail Budget_Activi'!X132+'Annex 4.1 Detail Budget_Activi'!X142</f>
        <v>0</v>
      </c>
      <c r="E38" s="59">
        <f>+'Annex 4.1 Detail Budget_Activi'!Y122+'Annex 4.1 Detail Budget_Activi'!Y132+'Annex 4.1 Detail Budget_Activi'!Y142</f>
        <v>0</v>
      </c>
      <c r="F38" s="59">
        <f>+'Annex 4.1 Detail Budget_Activi'!Z122+'Annex 4.1 Detail Budget_Activi'!Z132+'Annex 4.1 Detail Budget_Activi'!Z142</f>
        <v>0</v>
      </c>
      <c r="G38" s="226">
        <f>+'Annex 4.1 Detail Budget_Activi'!AA122+'Annex 4.1 Detail Budget_Activi'!AA132+'Annex 4.1 Detail Budget_Activi'!AA142</f>
        <v>0</v>
      </c>
      <c r="H38" s="16">
        <f t="shared" si="2"/>
        <v>0</v>
      </c>
      <c r="I38" s="16">
        <f t="shared" si="3"/>
        <v>0</v>
      </c>
    </row>
    <row r="39" spans="1:28" s="2" customFormat="1" ht="15" customHeight="1">
      <c r="A39" s="101" t="s">
        <v>24</v>
      </c>
      <c r="B39" s="59">
        <f>+'Annex 4.1 Detail Budget_Activi'!V123+'Annex 4.1 Detail Budget_Activi'!V133+'Annex 4.1 Detail Budget_Activi'!V143</f>
        <v>0</v>
      </c>
      <c r="C39" s="59">
        <f>+'Annex 4.1 Detail Budget_Activi'!W123+'Annex 4.1 Detail Budget_Activi'!W133+'Annex 4.1 Detail Budget_Activi'!W143</f>
        <v>0</v>
      </c>
      <c r="D39" s="59">
        <f>+'Annex 4.1 Detail Budget_Activi'!X123+'Annex 4.1 Detail Budget_Activi'!X133+'Annex 4.1 Detail Budget_Activi'!X143</f>
        <v>0</v>
      </c>
      <c r="E39" s="59">
        <f>+'Annex 4.1 Detail Budget_Activi'!Y123+'Annex 4.1 Detail Budget_Activi'!Y133+'Annex 4.1 Detail Budget_Activi'!Y143</f>
        <v>0</v>
      </c>
      <c r="F39" s="59">
        <f>+'Annex 4.1 Detail Budget_Activi'!Z123+'Annex 4.1 Detail Budget_Activi'!Z133+'Annex 4.1 Detail Budget_Activi'!Z143</f>
        <v>0</v>
      </c>
      <c r="G39" s="226">
        <f>+'Annex 4.1 Detail Budget_Activi'!AA123+'Annex 4.1 Detail Budget_Activi'!AA133+'Annex 4.1 Detail Budget_Activi'!AA143</f>
        <v>0</v>
      </c>
      <c r="H39" s="16">
        <f t="shared" si="2"/>
        <v>0</v>
      </c>
      <c r="I39" s="16">
        <f t="shared" si="3"/>
        <v>0</v>
      </c>
    </row>
    <row r="40" spans="1:28" s="2" customFormat="1" ht="15" customHeight="1">
      <c r="A40" s="101" t="s">
        <v>25</v>
      </c>
      <c r="B40" s="59">
        <f>+'Annex 4.1 Detail Budget_Activi'!V124+'Annex 4.1 Detail Budget_Activi'!V134+'Annex 4.1 Detail Budget_Activi'!V144</f>
        <v>0</v>
      </c>
      <c r="C40" s="59">
        <f>+'Annex 4.1 Detail Budget_Activi'!W124+'Annex 4.1 Detail Budget_Activi'!W134+'Annex 4.1 Detail Budget_Activi'!W144</f>
        <v>0</v>
      </c>
      <c r="D40" s="59">
        <f>+'Annex 4.1 Detail Budget_Activi'!X124+'Annex 4.1 Detail Budget_Activi'!X134+'Annex 4.1 Detail Budget_Activi'!X144</f>
        <v>0</v>
      </c>
      <c r="E40" s="59">
        <f>+'Annex 4.1 Detail Budget_Activi'!Y124+'Annex 4.1 Detail Budget_Activi'!Y134+'Annex 4.1 Detail Budget_Activi'!Y144</f>
        <v>0</v>
      </c>
      <c r="F40" s="59">
        <f>+'Annex 4.1 Detail Budget_Activi'!Z124+'Annex 4.1 Detail Budget_Activi'!Z134+'Annex 4.1 Detail Budget_Activi'!Z144</f>
        <v>0</v>
      </c>
      <c r="G40" s="226">
        <f>+'Annex 4.1 Detail Budget_Activi'!AA124+'Annex 4.1 Detail Budget_Activi'!AA134+'Annex 4.1 Detail Budget_Activi'!AA144</f>
        <v>0</v>
      </c>
      <c r="H40" s="16">
        <f t="shared" si="2"/>
        <v>0</v>
      </c>
      <c r="I40" s="16">
        <f t="shared" si="3"/>
        <v>0</v>
      </c>
    </row>
    <row r="41" spans="1:28" s="2" customFormat="1" ht="15" customHeight="1">
      <c r="A41" s="101" t="s">
        <v>26</v>
      </c>
      <c r="B41" s="59">
        <f>+'Annex 4.1 Detail Budget_Activi'!V125+'Annex 4.1 Detail Budget_Activi'!V135+'Annex 4.1 Detail Budget_Activi'!V145</f>
        <v>112800</v>
      </c>
      <c r="C41" s="59">
        <f>+'Annex 4.1 Detail Budget_Activi'!W125+'Annex 4.1 Detail Budget_Activi'!W135+'Annex 4.1 Detail Budget_Activi'!W145</f>
        <v>32640</v>
      </c>
      <c r="D41" s="59">
        <f>+'Annex 4.1 Detail Budget_Activi'!X125+'Annex 4.1 Detail Budget_Activi'!X135+'Annex 4.1 Detail Budget_Activi'!X145</f>
        <v>0</v>
      </c>
      <c r="E41" s="59">
        <f>+'Annex 4.1 Detail Budget_Activi'!Y125+'Annex 4.1 Detail Budget_Activi'!Y135+'Annex 4.1 Detail Budget_Activi'!Y145</f>
        <v>0</v>
      </c>
      <c r="F41" s="59">
        <f>+'Annex 4.1 Detail Budget_Activi'!Z125+'Annex 4.1 Detail Budget_Activi'!Z135+'Annex 4.1 Detail Budget_Activi'!Z145</f>
        <v>0</v>
      </c>
      <c r="G41" s="226">
        <f>+'Annex 4.1 Detail Budget_Activi'!AA125+'Annex 4.1 Detail Budget_Activi'!AA135+'Annex 4.1 Detail Budget_Activi'!AA145</f>
        <v>80160</v>
      </c>
      <c r="H41" s="16">
        <f t="shared" si="2"/>
        <v>112800</v>
      </c>
      <c r="I41" s="16">
        <f t="shared" si="3"/>
        <v>0</v>
      </c>
    </row>
    <row r="42" spans="1:28" s="2" customFormat="1" ht="15" customHeight="1">
      <c r="A42" s="101" t="s">
        <v>27</v>
      </c>
      <c r="B42" s="59">
        <f>+'Annex 4.1 Detail Budget_Activi'!V126+'Annex 4.1 Detail Budget_Activi'!V136+'Annex 4.1 Detail Budget_Activi'!V146</f>
        <v>120000</v>
      </c>
      <c r="C42" s="59">
        <f>+'Annex 4.1 Detail Budget_Activi'!W126+'Annex 4.1 Detail Budget_Activi'!W136+'Annex 4.1 Detail Budget_Activi'!W146</f>
        <v>38400</v>
      </c>
      <c r="D42" s="59">
        <f>+'Annex 4.1 Detail Budget_Activi'!X126+'Annex 4.1 Detail Budget_Activi'!X136+'Annex 4.1 Detail Budget_Activi'!X146</f>
        <v>0</v>
      </c>
      <c r="E42" s="59">
        <f>+'Annex 4.1 Detail Budget_Activi'!Y126+'Annex 4.1 Detail Budget_Activi'!Y136+'Annex 4.1 Detail Budget_Activi'!Y146</f>
        <v>0</v>
      </c>
      <c r="F42" s="59">
        <f>+'Annex 4.1 Detail Budget_Activi'!Z126+'Annex 4.1 Detail Budget_Activi'!Z136+'Annex 4.1 Detail Budget_Activi'!Z146</f>
        <v>0</v>
      </c>
      <c r="G42" s="226">
        <f>+'Annex 4.1 Detail Budget_Activi'!AA126+'Annex 4.1 Detail Budget_Activi'!AA136+'Annex 4.1 Detail Budget_Activi'!AA146</f>
        <v>81600</v>
      </c>
      <c r="H42" s="16">
        <f t="shared" si="2"/>
        <v>120000</v>
      </c>
      <c r="I42" s="16">
        <f t="shared" si="3"/>
        <v>0</v>
      </c>
    </row>
    <row r="43" spans="1:28" s="2" customFormat="1">
      <c r="A43" s="101" t="s">
        <v>28</v>
      </c>
      <c r="B43" s="59">
        <f>+'Annex 4.1 Detail Budget_Activi'!V127+'Annex 4.1 Detail Budget_Activi'!V137+'Annex 4.1 Detail Budget_Activi'!V147</f>
        <v>281389.49603834428</v>
      </c>
      <c r="C43" s="59">
        <f>+'Annex 4.1 Detail Budget_Activi'!W127+'Annex 4.1 Detail Budget_Activi'!W137+'Annex 4.1 Detail Budget_Activi'!W147</f>
        <v>64426.109286901978</v>
      </c>
      <c r="D43" s="59">
        <f>+'Annex 4.1 Detail Budget_Activi'!X127+'Annex 4.1 Detail Budget_Activi'!X137+'Annex 4.1 Detail Budget_Activi'!X147</f>
        <v>0</v>
      </c>
      <c r="E43" s="59">
        <f>+'Annex 4.1 Detail Budget_Activi'!Y127+'Annex 4.1 Detail Budget_Activi'!Y137+'Annex 4.1 Detail Budget_Activi'!Y147</f>
        <v>0</v>
      </c>
      <c r="F43" s="59">
        <f>+'Annex 4.1 Detail Budget_Activi'!Z127+'Annex 4.1 Detail Budget_Activi'!Z137+'Annex 4.1 Detail Budget_Activi'!Z147</f>
        <v>0</v>
      </c>
      <c r="G43" s="226">
        <f>+'Annex 4.1 Detail Budget_Activi'!AA127+'Annex 4.1 Detail Budget_Activi'!AA137+'Annex 4.1 Detail Budget_Activi'!AA147</f>
        <v>216963.38675144233</v>
      </c>
      <c r="H43" s="16">
        <f t="shared" si="2"/>
        <v>281389.49603834434</v>
      </c>
      <c r="I43" s="16">
        <f t="shared" si="3"/>
        <v>0</v>
      </c>
    </row>
    <row r="44" spans="1:28" s="2" customFormat="1" ht="19.5" customHeight="1">
      <c r="A44" s="101" t="s">
        <v>29</v>
      </c>
      <c r="B44" s="59">
        <f>+'Annex 4.1 Detail Budget_Activi'!V128+'Annex 4.1 Detail Budget_Activi'!V138+'Annex 4.1 Detail Budget_Activi'!V148</f>
        <v>146400</v>
      </c>
      <c r="C44" s="59">
        <f>+'Annex 4.1 Detail Budget_Activi'!W128+'Annex 4.1 Detail Budget_Activi'!W138+'Annex 4.1 Detail Budget_Activi'!W148</f>
        <v>45408</v>
      </c>
      <c r="D44" s="59">
        <f>+'Annex 4.1 Detail Budget_Activi'!X128+'Annex 4.1 Detail Budget_Activi'!X138+'Annex 4.1 Detail Budget_Activi'!X148</f>
        <v>0</v>
      </c>
      <c r="E44" s="59">
        <f>+'Annex 4.1 Detail Budget_Activi'!Y128+'Annex 4.1 Detail Budget_Activi'!Y138+'Annex 4.1 Detail Budget_Activi'!Y148</f>
        <v>0</v>
      </c>
      <c r="F44" s="59">
        <f>+'Annex 4.1 Detail Budget_Activi'!Z128+'Annex 4.1 Detail Budget_Activi'!Z138+'Annex 4.1 Detail Budget_Activi'!Z148</f>
        <v>0</v>
      </c>
      <c r="G44" s="226">
        <f>+'Annex 4.1 Detail Budget_Activi'!AA128+'Annex 4.1 Detail Budget_Activi'!AA138+'Annex 4.1 Detail Budget_Activi'!AA148</f>
        <v>100992</v>
      </c>
      <c r="H44" s="16">
        <f t="shared" si="2"/>
        <v>146400</v>
      </c>
      <c r="I44" s="16">
        <f t="shared" si="3"/>
        <v>0</v>
      </c>
    </row>
    <row r="45" spans="1:28" s="2" customFormat="1" ht="15" customHeight="1">
      <c r="A45" s="101" t="s">
        <v>30</v>
      </c>
      <c r="B45" s="59">
        <f>+'Annex 4.1 Detail Budget_Activi'!V129+'Annex 4.1 Detail Budget_Activi'!V139+'Annex 4.1 Detail Budget_Activi'!V149</f>
        <v>1141136.976230066</v>
      </c>
      <c r="C45" s="59">
        <f>+'Annex 4.1 Detail Budget_Activi'!W129+'Annex 4.1 Detail Budget_Activi'!W139+'Annex 4.1 Detail Budget_Activi'!W149</f>
        <v>220668.65572141187</v>
      </c>
      <c r="D45" s="59">
        <f>+'Annex 4.1 Detail Budget_Activi'!X129+'Annex 4.1 Detail Budget_Activi'!X139+'Annex 4.1 Detail Budget_Activi'!X149</f>
        <v>0</v>
      </c>
      <c r="E45" s="59">
        <f>+'Annex 4.1 Detail Budget_Activi'!Y129+'Annex 4.1 Detail Budget_Activi'!Y139+'Annex 4.1 Detail Budget_Activi'!Y149</f>
        <v>0</v>
      </c>
      <c r="F45" s="59">
        <f>+'Annex 4.1 Detail Budget_Activi'!Z129+'Annex 4.1 Detail Budget_Activi'!Z139+'Annex 4.1 Detail Budget_Activi'!Z149</f>
        <v>0</v>
      </c>
      <c r="G45" s="226">
        <f>+'Annex 4.1 Detail Budget_Activi'!AA129+'Annex 4.1 Detail Budget_Activi'!AA139+'Annex 4.1 Detail Budget_Activi'!AA149</f>
        <v>920468.32050865411</v>
      </c>
      <c r="H45" s="16">
        <f t="shared" si="2"/>
        <v>1141136.976230066</v>
      </c>
      <c r="I45" s="16">
        <f t="shared" si="3"/>
        <v>0</v>
      </c>
    </row>
    <row r="46" spans="1:28" s="2" customFormat="1" ht="15" customHeight="1">
      <c r="A46" s="83"/>
      <c r="B46" s="59"/>
      <c r="C46" s="17"/>
      <c r="D46" s="17"/>
      <c r="E46" s="17"/>
      <c r="F46" s="93"/>
      <c r="G46" s="227"/>
      <c r="H46" s="16">
        <f t="shared" si="2"/>
        <v>0</v>
      </c>
      <c r="I46" s="16">
        <f t="shared" si="3"/>
        <v>0</v>
      </c>
    </row>
    <row r="47" spans="1:28" s="3" customFormat="1" ht="25.15" customHeight="1">
      <c r="A47" s="11" t="s">
        <v>135</v>
      </c>
      <c r="B47" s="55">
        <f t="shared" ref="B47:G47" si="9">+B48+B79</f>
        <v>11905361.178227579</v>
      </c>
      <c r="C47" s="55">
        <f t="shared" si="9"/>
        <v>113378.27409327535</v>
      </c>
      <c r="D47" s="55">
        <f t="shared" si="9"/>
        <v>690346.91267008474</v>
      </c>
      <c r="E47" s="55">
        <f t="shared" si="9"/>
        <v>10106911.631249994</v>
      </c>
      <c r="F47" s="55">
        <f t="shared" si="9"/>
        <v>377006.88499999995</v>
      </c>
      <c r="G47" s="218">
        <f t="shared" si="9"/>
        <v>617717.47521422454</v>
      </c>
      <c r="H47" s="16">
        <f t="shared" si="2"/>
        <v>11905361.178227577</v>
      </c>
      <c r="I47" s="16">
        <f t="shared" si="3"/>
        <v>0</v>
      </c>
      <c r="J47" s="2"/>
      <c r="K47" s="2"/>
      <c r="L47" s="2"/>
      <c r="M47" s="2"/>
      <c r="N47" s="2"/>
      <c r="O47" s="2"/>
      <c r="P47" s="2"/>
      <c r="Q47" s="2"/>
      <c r="R47" s="2"/>
      <c r="S47" s="2"/>
      <c r="T47" s="2"/>
      <c r="U47" s="2"/>
      <c r="V47" s="2"/>
      <c r="W47" s="2"/>
      <c r="X47" s="2"/>
      <c r="Y47" s="2"/>
      <c r="Z47" s="2"/>
      <c r="AA47" s="2"/>
      <c r="AB47" s="2"/>
    </row>
    <row r="48" spans="1:28" s="3" customFormat="1">
      <c r="A48" s="11" t="s">
        <v>136</v>
      </c>
      <c r="B48" s="55">
        <f t="shared" ref="B48:G48" si="10">+B49+B59+B69</f>
        <v>10366266.931249995</v>
      </c>
      <c r="C48" s="55">
        <f t="shared" si="10"/>
        <v>27625</v>
      </c>
      <c r="D48" s="55">
        <f t="shared" si="10"/>
        <v>151589.78999999998</v>
      </c>
      <c r="E48" s="55">
        <f t="shared" si="10"/>
        <v>9782317.631249994</v>
      </c>
      <c r="F48" s="55">
        <f t="shared" si="10"/>
        <v>10076.885</v>
      </c>
      <c r="G48" s="218">
        <f t="shared" si="10"/>
        <v>394657.625</v>
      </c>
      <c r="H48" s="16">
        <f t="shared" si="2"/>
        <v>10366266.931249993</v>
      </c>
      <c r="I48" s="16">
        <f t="shared" si="3"/>
        <v>0</v>
      </c>
      <c r="J48" s="2"/>
      <c r="K48" s="2"/>
      <c r="L48" s="2"/>
      <c r="M48" s="2"/>
      <c r="N48" s="2"/>
      <c r="O48" s="2"/>
      <c r="P48" s="2"/>
      <c r="Q48" s="2"/>
      <c r="R48" s="2"/>
      <c r="S48" s="2"/>
      <c r="T48" s="2"/>
      <c r="U48" s="2"/>
      <c r="V48" s="2"/>
      <c r="W48" s="2"/>
      <c r="X48" s="2"/>
      <c r="Y48" s="2"/>
      <c r="Z48" s="2"/>
      <c r="AA48" s="2"/>
      <c r="AB48" s="2"/>
    </row>
    <row r="49" spans="1:28" s="8" customFormat="1" ht="15" customHeight="1">
      <c r="A49" s="84" t="s">
        <v>137</v>
      </c>
      <c r="B49" s="40">
        <f t="shared" ref="B49:G49" si="11">SUM(B50:B57)</f>
        <v>9782317.631249994</v>
      </c>
      <c r="C49" s="40">
        <f t="shared" si="11"/>
        <v>0</v>
      </c>
      <c r="D49" s="40">
        <f t="shared" si="11"/>
        <v>0</v>
      </c>
      <c r="E49" s="40">
        <f t="shared" si="11"/>
        <v>9782317.631249994</v>
      </c>
      <c r="F49" s="40">
        <f t="shared" si="11"/>
        <v>0</v>
      </c>
      <c r="G49" s="68">
        <f t="shared" si="11"/>
        <v>0</v>
      </c>
      <c r="H49" s="16">
        <f t="shared" si="2"/>
        <v>9782317.631249994</v>
      </c>
      <c r="I49" s="16">
        <f t="shared" si="3"/>
        <v>0</v>
      </c>
      <c r="J49" s="2"/>
      <c r="K49" s="2"/>
      <c r="L49" s="2"/>
      <c r="M49" s="2"/>
      <c r="N49" s="2"/>
      <c r="O49" s="2"/>
      <c r="P49" s="2"/>
      <c r="Q49" s="2"/>
      <c r="R49" s="2"/>
      <c r="S49" s="2"/>
      <c r="T49" s="2"/>
      <c r="U49" s="2"/>
      <c r="V49" s="2"/>
      <c r="W49" s="2"/>
      <c r="X49" s="2"/>
      <c r="Y49" s="2"/>
      <c r="Z49" s="2"/>
      <c r="AA49" s="2"/>
      <c r="AB49" s="2"/>
    </row>
    <row r="50" spans="1:28" s="2" customFormat="1" ht="14.25" customHeight="1">
      <c r="A50" s="100" t="s">
        <v>22</v>
      </c>
      <c r="B50" s="57">
        <f>+'Annex 4.1 Detail Budget_Activi'!V155+'Annex 4.1 Detail Budget_Activi'!V165+'Annex 4.1 Detail Budget_Activi'!V175</f>
        <v>0</v>
      </c>
      <c r="C50" s="57">
        <f>+'Annex 4.1 Detail Budget_Activi'!W155+'Annex 4.1 Detail Budget_Activi'!W165+'Annex 4.1 Detail Budget_Activi'!W175</f>
        <v>0</v>
      </c>
      <c r="D50" s="57">
        <f>+'Annex 4.1 Detail Budget_Activi'!X155+'Annex 4.1 Detail Budget_Activi'!X165+'Annex 4.1 Detail Budget_Activi'!X175</f>
        <v>0</v>
      </c>
      <c r="E50" s="57">
        <f>+'Annex 4.1 Detail Budget_Activi'!Y155+'Annex 4.1 Detail Budget_Activi'!Y165+'Annex 4.1 Detail Budget_Activi'!Y175</f>
        <v>0</v>
      </c>
      <c r="F50" s="57">
        <f>+'Annex 4.1 Detail Budget_Activi'!Z155+'Annex 4.1 Detail Budget_Activi'!Z165+'Annex 4.1 Detail Budget_Activi'!Z175</f>
        <v>0</v>
      </c>
      <c r="G50" s="221">
        <f>+'Annex 4.1 Detail Budget_Activi'!AA155+'Annex 4.1 Detail Budget_Activi'!AA165+'Annex 4.1 Detail Budget_Activi'!AA175</f>
        <v>0</v>
      </c>
      <c r="H50" s="16">
        <f t="shared" si="2"/>
        <v>0</v>
      </c>
      <c r="I50" s="16">
        <f t="shared" si="3"/>
        <v>0</v>
      </c>
    </row>
    <row r="51" spans="1:28" s="2" customFormat="1">
      <c r="A51" s="101" t="s">
        <v>24</v>
      </c>
      <c r="B51" s="57">
        <f>+'Annex 4.1 Detail Budget_Activi'!V156+'Annex 4.1 Detail Budget_Activi'!V166+'Annex 4.1 Detail Budget_Activi'!V176</f>
        <v>6804000</v>
      </c>
      <c r="C51" s="57">
        <f>+'Annex 4.1 Detail Budget_Activi'!W156+'Annex 4.1 Detail Budget_Activi'!W166+'Annex 4.1 Detail Budget_Activi'!W176</f>
        <v>0</v>
      </c>
      <c r="D51" s="57">
        <f>+'Annex 4.1 Detail Budget_Activi'!X156+'Annex 4.1 Detail Budget_Activi'!X166+'Annex 4.1 Detail Budget_Activi'!X176</f>
        <v>0</v>
      </c>
      <c r="E51" s="57">
        <f>+'Annex 4.1 Detail Budget_Activi'!Y156+'Annex 4.1 Detail Budget_Activi'!Y166+'Annex 4.1 Detail Budget_Activi'!Y176</f>
        <v>6804000</v>
      </c>
      <c r="F51" s="57">
        <f>+'Annex 4.1 Detail Budget_Activi'!Z156+'Annex 4.1 Detail Budget_Activi'!Z166+'Annex 4.1 Detail Budget_Activi'!Z176</f>
        <v>0</v>
      </c>
      <c r="G51" s="221">
        <f>+'Annex 4.1 Detail Budget_Activi'!AA156+'Annex 4.1 Detail Budget_Activi'!AA166+'Annex 4.1 Detail Budget_Activi'!AA176</f>
        <v>0</v>
      </c>
      <c r="H51" s="16">
        <f t="shared" si="2"/>
        <v>6804000</v>
      </c>
      <c r="I51" s="16">
        <f t="shared" si="3"/>
        <v>0</v>
      </c>
    </row>
    <row r="52" spans="1:28" s="2" customFormat="1" ht="14.25" customHeight="1">
      <c r="A52" s="101" t="s">
        <v>25</v>
      </c>
      <c r="B52" s="57">
        <f>+'Annex 4.1 Detail Budget_Activi'!V157+'Annex 4.1 Detail Budget_Activi'!V167+'Annex 4.1 Detail Budget_Activi'!V177</f>
        <v>0</v>
      </c>
      <c r="C52" s="57">
        <f>+'Annex 4.1 Detail Budget_Activi'!W157+'Annex 4.1 Detail Budget_Activi'!W167+'Annex 4.1 Detail Budget_Activi'!W177</f>
        <v>0</v>
      </c>
      <c r="D52" s="57">
        <f>+'Annex 4.1 Detail Budget_Activi'!X157+'Annex 4.1 Detail Budget_Activi'!X167+'Annex 4.1 Detail Budget_Activi'!X177</f>
        <v>0</v>
      </c>
      <c r="E52" s="57">
        <f>+'Annex 4.1 Detail Budget_Activi'!Y157+'Annex 4.1 Detail Budget_Activi'!Y167+'Annex 4.1 Detail Budget_Activi'!Y177</f>
        <v>0</v>
      </c>
      <c r="F52" s="57">
        <f>+'Annex 4.1 Detail Budget_Activi'!Z157+'Annex 4.1 Detail Budget_Activi'!Z167+'Annex 4.1 Detail Budget_Activi'!Z177</f>
        <v>0</v>
      </c>
      <c r="G52" s="221">
        <f>+'Annex 4.1 Detail Budget_Activi'!AA157+'Annex 4.1 Detail Budget_Activi'!AA167+'Annex 4.1 Detail Budget_Activi'!AA177</f>
        <v>0</v>
      </c>
      <c r="H52" s="16">
        <f t="shared" si="2"/>
        <v>0</v>
      </c>
      <c r="I52" s="16">
        <f t="shared" si="3"/>
        <v>0</v>
      </c>
    </row>
    <row r="53" spans="1:28" s="2" customFormat="1" ht="14.25" customHeight="1">
      <c r="A53" s="101" t="s">
        <v>26</v>
      </c>
      <c r="B53" s="57">
        <f>+'Annex 4.1 Detail Budget_Activi'!V158+'Annex 4.1 Detail Budget_Activi'!V168+'Annex 4.1 Detail Budget_Activi'!V178</f>
        <v>1508000.5970887889</v>
      </c>
      <c r="C53" s="57">
        <f>+'Annex 4.1 Detail Budget_Activi'!W158+'Annex 4.1 Detail Budget_Activi'!W168+'Annex 4.1 Detail Budget_Activi'!W178</f>
        <v>0</v>
      </c>
      <c r="D53" s="57">
        <f>+'Annex 4.1 Detail Budget_Activi'!X158+'Annex 4.1 Detail Budget_Activi'!X168+'Annex 4.1 Detail Budget_Activi'!X178</f>
        <v>0</v>
      </c>
      <c r="E53" s="57">
        <f>+'Annex 4.1 Detail Budget_Activi'!Y158+'Annex 4.1 Detail Budget_Activi'!Y168+'Annex 4.1 Detail Budget_Activi'!Y178</f>
        <v>1508000.5970887889</v>
      </c>
      <c r="F53" s="57">
        <f>+'Annex 4.1 Detail Budget_Activi'!Z158+'Annex 4.1 Detail Budget_Activi'!Z168+'Annex 4.1 Detail Budget_Activi'!Z178</f>
        <v>0</v>
      </c>
      <c r="G53" s="221">
        <f>+'Annex 4.1 Detail Budget_Activi'!AA158+'Annex 4.1 Detail Budget_Activi'!AA168+'Annex 4.1 Detail Budget_Activi'!AA178</f>
        <v>0</v>
      </c>
      <c r="H53" s="16">
        <f t="shared" si="2"/>
        <v>1508000.5970887889</v>
      </c>
      <c r="I53" s="16">
        <f t="shared" si="3"/>
        <v>0</v>
      </c>
    </row>
    <row r="54" spans="1:28" s="2" customFormat="1" ht="14.25" customHeight="1">
      <c r="A54" s="101" t="s">
        <v>27</v>
      </c>
      <c r="B54" s="57">
        <f>+'Annex 4.1 Detail Budget_Activi'!V159+'Annex 4.1 Detail Budget_Activi'!V169+'Annex 4.1 Detail Budget_Activi'!V179</f>
        <v>442000.73136014031</v>
      </c>
      <c r="C54" s="57">
        <f>+'Annex 4.1 Detail Budget_Activi'!W159+'Annex 4.1 Detail Budget_Activi'!W169+'Annex 4.1 Detail Budget_Activi'!W179</f>
        <v>0</v>
      </c>
      <c r="D54" s="57">
        <f>+'Annex 4.1 Detail Budget_Activi'!X159+'Annex 4.1 Detail Budget_Activi'!X169+'Annex 4.1 Detail Budget_Activi'!X179</f>
        <v>0</v>
      </c>
      <c r="E54" s="57">
        <f>+'Annex 4.1 Detail Budget_Activi'!Y159+'Annex 4.1 Detail Budget_Activi'!Y169+'Annex 4.1 Detail Budget_Activi'!Y179</f>
        <v>442000.73136014031</v>
      </c>
      <c r="F54" s="57">
        <f>+'Annex 4.1 Detail Budget_Activi'!Z159+'Annex 4.1 Detail Budget_Activi'!Z169+'Annex 4.1 Detail Budget_Activi'!Z179</f>
        <v>0</v>
      </c>
      <c r="G54" s="221">
        <f>+'Annex 4.1 Detail Budget_Activi'!AA159+'Annex 4.1 Detail Budget_Activi'!AA169+'Annex 4.1 Detail Budget_Activi'!AA179</f>
        <v>0</v>
      </c>
      <c r="H54" s="16">
        <f t="shared" si="2"/>
        <v>442000.73136014031</v>
      </c>
      <c r="I54" s="16">
        <f t="shared" si="3"/>
        <v>0</v>
      </c>
    </row>
    <row r="55" spans="1:28" s="2" customFormat="1" ht="14.25" customHeight="1">
      <c r="A55" s="101" t="s">
        <v>28</v>
      </c>
      <c r="B55" s="57">
        <f>+'Annex 4.1 Detail Budget_Activi'!V160+'Annex 4.1 Detail Budget_Activi'!V170+'Annex 4.1 Detail Budget_Activi'!V180</f>
        <v>128700.27135916977</v>
      </c>
      <c r="C55" s="57">
        <f>+'Annex 4.1 Detail Budget_Activi'!W160+'Annex 4.1 Detail Budget_Activi'!W170+'Annex 4.1 Detail Budget_Activi'!W180</f>
        <v>0</v>
      </c>
      <c r="D55" s="57">
        <f>+'Annex 4.1 Detail Budget_Activi'!X160+'Annex 4.1 Detail Budget_Activi'!X170+'Annex 4.1 Detail Budget_Activi'!X180</f>
        <v>0</v>
      </c>
      <c r="E55" s="57">
        <f>+'Annex 4.1 Detail Budget_Activi'!Y160+'Annex 4.1 Detail Budget_Activi'!Y170+'Annex 4.1 Detail Budget_Activi'!Y180</f>
        <v>128700.27135916977</v>
      </c>
      <c r="F55" s="57">
        <f>+'Annex 4.1 Detail Budget_Activi'!Z160+'Annex 4.1 Detail Budget_Activi'!Z170+'Annex 4.1 Detail Budget_Activi'!Z180</f>
        <v>0</v>
      </c>
      <c r="G55" s="221">
        <f>+'Annex 4.1 Detail Budget_Activi'!AA160+'Annex 4.1 Detail Budget_Activi'!AA170+'Annex 4.1 Detail Budget_Activi'!AA180</f>
        <v>0</v>
      </c>
      <c r="H55" s="16">
        <f t="shared" si="2"/>
        <v>128700.27135916977</v>
      </c>
      <c r="I55" s="16">
        <f t="shared" si="3"/>
        <v>0</v>
      </c>
    </row>
    <row r="56" spans="1:28" s="2" customFormat="1" ht="14.25" customHeight="1">
      <c r="A56" s="101" t="s">
        <v>29</v>
      </c>
      <c r="B56" s="57">
        <f>+'Annex 4.1 Detail Budget_Activi'!V161+'Annex 4.1 Detail Budget_Activi'!V171+'Annex 4.1 Detail Budget_Activi'!V181</f>
        <v>585002.63249935978</v>
      </c>
      <c r="C56" s="57">
        <f>+'Annex 4.1 Detail Budget_Activi'!W161+'Annex 4.1 Detail Budget_Activi'!W171+'Annex 4.1 Detail Budget_Activi'!W181</f>
        <v>0</v>
      </c>
      <c r="D56" s="57">
        <f>+'Annex 4.1 Detail Budget_Activi'!X161+'Annex 4.1 Detail Budget_Activi'!X171+'Annex 4.1 Detail Budget_Activi'!X181</f>
        <v>0</v>
      </c>
      <c r="E56" s="57">
        <f>+'Annex 4.1 Detail Budget_Activi'!Y161+'Annex 4.1 Detail Budget_Activi'!Y171+'Annex 4.1 Detail Budget_Activi'!Y181</f>
        <v>585002.63249935978</v>
      </c>
      <c r="F56" s="57">
        <f>+'Annex 4.1 Detail Budget_Activi'!Z161+'Annex 4.1 Detail Budget_Activi'!Z171+'Annex 4.1 Detail Budget_Activi'!Z181</f>
        <v>0</v>
      </c>
      <c r="G56" s="221">
        <f>+'Annex 4.1 Detail Budget_Activi'!AA161+'Annex 4.1 Detail Budget_Activi'!AA171+'Annex 4.1 Detail Budget_Activi'!AA181</f>
        <v>0</v>
      </c>
      <c r="H56" s="16">
        <f t="shared" si="2"/>
        <v>585002.63249935978</v>
      </c>
      <c r="I56" s="16">
        <f t="shared" si="3"/>
        <v>0</v>
      </c>
    </row>
    <row r="57" spans="1:28" s="2" customFormat="1" ht="14.25" customHeight="1">
      <c r="A57" s="101" t="s">
        <v>30</v>
      </c>
      <c r="B57" s="57">
        <f>+'Annex 4.1 Detail Budget_Activi'!V162+'Annex 4.1 Detail Budget_Activi'!V172+'Annex 4.1 Detail Budget_Activi'!V182</f>
        <v>314613.39894253633</v>
      </c>
      <c r="C57" s="57">
        <f>+'Annex 4.1 Detail Budget_Activi'!W162+'Annex 4.1 Detail Budget_Activi'!W172+'Annex 4.1 Detail Budget_Activi'!W182</f>
        <v>0</v>
      </c>
      <c r="D57" s="57">
        <f>+'Annex 4.1 Detail Budget_Activi'!X162+'Annex 4.1 Detail Budget_Activi'!X172+'Annex 4.1 Detail Budget_Activi'!X182</f>
        <v>0</v>
      </c>
      <c r="E57" s="57">
        <f>+'Annex 4.1 Detail Budget_Activi'!Y162+'Annex 4.1 Detail Budget_Activi'!Y172+'Annex 4.1 Detail Budget_Activi'!Y182</f>
        <v>314613.39894253633</v>
      </c>
      <c r="F57" s="57">
        <f>+'Annex 4.1 Detail Budget_Activi'!Z162+'Annex 4.1 Detail Budget_Activi'!Z172+'Annex 4.1 Detail Budget_Activi'!Z182</f>
        <v>0</v>
      </c>
      <c r="G57" s="221">
        <f>+'Annex 4.1 Detail Budget_Activi'!AA162+'Annex 4.1 Detail Budget_Activi'!AA172+'Annex 4.1 Detail Budget_Activi'!AA182</f>
        <v>0</v>
      </c>
      <c r="H57" s="16">
        <f t="shared" si="2"/>
        <v>314613.39894253633</v>
      </c>
      <c r="I57" s="16">
        <f t="shared" si="3"/>
        <v>0</v>
      </c>
    </row>
    <row r="58" spans="1:28" s="2" customFormat="1" ht="14.25" customHeight="1">
      <c r="A58" s="214"/>
      <c r="B58" s="57"/>
      <c r="C58" s="7"/>
      <c r="D58" s="7"/>
      <c r="E58" s="7"/>
      <c r="F58" s="7"/>
      <c r="G58" s="222"/>
      <c r="H58" s="16">
        <f t="shared" si="2"/>
        <v>0</v>
      </c>
      <c r="I58" s="16">
        <f t="shared" si="3"/>
        <v>0</v>
      </c>
    </row>
    <row r="59" spans="1:28" s="10" customFormat="1" ht="15" customHeight="1">
      <c r="A59" s="84" t="s">
        <v>167</v>
      </c>
      <c r="B59" s="22">
        <f t="shared" ref="B59:G59" si="12">SUM(B60:B67)</f>
        <v>375700</v>
      </c>
      <c r="C59" s="22">
        <f t="shared" si="12"/>
        <v>27625</v>
      </c>
      <c r="D59" s="22">
        <f t="shared" si="12"/>
        <v>95940</v>
      </c>
      <c r="E59" s="22">
        <f t="shared" si="12"/>
        <v>0</v>
      </c>
      <c r="F59" s="22">
        <f t="shared" si="12"/>
        <v>0</v>
      </c>
      <c r="G59" s="220">
        <f t="shared" si="12"/>
        <v>252135</v>
      </c>
      <c r="H59" s="16">
        <f t="shared" si="2"/>
        <v>375700</v>
      </c>
      <c r="I59" s="16">
        <f t="shared" si="3"/>
        <v>0</v>
      </c>
      <c r="J59" s="2"/>
      <c r="K59" s="2"/>
      <c r="L59" s="2"/>
      <c r="M59" s="2"/>
      <c r="N59" s="2"/>
      <c r="O59" s="2"/>
      <c r="P59" s="2"/>
      <c r="Q59" s="2"/>
      <c r="R59" s="2"/>
      <c r="S59" s="2"/>
      <c r="T59" s="2"/>
      <c r="U59" s="2"/>
      <c r="V59" s="2"/>
      <c r="W59" s="2"/>
      <c r="X59" s="2"/>
      <c r="Y59" s="2"/>
      <c r="Z59" s="2"/>
      <c r="AA59" s="2"/>
      <c r="AB59" s="2"/>
    </row>
    <row r="60" spans="1:28" s="2" customFormat="1" ht="15" customHeight="1">
      <c r="A60" s="100" t="s">
        <v>22</v>
      </c>
      <c r="B60" s="57">
        <f>+'Annex 4.1 Detail Budget_Activi'!V186+'Annex 4.1 Detail Budget_Activi'!V196+'Annex 4.1 Detail Budget_Activi'!V206</f>
        <v>0</v>
      </c>
      <c r="C60" s="57">
        <f>+'Annex 4.1 Detail Budget_Activi'!W186+'Annex 4.1 Detail Budget_Activi'!W196+'Annex 4.1 Detail Budget_Activi'!W206</f>
        <v>0</v>
      </c>
      <c r="D60" s="57">
        <f>+'Annex 4.1 Detail Budget_Activi'!X186+'Annex 4.1 Detail Budget_Activi'!X196+'Annex 4.1 Detail Budget_Activi'!X206</f>
        <v>0</v>
      </c>
      <c r="E60" s="57">
        <f>+'Annex 4.1 Detail Budget_Activi'!Y186+'Annex 4.1 Detail Budget_Activi'!Y196+'Annex 4.1 Detail Budget_Activi'!Y206</f>
        <v>0</v>
      </c>
      <c r="F60" s="57">
        <f>+'Annex 4.1 Detail Budget_Activi'!Z186+'Annex 4.1 Detail Budget_Activi'!Z196+'Annex 4.1 Detail Budget_Activi'!Z206</f>
        <v>0</v>
      </c>
      <c r="G60" s="221">
        <f>+'Annex 4.1 Detail Budget_Activi'!AA186+'Annex 4.1 Detail Budget_Activi'!AA196+'Annex 4.1 Detail Budget_Activi'!AA206</f>
        <v>0</v>
      </c>
      <c r="H60" s="16">
        <f t="shared" si="2"/>
        <v>0</v>
      </c>
      <c r="I60" s="16">
        <f t="shared" si="3"/>
        <v>0</v>
      </c>
    </row>
    <row r="61" spans="1:28" s="2" customFormat="1" ht="15" customHeight="1">
      <c r="A61" s="101" t="s">
        <v>24</v>
      </c>
      <c r="B61" s="57">
        <f>+'Annex 4.1 Detail Budget_Activi'!V187+'Annex 4.1 Detail Budget_Activi'!V197+'Annex 4.1 Detail Budget_Activi'!V207</f>
        <v>125000</v>
      </c>
      <c r="C61" s="57">
        <f>+'Annex 4.1 Detail Budget_Activi'!W187+'Annex 4.1 Detail Budget_Activi'!W197+'Annex 4.1 Detail Budget_Activi'!W207</f>
        <v>14999.999999999998</v>
      </c>
      <c r="D61" s="57">
        <f>+'Annex 4.1 Detail Budget_Activi'!X187+'Annex 4.1 Detail Budget_Activi'!X197+'Annex 4.1 Detail Budget_Activi'!X207</f>
        <v>19500</v>
      </c>
      <c r="E61" s="57">
        <f>+'Annex 4.1 Detail Budget_Activi'!Y187+'Annex 4.1 Detail Budget_Activi'!Y197+'Annex 4.1 Detail Budget_Activi'!Y207</f>
        <v>0</v>
      </c>
      <c r="F61" s="57">
        <f>+'Annex 4.1 Detail Budget_Activi'!Z187+'Annex 4.1 Detail Budget_Activi'!Z197+'Annex 4.1 Detail Budget_Activi'!Z207</f>
        <v>0</v>
      </c>
      <c r="G61" s="221">
        <f>+'Annex 4.1 Detail Budget_Activi'!AA187+'Annex 4.1 Detail Budget_Activi'!AA197+'Annex 4.1 Detail Budget_Activi'!AA207</f>
        <v>90500</v>
      </c>
      <c r="H61" s="16">
        <f t="shared" si="2"/>
        <v>125000</v>
      </c>
      <c r="I61" s="16">
        <f t="shared" si="3"/>
        <v>0</v>
      </c>
    </row>
    <row r="62" spans="1:28" s="2" customFormat="1" ht="15" customHeight="1">
      <c r="A62" s="101" t="s">
        <v>25</v>
      </c>
      <c r="B62" s="57">
        <f>+'Annex 4.1 Detail Budget_Activi'!V188+'Annex 4.1 Detail Budget_Activi'!V198+'Annex 4.1 Detail Budget_Activi'!V208</f>
        <v>72000</v>
      </c>
      <c r="C62" s="57">
        <f>+'Annex 4.1 Detail Budget_Activi'!W188+'Annex 4.1 Detail Budget_Activi'!W198+'Annex 4.1 Detail Budget_Activi'!W208</f>
        <v>5000</v>
      </c>
      <c r="D62" s="57">
        <f>+'Annex 4.1 Detail Budget_Activi'!X188+'Annex 4.1 Detail Budget_Activi'!X198+'Annex 4.1 Detail Budget_Activi'!X208</f>
        <v>23400</v>
      </c>
      <c r="E62" s="57">
        <f>+'Annex 4.1 Detail Budget_Activi'!Y188+'Annex 4.1 Detail Budget_Activi'!Y198+'Annex 4.1 Detail Budget_Activi'!Y208</f>
        <v>0</v>
      </c>
      <c r="F62" s="57">
        <f>+'Annex 4.1 Detail Budget_Activi'!Z188+'Annex 4.1 Detail Budget_Activi'!Z198+'Annex 4.1 Detail Budget_Activi'!Z208</f>
        <v>0</v>
      </c>
      <c r="G62" s="221">
        <f>+'Annex 4.1 Detail Budget_Activi'!AA188+'Annex 4.1 Detail Budget_Activi'!AA198+'Annex 4.1 Detail Budget_Activi'!AA208</f>
        <v>43600</v>
      </c>
      <c r="H62" s="16">
        <f t="shared" si="2"/>
        <v>72000</v>
      </c>
      <c r="I62" s="16">
        <f t="shared" si="3"/>
        <v>0</v>
      </c>
    </row>
    <row r="63" spans="1:28" s="2" customFormat="1" ht="15" customHeight="1">
      <c r="A63" s="101" t="s">
        <v>26</v>
      </c>
      <c r="B63" s="57">
        <f>+'Annex 4.1 Detail Budget_Activi'!V189+'Annex 4.1 Detail Budget_Activi'!V199+'Annex 4.1 Detail Budget_Activi'!V209</f>
        <v>17000</v>
      </c>
      <c r="C63" s="57">
        <f>+'Annex 4.1 Detail Budget_Activi'!W189+'Annex 4.1 Detail Budget_Activi'!W199+'Annex 4.1 Detail Budget_Activi'!W209</f>
        <v>1000.0000000000001</v>
      </c>
      <c r="D63" s="57">
        <f>+'Annex 4.1 Detail Budget_Activi'!X189+'Annex 4.1 Detail Budget_Activi'!X199+'Annex 4.1 Detail Budget_Activi'!X209</f>
        <v>2730</v>
      </c>
      <c r="E63" s="57">
        <f>+'Annex 4.1 Detail Budget_Activi'!Y189+'Annex 4.1 Detail Budget_Activi'!Y199+'Annex 4.1 Detail Budget_Activi'!Y209</f>
        <v>0</v>
      </c>
      <c r="F63" s="57">
        <f>+'Annex 4.1 Detail Budget_Activi'!Z189+'Annex 4.1 Detail Budget_Activi'!Z199+'Annex 4.1 Detail Budget_Activi'!Z209</f>
        <v>0</v>
      </c>
      <c r="G63" s="221">
        <f>+'Annex 4.1 Detail Budget_Activi'!AA189+'Annex 4.1 Detail Budget_Activi'!AA199+'Annex 4.1 Detail Budget_Activi'!AA209</f>
        <v>13270</v>
      </c>
      <c r="H63" s="16">
        <f t="shared" si="2"/>
        <v>17000</v>
      </c>
      <c r="I63" s="16">
        <f t="shared" si="3"/>
        <v>0</v>
      </c>
    </row>
    <row r="64" spans="1:28" s="2" customFormat="1" ht="15" customHeight="1">
      <c r="A64" s="101" t="s">
        <v>27</v>
      </c>
      <c r="B64" s="57">
        <f>+'Annex 4.1 Detail Budget_Activi'!V190+'Annex 4.1 Detail Budget_Activi'!V200+'Annex 4.1 Detail Budget_Activi'!V210</f>
        <v>0</v>
      </c>
      <c r="C64" s="57">
        <f>+'Annex 4.1 Detail Budget_Activi'!W190+'Annex 4.1 Detail Budget_Activi'!W200+'Annex 4.1 Detail Budget_Activi'!W210</f>
        <v>0</v>
      </c>
      <c r="D64" s="57">
        <f>+'Annex 4.1 Detail Budget_Activi'!X190+'Annex 4.1 Detail Budget_Activi'!X200+'Annex 4.1 Detail Budget_Activi'!X210</f>
        <v>0</v>
      </c>
      <c r="E64" s="57">
        <f>+'Annex 4.1 Detail Budget_Activi'!Y190+'Annex 4.1 Detail Budget_Activi'!Y200+'Annex 4.1 Detail Budget_Activi'!Y210</f>
        <v>0</v>
      </c>
      <c r="F64" s="57">
        <f>+'Annex 4.1 Detail Budget_Activi'!Z190+'Annex 4.1 Detail Budget_Activi'!Z200+'Annex 4.1 Detail Budget_Activi'!Z210</f>
        <v>0</v>
      </c>
      <c r="G64" s="221">
        <f>+'Annex 4.1 Detail Budget_Activi'!AA190+'Annex 4.1 Detail Budget_Activi'!AA200+'Annex 4.1 Detail Budget_Activi'!AA210</f>
        <v>0</v>
      </c>
      <c r="H64" s="16">
        <f t="shared" si="2"/>
        <v>0</v>
      </c>
      <c r="I64" s="16">
        <f t="shared" si="3"/>
        <v>0</v>
      </c>
    </row>
    <row r="65" spans="1:28" s="2" customFormat="1" ht="15" customHeight="1">
      <c r="A65" s="101" t="s">
        <v>28</v>
      </c>
      <c r="B65" s="57">
        <f>+'Annex 4.1 Detail Budget_Activi'!V191+'Annex 4.1 Detail Budget_Activi'!V201+'Annex 4.1 Detail Budget_Activi'!V211</f>
        <v>62700</v>
      </c>
      <c r="C65" s="57">
        <f>+'Annex 4.1 Detail Budget_Activi'!W191+'Annex 4.1 Detail Budget_Activi'!W201+'Annex 4.1 Detail Budget_Activi'!W211</f>
        <v>3000</v>
      </c>
      <c r="D65" s="57">
        <f>+'Annex 4.1 Detail Budget_Activi'!X191+'Annex 4.1 Detail Budget_Activi'!X201+'Annex 4.1 Detail Budget_Activi'!X211</f>
        <v>16965</v>
      </c>
      <c r="E65" s="57">
        <f>+'Annex 4.1 Detail Budget_Activi'!Y191+'Annex 4.1 Detail Budget_Activi'!Y201+'Annex 4.1 Detail Budget_Activi'!Y211</f>
        <v>0</v>
      </c>
      <c r="F65" s="57">
        <f>+'Annex 4.1 Detail Budget_Activi'!Z191+'Annex 4.1 Detail Budget_Activi'!Z201+'Annex 4.1 Detail Budget_Activi'!Z211</f>
        <v>0</v>
      </c>
      <c r="G65" s="221">
        <f>+'Annex 4.1 Detail Budget_Activi'!AA191+'Annex 4.1 Detail Budget_Activi'!AA201+'Annex 4.1 Detail Budget_Activi'!AA211</f>
        <v>42735</v>
      </c>
      <c r="H65" s="16">
        <f t="shared" si="2"/>
        <v>62700</v>
      </c>
      <c r="I65" s="16">
        <f t="shared" si="3"/>
        <v>0</v>
      </c>
    </row>
    <row r="66" spans="1:28" s="2" customFormat="1" ht="15" customHeight="1">
      <c r="A66" s="101" t="s">
        <v>29</v>
      </c>
      <c r="B66" s="57">
        <f>+'Annex 4.1 Detail Budget_Activi'!V192+'Annex 4.1 Detail Budget_Activi'!V202+'Annex 4.1 Detail Budget_Activi'!V212</f>
        <v>70400</v>
      </c>
      <c r="C66" s="57">
        <f>+'Annex 4.1 Detail Budget_Activi'!W192+'Annex 4.1 Detail Budget_Activi'!W202+'Annex 4.1 Detail Budget_Activi'!W212</f>
        <v>2000.0000000000002</v>
      </c>
      <c r="D66" s="57">
        <f>+'Annex 4.1 Detail Budget_Activi'!X192+'Annex 4.1 Detail Budget_Activi'!X202+'Annex 4.1 Detail Budget_Activi'!X212</f>
        <v>24960</v>
      </c>
      <c r="E66" s="57">
        <f>+'Annex 4.1 Detail Budget_Activi'!Y192+'Annex 4.1 Detail Budget_Activi'!Y202+'Annex 4.1 Detail Budget_Activi'!Y212</f>
        <v>0</v>
      </c>
      <c r="F66" s="57">
        <f>+'Annex 4.1 Detail Budget_Activi'!Z192+'Annex 4.1 Detail Budget_Activi'!Z202+'Annex 4.1 Detail Budget_Activi'!Z212</f>
        <v>0</v>
      </c>
      <c r="G66" s="221">
        <f>+'Annex 4.1 Detail Budget_Activi'!AA192+'Annex 4.1 Detail Budget_Activi'!AA202+'Annex 4.1 Detail Budget_Activi'!AA212</f>
        <v>43440</v>
      </c>
      <c r="H66" s="16">
        <f t="shared" si="2"/>
        <v>70400</v>
      </c>
      <c r="I66" s="16">
        <f t="shared" si="3"/>
        <v>0</v>
      </c>
    </row>
    <row r="67" spans="1:28" s="2" customFormat="1" ht="15" customHeight="1">
      <c r="A67" s="101" t="s">
        <v>30</v>
      </c>
      <c r="B67" s="57">
        <f>+'Annex 4.1 Detail Budget_Activi'!V193+'Annex 4.1 Detail Budget_Activi'!V203+'Annex 4.1 Detail Budget_Activi'!V213</f>
        <v>28600</v>
      </c>
      <c r="C67" s="57">
        <f>+'Annex 4.1 Detail Budget_Activi'!W193+'Annex 4.1 Detail Budget_Activi'!W203+'Annex 4.1 Detail Budget_Activi'!W213</f>
        <v>1625</v>
      </c>
      <c r="D67" s="57">
        <f>+'Annex 4.1 Detail Budget_Activi'!X193+'Annex 4.1 Detail Budget_Activi'!X203+'Annex 4.1 Detail Budget_Activi'!X213</f>
        <v>8385</v>
      </c>
      <c r="E67" s="57">
        <f>+'Annex 4.1 Detail Budget_Activi'!Y193+'Annex 4.1 Detail Budget_Activi'!Y203+'Annex 4.1 Detail Budget_Activi'!Y213</f>
        <v>0</v>
      </c>
      <c r="F67" s="57">
        <f>+'Annex 4.1 Detail Budget_Activi'!Z193+'Annex 4.1 Detail Budget_Activi'!Z203+'Annex 4.1 Detail Budget_Activi'!Z213</f>
        <v>0</v>
      </c>
      <c r="G67" s="221">
        <f>+'Annex 4.1 Detail Budget_Activi'!AA193+'Annex 4.1 Detail Budget_Activi'!AA203+'Annex 4.1 Detail Budget_Activi'!AA213</f>
        <v>18590</v>
      </c>
      <c r="H67" s="16">
        <f t="shared" si="2"/>
        <v>28600</v>
      </c>
      <c r="I67" s="16">
        <f t="shared" si="3"/>
        <v>0</v>
      </c>
    </row>
    <row r="68" spans="1:28" s="2" customFormat="1" ht="15" customHeight="1">
      <c r="A68" s="83"/>
      <c r="B68" s="57"/>
      <c r="C68" s="7"/>
      <c r="D68" s="1"/>
      <c r="E68" s="7"/>
      <c r="F68" s="7"/>
      <c r="G68" s="228"/>
      <c r="H68" s="16">
        <f t="shared" si="2"/>
        <v>0</v>
      </c>
      <c r="I68" s="16">
        <f t="shared" si="3"/>
        <v>0</v>
      </c>
    </row>
    <row r="69" spans="1:28" s="10" customFormat="1" ht="15" customHeight="1">
      <c r="A69" s="84" t="s">
        <v>203</v>
      </c>
      <c r="B69" s="22">
        <f t="shared" ref="B69:G69" si="13">SUM(B70:B77)</f>
        <v>208249.3</v>
      </c>
      <c r="C69" s="22">
        <f t="shared" si="13"/>
        <v>0</v>
      </c>
      <c r="D69" s="22">
        <f t="shared" si="13"/>
        <v>55649.789999999994</v>
      </c>
      <c r="E69" s="22">
        <f t="shared" si="13"/>
        <v>0</v>
      </c>
      <c r="F69" s="22">
        <f t="shared" si="13"/>
        <v>10076.885</v>
      </c>
      <c r="G69" s="220">
        <f t="shared" si="13"/>
        <v>142522.625</v>
      </c>
      <c r="H69" s="16">
        <f t="shared" ref="H69:H132" si="14">SUM(C69:G69)</f>
        <v>208249.3</v>
      </c>
      <c r="I69" s="16">
        <f t="shared" ref="I69:I132" si="15">+B69-H69</f>
        <v>0</v>
      </c>
      <c r="J69" s="2"/>
      <c r="K69" s="2"/>
      <c r="L69" s="2"/>
      <c r="M69" s="2"/>
      <c r="N69" s="2"/>
      <c r="O69" s="2"/>
      <c r="P69" s="2"/>
      <c r="Q69" s="2"/>
      <c r="R69" s="2"/>
      <c r="S69" s="2"/>
      <c r="T69" s="2"/>
      <c r="U69" s="2"/>
      <c r="V69" s="2"/>
      <c r="W69" s="2"/>
      <c r="X69" s="2"/>
      <c r="Y69" s="2"/>
      <c r="Z69" s="2"/>
      <c r="AA69" s="2"/>
      <c r="AB69" s="2"/>
    </row>
    <row r="70" spans="1:28" s="2" customFormat="1" ht="15" customHeight="1">
      <c r="A70" s="100" t="s">
        <v>22</v>
      </c>
      <c r="B70" s="57">
        <f>+'Annex 4.1 Detail Budget_Activi'!V217+'Annex 4.1 Detail Budget_Activi'!V227</f>
        <v>0</v>
      </c>
      <c r="C70" s="57">
        <f>+'Annex 4.1 Detail Budget_Activi'!W217+'Annex 4.1 Detail Budget_Activi'!W227</f>
        <v>0</v>
      </c>
      <c r="D70" s="57">
        <f>+'Annex 4.1 Detail Budget_Activi'!X217+'Annex 4.1 Detail Budget_Activi'!X227</f>
        <v>0</v>
      </c>
      <c r="E70" s="57">
        <f>+'Annex 4.1 Detail Budget_Activi'!Y217+'Annex 4.1 Detail Budget_Activi'!Y227</f>
        <v>0</v>
      </c>
      <c r="F70" s="156">
        <f>+'Annex 4.1 Detail Budget_Activi'!Z217+'Annex 4.1 Detail Budget_Activi'!Z227</f>
        <v>0</v>
      </c>
      <c r="G70" s="221">
        <f>+'Annex 4.1 Detail Budget_Activi'!AA217+'Annex 4.1 Detail Budget_Activi'!AA227</f>
        <v>0</v>
      </c>
      <c r="H70" s="16">
        <f t="shared" si="14"/>
        <v>0</v>
      </c>
      <c r="I70" s="16">
        <f t="shared" si="15"/>
        <v>0</v>
      </c>
    </row>
    <row r="71" spans="1:28" s="2" customFormat="1" ht="15" customHeight="1">
      <c r="A71" s="101" t="s">
        <v>24</v>
      </c>
      <c r="B71" s="57">
        <f>+'Annex 4.1 Detail Budget_Activi'!V218+'Annex 4.1 Detail Budget_Activi'!V228</f>
        <v>15000.024258890884</v>
      </c>
      <c r="C71" s="57">
        <f>+'Annex 4.1 Detail Budget_Activi'!W218+'Annex 4.1 Detail Budget_Activi'!W228</f>
        <v>0</v>
      </c>
      <c r="D71" s="57">
        <f>+'Annex 4.1 Detail Budget_Activi'!X218+'Annex 4.1 Detail Budget_Activi'!X228</f>
        <v>4500.007277667265</v>
      </c>
      <c r="E71" s="57">
        <f>+'Annex 4.1 Detail Budget_Activi'!Y218+'Annex 4.1 Detail Budget_Activi'!Y228</f>
        <v>0</v>
      </c>
      <c r="F71" s="156">
        <f>+'Annex 4.1 Detail Budget_Activi'!Z218+'Annex 4.1 Detail Budget_Activi'!Z228</f>
        <v>0</v>
      </c>
      <c r="G71" s="221">
        <f>+'Annex 4.1 Detail Budget_Activi'!AA218+'Annex 4.1 Detail Budget_Activi'!AA228</f>
        <v>10500.01698122362</v>
      </c>
      <c r="H71" s="16">
        <f t="shared" si="14"/>
        <v>15000.024258890884</v>
      </c>
      <c r="I71" s="16">
        <f t="shared" si="15"/>
        <v>0</v>
      </c>
    </row>
    <row r="72" spans="1:28" s="2" customFormat="1" ht="15" customHeight="1">
      <c r="A72" s="101" t="s">
        <v>25</v>
      </c>
      <c r="B72" s="57">
        <f>+'Annex 4.1 Detail Budget_Activi'!V219+'Annex 4.1 Detail Budget_Activi'!V229</f>
        <v>18000.029110669064</v>
      </c>
      <c r="C72" s="57">
        <f>+'Annex 4.1 Detail Budget_Activi'!W219+'Annex 4.1 Detail Budget_Activi'!W229</f>
        <v>0</v>
      </c>
      <c r="D72" s="57">
        <f>+'Annex 4.1 Detail Budget_Activi'!X219+'Annex 4.1 Detail Budget_Activi'!X229</f>
        <v>5400.0087332007179</v>
      </c>
      <c r="E72" s="57">
        <f>+'Annex 4.1 Detail Budget_Activi'!Y219+'Annex 4.1 Detail Budget_Activi'!Y229</f>
        <v>0</v>
      </c>
      <c r="F72" s="156">
        <f>+'Annex 4.1 Detail Budget_Activi'!Z219+'Annex 4.1 Detail Budget_Activi'!Z229</f>
        <v>0</v>
      </c>
      <c r="G72" s="221">
        <f>+'Annex 4.1 Detail Budget_Activi'!AA219+'Annex 4.1 Detail Budget_Activi'!AA229</f>
        <v>12600.020377468343</v>
      </c>
      <c r="H72" s="16">
        <f t="shared" si="14"/>
        <v>18000.02911066906</v>
      </c>
      <c r="I72" s="16">
        <f t="shared" si="15"/>
        <v>0</v>
      </c>
    </row>
    <row r="73" spans="1:28" s="2" customFormat="1" ht="15" customHeight="1">
      <c r="A73" s="101" t="s">
        <v>26</v>
      </c>
      <c r="B73" s="57">
        <f>+'Annex 4.1 Detail Budget_Activi'!V220+'Annex 4.1 Detail Budget_Activi'!V230</f>
        <v>66500.097035563536</v>
      </c>
      <c r="C73" s="57">
        <f>+'Annex 4.1 Detail Budget_Activi'!W220+'Annex 4.1 Detail Budget_Activi'!W230</f>
        <v>0</v>
      </c>
      <c r="D73" s="57">
        <f>+'Annex 4.1 Detail Budget_Activi'!X220+'Annex 4.1 Detail Budget_Activi'!X230</f>
        <v>18000.02911066906</v>
      </c>
      <c r="E73" s="57">
        <f>+'Annex 4.1 Detail Budget_Activi'!Y220+'Annex 4.1 Detail Budget_Activi'!Y230</f>
        <v>0</v>
      </c>
      <c r="F73" s="156">
        <f>+'Annex 4.1 Detail Budget_Activi'!Z220+'Annex 4.1 Detail Budget_Activi'!Z230</f>
        <v>2879.11</v>
      </c>
      <c r="G73" s="221">
        <f>+'Annex 4.1 Detail Budget_Activi'!AA220+'Annex 4.1 Detail Budget_Activi'!AA230</f>
        <v>45620.957924894479</v>
      </c>
      <c r="H73" s="16">
        <f t="shared" si="14"/>
        <v>66500.097035563536</v>
      </c>
      <c r="I73" s="16">
        <f t="shared" si="15"/>
        <v>0</v>
      </c>
    </row>
    <row r="74" spans="1:28" s="2" customFormat="1" ht="15" customHeight="1">
      <c r="A74" s="101" t="s">
        <v>27</v>
      </c>
      <c r="B74" s="57">
        <f>+'Annex 4.1 Detail Budget_Activi'!V221+'Annex 4.1 Detail Budget_Activi'!V231</f>
        <v>0</v>
      </c>
      <c r="C74" s="57">
        <f>+'Annex 4.1 Detail Budget_Activi'!W221+'Annex 4.1 Detail Budget_Activi'!W231</f>
        <v>0</v>
      </c>
      <c r="D74" s="57">
        <f>+'Annex 4.1 Detail Budget_Activi'!X221+'Annex 4.1 Detail Budget_Activi'!X231</f>
        <v>0</v>
      </c>
      <c r="E74" s="57">
        <f>+'Annex 4.1 Detail Budget_Activi'!Y221+'Annex 4.1 Detail Budget_Activi'!Y231</f>
        <v>0</v>
      </c>
      <c r="F74" s="156">
        <f>+'Annex 4.1 Detail Budget_Activi'!Z221+'Annex 4.1 Detail Budget_Activi'!Z231</f>
        <v>0</v>
      </c>
      <c r="G74" s="221">
        <f>+'Annex 4.1 Detail Budget_Activi'!AA221+'Annex 4.1 Detail Budget_Activi'!AA231</f>
        <v>0</v>
      </c>
      <c r="H74" s="16">
        <f t="shared" si="14"/>
        <v>0</v>
      </c>
      <c r="I74" s="16">
        <f t="shared" si="15"/>
        <v>0</v>
      </c>
    </row>
    <row r="75" spans="1:28" s="2" customFormat="1" ht="15" customHeight="1">
      <c r="A75" s="101" t="s">
        <v>28</v>
      </c>
      <c r="B75" s="57">
        <f>+'Annex 4.1 Detail Budget_Activi'!V222+'Annex 4.1 Detail Budget_Activi'!V232</f>
        <v>16400.009703556352</v>
      </c>
      <c r="C75" s="57">
        <f>+'Annex 4.1 Detail Budget_Activi'!W222+'Annex 4.1 Detail Budget_Activi'!W232</f>
        <v>0</v>
      </c>
      <c r="D75" s="57">
        <f>+'Annex 4.1 Detail Budget_Activi'!X222+'Annex 4.1 Detail Budget_Activi'!X232</f>
        <v>1800.0029110669061</v>
      </c>
      <c r="E75" s="57">
        <f>+'Annex 4.1 Detail Budget_Activi'!Y222+'Annex 4.1 Detail Budget_Activi'!Y232</f>
        <v>0</v>
      </c>
      <c r="F75" s="156">
        <f>+'Annex 4.1 Detail Budget_Activi'!Z222+'Annex 4.1 Detail Budget_Activi'!Z232</f>
        <v>4606.576</v>
      </c>
      <c r="G75" s="221">
        <f>+'Annex 4.1 Detail Budget_Activi'!AA222+'Annex 4.1 Detail Budget_Activi'!AA232</f>
        <v>9993.4307924894474</v>
      </c>
      <c r="H75" s="16">
        <f t="shared" si="14"/>
        <v>16400.009703556352</v>
      </c>
      <c r="I75" s="16">
        <f t="shared" si="15"/>
        <v>0</v>
      </c>
    </row>
    <row r="76" spans="1:28" s="2" customFormat="1" ht="15" customHeight="1">
      <c r="A76" s="101" t="s">
        <v>29</v>
      </c>
      <c r="B76" s="57">
        <f>+'Annex 4.1 Detail Budget_Activi'!V223+'Annex 4.1 Detail Budget_Activi'!V233</f>
        <v>5000.0038814225418</v>
      </c>
      <c r="C76" s="57">
        <f>+'Annex 4.1 Detail Budget_Activi'!W223+'Annex 4.1 Detail Budget_Activi'!W233</f>
        <v>0</v>
      </c>
      <c r="D76" s="57">
        <f>+'Annex 4.1 Detail Budget_Activi'!X223+'Annex 4.1 Detail Budget_Activi'!X233</f>
        <v>720.00116442676244</v>
      </c>
      <c r="E76" s="57">
        <f>+'Annex 4.1 Detail Budget_Activi'!Y223+'Annex 4.1 Detail Budget_Activi'!Y233</f>
        <v>0</v>
      </c>
      <c r="F76" s="156">
        <f>+'Annex 4.1 Detail Budget_Activi'!Z223+'Annex 4.1 Detail Budget_Activi'!Z233</f>
        <v>1151.644</v>
      </c>
      <c r="G76" s="221">
        <f>+'Annex 4.1 Detail Budget_Activi'!AA223+'Annex 4.1 Detail Budget_Activi'!AA233</f>
        <v>3128.3587169957791</v>
      </c>
      <c r="H76" s="16">
        <f t="shared" si="14"/>
        <v>5000.0038814225418</v>
      </c>
      <c r="I76" s="16">
        <f t="shared" si="15"/>
        <v>0</v>
      </c>
    </row>
    <row r="77" spans="1:28" s="2" customFormat="1" ht="15" customHeight="1">
      <c r="A77" s="101" t="s">
        <v>30</v>
      </c>
      <c r="B77" s="57">
        <f>+'Annex 4.1 Detail Budget_Activi'!V224+'Annex 4.1 Detail Budget_Activi'!V234</f>
        <v>87349.136009897629</v>
      </c>
      <c r="C77" s="57">
        <f>+'Annex 4.1 Detail Budget_Activi'!W224+'Annex 4.1 Detail Budget_Activi'!W234</f>
        <v>0</v>
      </c>
      <c r="D77" s="57">
        <f>+'Annex 4.1 Detail Budget_Activi'!X224+'Annex 4.1 Detail Budget_Activi'!X234</f>
        <v>25229.740802969289</v>
      </c>
      <c r="E77" s="57">
        <f>+'Annex 4.1 Detail Budget_Activi'!Y224+'Annex 4.1 Detail Budget_Activi'!Y234</f>
        <v>0</v>
      </c>
      <c r="F77" s="156">
        <f>+'Annex 4.1 Detail Budget_Activi'!Z224+'Annex 4.1 Detail Budget_Activi'!Z234</f>
        <v>1439.5550000000001</v>
      </c>
      <c r="G77" s="221">
        <f>+'Annex 4.1 Detail Budget_Activi'!AA224+'Annex 4.1 Detail Budget_Activi'!AA234</f>
        <v>60679.84020692834</v>
      </c>
      <c r="H77" s="16">
        <f t="shared" si="14"/>
        <v>87349.136009897629</v>
      </c>
      <c r="I77" s="16">
        <f t="shared" si="15"/>
        <v>0</v>
      </c>
    </row>
    <row r="78" spans="1:28" s="2" customFormat="1" ht="15" customHeight="1">
      <c r="A78" s="83"/>
      <c r="B78" s="57"/>
      <c r="C78" s="1"/>
      <c r="D78" s="1"/>
      <c r="E78" s="1"/>
      <c r="F78" s="1"/>
      <c r="G78" s="228"/>
      <c r="H78" s="16">
        <f t="shared" si="14"/>
        <v>0</v>
      </c>
      <c r="I78" s="16">
        <f t="shared" si="15"/>
        <v>0</v>
      </c>
    </row>
    <row r="79" spans="1:28" s="3" customFormat="1">
      <c r="A79" s="11" t="s">
        <v>227</v>
      </c>
      <c r="B79" s="55">
        <f t="shared" ref="B79:G79" si="16">+B80+B90</f>
        <v>1539094.2469775847</v>
      </c>
      <c r="C79" s="55">
        <f t="shared" si="16"/>
        <v>85753.274093275351</v>
      </c>
      <c r="D79" s="55">
        <f t="shared" si="16"/>
        <v>538757.1226700847</v>
      </c>
      <c r="E79" s="55">
        <f t="shared" si="16"/>
        <v>324594</v>
      </c>
      <c r="F79" s="55">
        <f t="shared" si="16"/>
        <v>366929.99999999994</v>
      </c>
      <c r="G79" s="218">
        <f t="shared" si="16"/>
        <v>223059.85021422448</v>
      </c>
      <c r="H79" s="16">
        <f t="shared" si="14"/>
        <v>1539094.2469775844</v>
      </c>
      <c r="I79" s="16">
        <f t="shared" si="15"/>
        <v>0</v>
      </c>
      <c r="J79" s="2"/>
      <c r="K79" s="2"/>
      <c r="L79" s="2"/>
      <c r="M79" s="2"/>
      <c r="N79" s="2"/>
      <c r="O79" s="2"/>
      <c r="P79" s="2"/>
      <c r="Q79" s="2"/>
      <c r="R79" s="2"/>
      <c r="S79" s="2"/>
      <c r="T79" s="2"/>
      <c r="U79" s="2"/>
      <c r="V79" s="2"/>
      <c r="W79" s="2"/>
      <c r="X79" s="2"/>
      <c r="Y79" s="2"/>
      <c r="Z79" s="2"/>
      <c r="AA79" s="2"/>
      <c r="AB79" s="2"/>
    </row>
    <row r="80" spans="1:28" s="10" customFormat="1" ht="15" customHeight="1">
      <c r="A80" s="84" t="s">
        <v>228</v>
      </c>
      <c r="B80" s="27">
        <f t="shared" ref="B80:G80" si="17">SUM(B81:B88)</f>
        <v>699844.24697758455</v>
      </c>
      <c r="C80" s="27">
        <f t="shared" si="17"/>
        <v>85753.274093275351</v>
      </c>
      <c r="D80" s="27">
        <f t="shared" si="17"/>
        <v>391031.1226700847</v>
      </c>
      <c r="E80" s="27">
        <f t="shared" si="17"/>
        <v>0</v>
      </c>
      <c r="F80" s="27">
        <f t="shared" si="17"/>
        <v>0</v>
      </c>
      <c r="G80" s="229">
        <f t="shared" si="17"/>
        <v>223059.85021422448</v>
      </c>
      <c r="H80" s="16">
        <f t="shared" si="14"/>
        <v>699844.24697758455</v>
      </c>
      <c r="I80" s="16">
        <f t="shared" si="15"/>
        <v>0</v>
      </c>
      <c r="J80" s="2"/>
      <c r="K80" s="2"/>
      <c r="L80" s="2"/>
      <c r="M80" s="2"/>
      <c r="N80" s="2"/>
      <c r="O80" s="2"/>
      <c r="P80" s="2"/>
      <c r="Q80" s="2"/>
      <c r="R80" s="2"/>
      <c r="S80" s="2"/>
      <c r="T80" s="2"/>
      <c r="U80" s="2"/>
      <c r="V80" s="2"/>
      <c r="W80" s="2"/>
      <c r="X80" s="2"/>
      <c r="Y80" s="2"/>
      <c r="Z80" s="2"/>
      <c r="AA80" s="2"/>
      <c r="AB80" s="2"/>
    </row>
    <row r="81" spans="1:28" s="2" customFormat="1">
      <c r="A81" s="100" t="s">
        <v>22</v>
      </c>
      <c r="B81" s="57">
        <f>+'Annex 4.1 Detail Budget_Activi'!V239+'Annex 4.1 Detail Budget_Activi'!V249+'Annex 4.1 Detail Budget_Activi'!V259</f>
        <v>0</v>
      </c>
      <c r="C81" s="57">
        <f>+'Annex 4.1 Detail Budget_Activi'!W239+'Annex 4.1 Detail Budget_Activi'!W249+'Annex 4.1 Detail Budget_Activi'!W259</f>
        <v>0</v>
      </c>
      <c r="D81" s="57">
        <f>+'Annex 4.1 Detail Budget_Activi'!X239+'Annex 4.1 Detail Budget_Activi'!X249+'Annex 4.1 Detail Budget_Activi'!X259</f>
        <v>0</v>
      </c>
      <c r="E81" s="57">
        <f>+'Annex 4.1 Detail Budget_Activi'!Y239+'Annex 4.1 Detail Budget_Activi'!Y249+'Annex 4.1 Detail Budget_Activi'!Y259</f>
        <v>0</v>
      </c>
      <c r="F81" s="57">
        <f>+'Annex 4.1 Detail Budget_Activi'!Z239+'Annex 4.1 Detail Budget_Activi'!Z249+'Annex 4.1 Detail Budget_Activi'!Z259</f>
        <v>0</v>
      </c>
      <c r="G81" s="221">
        <f>+'Annex 4.1 Detail Budget_Activi'!AA239+'Annex 4.1 Detail Budget_Activi'!AA249+'Annex 4.1 Detail Budget_Activi'!AA259</f>
        <v>0</v>
      </c>
      <c r="H81" s="16">
        <f t="shared" si="14"/>
        <v>0</v>
      </c>
      <c r="I81" s="16">
        <f t="shared" si="15"/>
        <v>0</v>
      </c>
    </row>
    <row r="82" spans="1:28" s="2" customFormat="1">
      <c r="A82" s="101" t="s">
        <v>24</v>
      </c>
      <c r="B82" s="57">
        <f>+'Annex 4.1 Detail Budget_Activi'!V240+'Annex 4.1 Detail Budget_Activi'!V250+'Annex 4.1 Detail Budget_Activi'!V260</f>
        <v>148278.41593209736</v>
      </c>
      <c r="C82" s="57">
        <f>+'Annex 4.1 Detail Budget_Activi'!W240+'Annex 4.1 Detail Budget_Activi'!W250+'Annex 4.1 Detail Budget_Activi'!W260</f>
        <v>21483.524779629206</v>
      </c>
      <c r="D82" s="57">
        <f>+'Annex 4.1 Detail Budget_Activi'!X240+'Annex 4.1 Detail Budget_Activi'!X250+'Annex 4.1 Detail Budget_Activi'!X260</f>
        <v>82311.366372838937</v>
      </c>
      <c r="E82" s="57">
        <f>+'Annex 4.1 Detail Budget_Activi'!Y240+'Annex 4.1 Detail Budget_Activi'!Y250+'Annex 4.1 Detail Budget_Activi'!Y260</f>
        <v>0</v>
      </c>
      <c r="F82" s="57">
        <f>+'Annex 4.1 Detail Budget_Activi'!Z240+'Annex 4.1 Detail Budget_Activi'!Z250+'Annex 4.1 Detail Budget_Activi'!Z260</f>
        <v>0</v>
      </c>
      <c r="G82" s="221">
        <f>+'Annex 4.1 Detail Budget_Activi'!AA240+'Annex 4.1 Detail Budget_Activi'!AA250+'Annex 4.1 Detail Budget_Activi'!AA260</f>
        <v>44483.52477962921</v>
      </c>
      <c r="H82" s="16">
        <f t="shared" si="14"/>
        <v>148278.41593209736</v>
      </c>
      <c r="I82" s="16">
        <f t="shared" si="15"/>
        <v>0</v>
      </c>
    </row>
    <row r="83" spans="1:28" s="2" customFormat="1">
      <c r="A83" s="101" t="s">
        <v>25</v>
      </c>
      <c r="B83" s="57">
        <f>+'Annex 4.1 Detail Budget_Activi'!V241+'Annex 4.1 Detail Budget_Activi'!V251+'Annex 4.1 Detail Budget_Activi'!V261</f>
        <v>0</v>
      </c>
      <c r="C83" s="57">
        <f>+'Annex 4.1 Detail Budget_Activi'!W241+'Annex 4.1 Detail Budget_Activi'!W251+'Annex 4.1 Detail Budget_Activi'!W261</f>
        <v>0</v>
      </c>
      <c r="D83" s="57">
        <f>+'Annex 4.1 Detail Budget_Activi'!X241+'Annex 4.1 Detail Budget_Activi'!X251+'Annex 4.1 Detail Budget_Activi'!X261</f>
        <v>0</v>
      </c>
      <c r="E83" s="57">
        <f>+'Annex 4.1 Detail Budget_Activi'!Y241+'Annex 4.1 Detail Budget_Activi'!Y251+'Annex 4.1 Detail Budget_Activi'!Y261</f>
        <v>0</v>
      </c>
      <c r="F83" s="57">
        <f>+'Annex 4.1 Detail Budget_Activi'!Z241+'Annex 4.1 Detail Budget_Activi'!Z251+'Annex 4.1 Detail Budget_Activi'!Z261</f>
        <v>0</v>
      </c>
      <c r="G83" s="221">
        <f>+'Annex 4.1 Detail Budget_Activi'!AA241+'Annex 4.1 Detail Budget_Activi'!AA251+'Annex 4.1 Detail Budget_Activi'!AA261</f>
        <v>0</v>
      </c>
      <c r="H83" s="16">
        <f t="shared" si="14"/>
        <v>0</v>
      </c>
      <c r="I83" s="16">
        <f t="shared" si="15"/>
        <v>0</v>
      </c>
    </row>
    <row r="84" spans="1:28" s="2" customFormat="1">
      <c r="A84" s="101" t="s">
        <v>26</v>
      </c>
      <c r="B84" s="57">
        <f>+'Annex 4.1 Detail Budget_Activi'!V242+'Annex 4.1 Detail Budget_Activi'!V252+'Annex 4.1 Detail Budget_Activi'!V262</f>
        <v>235119.75629724574</v>
      </c>
      <c r="C84" s="57">
        <f>+'Annex 4.1 Detail Budget_Activi'!W242+'Annex 4.1 Detail Budget_Activi'!W252+'Annex 4.1 Detail Budget_Activi'!W262</f>
        <v>24535.926889173723</v>
      </c>
      <c r="D84" s="57">
        <f>+'Annex 4.1 Detail Budget_Activi'!X242+'Annex 4.1 Detail Budget_Activi'!X252+'Annex 4.1 Detail Budget_Activi'!X262</f>
        <v>138000</v>
      </c>
      <c r="E84" s="57">
        <f>+'Annex 4.1 Detail Budget_Activi'!Y242+'Annex 4.1 Detail Budget_Activi'!Y252+'Annex 4.1 Detail Budget_Activi'!Y262</f>
        <v>0</v>
      </c>
      <c r="F84" s="57">
        <f>+'Annex 4.1 Detail Budget_Activi'!Z242+'Annex 4.1 Detail Budget_Activi'!Z252+'Annex 4.1 Detail Budget_Activi'!Z262</f>
        <v>0</v>
      </c>
      <c r="G84" s="221">
        <f>+'Annex 4.1 Detail Budget_Activi'!AA242+'Annex 4.1 Detail Budget_Activi'!AA252+'Annex 4.1 Detail Budget_Activi'!AA262</f>
        <v>72583.829408072022</v>
      </c>
      <c r="H84" s="16">
        <f t="shared" si="14"/>
        <v>235119.75629724574</v>
      </c>
      <c r="I84" s="16">
        <f t="shared" si="15"/>
        <v>0</v>
      </c>
    </row>
    <row r="85" spans="1:28" s="2" customFormat="1">
      <c r="A85" s="101" t="s">
        <v>27</v>
      </c>
      <c r="B85" s="57">
        <f>+'Annex 4.1 Detail Budget_Activi'!V243+'Annex 4.1 Detail Budget_Activi'!V253+'Annex 4.1 Detail Budget_Activi'!V263</f>
        <v>161000</v>
      </c>
      <c r="C85" s="57">
        <f>+'Annex 4.1 Detail Budget_Activi'!W243+'Annex 4.1 Detail Budget_Activi'!W253+'Annex 4.1 Detail Budget_Activi'!W263</f>
        <v>16100</v>
      </c>
      <c r="D85" s="57">
        <f>+'Annex 4.1 Detail Budget_Activi'!X243+'Annex 4.1 Detail Budget_Activi'!X253+'Annex 4.1 Detail Budget_Activi'!X263</f>
        <v>96600</v>
      </c>
      <c r="E85" s="57">
        <f>+'Annex 4.1 Detail Budget_Activi'!Y243+'Annex 4.1 Detail Budget_Activi'!Y253+'Annex 4.1 Detail Budget_Activi'!Y263</f>
        <v>0</v>
      </c>
      <c r="F85" s="57">
        <f>+'Annex 4.1 Detail Budget_Activi'!Z243+'Annex 4.1 Detail Budget_Activi'!Z253+'Annex 4.1 Detail Budget_Activi'!Z263</f>
        <v>0</v>
      </c>
      <c r="G85" s="221">
        <f>+'Annex 4.1 Detail Budget_Activi'!AA243+'Annex 4.1 Detail Budget_Activi'!AA253+'Annex 4.1 Detail Budget_Activi'!AA263</f>
        <v>48300</v>
      </c>
      <c r="H85" s="16">
        <f t="shared" si="14"/>
        <v>161000</v>
      </c>
      <c r="I85" s="16">
        <f t="shared" si="15"/>
        <v>0</v>
      </c>
    </row>
    <row r="86" spans="1:28" s="2" customFormat="1">
      <c r="A86" s="101" t="s">
        <v>28</v>
      </c>
      <c r="B86" s="57">
        <f>+'Annex 4.1 Detail Budget_Activi'!V244+'Annex 4.1 Detail Budget_Activi'!V254+'Annex 4.1 Detail Budget_Activi'!V264</f>
        <v>61359.268891737236</v>
      </c>
      <c r="C86" s="57">
        <f>+'Annex 4.1 Detail Budget_Activi'!W244+'Annex 4.1 Detail Budget_Activi'!W254+'Annex 4.1 Detail Budget_Activi'!W264</f>
        <v>9207.7806675211723</v>
      </c>
      <c r="D86" s="57">
        <f>+'Annex 4.1 Detail Budget_Activi'!X244+'Annex 4.1 Detail Budget_Activi'!X254+'Annex 4.1 Detail Budget_Activi'!X264</f>
        <v>29647.9025188983</v>
      </c>
      <c r="E86" s="57">
        <f>+'Annex 4.1 Detail Budget_Activi'!Y244+'Annex 4.1 Detail Budget_Activi'!Y254+'Annex 4.1 Detail Budget_Activi'!Y264</f>
        <v>0</v>
      </c>
      <c r="F86" s="57">
        <f>+'Annex 4.1 Detail Budget_Activi'!Z244+'Annex 4.1 Detail Budget_Activi'!Z254+'Annex 4.1 Detail Budget_Activi'!Z264</f>
        <v>0</v>
      </c>
      <c r="G86" s="221">
        <f>+'Annex 4.1 Detail Budget_Activi'!AA244+'Annex 4.1 Detail Budget_Activi'!AA254+'Annex 4.1 Detail Budget_Activi'!AA264</f>
        <v>22503.585705317768</v>
      </c>
      <c r="H86" s="16">
        <f t="shared" si="14"/>
        <v>61359.268891737236</v>
      </c>
      <c r="I86" s="16">
        <f t="shared" si="15"/>
        <v>0</v>
      </c>
    </row>
    <row r="87" spans="1:28" s="2" customFormat="1">
      <c r="A87" s="101" t="s">
        <v>29</v>
      </c>
      <c r="B87" s="57">
        <f>+'Annex 4.1 Detail Budget_Activi'!V245+'Annex 4.1 Detail Budget_Activi'!V255+'Annex 4.1 Detail Budget_Activi'!V265</f>
        <v>49599.390743114367</v>
      </c>
      <c r="C87" s="57">
        <f>+'Annex 4.1 Detail Budget_Activi'!W245+'Annex 4.1 Detail Budget_Activi'!W255+'Annex 4.1 Detail Budget_Activi'!W265</f>
        <v>7519.8172229343108</v>
      </c>
      <c r="D87" s="57">
        <f>+'Annex 4.1 Detail Budget_Activi'!X245+'Annex 4.1 Detail Budget_Activi'!X255+'Annex 4.1 Detail Budget_Activi'!X265</f>
        <v>25151.853778347449</v>
      </c>
      <c r="E87" s="57">
        <f>+'Annex 4.1 Detail Budget_Activi'!Y245+'Annex 4.1 Detail Budget_Activi'!Y255+'Annex 4.1 Detail Budget_Activi'!Y265</f>
        <v>0</v>
      </c>
      <c r="F87" s="57">
        <f>+'Annex 4.1 Detail Budget_Activi'!Z245+'Annex 4.1 Detail Budget_Activi'!Z255+'Annex 4.1 Detail Budget_Activi'!Z265</f>
        <v>0</v>
      </c>
      <c r="G87" s="221">
        <f>+'Annex 4.1 Detail Budget_Activi'!AA245+'Annex 4.1 Detail Budget_Activi'!AA255+'Annex 4.1 Detail Budget_Activi'!AA265</f>
        <v>16927.71974183261</v>
      </c>
      <c r="H87" s="16">
        <f t="shared" si="14"/>
        <v>49599.390743114374</v>
      </c>
      <c r="I87" s="16">
        <f t="shared" si="15"/>
        <v>0</v>
      </c>
    </row>
    <row r="88" spans="1:28" s="2" customFormat="1">
      <c r="A88" s="101" t="s">
        <v>30</v>
      </c>
      <c r="B88" s="57">
        <f>+'Annex 4.1 Detail Budget_Activi'!V246+'Annex 4.1 Detail Budget_Activi'!V256+'Annex 4.1 Detail Budget_Activi'!V266</f>
        <v>44487.415113389798</v>
      </c>
      <c r="C88" s="57">
        <f>+'Annex 4.1 Detail Budget_Activi'!W246+'Annex 4.1 Detail Budget_Activi'!W256+'Annex 4.1 Detail Budget_Activi'!W266</f>
        <v>6906.2245340169375</v>
      </c>
      <c r="D88" s="57">
        <f>+'Annex 4.1 Detail Budget_Activi'!X246+'Annex 4.1 Detail Budget_Activi'!X256+'Annex 4.1 Detail Budget_Activi'!X266</f>
        <v>19320</v>
      </c>
      <c r="E88" s="57">
        <f>+'Annex 4.1 Detail Budget_Activi'!Y246+'Annex 4.1 Detail Budget_Activi'!Y256+'Annex 4.1 Detail Budget_Activi'!Y266</f>
        <v>0</v>
      </c>
      <c r="F88" s="57">
        <f>+'Annex 4.1 Detail Budget_Activi'!Z246+'Annex 4.1 Detail Budget_Activi'!Z256+'Annex 4.1 Detail Budget_Activi'!Z266</f>
        <v>0</v>
      </c>
      <c r="G88" s="221">
        <f>+'Annex 4.1 Detail Budget_Activi'!AA246+'Annex 4.1 Detail Budget_Activi'!AA256+'Annex 4.1 Detail Budget_Activi'!AA266</f>
        <v>18261.190579372855</v>
      </c>
      <c r="H88" s="16">
        <f t="shared" si="14"/>
        <v>44487.415113389798</v>
      </c>
      <c r="I88" s="16">
        <f t="shared" si="15"/>
        <v>0</v>
      </c>
    </row>
    <row r="89" spans="1:28" s="2" customFormat="1">
      <c r="A89" s="83"/>
      <c r="B89" s="57"/>
      <c r="C89" s="7"/>
      <c r="D89" s="7"/>
      <c r="E89" s="7"/>
      <c r="F89" s="7"/>
      <c r="G89" s="222"/>
      <c r="H89" s="16">
        <f t="shared" si="14"/>
        <v>0</v>
      </c>
      <c r="I89" s="16">
        <f t="shared" si="15"/>
        <v>0</v>
      </c>
    </row>
    <row r="90" spans="1:28" s="28" customFormat="1" ht="15" customHeight="1">
      <c r="A90" s="86" t="s">
        <v>255</v>
      </c>
      <c r="B90" s="60">
        <f t="shared" ref="B90:G90" si="18">SUM(B91:B98)</f>
        <v>839250.00000000012</v>
      </c>
      <c r="C90" s="60">
        <f t="shared" si="18"/>
        <v>0</v>
      </c>
      <c r="D90" s="60">
        <f t="shared" si="18"/>
        <v>147726</v>
      </c>
      <c r="E90" s="60">
        <f t="shared" si="18"/>
        <v>324594</v>
      </c>
      <c r="F90" s="60">
        <f t="shared" si="18"/>
        <v>366929.99999999994</v>
      </c>
      <c r="G90" s="230">
        <f t="shared" si="18"/>
        <v>0</v>
      </c>
      <c r="H90" s="16">
        <f t="shared" si="14"/>
        <v>839250</v>
      </c>
      <c r="I90" s="16">
        <f t="shared" si="15"/>
        <v>0</v>
      </c>
      <c r="J90" s="18"/>
      <c r="K90" s="18"/>
      <c r="L90" s="18"/>
      <c r="M90" s="18"/>
      <c r="N90" s="18"/>
      <c r="O90" s="18"/>
      <c r="P90" s="18"/>
      <c r="Q90" s="18"/>
      <c r="R90" s="18"/>
      <c r="S90" s="18"/>
      <c r="T90" s="18"/>
      <c r="U90" s="18"/>
      <c r="V90" s="18"/>
      <c r="W90" s="18"/>
      <c r="X90" s="18"/>
      <c r="Y90" s="18"/>
      <c r="Z90" s="18"/>
      <c r="AA90" s="18"/>
      <c r="AB90" s="18"/>
    </row>
    <row r="91" spans="1:28" s="18" customFormat="1" ht="15" customHeight="1">
      <c r="A91" s="100" t="s">
        <v>22</v>
      </c>
      <c r="B91" s="61">
        <f>+'Annex 4.1 Detail Budget_Activi'!V270+'Annex 4.1 Detail Budget_Activi'!V280+'Annex 4.1 Detail Budget_Activi'!V290</f>
        <v>0</v>
      </c>
      <c r="C91" s="61">
        <f>+'Annex 4.1 Detail Budget_Activi'!W270+'Annex 4.1 Detail Budget_Activi'!W280+'Annex 4.1 Detail Budget_Activi'!W290</f>
        <v>0</v>
      </c>
      <c r="D91" s="61">
        <f>+'Annex 4.1 Detail Budget_Activi'!X270+'Annex 4.1 Detail Budget_Activi'!X280+'Annex 4.1 Detail Budget_Activi'!X290</f>
        <v>0</v>
      </c>
      <c r="E91" s="61">
        <f>+'Annex 4.1 Detail Budget_Activi'!Y270+'Annex 4.1 Detail Budget_Activi'!Y280+'Annex 4.1 Detail Budget_Activi'!Y290</f>
        <v>0</v>
      </c>
      <c r="F91" s="61">
        <f>+'Annex 4.1 Detail Budget_Activi'!Z270+'Annex 4.1 Detail Budget_Activi'!Z280+'Annex 4.1 Detail Budget_Activi'!Z290</f>
        <v>0</v>
      </c>
      <c r="G91" s="231">
        <f>+'Annex 4.1 Detail Budget_Activi'!AA270+'Annex 4.1 Detail Budget_Activi'!AA280+'Annex 4.1 Detail Budget_Activi'!AA290</f>
        <v>0</v>
      </c>
      <c r="H91" s="16">
        <f t="shared" si="14"/>
        <v>0</v>
      </c>
      <c r="I91" s="16">
        <f t="shared" si="15"/>
        <v>0</v>
      </c>
    </row>
    <row r="92" spans="1:28" s="18" customFormat="1" ht="15" customHeight="1">
      <c r="A92" s="101" t="s">
        <v>24</v>
      </c>
      <c r="B92" s="61">
        <f>+'Annex 4.1 Detail Budget_Activi'!V271+'Annex 4.1 Detail Budget_Activi'!V281+'Annex 4.1 Detail Budget_Activi'!V291</f>
        <v>0</v>
      </c>
      <c r="C92" s="61">
        <f>+'Annex 4.1 Detail Budget_Activi'!W271+'Annex 4.1 Detail Budget_Activi'!W281+'Annex 4.1 Detail Budget_Activi'!W291</f>
        <v>0</v>
      </c>
      <c r="D92" s="61">
        <f>+'Annex 4.1 Detail Budget_Activi'!X271+'Annex 4.1 Detail Budget_Activi'!X281+'Annex 4.1 Detail Budget_Activi'!X291</f>
        <v>0</v>
      </c>
      <c r="E92" s="61">
        <f>+'Annex 4.1 Detail Budget_Activi'!Y271+'Annex 4.1 Detail Budget_Activi'!Y281+'Annex 4.1 Detail Budget_Activi'!Y291</f>
        <v>0</v>
      </c>
      <c r="F92" s="61">
        <f>+'Annex 4.1 Detail Budget_Activi'!Z271+'Annex 4.1 Detail Budget_Activi'!Z281+'Annex 4.1 Detail Budget_Activi'!Z291</f>
        <v>0</v>
      </c>
      <c r="G92" s="231">
        <f>+'Annex 4.1 Detail Budget_Activi'!AA271+'Annex 4.1 Detail Budget_Activi'!AA281+'Annex 4.1 Detail Budget_Activi'!AA291</f>
        <v>0</v>
      </c>
      <c r="H92" s="16">
        <f t="shared" si="14"/>
        <v>0</v>
      </c>
      <c r="I92" s="16">
        <f t="shared" si="15"/>
        <v>0</v>
      </c>
    </row>
    <row r="93" spans="1:28" s="18" customFormat="1" ht="15" customHeight="1">
      <c r="A93" s="101" t="s">
        <v>25</v>
      </c>
      <c r="B93" s="61">
        <f>+'Annex 4.1 Detail Budget_Activi'!V272+'Annex 4.1 Detail Budget_Activi'!V282+'Annex 4.1 Detail Budget_Activi'!V292</f>
        <v>0</v>
      </c>
      <c r="C93" s="61">
        <f>+'Annex 4.1 Detail Budget_Activi'!W272+'Annex 4.1 Detail Budget_Activi'!W282+'Annex 4.1 Detail Budget_Activi'!W292</f>
        <v>0</v>
      </c>
      <c r="D93" s="61">
        <f>+'Annex 4.1 Detail Budget_Activi'!X272+'Annex 4.1 Detail Budget_Activi'!X282+'Annex 4.1 Detail Budget_Activi'!X292</f>
        <v>0</v>
      </c>
      <c r="E93" s="61">
        <f>+'Annex 4.1 Detail Budget_Activi'!Y272+'Annex 4.1 Detail Budget_Activi'!Y282+'Annex 4.1 Detail Budget_Activi'!Y292</f>
        <v>0</v>
      </c>
      <c r="F93" s="61">
        <f>+'Annex 4.1 Detail Budget_Activi'!Z272+'Annex 4.1 Detail Budget_Activi'!Z282+'Annex 4.1 Detail Budget_Activi'!Z292</f>
        <v>0</v>
      </c>
      <c r="G93" s="231">
        <f>+'Annex 4.1 Detail Budget_Activi'!AA272+'Annex 4.1 Detail Budget_Activi'!AA282+'Annex 4.1 Detail Budget_Activi'!AA292</f>
        <v>0</v>
      </c>
      <c r="H93" s="16">
        <f t="shared" si="14"/>
        <v>0</v>
      </c>
      <c r="I93" s="16">
        <f t="shared" si="15"/>
        <v>0</v>
      </c>
    </row>
    <row r="94" spans="1:28" s="18" customFormat="1">
      <c r="A94" s="101" t="s">
        <v>26</v>
      </c>
      <c r="B94" s="61">
        <f>+'Annex 4.1 Detail Budget_Activi'!V273+'Annex 4.1 Detail Budget_Activi'!V283+'Annex 4.1 Detail Budget_Activi'!V293</f>
        <v>439730.32642165909</v>
      </c>
      <c r="C94" s="61">
        <f>+'Annex 4.1 Detail Budget_Activi'!W273+'Annex 4.1 Detail Budget_Activi'!W283+'Annex 4.1 Detail Budget_Activi'!W293</f>
        <v>0</v>
      </c>
      <c r="D94" s="61">
        <f>+'Annex 4.1 Detail Budget_Activi'!X273+'Annex 4.1 Detail Budget_Activi'!X283+'Annex 4.1 Detail Budget_Activi'!X293</f>
        <v>62757.899653220447</v>
      </c>
      <c r="E94" s="61">
        <f>+'Annex 4.1 Detail Budget_Activi'!Y273+'Annex 4.1 Detail Budget_Activi'!Y283+'Annex 4.1 Detail Budget_Activi'!Y293</f>
        <v>175354.90943564224</v>
      </c>
      <c r="F94" s="61">
        <f>+'Annex 4.1 Detail Budget_Activi'!Z273+'Annex 4.1 Detail Budget_Activi'!Z283+'Annex 4.1 Detail Budget_Activi'!Z293</f>
        <v>201617.51733279636</v>
      </c>
      <c r="G94" s="231">
        <f>+'Annex 4.1 Detail Budget_Activi'!AA273+'Annex 4.1 Detail Budget_Activi'!AA283+'Annex 4.1 Detail Budget_Activi'!AA293</f>
        <v>0</v>
      </c>
      <c r="H94" s="16">
        <f t="shared" si="14"/>
        <v>439730.32642165903</v>
      </c>
      <c r="I94" s="16">
        <f t="shared" si="15"/>
        <v>0</v>
      </c>
    </row>
    <row r="95" spans="1:28" s="18" customFormat="1" ht="15" customHeight="1">
      <c r="A95" s="101" t="s">
        <v>27</v>
      </c>
      <c r="B95" s="61">
        <f>+'Annex 4.1 Detail Budget_Activi'!V274+'Annex 4.1 Detail Budget_Activi'!V284+'Annex 4.1 Detail Budget_Activi'!V294</f>
        <v>124869.94810494152</v>
      </c>
      <c r="C95" s="61">
        <f>+'Annex 4.1 Detail Budget_Activi'!W274+'Annex 4.1 Detail Budget_Activi'!W284+'Annex 4.1 Detail Budget_Activi'!W294</f>
        <v>0</v>
      </c>
      <c r="D95" s="61">
        <f>+'Annex 4.1 Detail Budget_Activi'!X274+'Annex 4.1 Detail Budget_Activi'!X284+'Annex 4.1 Detail Budget_Activi'!X294</f>
        <v>34327.106639023739</v>
      </c>
      <c r="E95" s="61">
        <f>+'Annex 4.1 Detail Budget_Activi'!Y274+'Annex 4.1 Detail Budget_Activi'!Y284+'Annex 4.1 Detail Budget_Activi'!Y294</f>
        <v>61394.968727302687</v>
      </c>
      <c r="F95" s="61">
        <f>+'Annex 4.1 Detail Budget_Activi'!Z274+'Annex 4.1 Detail Budget_Activi'!Z284+'Annex 4.1 Detail Budget_Activi'!Z294</f>
        <v>29147.8727386151</v>
      </c>
      <c r="G95" s="231">
        <f>+'Annex 4.1 Detail Budget_Activi'!AA274+'Annex 4.1 Detail Budget_Activi'!AA284+'Annex 4.1 Detail Budget_Activi'!AA294</f>
        <v>0</v>
      </c>
      <c r="H95" s="16">
        <f t="shared" si="14"/>
        <v>124869.94810494153</v>
      </c>
      <c r="I95" s="16">
        <f t="shared" si="15"/>
        <v>0</v>
      </c>
    </row>
    <row r="96" spans="1:28" s="18" customFormat="1" ht="15" customHeight="1">
      <c r="A96" s="101" t="s">
        <v>28</v>
      </c>
      <c r="B96" s="61">
        <f>+'Annex 4.1 Detail Budget_Activi'!V275+'Annex 4.1 Detail Budget_Activi'!V285+'Annex 4.1 Detail Budget_Activi'!V295</f>
        <v>56203.73471644878</v>
      </c>
      <c r="C96" s="61">
        <f>+'Annex 4.1 Detail Budget_Activi'!W275+'Annex 4.1 Detail Budget_Activi'!W285+'Annex 4.1 Detail Budget_Activi'!W295</f>
        <v>0</v>
      </c>
      <c r="D96" s="61">
        <f>+'Annex 4.1 Detail Budget_Activi'!X275+'Annex 4.1 Detail Budget_Activi'!X285+'Annex 4.1 Detail Budget_Activi'!X295</f>
        <v>9640.2591925070265</v>
      </c>
      <c r="E96" s="61">
        <f>+'Annex 4.1 Detail Budget_Activi'!Y275+'Annex 4.1 Detail Budget_Activi'!Y285+'Annex 4.1 Detail Budget_Activi'!Y295</f>
        <v>20641.154845581128</v>
      </c>
      <c r="F96" s="61">
        <f>+'Annex 4.1 Detail Budget_Activi'!Z275+'Annex 4.1 Detail Budget_Activi'!Z285+'Annex 4.1 Detail Budget_Activi'!Z295</f>
        <v>25922.320678360626</v>
      </c>
      <c r="G96" s="231">
        <f>+'Annex 4.1 Detail Budget_Activi'!AA275+'Annex 4.1 Detail Budget_Activi'!AA285+'Annex 4.1 Detail Budget_Activi'!AA295</f>
        <v>0</v>
      </c>
      <c r="H96" s="16">
        <f t="shared" si="14"/>
        <v>56203.73471644878</v>
      </c>
      <c r="I96" s="16">
        <f t="shared" si="15"/>
        <v>0</v>
      </c>
    </row>
    <row r="97" spans="1:28" s="18" customFormat="1" ht="15" customHeight="1">
      <c r="A97" s="101" t="s">
        <v>29</v>
      </c>
      <c r="B97" s="61">
        <f>+'Annex 4.1 Detail Budget_Activi'!V276+'Annex 4.1 Detail Budget_Activi'!V286+'Annex 4.1 Detail Budget_Activi'!V296</f>
        <v>194611.63674667804</v>
      </c>
      <c r="C97" s="61">
        <f>+'Annex 4.1 Detail Budget_Activi'!W276+'Annex 4.1 Detail Budget_Activi'!W286+'Annex 4.1 Detail Budget_Activi'!W296</f>
        <v>0</v>
      </c>
      <c r="D97" s="61">
        <f>+'Annex 4.1 Detail Budget_Activi'!X276+'Annex 4.1 Detail Budget_Activi'!X286+'Annex 4.1 Detail Budget_Activi'!X296</f>
        <v>41000.734515248791</v>
      </c>
      <c r="E97" s="61">
        <f>+'Annex 4.1 Detail Budget_Activi'!Y276+'Annex 4.1 Detail Budget_Activi'!Y286+'Annex 4.1 Detail Budget_Activi'!Y296</f>
        <v>67202.966991473964</v>
      </c>
      <c r="F97" s="61">
        <f>+'Annex 4.1 Detail Budget_Activi'!Z276+'Annex 4.1 Detail Budget_Activi'!Z286+'Annex 4.1 Detail Budget_Activi'!Z296</f>
        <v>86407.935239955303</v>
      </c>
      <c r="G97" s="231">
        <f>+'Annex 4.1 Detail Budget_Activi'!AA276+'Annex 4.1 Detail Budget_Activi'!AA286+'Annex 4.1 Detail Budget_Activi'!AA296</f>
        <v>0</v>
      </c>
      <c r="H97" s="16">
        <f t="shared" si="14"/>
        <v>194611.63674667804</v>
      </c>
      <c r="I97" s="16">
        <f t="shared" si="15"/>
        <v>0</v>
      </c>
    </row>
    <row r="98" spans="1:28" s="18" customFormat="1" ht="15" customHeight="1">
      <c r="A98" s="101" t="s">
        <v>30</v>
      </c>
      <c r="B98" s="61">
        <f>+'Annex 4.1 Detail Budget_Activi'!V277+'Annex 4.1 Detail Budget_Activi'!V287+'Annex 4.1 Detail Budget_Activi'!V297</f>
        <v>23834.354010272615</v>
      </c>
      <c r="C98" s="61">
        <f>+'Annex 4.1 Detail Budget_Activi'!W277+'Annex 4.1 Detail Budget_Activi'!W287+'Annex 4.1 Detail Budget_Activi'!W297</f>
        <v>0</v>
      </c>
      <c r="D98" s="61">
        <f>+'Annex 4.1 Detail Budget_Activi'!X277+'Annex 4.1 Detail Budget_Activi'!X287+'Annex 4.1 Detail Budget_Activi'!X297</f>
        <v>0</v>
      </c>
      <c r="E98" s="61">
        <f>+'Annex 4.1 Detail Budget_Activi'!Y277+'Annex 4.1 Detail Budget_Activi'!Y287+'Annex 4.1 Detail Budget_Activi'!Y297</f>
        <v>0</v>
      </c>
      <c r="F98" s="61">
        <f>+'Annex 4.1 Detail Budget_Activi'!Z277+'Annex 4.1 Detail Budget_Activi'!Z287+'Annex 4.1 Detail Budget_Activi'!Z297</f>
        <v>23834.354010272615</v>
      </c>
      <c r="G98" s="231">
        <f>+'Annex 4.1 Detail Budget_Activi'!AA277+'Annex 4.1 Detail Budget_Activi'!AA287+'Annex 4.1 Detail Budget_Activi'!AA297</f>
        <v>0</v>
      </c>
      <c r="H98" s="16">
        <f t="shared" si="14"/>
        <v>23834.354010272615</v>
      </c>
      <c r="I98" s="16">
        <f t="shared" si="15"/>
        <v>0</v>
      </c>
    </row>
    <row r="99" spans="1:28" s="18" customFormat="1" ht="15" customHeight="1">
      <c r="A99" s="87"/>
      <c r="B99" s="61"/>
      <c r="C99" s="24"/>
      <c r="D99" s="24"/>
      <c r="E99" s="24"/>
      <c r="F99" s="24"/>
      <c r="G99" s="232"/>
      <c r="H99" s="16">
        <f t="shared" si="14"/>
        <v>0</v>
      </c>
      <c r="I99" s="16">
        <f t="shared" si="15"/>
        <v>0</v>
      </c>
    </row>
    <row r="100" spans="1:28">
      <c r="A100" s="11" t="s">
        <v>287</v>
      </c>
      <c r="B100" s="55">
        <f t="shared" ref="B100:G100" si="19">+B101+B122+B133</f>
        <v>8382836.3976593241</v>
      </c>
      <c r="C100" s="55">
        <f t="shared" si="19"/>
        <v>5479854.8600423178</v>
      </c>
      <c r="D100" s="55">
        <f t="shared" si="19"/>
        <v>1009900.25</v>
      </c>
      <c r="E100" s="55">
        <f t="shared" si="19"/>
        <v>537052.25</v>
      </c>
      <c r="F100" s="55">
        <f t="shared" si="19"/>
        <v>194400</v>
      </c>
      <c r="G100" s="218">
        <f t="shared" si="19"/>
        <v>1161629.0376170066</v>
      </c>
      <c r="H100" s="16">
        <f t="shared" si="14"/>
        <v>8382836.3976593241</v>
      </c>
      <c r="I100" s="16">
        <f t="shared" si="15"/>
        <v>0</v>
      </c>
    </row>
    <row r="101" spans="1:28" s="10" customFormat="1">
      <c r="A101" s="11" t="s">
        <v>288</v>
      </c>
      <c r="B101" s="75">
        <f t="shared" ref="B101:G101" si="20">+B102+B112</f>
        <v>1028555.8976593241</v>
      </c>
      <c r="C101" s="75">
        <f t="shared" si="20"/>
        <v>880534.86004231765</v>
      </c>
      <c r="D101" s="75">
        <f t="shared" si="20"/>
        <v>0</v>
      </c>
      <c r="E101" s="75">
        <f t="shared" si="20"/>
        <v>0</v>
      </c>
      <c r="F101" s="75">
        <f t="shared" si="20"/>
        <v>0</v>
      </c>
      <c r="G101" s="219">
        <f t="shared" si="20"/>
        <v>148021.03761700663</v>
      </c>
      <c r="H101" s="16">
        <f t="shared" si="14"/>
        <v>1028555.8976593243</v>
      </c>
      <c r="I101" s="16">
        <f t="shared" si="15"/>
        <v>0</v>
      </c>
      <c r="J101" s="2"/>
      <c r="K101" s="2"/>
      <c r="L101" s="2"/>
      <c r="M101" s="2"/>
      <c r="N101" s="2"/>
      <c r="O101" s="2"/>
      <c r="P101" s="2"/>
      <c r="Q101" s="2"/>
      <c r="R101" s="2"/>
      <c r="S101" s="2"/>
      <c r="T101" s="2"/>
      <c r="U101" s="2"/>
      <c r="V101" s="2"/>
      <c r="W101" s="2"/>
      <c r="X101" s="2"/>
      <c r="Y101" s="2"/>
      <c r="Z101" s="2"/>
      <c r="AA101" s="2"/>
      <c r="AB101" s="2"/>
    </row>
    <row r="102" spans="1:28" s="8" customFormat="1" ht="15" customHeight="1">
      <c r="A102" s="88" t="s">
        <v>290</v>
      </c>
      <c r="B102" s="40">
        <f t="shared" ref="B102:G102" si="21">SUM(B103:B110)</f>
        <v>145336.09999999998</v>
      </c>
      <c r="C102" s="40">
        <f t="shared" si="21"/>
        <v>75517.91</v>
      </c>
      <c r="D102" s="40">
        <f t="shared" si="21"/>
        <v>0</v>
      </c>
      <c r="E102" s="40">
        <f t="shared" si="21"/>
        <v>0</v>
      </c>
      <c r="F102" s="40">
        <f t="shared" si="21"/>
        <v>0</v>
      </c>
      <c r="G102" s="68">
        <f t="shared" si="21"/>
        <v>69818.19</v>
      </c>
      <c r="H102" s="16">
        <f t="shared" si="14"/>
        <v>145336.1</v>
      </c>
      <c r="I102" s="16">
        <f t="shared" si="15"/>
        <v>0</v>
      </c>
      <c r="J102" s="2"/>
      <c r="K102" s="2"/>
      <c r="L102" s="2"/>
      <c r="M102" s="2"/>
      <c r="N102" s="2"/>
      <c r="O102" s="2"/>
      <c r="P102" s="2"/>
      <c r="Q102" s="2"/>
      <c r="R102" s="2"/>
      <c r="S102" s="2"/>
      <c r="T102" s="2"/>
      <c r="U102" s="2"/>
      <c r="V102" s="2"/>
      <c r="W102" s="2"/>
      <c r="X102" s="2"/>
      <c r="Y102" s="2"/>
      <c r="Z102" s="2"/>
      <c r="AA102" s="2"/>
      <c r="AB102" s="2"/>
    </row>
    <row r="103" spans="1:28" s="2" customFormat="1" ht="15" customHeight="1">
      <c r="A103" s="100" t="s">
        <v>22</v>
      </c>
      <c r="B103" s="57">
        <f>+'Annex 4.1 Detail Budget_Activi'!V303+'Annex 4.1 Detail Budget_Activi'!V313+'Annex 4.1 Detail Budget_Activi'!V323</f>
        <v>0</v>
      </c>
      <c r="C103" s="57">
        <f>+'Annex 4.1 Detail Budget_Activi'!W303+'Annex 4.1 Detail Budget_Activi'!W313+'Annex 4.1 Detail Budget_Activi'!W323</f>
        <v>0</v>
      </c>
      <c r="D103" s="57">
        <f>+'Annex 4.1 Detail Budget_Activi'!X303+'Annex 4.1 Detail Budget_Activi'!X313+'Annex 4.1 Detail Budget_Activi'!X323</f>
        <v>0</v>
      </c>
      <c r="E103" s="57">
        <f>+'Annex 4.1 Detail Budget_Activi'!Y303+'Annex 4.1 Detail Budget_Activi'!Y313+'Annex 4.1 Detail Budget_Activi'!Y323</f>
        <v>0</v>
      </c>
      <c r="F103" s="57">
        <f>+'Annex 4.1 Detail Budget_Activi'!Z303+'Annex 4.1 Detail Budget_Activi'!Z313+'Annex 4.1 Detail Budget_Activi'!Z323</f>
        <v>0</v>
      </c>
      <c r="G103" s="221">
        <f>+'Annex 4.1 Detail Budget_Activi'!AA303+'Annex 4.1 Detail Budget_Activi'!AA313+'Annex 4.1 Detail Budget_Activi'!AA323</f>
        <v>0</v>
      </c>
      <c r="H103" s="16">
        <f t="shared" si="14"/>
        <v>0</v>
      </c>
      <c r="I103" s="16">
        <f t="shared" si="15"/>
        <v>0</v>
      </c>
    </row>
    <row r="104" spans="1:28" s="2" customFormat="1" ht="15" customHeight="1">
      <c r="A104" s="101" t="s">
        <v>24</v>
      </c>
      <c r="B104" s="57">
        <f>+'Annex 4.1 Detail Budget_Activi'!V304+'Annex 4.1 Detail Budget_Activi'!V314+'Annex 4.1 Detail Budget_Activi'!V324</f>
        <v>0</v>
      </c>
      <c r="C104" s="57">
        <f>+'Annex 4.1 Detail Budget_Activi'!W304+'Annex 4.1 Detail Budget_Activi'!W314+'Annex 4.1 Detail Budget_Activi'!W324</f>
        <v>0</v>
      </c>
      <c r="D104" s="57">
        <f>+'Annex 4.1 Detail Budget_Activi'!X304+'Annex 4.1 Detail Budget_Activi'!X314+'Annex 4.1 Detail Budget_Activi'!X324</f>
        <v>0</v>
      </c>
      <c r="E104" s="57">
        <f>+'Annex 4.1 Detail Budget_Activi'!Y304+'Annex 4.1 Detail Budget_Activi'!Y314+'Annex 4.1 Detail Budget_Activi'!Y324</f>
        <v>0</v>
      </c>
      <c r="F104" s="57">
        <f>+'Annex 4.1 Detail Budget_Activi'!Z304+'Annex 4.1 Detail Budget_Activi'!Z314+'Annex 4.1 Detail Budget_Activi'!Z324</f>
        <v>0</v>
      </c>
      <c r="G104" s="221">
        <f>+'Annex 4.1 Detail Budget_Activi'!AA304+'Annex 4.1 Detail Budget_Activi'!AA314+'Annex 4.1 Detail Budget_Activi'!AA324</f>
        <v>0</v>
      </c>
      <c r="H104" s="16">
        <f t="shared" si="14"/>
        <v>0</v>
      </c>
      <c r="I104" s="16">
        <f t="shared" si="15"/>
        <v>0</v>
      </c>
    </row>
    <row r="105" spans="1:28" s="2" customFormat="1" ht="15" customHeight="1">
      <c r="A105" s="101" t="s">
        <v>25</v>
      </c>
      <c r="B105" s="57">
        <f>+'Annex 4.1 Detail Budget_Activi'!V305+'Annex 4.1 Detail Budget_Activi'!V315+'Annex 4.1 Detail Budget_Activi'!V325</f>
        <v>0</v>
      </c>
      <c r="C105" s="57">
        <f>+'Annex 4.1 Detail Budget_Activi'!W305+'Annex 4.1 Detail Budget_Activi'!W315+'Annex 4.1 Detail Budget_Activi'!W325</f>
        <v>0</v>
      </c>
      <c r="D105" s="57">
        <f>+'Annex 4.1 Detail Budget_Activi'!X305+'Annex 4.1 Detail Budget_Activi'!X315+'Annex 4.1 Detail Budget_Activi'!X325</f>
        <v>0</v>
      </c>
      <c r="E105" s="57">
        <f>+'Annex 4.1 Detail Budget_Activi'!Y305+'Annex 4.1 Detail Budget_Activi'!Y315+'Annex 4.1 Detail Budget_Activi'!Y325</f>
        <v>0</v>
      </c>
      <c r="F105" s="57">
        <f>+'Annex 4.1 Detail Budget_Activi'!Z305+'Annex 4.1 Detail Budget_Activi'!Z315+'Annex 4.1 Detail Budget_Activi'!Z325</f>
        <v>0</v>
      </c>
      <c r="G105" s="221">
        <f>+'Annex 4.1 Detail Budget_Activi'!AA305+'Annex 4.1 Detail Budget_Activi'!AA315+'Annex 4.1 Detail Budget_Activi'!AA325</f>
        <v>0</v>
      </c>
      <c r="H105" s="16">
        <f t="shared" si="14"/>
        <v>0</v>
      </c>
      <c r="I105" s="16">
        <f t="shared" si="15"/>
        <v>0</v>
      </c>
    </row>
    <row r="106" spans="1:28" s="2" customFormat="1" ht="15" customHeight="1">
      <c r="A106" s="101" t="s">
        <v>26</v>
      </c>
      <c r="B106" s="57">
        <f>+'Annex 4.1 Detail Budget_Activi'!V306+'Annex 4.1 Detail Budget_Activi'!V316+'Annex 4.1 Detail Budget_Activi'!V326</f>
        <v>17048.139612903225</v>
      </c>
      <c r="C106" s="57">
        <f>+'Annex 4.1 Detail Budget_Activi'!W306+'Annex 4.1 Detail Budget_Activi'!W316+'Annex 4.1 Detail Budget_Activi'!W326</f>
        <v>8752.0586064516137</v>
      </c>
      <c r="D106" s="57">
        <f>+'Annex 4.1 Detail Budget_Activi'!X306+'Annex 4.1 Detail Budget_Activi'!X316+'Annex 4.1 Detail Budget_Activi'!X326</f>
        <v>0</v>
      </c>
      <c r="E106" s="57">
        <f>+'Annex 4.1 Detail Budget_Activi'!Y306+'Annex 4.1 Detail Budget_Activi'!Y316+'Annex 4.1 Detail Budget_Activi'!Y326</f>
        <v>0</v>
      </c>
      <c r="F106" s="57">
        <f>+'Annex 4.1 Detail Budget_Activi'!Z306+'Annex 4.1 Detail Budget_Activi'!Z316+'Annex 4.1 Detail Budget_Activi'!Z326</f>
        <v>0</v>
      </c>
      <c r="G106" s="221">
        <f>+'Annex 4.1 Detail Budget_Activi'!AA306+'Annex 4.1 Detail Budget_Activi'!AA316+'Annex 4.1 Detail Budget_Activi'!AA326</f>
        <v>8296.0810064516136</v>
      </c>
      <c r="H106" s="16">
        <f t="shared" si="14"/>
        <v>17048.139612903229</v>
      </c>
      <c r="I106" s="16">
        <f t="shared" si="15"/>
        <v>0</v>
      </c>
    </row>
    <row r="107" spans="1:28" s="2" customFormat="1" ht="15" customHeight="1">
      <c r="A107" s="101" t="s">
        <v>27</v>
      </c>
      <c r="B107" s="57">
        <f>+'Annex 4.1 Detail Budget_Activi'!V307+'Annex 4.1 Detail Budget_Activi'!V317+'Annex 4.1 Detail Budget_Activi'!V327</f>
        <v>0</v>
      </c>
      <c r="C107" s="57">
        <f>+'Annex 4.1 Detail Budget_Activi'!W307+'Annex 4.1 Detail Budget_Activi'!W317+'Annex 4.1 Detail Budget_Activi'!W327</f>
        <v>0</v>
      </c>
      <c r="D107" s="57">
        <f>+'Annex 4.1 Detail Budget_Activi'!X307+'Annex 4.1 Detail Budget_Activi'!X317+'Annex 4.1 Detail Budget_Activi'!X327</f>
        <v>0</v>
      </c>
      <c r="E107" s="57">
        <f>+'Annex 4.1 Detail Budget_Activi'!Y307+'Annex 4.1 Detail Budget_Activi'!Y317+'Annex 4.1 Detail Budget_Activi'!Y327</f>
        <v>0</v>
      </c>
      <c r="F107" s="57">
        <f>+'Annex 4.1 Detail Budget_Activi'!Z307+'Annex 4.1 Detail Budget_Activi'!Z317+'Annex 4.1 Detail Budget_Activi'!Z327</f>
        <v>0</v>
      </c>
      <c r="G107" s="221">
        <f>+'Annex 4.1 Detail Budget_Activi'!AA307+'Annex 4.1 Detail Budget_Activi'!AA317+'Annex 4.1 Detail Budget_Activi'!AA327</f>
        <v>0</v>
      </c>
      <c r="H107" s="16">
        <f t="shared" si="14"/>
        <v>0</v>
      </c>
      <c r="I107" s="16">
        <f t="shared" si="15"/>
        <v>0</v>
      </c>
    </row>
    <row r="108" spans="1:28" s="2" customFormat="1" ht="15" customHeight="1">
      <c r="A108" s="101" t="s">
        <v>28</v>
      </c>
      <c r="B108" s="57">
        <f>+'Annex 4.1 Detail Budget_Activi'!V308+'Annex 4.1 Detail Budget_Activi'!V318+'Annex 4.1 Detail Budget_Activi'!V328</f>
        <v>54858.849625806441</v>
      </c>
      <c r="C108" s="57">
        <f>+'Annex 4.1 Detail Budget_Activi'!W308+'Annex 4.1 Detail Budget_Activi'!W318+'Annex 4.1 Detail Budget_Activi'!W328</f>
        <v>28637.765452903222</v>
      </c>
      <c r="D108" s="57">
        <f>+'Annex 4.1 Detail Budget_Activi'!X308+'Annex 4.1 Detail Budget_Activi'!X318+'Annex 4.1 Detail Budget_Activi'!X328</f>
        <v>0</v>
      </c>
      <c r="E108" s="57">
        <f>+'Annex 4.1 Detail Budget_Activi'!Y308+'Annex 4.1 Detail Budget_Activi'!Y318+'Annex 4.1 Detail Budget_Activi'!Y328</f>
        <v>0</v>
      </c>
      <c r="F108" s="57">
        <f>+'Annex 4.1 Detail Budget_Activi'!Z308+'Annex 4.1 Detail Budget_Activi'!Z318+'Annex 4.1 Detail Budget_Activi'!Z328</f>
        <v>0</v>
      </c>
      <c r="G108" s="221">
        <f>+'Annex 4.1 Detail Budget_Activi'!AA308+'Annex 4.1 Detail Budget_Activi'!AA318+'Annex 4.1 Detail Budget_Activi'!AA328</f>
        <v>26221.084172903225</v>
      </c>
      <c r="H108" s="16">
        <f t="shared" si="14"/>
        <v>54858.849625806448</v>
      </c>
      <c r="I108" s="16">
        <f t="shared" si="15"/>
        <v>0</v>
      </c>
    </row>
    <row r="109" spans="1:28" s="2" customFormat="1" ht="15" customHeight="1">
      <c r="A109" s="101" t="s">
        <v>29</v>
      </c>
      <c r="B109" s="57">
        <f>+'Annex 4.1 Detail Budget_Activi'!V309+'Annex 4.1 Detail Budget_Activi'!V319+'Annex 4.1 Detail Budget_Activi'!V329</f>
        <v>0</v>
      </c>
      <c r="C109" s="57">
        <f>+'Annex 4.1 Detail Budget_Activi'!W309+'Annex 4.1 Detail Budget_Activi'!W319+'Annex 4.1 Detail Budget_Activi'!W329</f>
        <v>0</v>
      </c>
      <c r="D109" s="57">
        <f>+'Annex 4.1 Detail Budget_Activi'!X309+'Annex 4.1 Detail Budget_Activi'!X319+'Annex 4.1 Detail Budget_Activi'!X329</f>
        <v>0</v>
      </c>
      <c r="E109" s="57">
        <f>+'Annex 4.1 Detail Budget_Activi'!Y309+'Annex 4.1 Detail Budget_Activi'!Y319+'Annex 4.1 Detail Budget_Activi'!Y329</f>
        <v>0</v>
      </c>
      <c r="F109" s="57">
        <f>+'Annex 4.1 Detail Budget_Activi'!Z309+'Annex 4.1 Detail Budget_Activi'!Z319+'Annex 4.1 Detail Budget_Activi'!Z329</f>
        <v>0</v>
      </c>
      <c r="G109" s="221">
        <f>+'Annex 4.1 Detail Budget_Activi'!AA309+'Annex 4.1 Detail Budget_Activi'!AA319+'Annex 4.1 Detail Budget_Activi'!AA329</f>
        <v>0</v>
      </c>
      <c r="H109" s="16">
        <f t="shared" si="14"/>
        <v>0</v>
      </c>
      <c r="I109" s="16">
        <f t="shared" si="15"/>
        <v>0</v>
      </c>
    </row>
    <row r="110" spans="1:28" s="2" customFormat="1" ht="15" customHeight="1">
      <c r="A110" s="101" t="s">
        <v>30</v>
      </c>
      <c r="B110" s="57">
        <f>+'Annex 4.1 Detail Budget_Activi'!V310+'Annex 4.1 Detail Budget_Activi'!V320+'Annex 4.1 Detail Budget_Activi'!V330</f>
        <v>73429.110761290329</v>
      </c>
      <c r="C110" s="57">
        <f>+'Annex 4.1 Detail Budget_Activi'!W310+'Annex 4.1 Detail Budget_Activi'!W320+'Annex 4.1 Detail Budget_Activi'!W330</f>
        <v>38128.085940645164</v>
      </c>
      <c r="D110" s="57">
        <f>+'Annex 4.1 Detail Budget_Activi'!X310+'Annex 4.1 Detail Budget_Activi'!X320+'Annex 4.1 Detail Budget_Activi'!X330</f>
        <v>0</v>
      </c>
      <c r="E110" s="57">
        <f>+'Annex 4.1 Detail Budget_Activi'!Y310+'Annex 4.1 Detail Budget_Activi'!Y320+'Annex 4.1 Detail Budget_Activi'!Y330</f>
        <v>0</v>
      </c>
      <c r="F110" s="57">
        <f>+'Annex 4.1 Detail Budget_Activi'!Z310+'Annex 4.1 Detail Budget_Activi'!Z320+'Annex 4.1 Detail Budget_Activi'!Z330</f>
        <v>0</v>
      </c>
      <c r="G110" s="221">
        <f>+'Annex 4.1 Detail Budget_Activi'!AA310+'Annex 4.1 Detail Budget_Activi'!AA320+'Annex 4.1 Detail Budget_Activi'!AA330</f>
        <v>35301.024820645165</v>
      </c>
      <c r="H110" s="16">
        <f t="shared" si="14"/>
        <v>73429.110761290329</v>
      </c>
      <c r="I110" s="16">
        <f t="shared" si="15"/>
        <v>0</v>
      </c>
    </row>
    <row r="111" spans="1:28" s="2" customFormat="1" ht="15" customHeight="1">
      <c r="A111" s="85"/>
      <c r="B111" s="57"/>
      <c r="C111" s="4"/>
      <c r="D111" s="4"/>
      <c r="E111" s="4"/>
      <c r="F111" s="4"/>
      <c r="G111" s="233"/>
      <c r="H111" s="16">
        <f t="shared" si="14"/>
        <v>0</v>
      </c>
      <c r="I111" s="16">
        <f t="shared" si="15"/>
        <v>0</v>
      </c>
    </row>
    <row r="112" spans="1:28" s="72" customFormat="1" ht="15" customHeight="1">
      <c r="A112" s="154" t="s">
        <v>309</v>
      </c>
      <c r="B112" s="66">
        <f t="shared" ref="B112:G112" si="22">SUM(B113:B120)</f>
        <v>883219.79765932413</v>
      </c>
      <c r="C112" s="66">
        <f t="shared" si="22"/>
        <v>805016.95004231762</v>
      </c>
      <c r="D112" s="66">
        <f t="shared" si="22"/>
        <v>0</v>
      </c>
      <c r="E112" s="66">
        <f t="shared" si="22"/>
        <v>0</v>
      </c>
      <c r="F112" s="66">
        <f t="shared" si="22"/>
        <v>0</v>
      </c>
      <c r="G112" s="234">
        <f t="shared" si="22"/>
        <v>78202.847617006642</v>
      </c>
      <c r="H112" s="16">
        <f t="shared" si="14"/>
        <v>883219.79765932425</v>
      </c>
      <c r="I112" s="16">
        <f t="shared" si="15"/>
        <v>0</v>
      </c>
    </row>
    <row r="113" spans="1:28" s="2" customFormat="1" ht="15" customHeight="1">
      <c r="A113" s="100" t="s">
        <v>22</v>
      </c>
      <c r="B113" s="57">
        <f>+'Annex 4.1 Detail Budget_Activi'!V334+'Annex 4.1 Detail Budget_Activi'!V344</f>
        <v>0</v>
      </c>
      <c r="C113" s="57">
        <f>+'Annex 4.1 Detail Budget_Activi'!W334+'Annex 4.1 Detail Budget_Activi'!W344</f>
        <v>0</v>
      </c>
      <c r="D113" s="57">
        <f>+'Annex 4.1 Detail Budget_Activi'!X334+'Annex 4.1 Detail Budget_Activi'!X344</f>
        <v>0</v>
      </c>
      <c r="E113" s="57">
        <f>+'Annex 4.1 Detail Budget_Activi'!Y334+'Annex 4.1 Detail Budget_Activi'!Y344</f>
        <v>0</v>
      </c>
      <c r="F113" s="57">
        <f>+'Annex 4.1 Detail Budget_Activi'!Z334+'Annex 4.1 Detail Budget_Activi'!Z344</f>
        <v>0</v>
      </c>
      <c r="G113" s="221">
        <f>+'Annex 4.1 Detail Budget_Activi'!AA334+'Annex 4.1 Detail Budget_Activi'!AA344</f>
        <v>0</v>
      </c>
      <c r="H113" s="16">
        <f t="shared" si="14"/>
        <v>0</v>
      </c>
      <c r="I113" s="16">
        <f t="shared" si="15"/>
        <v>0</v>
      </c>
    </row>
    <row r="114" spans="1:28" s="2" customFormat="1" ht="15" customHeight="1">
      <c r="A114" s="101" t="s">
        <v>24</v>
      </c>
      <c r="B114" s="57">
        <f>+'Annex 4.1 Detail Budget_Activi'!V335+'Annex 4.1 Detail Budget_Activi'!V345</f>
        <v>0</v>
      </c>
      <c r="C114" s="57">
        <f>+'Annex 4.1 Detail Budget_Activi'!W335+'Annex 4.1 Detail Budget_Activi'!W345</f>
        <v>0</v>
      </c>
      <c r="D114" s="57">
        <f>+'Annex 4.1 Detail Budget_Activi'!X335+'Annex 4.1 Detail Budget_Activi'!X345</f>
        <v>0</v>
      </c>
      <c r="E114" s="57">
        <f>+'Annex 4.1 Detail Budget_Activi'!Y335+'Annex 4.1 Detail Budget_Activi'!Y345</f>
        <v>0</v>
      </c>
      <c r="F114" s="57">
        <f>+'Annex 4.1 Detail Budget_Activi'!Z335+'Annex 4.1 Detail Budget_Activi'!Z345</f>
        <v>0</v>
      </c>
      <c r="G114" s="221">
        <f>+'Annex 4.1 Detail Budget_Activi'!AA335+'Annex 4.1 Detail Budget_Activi'!AA345</f>
        <v>0</v>
      </c>
      <c r="H114" s="16">
        <f t="shared" si="14"/>
        <v>0</v>
      </c>
      <c r="I114" s="16">
        <f t="shared" si="15"/>
        <v>0</v>
      </c>
    </row>
    <row r="115" spans="1:28" s="2" customFormat="1" ht="15" customHeight="1">
      <c r="A115" s="101" t="s">
        <v>25</v>
      </c>
      <c r="B115" s="57">
        <f>+'Annex 4.1 Detail Budget_Activi'!V336+'Annex 4.1 Detail Budget_Activi'!V346</f>
        <v>0</v>
      </c>
      <c r="C115" s="57">
        <f>+'Annex 4.1 Detail Budget_Activi'!W336+'Annex 4.1 Detail Budget_Activi'!W346</f>
        <v>0</v>
      </c>
      <c r="D115" s="57">
        <f>+'Annex 4.1 Detail Budget_Activi'!X336+'Annex 4.1 Detail Budget_Activi'!X346</f>
        <v>0</v>
      </c>
      <c r="E115" s="57">
        <f>+'Annex 4.1 Detail Budget_Activi'!Y336+'Annex 4.1 Detail Budget_Activi'!Y346</f>
        <v>0</v>
      </c>
      <c r="F115" s="57">
        <f>+'Annex 4.1 Detail Budget_Activi'!Z336+'Annex 4.1 Detail Budget_Activi'!Z346</f>
        <v>0</v>
      </c>
      <c r="G115" s="221">
        <f>+'Annex 4.1 Detail Budget_Activi'!AA336+'Annex 4.1 Detail Budget_Activi'!AA346</f>
        <v>0</v>
      </c>
      <c r="H115" s="16">
        <f t="shared" si="14"/>
        <v>0</v>
      </c>
      <c r="I115" s="16">
        <f t="shared" si="15"/>
        <v>0</v>
      </c>
    </row>
    <row r="116" spans="1:28" s="2" customFormat="1" ht="15" customHeight="1">
      <c r="A116" s="101" t="s">
        <v>26</v>
      </c>
      <c r="B116" s="57">
        <f>+'Annex 4.1 Detail Budget_Activi'!V337+'Annex 4.1 Detail Budget_Activi'!V347</f>
        <v>79702.307269210112</v>
      </c>
      <c r="C116" s="57">
        <f>+'Annex 4.1 Detail Budget_Activi'!W337+'Annex 4.1 Detail Budget_Activi'!W347</f>
        <v>74123.145760365413</v>
      </c>
      <c r="D116" s="57">
        <f>+'Annex 4.1 Detail Budget_Activi'!X337+'Annex 4.1 Detail Budget_Activi'!X347</f>
        <v>0</v>
      </c>
      <c r="E116" s="57">
        <f>+'Annex 4.1 Detail Budget_Activi'!Y337+'Annex 4.1 Detail Budget_Activi'!Y347</f>
        <v>0</v>
      </c>
      <c r="F116" s="57">
        <f>+'Annex 4.1 Detail Budget_Activi'!Z337+'Annex 4.1 Detail Budget_Activi'!Z347</f>
        <v>0</v>
      </c>
      <c r="G116" s="221">
        <f>+'Annex 4.1 Detail Budget_Activi'!AA337+'Annex 4.1 Detail Budget_Activi'!AA347</f>
        <v>5579.1615088447097</v>
      </c>
      <c r="H116" s="16">
        <f t="shared" si="14"/>
        <v>79702.307269210127</v>
      </c>
      <c r="I116" s="16">
        <f t="shared" si="15"/>
        <v>0</v>
      </c>
    </row>
    <row r="117" spans="1:28" s="2" customFormat="1" ht="15" customHeight="1">
      <c r="A117" s="101" t="s">
        <v>27</v>
      </c>
      <c r="B117" s="57">
        <f>+'Annex 4.1 Detail Budget_Activi'!V338+'Annex 4.1 Detail Budget_Activi'!V348</f>
        <v>0</v>
      </c>
      <c r="C117" s="57">
        <f>+'Annex 4.1 Detail Budget_Activi'!W338+'Annex 4.1 Detail Budget_Activi'!W348</f>
        <v>0</v>
      </c>
      <c r="D117" s="57">
        <f>+'Annex 4.1 Detail Budget_Activi'!X338+'Annex 4.1 Detail Budget_Activi'!X348</f>
        <v>0</v>
      </c>
      <c r="E117" s="57">
        <f>+'Annex 4.1 Detail Budget_Activi'!Y338+'Annex 4.1 Detail Budget_Activi'!Y348</f>
        <v>0</v>
      </c>
      <c r="F117" s="57">
        <f>+'Annex 4.1 Detail Budget_Activi'!Z338+'Annex 4.1 Detail Budget_Activi'!Z348</f>
        <v>0</v>
      </c>
      <c r="G117" s="221">
        <f>+'Annex 4.1 Detail Budget_Activi'!AA338+'Annex 4.1 Detail Budget_Activi'!AA348</f>
        <v>0</v>
      </c>
      <c r="H117" s="16">
        <f t="shared" si="14"/>
        <v>0</v>
      </c>
      <c r="I117" s="16">
        <f t="shared" si="15"/>
        <v>0</v>
      </c>
    </row>
    <row r="118" spans="1:28" s="2" customFormat="1" ht="15" customHeight="1">
      <c r="A118" s="101" t="s">
        <v>28</v>
      </c>
      <c r="B118" s="57">
        <f>+'Annex 4.1 Detail Budget_Activi'!V339+'Annex 4.1 Detail Budget_Activi'!V349</f>
        <v>341244.10822869517</v>
      </c>
      <c r="C118" s="57">
        <f>+'Annex 4.1 Detail Budget_Activi'!W339+'Annex 4.1 Detail Budget_Activi'!W349</f>
        <v>300979.55887183262</v>
      </c>
      <c r="D118" s="57">
        <f>+'Annex 4.1 Detail Budget_Activi'!X339+'Annex 4.1 Detail Budget_Activi'!X349</f>
        <v>0</v>
      </c>
      <c r="E118" s="57">
        <f>+'Annex 4.1 Detail Budget_Activi'!Y339+'Annex 4.1 Detail Budget_Activi'!Y349</f>
        <v>0</v>
      </c>
      <c r="F118" s="57">
        <f>+'Annex 4.1 Detail Budget_Activi'!Z339+'Annex 4.1 Detail Budget_Activi'!Z349</f>
        <v>0</v>
      </c>
      <c r="G118" s="221">
        <f>+'Annex 4.1 Detail Budget_Activi'!AA339+'Annex 4.1 Detail Budget_Activi'!AA349</f>
        <v>40264.549356862612</v>
      </c>
      <c r="H118" s="16">
        <f t="shared" si="14"/>
        <v>341244.10822869523</v>
      </c>
      <c r="I118" s="16">
        <f t="shared" si="15"/>
        <v>0</v>
      </c>
    </row>
    <row r="119" spans="1:28" s="2" customFormat="1" ht="15" customHeight="1">
      <c r="A119" s="101" t="s">
        <v>29</v>
      </c>
      <c r="B119" s="57">
        <f>+'Annex 4.1 Detail Budget_Activi'!V340+'Annex 4.1 Detail Budget_Activi'!V350</f>
        <v>0</v>
      </c>
      <c r="C119" s="57">
        <f>+'Annex 4.1 Detail Budget_Activi'!W340+'Annex 4.1 Detail Budget_Activi'!W350</f>
        <v>0</v>
      </c>
      <c r="D119" s="57">
        <f>+'Annex 4.1 Detail Budget_Activi'!X340+'Annex 4.1 Detail Budget_Activi'!X350</f>
        <v>0</v>
      </c>
      <c r="E119" s="57">
        <f>+'Annex 4.1 Detail Budget_Activi'!Y340+'Annex 4.1 Detail Budget_Activi'!Y350</f>
        <v>0</v>
      </c>
      <c r="F119" s="57">
        <f>+'Annex 4.1 Detail Budget_Activi'!Z340+'Annex 4.1 Detail Budget_Activi'!Z350</f>
        <v>0</v>
      </c>
      <c r="G119" s="221">
        <f>+'Annex 4.1 Detail Budget_Activi'!AA340+'Annex 4.1 Detail Budget_Activi'!AA350</f>
        <v>0</v>
      </c>
      <c r="H119" s="16">
        <f t="shared" si="14"/>
        <v>0</v>
      </c>
      <c r="I119" s="16">
        <f t="shared" si="15"/>
        <v>0</v>
      </c>
    </row>
    <row r="120" spans="1:28" s="2" customFormat="1" ht="15" customHeight="1">
      <c r="A120" s="101" t="s">
        <v>30</v>
      </c>
      <c r="B120" s="57">
        <f>+'Annex 4.1 Detail Budget_Activi'!V341+'Annex 4.1 Detail Budget_Activi'!V351</f>
        <v>462273.38216141885</v>
      </c>
      <c r="C120" s="57">
        <f>+'Annex 4.1 Detail Budget_Activi'!W341+'Annex 4.1 Detail Budget_Activi'!W351</f>
        <v>429914.24541011953</v>
      </c>
      <c r="D120" s="57">
        <f>+'Annex 4.1 Detail Budget_Activi'!X341+'Annex 4.1 Detail Budget_Activi'!X351</f>
        <v>0</v>
      </c>
      <c r="E120" s="57">
        <f>+'Annex 4.1 Detail Budget_Activi'!Y341+'Annex 4.1 Detail Budget_Activi'!Y351</f>
        <v>0</v>
      </c>
      <c r="F120" s="57">
        <f>+'Annex 4.1 Detail Budget_Activi'!Z341+'Annex 4.1 Detail Budget_Activi'!Z351</f>
        <v>0</v>
      </c>
      <c r="G120" s="221">
        <f>+'Annex 4.1 Detail Budget_Activi'!AA341+'Annex 4.1 Detail Budget_Activi'!AA351</f>
        <v>32359.13675129932</v>
      </c>
      <c r="H120" s="16">
        <f t="shared" si="14"/>
        <v>462273.38216141885</v>
      </c>
      <c r="I120" s="16">
        <f t="shared" si="15"/>
        <v>0</v>
      </c>
    </row>
    <row r="121" spans="1:28" s="2" customFormat="1" ht="15" customHeight="1">
      <c r="A121" s="85"/>
      <c r="B121" s="57"/>
      <c r="C121" s="7"/>
      <c r="D121" s="7"/>
      <c r="E121" s="4"/>
      <c r="F121" s="4"/>
      <c r="G121" s="222"/>
      <c r="H121" s="16">
        <f t="shared" si="14"/>
        <v>0</v>
      </c>
      <c r="I121" s="16">
        <f t="shared" si="15"/>
        <v>0</v>
      </c>
    </row>
    <row r="122" spans="1:28" s="3" customFormat="1" ht="19.899999999999999" customHeight="1">
      <c r="A122" s="11" t="s">
        <v>319</v>
      </c>
      <c r="B122" s="55">
        <f t="shared" ref="B122:G122" si="23">+B123</f>
        <v>5410280.5</v>
      </c>
      <c r="C122" s="55">
        <f t="shared" si="23"/>
        <v>3368120</v>
      </c>
      <c r="D122" s="55">
        <f t="shared" si="23"/>
        <v>1009900.25</v>
      </c>
      <c r="E122" s="55">
        <f t="shared" si="23"/>
        <v>537052.25</v>
      </c>
      <c r="F122" s="55">
        <f t="shared" si="23"/>
        <v>0</v>
      </c>
      <c r="G122" s="218">
        <f t="shared" si="23"/>
        <v>495208</v>
      </c>
      <c r="H122" s="16">
        <f t="shared" si="14"/>
        <v>5410280.5</v>
      </c>
      <c r="I122" s="16">
        <f t="shared" si="15"/>
        <v>0</v>
      </c>
      <c r="J122" s="2"/>
      <c r="K122" s="2"/>
      <c r="L122" s="2"/>
      <c r="M122" s="2"/>
      <c r="N122" s="2"/>
      <c r="O122" s="2"/>
      <c r="P122" s="2"/>
      <c r="Q122" s="2"/>
      <c r="R122" s="2"/>
      <c r="S122" s="2"/>
      <c r="T122" s="2"/>
      <c r="U122" s="2"/>
      <c r="V122" s="2"/>
      <c r="W122" s="2"/>
      <c r="X122" s="2"/>
      <c r="Y122" s="2"/>
      <c r="Z122" s="2"/>
      <c r="AA122" s="2"/>
      <c r="AB122" s="2"/>
    </row>
    <row r="123" spans="1:28" s="10" customFormat="1" ht="15" customHeight="1">
      <c r="A123" s="89" t="s">
        <v>320</v>
      </c>
      <c r="B123" s="62">
        <f t="shared" ref="B123:G123" si="24">SUM(B124:B131)</f>
        <v>5410280.5</v>
      </c>
      <c r="C123" s="62">
        <f t="shared" si="24"/>
        <v>3368120</v>
      </c>
      <c r="D123" s="62">
        <f t="shared" si="24"/>
        <v>1009900.25</v>
      </c>
      <c r="E123" s="62">
        <f t="shared" si="24"/>
        <v>537052.25</v>
      </c>
      <c r="F123" s="62">
        <f t="shared" si="24"/>
        <v>0</v>
      </c>
      <c r="G123" s="235">
        <f t="shared" si="24"/>
        <v>495208</v>
      </c>
      <c r="H123" s="16">
        <f t="shared" si="14"/>
        <v>5410280.5</v>
      </c>
      <c r="I123" s="16">
        <f t="shared" si="15"/>
        <v>0</v>
      </c>
      <c r="J123" s="2"/>
      <c r="K123" s="2"/>
      <c r="L123" s="2"/>
      <c r="M123" s="2"/>
      <c r="N123" s="2"/>
      <c r="O123" s="2"/>
      <c r="P123" s="2"/>
      <c r="Q123" s="2"/>
      <c r="R123" s="2"/>
      <c r="S123" s="2"/>
      <c r="T123" s="2"/>
      <c r="U123" s="2"/>
      <c r="V123" s="2"/>
      <c r="W123" s="2"/>
      <c r="X123" s="2"/>
      <c r="Y123" s="2"/>
      <c r="Z123" s="2"/>
      <c r="AA123" s="2"/>
      <c r="AB123" s="2"/>
    </row>
    <row r="124" spans="1:28" s="2" customFormat="1" ht="15" customHeight="1">
      <c r="A124" s="100" t="s">
        <v>22</v>
      </c>
      <c r="B124" s="57">
        <f>+'Annex 4.1 Detail Budget_Activi'!V356+'Annex 4.1 Detail Budget_Activi'!V366+'Annex 4.1 Detail Budget_Activi'!V376+'Annex 4.1 Detail Budget_Activi'!V386+'Annex 4.1 Detail Budget_Activi'!V396+'Annex 4.1 Detail Budget_Activi'!V406+'Annex 4.1 Detail Budget_Activi'!V416</f>
        <v>0</v>
      </c>
      <c r="C124" s="57">
        <f>+'Annex 4.1 Detail Budget_Activi'!W356+'Annex 4.1 Detail Budget_Activi'!W366+'Annex 4.1 Detail Budget_Activi'!W376+'Annex 4.1 Detail Budget_Activi'!W386+'Annex 4.1 Detail Budget_Activi'!W396+'Annex 4.1 Detail Budget_Activi'!W406+'Annex 4.1 Detail Budget_Activi'!W416</f>
        <v>0</v>
      </c>
      <c r="D124" s="57">
        <f>+'Annex 4.1 Detail Budget_Activi'!X356+'Annex 4.1 Detail Budget_Activi'!X366+'Annex 4.1 Detail Budget_Activi'!X376+'Annex 4.1 Detail Budget_Activi'!X386+'Annex 4.1 Detail Budget_Activi'!X396+'Annex 4.1 Detail Budget_Activi'!X406+'Annex 4.1 Detail Budget_Activi'!X416</f>
        <v>0</v>
      </c>
      <c r="E124" s="57">
        <f>+'Annex 4.1 Detail Budget_Activi'!Y356+'Annex 4.1 Detail Budget_Activi'!Y366+'Annex 4.1 Detail Budget_Activi'!Y376+'Annex 4.1 Detail Budget_Activi'!Y386+'Annex 4.1 Detail Budget_Activi'!Y396+'Annex 4.1 Detail Budget_Activi'!Y406+'Annex 4.1 Detail Budget_Activi'!Y416</f>
        <v>0</v>
      </c>
      <c r="F124" s="57">
        <f>+'Annex 4.1 Detail Budget_Activi'!Z356+'Annex 4.1 Detail Budget_Activi'!Z366+'Annex 4.1 Detail Budget_Activi'!Z376+'Annex 4.1 Detail Budget_Activi'!Z386+'Annex 4.1 Detail Budget_Activi'!Z396+'Annex 4.1 Detail Budget_Activi'!Z406+'Annex 4.1 Detail Budget_Activi'!Z416</f>
        <v>0</v>
      </c>
      <c r="G124" s="221">
        <f>+'Annex 4.1 Detail Budget_Activi'!AA356+'Annex 4.1 Detail Budget_Activi'!AA366+'Annex 4.1 Detail Budget_Activi'!AA376+'Annex 4.1 Detail Budget_Activi'!AA386+'Annex 4.1 Detail Budget_Activi'!AA396+'Annex 4.1 Detail Budget_Activi'!AA406+'Annex 4.1 Detail Budget_Activi'!AA416</f>
        <v>0</v>
      </c>
      <c r="H124" s="16">
        <f t="shared" si="14"/>
        <v>0</v>
      </c>
      <c r="I124" s="16">
        <f t="shared" si="15"/>
        <v>0</v>
      </c>
    </row>
    <row r="125" spans="1:28" s="2" customFormat="1" ht="15" customHeight="1">
      <c r="A125" s="101" t="s">
        <v>24</v>
      </c>
      <c r="B125" s="57">
        <f>+'Annex 4.1 Detail Budget_Activi'!V357+'Annex 4.1 Detail Budget_Activi'!V367+'Annex 4.1 Detail Budget_Activi'!V377+'Annex 4.1 Detail Budget_Activi'!V387+'Annex 4.1 Detail Budget_Activi'!V397+'Annex 4.1 Detail Budget_Activi'!V407+'Annex 4.1 Detail Budget_Activi'!V417</f>
        <v>453000</v>
      </c>
      <c r="C125" s="57">
        <f>+'Annex 4.1 Detail Budget_Activi'!W357+'Annex 4.1 Detail Budget_Activi'!W367+'Annex 4.1 Detail Budget_Activi'!W377+'Annex 4.1 Detail Budget_Activi'!W387+'Annex 4.1 Detail Budget_Activi'!W397+'Annex 4.1 Detail Budget_Activi'!W407+'Annex 4.1 Detail Budget_Activi'!W417</f>
        <v>373920</v>
      </c>
      <c r="D125" s="57">
        <f>+'Annex 4.1 Detail Budget_Activi'!X357+'Annex 4.1 Detail Budget_Activi'!X367+'Annex 4.1 Detail Budget_Activi'!X377+'Annex 4.1 Detail Budget_Activi'!X387+'Annex 4.1 Detail Budget_Activi'!X397+'Annex 4.1 Detail Budget_Activi'!X407+'Annex 4.1 Detail Budget_Activi'!X417</f>
        <v>50400</v>
      </c>
      <c r="E125" s="57">
        <f>+'Annex 4.1 Detail Budget_Activi'!Y357+'Annex 4.1 Detail Budget_Activi'!Y367+'Annex 4.1 Detail Budget_Activi'!Y377+'Annex 4.1 Detail Budget_Activi'!Y387+'Annex 4.1 Detail Budget_Activi'!Y397+'Annex 4.1 Detail Budget_Activi'!Y407+'Annex 4.1 Detail Budget_Activi'!Y417</f>
        <v>0</v>
      </c>
      <c r="F125" s="57">
        <f>+'Annex 4.1 Detail Budget_Activi'!Z357+'Annex 4.1 Detail Budget_Activi'!Z367+'Annex 4.1 Detail Budget_Activi'!Z377+'Annex 4.1 Detail Budget_Activi'!Z387+'Annex 4.1 Detail Budget_Activi'!Z397+'Annex 4.1 Detail Budget_Activi'!Z407+'Annex 4.1 Detail Budget_Activi'!Z417</f>
        <v>0</v>
      </c>
      <c r="G125" s="221">
        <f>+'Annex 4.1 Detail Budget_Activi'!AA357+'Annex 4.1 Detail Budget_Activi'!AA367+'Annex 4.1 Detail Budget_Activi'!AA377+'Annex 4.1 Detail Budget_Activi'!AA387+'Annex 4.1 Detail Budget_Activi'!AA397+'Annex 4.1 Detail Budget_Activi'!AA407+'Annex 4.1 Detail Budget_Activi'!AA417</f>
        <v>28680.000000000004</v>
      </c>
      <c r="H125" s="16">
        <f t="shared" si="14"/>
        <v>453000</v>
      </c>
      <c r="I125" s="16">
        <f t="shared" si="15"/>
        <v>0</v>
      </c>
    </row>
    <row r="126" spans="1:28" s="2" customFormat="1" ht="15" customHeight="1">
      <c r="A126" s="101" t="s">
        <v>25</v>
      </c>
      <c r="B126" s="57">
        <f>+'Annex 4.1 Detail Budget_Activi'!V358+'Annex 4.1 Detail Budget_Activi'!V368+'Annex 4.1 Detail Budget_Activi'!V378+'Annex 4.1 Detail Budget_Activi'!V388+'Annex 4.1 Detail Budget_Activi'!V398+'Annex 4.1 Detail Budget_Activi'!V408+'Annex 4.1 Detail Budget_Activi'!V418</f>
        <v>205000</v>
      </c>
      <c r="C126" s="57">
        <f>+'Annex 4.1 Detail Budget_Activi'!W358+'Annex 4.1 Detail Budget_Activi'!W368+'Annex 4.1 Detail Budget_Activi'!W378+'Annex 4.1 Detail Budget_Activi'!W388+'Annex 4.1 Detail Budget_Activi'!W398+'Annex 4.1 Detail Budget_Activi'!W408+'Annex 4.1 Detail Budget_Activi'!W418</f>
        <v>189400</v>
      </c>
      <c r="D126" s="57">
        <f>+'Annex 4.1 Detail Budget_Activi'!X358+'Annex 4.1 Detail Budget_Activi'!X368+'Annex 4.1 Detail Budget_Activi'!X378+'Annex 4.1 Detail Budget_Activi'!X388+'Annex 4.1 Detail Budget_Activi'!X398+'Annex 4.1 Detail Budget_Activi'!X408+'Annex 4.1 Detail Budget_Activi'!X418</f>
        <v>0</v>
      </c>
      <c r="E126" s="57">
        <f>+'Annex 4.1 Detail Budget_Activi'!Y358+'Annex 4.1 Detail Budget_Activi'!Y368+'Annex 4.1 Detail Budget_Activi'!Y378+'Annex 4.1 Detail Budget_Activi'!Y388+'Annex 4.1 Detail Budget_Activi'!Y398+'Annex 4.1 Detail Budget_Activi'!Y408+'Annex 4.1 Detail Budget_Activi'!Y418</f>
        <v>0</v>
      </c>
      <c r="F126" s="57">
        <f>+'Annex 4.1 Detail Budget_Activi'!Z358+'Annex 4.1 Detail Budget_Activi'!Z368+'Annex 4.1 Detail Budget_Activi'!Z378+'Annex 4.1 Detail Budget_Activi'!Z388+'Annex 4.1 Detail Budget_Activi'!Z398+'Annex 4.1 Detail Budget_Activi'!Z408+'Annex 4.1 Detail Budget_Activi'!Z418</f>
        <v>0</v>
      </c>
      <c r="G126" s="221">
        <f>+'Annex 4.1 Detail Budget_Activi'!AA358+'Annex 4.1 Detail Budget_Activi'!AA368+'Annex 4.1 Detail Budget_Activi'!AA378+'Annex 4.1 Detail Budget_Activi'!AA388+'Annex 4.1 Detail Budget_Activi'!AA398+'Annex 4.1 Detail Budget_Activi'!AA408+'Annex 4.1 Detail Budget_Activi'!AA418</f>
        <v>15600.000000000002</v>
      </c>
      <c r="H126" s="16">
        <f t="shared" si="14"/>
        <v>205000</v>
      </c>
      <c r="I126" s="16">
        <f t="shared" si="15"/>
        <v>0</v>
      </c>
    </row>
    <row r="127" spans="1:28" s="2" customFormat="1">
      <c r="A127" s="101" t="s">
        <v>26</v>
      </c>
      <c r="B127" s="57">
        <f>+'Annex 4.1 Detail Budget_Activi'!V359+'Annex 4.1 Detail Budget_Activi'!V369+'Annex 4.1 Detail Budget_Activi'!V379+'Annex 4.1 Detail Budget_Activi'!V389+'Annex 4.1 Detail Budget_Activi'!V399+'Annex 4.1 Detail Budget_Activi'!V409+'Annex 4.1 Detail Budget_Activi'!V419</f>
        <v>1125000</v>
      </c>
      <c r="C127" s="57">
        <f>+'Annex 4.1 Detail Budget_Activi'!W359+'Annex 4.1 Detail Budget_Activi'!W369+'Annex 4.1 Detail Budget_Activi'!W379+'Annex 4.1 Detail Budget_Activi'!W389+'Annex 4.1 Detail Budget_Activi'!W399+'Annex 4.1 Detail Budget_Activi'!W409+'Annex 4.1 Detail Budget_Activi'!W419</f>
        <v>993000</v>
      </c>
      <c r="D127" s="57">
        <f>+'Annex 4.1 Detail Budget_Activi'!X359+'Annex 4.1 Detail Budget_Activi'!X369+'Annex 4.1 Detail Budget_Activi'!X379+'Annex 4.1 Detail Budget_Activi'!X389+'Annex 4.1 Detail Budget_Activi'!X399+'Annex 4.1 Detail Budget_Activi'!X409+'Annex 4.1 Detail Budget_Activi'!X419</f>
        <v>36000</v>
      </c>
      <c r="E127" s="57">
        <f>+'Annex 4.1 Detail Budget_Activi'!Y359+'Annex 4.1 Detail Budget_Activi'!Y369+'Annex 4.1 Detail Budget_Activi'!Y379+'Annex 4.1 Detail Budget_Activi'!Y389+'Annex 4.1 Detail Budget_Activi'!Y399+'Annex 4.1 Detail Budget_Activi'!Y409+'Annex 4.1 Detail Budget_Activi'!Y419</f>
        <v>0</v>
      </c>
      <c r="F127" s="57">
        <f>+'Annex 4.1 Detail Budget_Activi'!Z359+'Annex 4.1 Detail Budget_Activi'!Z369+'Annex 4.1 Detail Budget_Activi'!Z379+'Annex 4.1 Detail Budget_Activi'!Z389+'Annex 4.1 Detail Budget_Activi'!Z399+'Annex 4.1 Detail Budget_Activi'!Z409+'Annex 4.1 Detail Budget_Activi'!Z419</f>
        <v>0</v>
      </c>
      <c r="G127" s="221">
        <f>+'Annex 4.1 Detail Budget_Activi'!AA359+'Annex 4.1 Detail Budget_Activi'!AA369+'Annex 4.1 Detail Budget_Activi'!AA379+'Annex 4.1 Detail Budget_Activi'!AA389+'Annex 4.1 Detail Budget_Activi'!AA399+'Annex 4.1 Detail Budget_Activi'!AA409+'Annex 4.1 Detail Budget_Activi'!AA419</f>
        <v>96000</v>
      </c>
      <c r="H127" s="16">
        <f t="shared" si="14"/>
        <v>1125000</v>
      </c>
      <c r="I127" s="16">
        <f t="shared" si="15"/>
        <v>0</v>
      </c>
    </row>
    <row r="128" spans="1:28" s="2" customFormat="1" ht="15" customHeight="1">
      <c r="A128" s="101" t="s">
        <v>27</v>
      </c>
      <c r="B128" s="57">
        <f>+'Annex 4.1 Detail Budget_Activi'!V360+'Annex 4.1 Detail Budget_Activi'!V370+'Annex 4.1 Detail Budget_Activi'!V380+'Annex 4.1 Detail Budget_Activi'!V390+'Annex 4.1 Detail Budget_Activi'!V400+'Annex 4.1 Detail Budget_Activi'!V410+'Annex 4.1 Detail Budget_Activi'!V420</f>
        <v>190000</v>
      </c>
      <c r="C128" s="57">
        <f>+'Annex 4.1 Detail Budget_Activi'!W360+'Annex 4.1 Detail Budget_Activi'!W370+'Annex 4.1 Detail Budget_Activi'!W380+'Annex 4.1 Detail Budget_Activi'!W390+'Annex 4.1 Detail Budget_Activi'!W400+'Annex 4.1 Detail Budget_Activi'!W410+'Annex 4.1 Detail Budget_Activi'!W420</f>
        <v>169000</v>
      </c>
      <c r="D128" s="57">
        <f>+'Annex 4.1 Detail Budget_Activi'!X360+'Annex 4.1 Detail Budget_Activi'!X370+'Annex 4.1 Detail Budget_Activi'!X380+'Annex 4.1 Detail Budget_Activi'!X390+'Annex 4.1 Detail Budget_Activi'!X400+'Annex 4.1 Detail Budget_Activi'!X410+'Annex 4.1 Detail Budget_Activi'!X420</f>
        <v>0</v>
      </c>
      <c r="E128" s="57">
        <f>+'Annex 4.1 Detail Budget_Activi'!Y360+'Annex 4.1 Detail Budget_Activi'!Y370+'Annex 4.1 Detail Budget_Activi'!Y380+'Annex 4.1 Detail Budget_Activi'!Y390+'Annex 4.1 Detail Budget_Activi'!Y400+'Annex 4.1 Detail Budget_Activi'!Y410+'Annex 4.1 Detail Budget_Activi'!Y420</f>
        <v>0</v>
      </c>
      <c r="F128" s="57">
        <f>+'Annex 4.1 Detail Budget_Activi'!Z360+'Annex 4.1 Detail Budget_Activi'!Z370+'Annex 4.1 Detail Budget_Activi'!Z380+'Annex 4.1 Detail Budget_Activi'!Z390+'Annex 4.1 Detail Budget_Activi'!Z400+'Annex 4.1 Detail Budget_Activi'!Z410+'Annex 4.1 Detail Budget_Activi'!Z420</f>
        <v>0</v>
      </c>
      <c r="G128" s="221">
        <f>+'Annex 4.1 Detail Budget_Activi'!AA360+'Annex 4.1 Detail Budget_Activi'!AA370+'Annex 4.1 Detail Budget_Activi'!AA380+'Annex 4.1 Detail Budget_Activi'!AA390+'Annex 4.1 Detail Budget_Activi'!AA400+'Annex 4.1 Detail Budget_Activi'!AA410+'Annex 4.1 Detail Budget_Activi'!AA420</f>
        <v>21000</v>
      </c>
      <c r="H128" s="16">
        <f t="shared" si="14"/>
        <v>190000</v>
      </c>
      <c r="I128" s="16">
        <f t="shared" si="15"/>
        <v>0</v>
      </c>
    </row>
    <row r="129" spans="1:28" s="2" customFormat="1" ht="15" customHeight="1">
      <c r="A129" s="101" t="s">
        <v>28</v>
      </c>
      <c r="B129" s="57">
        <f>+'Annex 4.1 Detail Budget_Activi'!V361+'Annex 4.1 Detail Budget_Activi'!V371+'Annex 4.1 Detail Budget_Activi'!V381+'Annex 4.1 Detail Budget_Activi'!V391+'Annex 4.1 Detail Budget_Activi'!V401+'Annex 4.1 Detail Budget_Activi'!V411+'Annex 4.1 Detail Budget_Activi'!V421</f>
        <v>256000</v>
      </c>
      <c r="C129" s="57">
        <f>+'Annex 4.1 Detail Budget_Activi'!W361+'Annex 4.1 Detail Budget_Activi'!W371+'Annex 4.1 Detail Budget_Activi'!W381+'Annex 4.1 Detail Budget_Activi'!W391+'Annex 4.1 Detail Budget_Activi'!W401+'Annex 4.1 Detail Budget_Activi'!W411+'Annex 4.1 Detail Budget_Activi'!W421</f>
        <v>214300</v>
      </c>
      <c r="D129" s="57">
        <f>+'Annex 4.1 Detail Budget_Activi'!X361+'Annex 4.1 Detail Budget_Activi'!X371+'Annex 4.1 Detail Budget_Activi'!X381+'Annex 4.1 Detail Budget_Activi'!X391+'Annex 4.1 Detail Budget_Activi'!X401+'Annex 4.1 Detail Budget_Activi'!X411+'Annex 4.1 Detail Budget_Activi'!X421</f>
        <v>21600</v>
      </c>
      <c r="E129" s="57">
        <f>+'Annex 4.1 Detail Budget_Activi'!Y361+'Annex 4.1 Detail Budget_Activi'!Y371+'Annex 4.1 Detail Budget_Activi'!Y381+'Annex 4.1 Detail Budget_Activi'!Y391+'Annex 4.1 Detail Budget_Activi'!Y401+'Annex 4.1 Detail Budget_Activi'!Y411+'Annex 4.1 Detail Budget_Activi'!Y421</f>
        <v>0</v>
      </c>
      <c r="F129" s="57">
        <f>+'Annex 4.1 Detail Budget_Activi'!Z361+'Annex 4.1 Detail Budget_Activi'!Z371+'Annex 4.1 Detail Budget_Activi'!Z381+'Annex 4.1 Detail Budget_Activi'!Z391+'Annex 4.1 Detail Budget_Activi'!Z401+'Annex 4.1 Detail Budget_Activi'!Z411+'Annex 4.1 Detail Budget_Activi'!Z421</f>
        <v>0</v>
      </c>
      <c r="G129" s="221">
        <f>+'Annex 4.1 Detail Budget_Activi'!AA361+'Annex 4.1 Detail Budget_Activi'!AA371+'Annex 4.1 Detail Budget_Activi'!AA381+'Annex 4.1 Detail Budget_Activi'!AA391+'Annex 4.1 Detail Budget_Activi'!AA401+'Annex 4.1 Detail Budget_Activi'!AA411+'Annex 4.1 Detail Budget_Activi'!AA421</f>
        <v>20100</v>
      </c>
      <c r="H129" s="16">
        <f t="shared" si="14"/>
        <v>256000</v>
      </c>
      <c r="I129" s="16">
        <f t="shared" si="15"/>
        <v>0</v>
      </c>
    </row>
    <row r="130" spans="1:28" s="2" customFormat="1" ht="15" customHeight="1">
      <c r="A130" s="101" t="s">
        <v>29</v>
      </c>
      <c r="B130" s="57">
        <f>+'Annex 4.1 Detail Budget_Activi'!V362+'Annex 4.1 Detail Budget_Activi'!V372+'Annex 4.1 Detail Budget_Activi'!V382+'Annex 4.1 Detail Budget_Activi'!V392+'Annex 4.1 Detail Budget_Activi'!V402+'Annex 4.1 Detail Budget_Activi'!V412+'Annex 4.1 Detail Budget_Activi'!V422</f>
        <v>203000</v>
      </c>
      <c r="C130" s="57">
        <f>+'Annex 4.1 Detail Budget_Activi'!W362+'Annex 4.1 Detail Budget_Activi'!W372+'Annex 4.1 Detail Budget_Activi'!W382+'Annex 4.1 Detail Budget_Activi'!W392+'Annex 4.1 Detail Budget_Activi'!W402+'Annex 4.1 Detail Budget_Activi'!W412+'Annex 4.1 Detail Budget_Activi'!W422</f>
        <v>161300</v>
      </c>
      <c r="D130" s="57">
        <f>+'Annex 4.1 Detail Budget_Activi'!X362+'Annex 4.1 Detail Budget_Activi'!X372+'Annex 4.1 Detail Budget_Activi'!X382+'Annex 4.1 Detail Budget_Activi'!X392+'Annex 4.1 Detail Budget_Activi'!X402+'Annex 4.1 Detail Budget_Activi'!X412+'Annex 4.1 Detail Budget_Activi'!X422</f>
        <v>28800</v>
      </c>
      <c r="E130" s="57">
        <f>+'Annex 4.1 Detail Budget_Activi'!Y362+'Annex 4.1 Detail Budget_Activi'!Y372+'Annex 4.1 Detail Budget_Activi'!Y382+'Annex 4.1 Detail Budget_Activi'!Y392+'Annex 4.1 Detail Budget_Activi'!Y402+'Annex 4.1 Detail Budget_Activi'!Y412+'Annex 4.1 Detail Budget_Activi'!Y422</f>
        <v>0</v>
      </c>
      <c r="F130" s="57">
        <f>+'Annex 4.1 Detail Budget_Activi'!Z362+'Annex 4.1 Detail Budget_Activi'!Z372+'Annex 4.1 Detail Budget_Activi'!Z382+'Annex 4.1 Detail Budget_Activi'!Z392+'Annex 4.1 Detail Budget_Activi'!Z402+'Annex 4.1 Detail Budget_Activi'!Z412+'Annex 4.1 Detail Budget_Activi'!Z422</f>
        <v>0</v>
      </c>
      <c r="G130" s="221">
        <f>+'Annex 4.1 Detail Budget_Activi'!AA362+'Annex 4.1 Detail Budget_Activi'!AA372+'Annex 4.1 Detail Budget_Activi'!AA382+'Annex 4.1 Detail Budget_Activi'!AA392+'Annex 4.1 Detail Budget_Activi'!AA402+'Annex 4.1 Detail Budget_Activi'!AA412+'Annex 4.1 Detail Budget_Activi'!AA422</f>
        <v>12900.000000000002</v>
      </c>
      <c r="H130" s="16">
        <f t="shared" si="14"/>
        <v>203000</v>
      </c>
      <c r="I130" s="16">
        <f t="shared" si="15"/>
        <v>0</v>
      </c>
    </row>
    <row r="131" spans="1:28" s="2" customFormat="1" ht="15" customHeight="1">
      <c r="A131" s="101" t="s">
        <v>30</v>
      </c>
      <c r="B131" s="57">
        <f>+'Annex 4.1 Detail Budget_Activi'!V363+'Annex 4.1 Detail Budget_Activi'!V373+'Annex 4.1 Detail Budget_Activi'!V383+'Annex 4.1 Detail Budget_Activi'!V393+'Annex 4.1 Detail Budget_Activi'!V403+'Annex 4.1 Detail Budget_Activi'!V413+'Annex 4.1 Detail Budget_Activi'!V423</f>
        <v>2978280.5</v>
      </c>
      <c r="C131" s="57">
        <f>+'Annex 4.1 Detail Budget_Activi'!W363+'Annex 4.1 Detail Budget_Activi'!W373+'Annex 4.1 Detail Budget_Activi'!W383+'Annex 4.1 Detail Budget_Activi'!W393+'Annex 4.1 Detail Budget_Activi'!W403+'Annex 4.1 Detail Budget_Activi'!W413+'Annex 4.1 Detail Budget_Activi'!W423</f>
        <v>1267200</v>
      </c>
      <c r="D131" s="57">
        <f>+'Annex 4.1 Detail Budget_Activi'!X363+'Annex 4.1 Detail Budget_Activi'!X373+'Annex 4.1 Detail Budget_Activi'!X383+'Annex 4.1 Detail Budget_Activi'!X393+'Annex 4.1 Detail Budget_Activi'!X403+'Annex 4.1 Detail Budget_Activi'!X413+'Annex 4.1 Detail Budget_Activi'!X423</f>
        <v>873100.25</v>
      </c>
      <c r="E131" s="57">
        <f>+'Annex 4.1 Detail Budget_Activi'!Y363+'Annex 4.1 Detail Budget_Activi'!Y373+'Annex 4.1 Detail Budget_Activi'!Y383+'Annex 4.1 Detail Budget_Activi'!Y393+'Annex 4.1 Detail Budget_Activi'!Y403+'Annex 4.1 Detail Budget_Activi'!Y413+'Annex 4.1 Detail Budget_Activi'!Y423</f>
        <v>537052.25</v>
      </c>
      <c r="F131" s="57">
        <f>+'Annex 4.1 Detail Budget_Activi'!Z363+'Annex 4.1 Detail Budget_Activi'!Z373+'Annex 4.1 Detail Budget_Activi'!Z383+'Annex 4.1 Detail Budget_Activi'!Z393+'Annex 4.1 Detail Budget_Activi'!Z403+'Annex 4.1 Detail Budget_Activi'!Z413+'Annex 4.1 Detail Budget_Activi'!Z423</f>
        <v>0</v>
      </c>
      <c r="G131" s="221">
        <f>+'Annex 4.1 Detail Budget_Activi'!AA363+'Annex 4.1 Detail Budget_Activi'!AA373+'Annex 4.1 Detail Budget_Activi'!AA383+'Annex 4.1 Detail Budget_Activi'!AA393+'Annex 4.1 Detail Budget_Activi'!AA403+'Annex 4.1 Detail Budget_Activi'!AA413+'Annex 4.1 Detail Budget_Activi'!AA423</f>
        <v>300928</v>
      </c>
      <c r="H131" s="16">
        <f t="shared" si="14"/>
        <v>2978280.5</v>
      </c>
      <c r="I131" s="16">
        <f t="shared" si="15"/>
        <v>0</v>
      </c>
    </row>
    <row r="132" spans="1:28" s="2" customFormat="1" ht="15" customHeight="1">
      <c r="A132" s="85"/>
      <c r="B132" s="57"/>
      <c r="C132" s="7"/>
      <c r="D132" s="7"/>
      <c r="E132" s="7"/>
      <c r="F132" s="7"/>
      <c r="G132" s="222"/>
      <c r="H132" s="16">
        <f t="shared" si="14"/>
        <v>0</v>
      </c>
      <c r="I132" s="16">
        <f t="shared" si="15"/>
        <v>0</v>
      </c>
    </row>
    <row r="133" spans="1:28" s="6" customFormat="1" ht="19.899999999999999" customHeight="1">
      <c r="A133" s="14" t="s">
        <v>387</v>
      </c>
      <c r="B133" s="55">
        <f t="shared" ref="B133:G133" si="25">+B134</f>
        <v>1944000</v>
      </c>
      <c r="C133" s="55">
        <f t="shared" si="25"/>
        <v>1231200</v>
      </c>
      <c r="D133" s="55">
        <f t="shared" si="25"/>
        <v>0</v>
      </c>
      <c r="E133" s="55">
        <f t="shared" si="25"/>
        <v>0</v>
      </c>
      <c r="F133" s="55">
        <f t="shared" si="25"/>
        <v>194400</v>
      </c>
      <c r="G133" s="218">
        <f t="shared" si="25"/>
        <v>518400</v>
      </c>
      <c r="H133" s="16">
        <f t="shared" ref="H133:H174" si="26">SUM(C133:G133)</f>
        <v>1944000</v>
      </c>
      <c r="I133" s="16">
        <f t="shared" ref="I133:I174" si="27">+B133-H133</f>
        <v>0</v>
      </c>
      <c r="J133" s="98"/>
      <c r="K133" s="98"/>
      <c r="L133" s="98"/>
      <c r="M133" s="98"/>
      <c r="N133" s="98"/>
      <c r="O133" s="98"/>
      <c r="P133" s="98"/>
      <c r="Q133" s="98"/>
      <c r="R133" s="98"/>
      <c r="S133" s="98"/>
      <c r="T133" s="98"/>
      <c r="U133" s="98"/>
      <c r="V133" s="98"/>
      <c r="W133" s="98"/>
      <c r="X133" s="98"/>
      <c r="Y133" s="98"/>
      <c r="Z133" s="98"/>
      <c r="AA133" s="98"/>
      <c r="AB133" s="98"/>
    </row>
    <row r="134" spans="1:28" s="23" customFormat="1" ht="15" customHeight="1">
      <c r="A134" s="89" t="s">
        <v>388</v>
      </c>
      <c r="B134" s="22">
        <f t="shared" ref="B134:G134" si="28">SUM(B135:B142)</f>
        <v>1944000</v>
      </c>
      <c r="C134" s="22">
        <f t="shared" si="28"/>
        <v>1231200</v>
      </c>
      <c r="D134" s="22">
        <f t="shared" si="28"/>
        <v>0</v>
      </c>
      <c r="E134" s="22">
        <f t="shared" si="28"/>
        <v>0</v>
      </c>
      <c r="F134" s="22">
        <f t="shared" si="28"/>
        <v>194400</v>
      </c>
      <c r="G134" s="220">
        <f t="shared" si="28"/>
        <v>518400</v>
      </c>
      <c r="H134" s="16">
        <f t="shared" si="26"/>
        <v>1944000</v>
      </c>
      <c r="I134" s="16">
        <f t="shared" si="27"/>
        <v>0</v>
      </c>
      <c r="J134" s="98"/>
      <c r="K134" s="98"/>
      <c r="L134" s="98"/>
      <c r="M134" s="98"/>
      <c r="N134" s="98"/>
      <c r="O134" s="98"/>
      <c r="P134" s="98"/>
      <c r="Q134" s="98"/>
      <c r="R134" s="98"/>
      <c r="S134" s="98"/>
      <c r="T134" s="98"/>
      <c r="U134" s="98"/>
      <c r="V134" s="98"/>
      <c r="W134" s="98"/>
      <c r="X134" s="98"/>
      <c r="Y134" s="98"/>
      <c r="Z134" s="98"/>
      <c r="AA134" s="98"/>
      <c r="AB134" s="98"/>
    </row>
    <row r="135" spans="1:28" s="2" customFormat="1" ht="15" customHeight="1">
      <c r="A135" s="100" t="s">
        <v>22</v>
      </c>
      <c r="B135" s="57">
        <f>+'Annex 4.1 Detail Budget_Activi'!V428+'Annex 4.1 Detail Budget_Activi'!V438</f>
        <v>0</v>
      </c>
      <c r="C135" s="57">
        <f>+'Annex 4.1 Detail Budget_Activi'!W428+'Annex 4.1 Detail Budget_Activi'!W438</f>
        <v>0</v>
      </c>
      <c r="D135" s="57">
        <f>+'Annex 4.1 Detail Budget_Activi'!X428+'Annex 4.1 Detail Budget_Activi'!X438</f>
        <v>0</v>
      </c>
      <c r="E135" s="57">
        <f>+'Annex 4.1 Detail Budget_Activi'!Y428+'Annex 4.1 Detail Budget_Activi'!Y438</f>
        <v>0</v>
      </c>
      <c r="F135" s="57">
        <f>+'Annex 4.1 Detail Budget_Activi'!Z428+'Annex 4.1 Detail Budget_Activi'!Z438</f>
        <v>0</v>
      </c>
      <c r="G135" s="221">
        <f>+'Annex 4.1 Detail Budget_Activi'!AA428+'Annex 4.1 Detail Budget_Activi'!AA438</f>
        <v>0</v>
      </c>
      <c r="H135" s="16">
        <f t="shared" si="26"/>
        <v>0</v>
      </c>
      <c r="I135" s="16">
        <f t="shared" si="27"/>
        <v>0</v>
      </c>
    </row>
    <row r="136" spans="1:28" s="2" customFormat="1" ht="15" customHeight="1">
      <c r="A136" s="101" t="s">
        <v>24</v>
      </c>
      <c r="B136" s="57">
        <f>+'Annex 4.1 Detail Budget_Activi'!V429+'Annex 4.1 Detail Budget_Activi'!V439</f>
        <v>0</v>
      </c>
      <c r="C136" s="57">
        <f>+'Annex 4.1 Detail Budget_Activi'!W429+'Annex 4.1 Detail Budget_Activi'!W439</f>
        <v>0</v>
      </c>
      <c r="D136" s="57">
        <f>+'Annex 4.1 Detail Budget_Activi'!X429+'Annex 4.1 Detail Budget_Activi'!X439</f>
        <v>0</v>
      </c>
      <c r="E136" s="57">
        <f>+'Annex 4.1 Detail Budget_Activi'!Y429+'Annex 4.1 Detail Budget_Activi'!Y439</f>
        <v>0</v>
      </c>
      <c r="F136" s="57">
        <f>+'Annex 4.1 Detail Budget_Activi'!Z429+'Annex 4.1 Detail Budget_Activi'!Z439</f>
        <v>0</v>
      </c>
      <c r="G136" s="221">
        <f>+'Annex 4.1 Detail Budget_Activi'!AA429+'Annex 4.1 Detail Budget_Activi'!AA439</f>
        <v>0</v>
      </c>
      <c r="H136" s="16">
        <f t="shared" si="26"/>
        <v>0</v>
      </c>
      <c r="I136" s="16">
        <f t="shared" si="27"/>
        <v>0</v>
      </c>
    </row>
    <row r="137" spans="1:28" s="2" customFormat="1" ht="15" customHeight="1">
      <c r="A137" s="101" t="s">
        <v>25</v>
      </c>
      <c r="B137" s="57">
        <f>+'Annex 4.1 Detail Budget_Activi'!V430+'Annex 4.1 Detail Budget_Activi'!V440</f>
        <v>0</v>
      </c>
      <c r="C137" s="57">
        <f>+'Annex 4.1 Detail Budget_Activi'!W430+'Annex 4.1 Detail Budget_Activi'!W440</f>
        <v>0</v>
      </c>
      <c r="D137" s="57">
        <f>+'Annex 4.1 Detail Budget_Activi'!X430+'Annex 4.1 Detail Budget_Activi'!X440</f>
        <v>0</v>
      </c>
      <c r="E137" s="57">
        <f>+'Annex 4.1 Detail Budget_Activi'!Y430+'Annex 4.1 Detail Budget_Activi'!Y440</f>
        <v>0</v>
      </c>
      <c r="F137" s="57">
        <f>+'Annex 4.1 Detail Budget_Activi'!Z430+'Annex 4.1 Detail Budget_Activi'!Z440</f>
        <v>0</v>
      </c>
      <c r="G137" s="221">
        <f>+'Annex 4.1 Detail Budget_Activi'!AA430+'Annex 4.1 Detail Budget_Activi'!AA440</f>
        <v>0</v>
      </c>
      <c r="H137" s="16">
        <f t="shared" si="26"/>
        <v>0</v>
      </c>
      <c r="I137" s="16">
        <f t="shared" si="27"/>
        <v>0</v>
      </c>
    </row>
    <row r="138" spans="1:28" s="2" customFormat="1" ht="15" customHeight="1">
      <c r="A138" s="101" t="s">
        <v>26</v>
      </c>
      <c r="B138" s="57">
        <f>+'Annex 4.1 Detail Budget_Activi'!V431+'Annex 4.1 Detail Budget_Activi'!V441</f>
        <v>648000</v>
      </c>
      <c r="C138" s="57">
        <f>+'Annex 4.1 Detail Budget_Activi'!W431+'Annex 4.1 Detail Budget_Activi'!W441</f>
        <v>453600</v>
      </c>
      <c r="D138" s="57">
        <f>+'Annex 4.1 Detail Budget_Activi'!X431+'Annex 4.1 Detail Budget_Activi'!X441</f>
        <v>0</v>
      </c>
      <c r="E138" s="57">
        <f>+'Annex 4.1 Detail Budget_Activi'!Y431+'Annex 4.1 Detail Budget_Activi'!Y441</f>
        <v>0</v>
      </c>
      <c r="F138" s="57">
        <f>+'Annex 4.1 Detail Budget_Activi'!Z431+'Annex 4.1 Detail Budget_Activi'!Z441</f>
        <v>64800</v>
      </c>
      <c r="G138" s="221">
        <f>+'Annex 4.1 Detail Budget_Activi'!AA431+'Annex 4.1 Detail Budget_Activi'!AA441</f>
        <v>129600</v>
      </c>
      <c r="H138" s="16">
        <f t="shared" si="26"/>
        <v>648000</v>
      </c>
      <c r="I138" s="16">
        <f t="shared" si="27"/>
        <v>0</v>
      </c>
    </row>
    <row r="139" spans="1:28" s="2" customFormat="1" ht="15" customHeight="1">
      <c r="A139" s="101" t="s">
        <v>27</v>
      </c>
      <c r="B139" s="57">
        <f>+'Annex 4.1 Detail Budget_Activi'!V432+'Annex 4.1 Detail Budget_Activi'!V442</f>
        <v>0</v>
      </c>
      <c r="C139" s="57">
        <f>+'Annex 4.1 Detail Budget_Activi'!W432+'Annex 4.1 Detail Budget_Activi'!W442</f>
        <v>0</v>
      </c>
      <c r="D139" s="57">
        <f>+'Annex 4.1 Detail Budget_Activi'!X432+'Annex 4.1 Detail Budget_Activi'!X442</f>
        <v>0</v>
      </c>
      <c r="E139" s="57">
        <f>+'Annex 4.1 Detail Budget_Activi'!Y432+'Annex 4.1 Detail Budget_Activi'!Y442</f>
        <v>0</v>
      </c>
      <c r="F139" s="57">
        <f>+'Annex 4.1 Detail Budget_Activi'!Z432+'Annex 4.1 Detail Budget_Activi'!Z442</f>
        <v>0</v>
      </c>
      <c r="G139" s="221">
        <f>+'Annex 4.1 Detail Budget_Activi'!AA432+'Annex 4.1 Detail Budget_Activi'!AA442</f>
        <v>0</v>
      </c>
      <c r="H139" s="16">
        <f t="shared" si="26"/>
        <v>0</v>
      </c>
      <c r="I139" s="16">
        <f t="shared" si="27"/>
        <v>0</v>
      </c>
    </row>
    <row r="140" spans="1:28" s="2" customFormat="1" ht="15" customHeight="1">
      <c r="A140" s="101" t="s">
        <v>28</v>
      </c>
      <c r="B140" s="57">
        <f>+'Annex 4.1 Detail Budget_Activi'!V433+'Annex 4.1 Detail Budget_Activi'!V443</f>
        <v>108000</v>
      </c>
      <c r="C140" s="57">
        <f>+'Annex 4.1 Detail Budget_Activi'!W433+'Annex 4.1 Detail Budget_Activi'!W443</f>
        <v>75600</v>
      </c>
      <c r="D140" s="57">
        <f>+'Annex 4.1 Detail Budget_Activi'!X433+'Annex 4.1 Detail Budget_Activi'!X443</f>
        <v>0</v>
      </c>
      <c r="E140" s="57">
        <f>+'Annex 4.1 Detail Budget_Activi'!Y433+'Annex 4.1 Detail Budget_Activi'!Y443</f>
        <v>0</v>
      </c>
      <c r="F140" s="57">
        <f>+'Annex 4.1 Detail Budget_Activi'!Z433+'Annex 4.1 Detail Budget_Activi'!Z443</f>
        <v>10800</v>
      </c>
      <c r="G140" s="221">
        <f>+'Annex 4.1 Detail Budget_Activi'!AA433+'Annex 4.1 Detail Budget_Activi'!AA443</f>
        <v>21600</v>
      </c>
      <c r="H140" s="16">
        <f t="shared" si="26"/>
        <v>108000</v>
      </c>
      <c r="I140" s="16">
        <f t="shared" si="27"/>
        <v>0</v>
      </c>
    </row>
    <row r="141" spans="1:28" s="2" customFormat="1" ht="15" customHeight="1">
      <c r="A141" s="101" t="s">
        <v>29</v>
      </c>
      <c r="B141" s="57">
        <f>+'Annex 4.1 Detail Budget_Activi'!V434+'Annex 4.1 Detail Budget_Activi'!V444</f>
        <v>432000</v>
      </c>
      <c r="C141" s="57">
        <f>+'Annex 4.1 Detail Budget_Activi'!W434+'Annex 4.1 Detail Budget_Activi'!W444</f>
        <v>302400</v>
      </c>
      <c r="D141" s="57">
        <f>+'Annex 4.1 Detail Budget_Activi'!X434+'Annex 4.1 Detail Budget_Activi'!X444</f>
        <v>0</v>
      </c>
      <c r="E141" s="57">
        <f>+'Annex 4.1 Detail Budget_Activi'!Y434+'Annex 4.1 Detail Budget_Activi'!Y444</f>
        <v>0</v>
      </c>
      <c r="F141" s="57">
        <f>+'Annex 4.1 Detail Budget_Activi'!Z434+'Annex 4.1 Detail Budget_Activi'!Z444</f>
        <v>43200</v>
      </c>
      <c r="G141" s="221">
        <f>+'Annex 4.1 Detail Budget_Activi'!AA434+'Annex 4.1 Detail Budget_Activi'!AA444</f>
        <v>86400</v>
      </c>
      <c r="H141" s="16">
        <f t="shared" si="26"/>
        <v>432000</v>
      </c>
      <c r="I141" s="16">
        <f t="shared" si="27"/>
        <v>0</v>
      </c>
    </row>
    <row r="142" spans="1:28" s="2" customFormat="1" ht="15" customHeight="1">
      <c r="A142" s="101" t="s">
        <v>30</v>
      </c>
      <c r="B142" s="57">
        <f>+'Annex 4.1 Detail Budget_Activi'!V435+'Annex 4.1 Detail Budget_Activi'!V445</f>
        <v>756000</v>
      </c>
      <c r="C142" s="57">
        <f>+'Annex 4.1 Detail Budget_Activi'!W435+'Annex 4.1 Detail Budget_Activi'!W445</f>
        <v>399600</v>
      </c>
      <c r="D142" s="57">
        <f>+'Annex 4.1 Detail Budget_Activi'!X435+'Annex 4.1 Detail Budget_Activi'!X445</f>
        <v>0</v>
      </c>
      <c r="E142" s="57">
        <f>+'Annex 4.1 Detail Budget_Activi'!Y435+'Annex 4.1 Detail Budget_Activi'!Y445</f>
        <v>0</v>
      </c>
      <c r="F142" s="57">
        <f>+'Annex 4.1 Detail Budget_Activi'!Z435+'Annex 4.1 Detail Budget_Activi'!Z445</f>
        <v>75600</v>
      </c>
      <c r="G142" s="221">
        <f>+'Annex 4.1 Detail Budget_Activi'!AA435+'Annex 4.1 Detail Budget_Activi'!AA445</f>
        <v>280800</v>
      </c>
      <c r="H142" s="16">
        <f t="shared" si="26"/>
        <v>756000</v>
      </c>
      <c r="I142" s="16">
        <f t="shared" si="27"/>
        <v>0</v>
      </c>
    </row>
    <row r="143" spans="1:28" s="2" customFormat="1" ht="15" customHeight="1">
      <c r="A143" s="85"/>
      <c r="B143" s="57"/>
      <c r="C143" s="7"/>
      <c r="D143" s="7"/>
      <c r="E143" s="7"/>
      <c r="F143" s="7"/>
      <c r="G143" s="222"/>
      <c r="H143" s="16">
        <f t="shared" si="26"/>
        <v>0</v>
      </c>
      <c r="I143" s="16">
        <f t="shared" si="27"/>
        <v>0</v>
      </c>
    </row>
    <row r="144" spans="1:28" s="6" customFormat="1" ht="15" customHeight="1">
      <c r="A144" s="11" t="s">
        <v>405</v>
      </c>
      <c r="B144" s="55">
        <f t="shared" ref="B144:G144" si="29">+B145+B155</f>
        <v>738821.0369045859</v>
      </c>
      <c r="C144" s="55">
        <f t="shared" si="29"/>
        <v>242805.27745229291</v>
      </c>
      <c r="D144" s="55">
        <f t="shared" si="29"/>
        <v>145794.6</v>
      </c>
      <c r="E144" s="55">
        <f t="shared" si="29"/>
        <v>0</v>
      </c>
      <c r="F144" s="55">
        <f t="shared" si="29"/>
        <v>0</v>
      </c>
      <c r="G144" s="55">
        <f t="shared" si="29"/>
        <v>350221.15945229295</v>
      </c>
      <c r="H144" s="16">
        <f t="shared" si="26"/>
        <v>738821.0369045859</v>
      </c>
      <c r="I144" s="16">
        <f t="shared" si="27"/>
        <v>0</v>
      </c>
      <c r="J144" s="98"/>
      <c r="K144" s="98"/>
      <c r="L144" s="98"/>
      <c r="M144" s="98"/>
      <c r="N144" s="98"/>
      <c r="O144" s="98"/>
      <c r="P144" s="98"/>
      <c r="Q144" s="98"/>
      <c r="R144" s="98"/>
      <c r="S144" s="98"/>
      <c r="T144" s="98"/>
      <c r="U144" s="98"/>
      <c r="V144" s="98"/>
      <c r="W144" s="98"/>
      <c r="X144" s="98"/>
      <c r="Y144" s="98"/>
      <c r="Z144" s="98"/>
      <c r="AA144" s="98"/>
      <c r="AB144" s="98"/>
    </row>
    <row r="145" spans="1:28" s="23" customFormat="1" ht="15" customHeight="1">
      <c r="A145" s="89" t="s">
        <v>406</v>
      </c>
      <c r="B145" s="40">
        <f t="shared" ref="B145:G145" si="30">SUM(B146:B153)</f>
        <v>566621.0369045859</v>
      </c>
      <c r="C145" s="40">
        <f t="shared" si="30"/>
        <v>186114.1184522929</v>
      </c>
      <c r="D145" s="40">
        <f t="shared" si="30"/>
        <v>145794.6</v>
      </c>
      <c r="E145" s="40">
        <f t="shared" si="30"/>
        <v>0</v>
      </c>
      <c r="F145" s="40">
        <f t="shared" si="30"/>
        <v>0</v>
      </c>
      <c r="G145" s="68">
        <f t="shared" si="30"/>
        <v>234712.31845229291</v>
      </c>
      <c r="H145" s="16">
        <f t="shared" si="26"/>
        <v>566621.03690458578</v>
      </c>
      <c r="I145" s="16">
        <f t="shared" si="27"/>
        <v>0</v>
      </c>
      <c r="J145" s="98"/>
      <c r="K145" s="98"/>
      <c r="L145" s="98"/>
      <c r="M145" s="98"/>
      <c r="N145" s="98"/>
      <c r="O145" s="98"/>
      <c r="P145" s="98"/>
      <c r="Q145" s="98"/>
      <c r="R145" s="98"/>
      <c r="S145" s="98"/>
      <c r="T145" s="98"/>
      <c r="U145" s="98"/>
      <c r="V145" s="98"/>
      <c r="W145" s="98"/>
      <c r="X145" s="98"/>
      <c r="Y145" s="98"/>
      <c r="Z145" s="98"/>
      <c r="AA145" s="98"/>
      <c r="AB145" s="98"/>
    </row>
    <row r="146" spans="1:28" s="34" customFormat="1" ht="15" customHeight="1">
      <c r="A146" s="100" t="s">
        <v>22</v>
      </c>
      <c r="B146" s="57">
        <f>+'Annex 4.1 Detail Budget_Activi'!V450+'Annex 4.1 Detail Budget_Activi'!V460</f>
        <v>0</v>
      </c>
      <c r="C146" s="57">
        <f>+'Annex 4.1 Detail Budget_Activi'!W450+'Annex 4.1 Detail Budget_Activi'!W460</f>
        <v>0</v>
      </c>
      <c r="D146" s="57">
        <f>+'Annex 4.1 Detail Budget_Activi'!X450+'Annex 4.1 Detail Budget_Activi'!X460</f>
        <v>0</v>
      </c>
      <c r="E146" s="57">
        <f>+'Annex 4.1 Detail Budget_Activi'!Y450+'Annex 4.1 Detail Budget_Activi'!Y460</f>
        <v>0</v>
      </c>
      <c r="F146" s="57">
        <f>+'Annex 4.1 Detail Budget_Activi'!Z450+'Annex 4.1 Detail Budget_Activi'!Z460</f>
        <v>0</v>
      </c>
      <c r="G146" s="221">
        <f>+'Annex 4.1 Detail Budget_Activi'!AA450+'Annex 4.1 Detail Budget_Activi'!AA460</f>
        <v>0</v>
      </c>
      <c r="H146" s="16">
        <f t="shared" si="26"/>
        <v>0</v>
      </c>
      <c r="I146" s="16">
        <f t="shared" si="27"/>
        <v>0</v>
      </c>
    </row>
    <row r="147" spans="1:28" s="34" customFormat="1" ht="15" customHeight="1">
      <c r="A147" s="101" t="s">
        <v>24</v>
      </c>
      <c r="B147" s="57">
        <f>+'Annex 4.1 Detail Budget_Activi'!V451+'Annex 4.1 Detail Budget_Activi'!V461</f>
        <v>440000.00457651826</v>
      </c>
      <c r="C147" s="57">
        <f>+'Annex 4.1 Detail Budget_Activi'!W451+'Annex 4.1 Detail Budget_Activi'!W461</f>
        <v>134000.00228825913</v>
      </c>
      <c r="D147" s="57">
        <f>+'Annex 4.1 Detail Budget_Activi'!X451+'Annex 4.1 Detail Budget_Activi'!X461</f>
        <v>129000</v>
      </c>
      <c r="E147" s="57">
        <f>+'Annex 4.1 Detail Budget_Activi'!Y451+'Annex 4.1 Detail Budget_Activi'!Y461</f>
        <v>0</v>
      </c>
      <c r="F147" s="57">
        <f>+'Annex 4.1 Detail Budget_Activi'!Z451+'Annex 4.1 Detail Budget_Activi'!Z461</f>
        <v>0</v>
      </c>
      <c r="G147" s="221">
        <f>+'Annex 4.1 Detail Budget_Activi'!AA451+'Annex 4.1 Detail Budget_Activi'!AA461</f>
        <v>177000.00228825913</v>
      </c>
      <c r="H147" s="16">
        <f t="shared" si="26"/>
        <v>440000.0045765182</v>
      </c>
      <c r="I147" s="16">
        <f t="shared" si="27"/>
        <v>0</v>
      </c>
    </row>
    <row r="148" spans="1:28" s="34" customFormat="1" ht="15" customHeight="1">
      <c r="A148" s="101" t="s">
        <v>25</v>
      </c>
      <c r="B148" s="57">
        <f>+'Annex 4.1 Detail Budget_Activi'!V452+'Annex 4.1 Detail Budget_Activi'!V462</f>
        <v>0</v>
      </c>
      <c r="C148" s="57">
        <f>+'Annex 4.1 Detail Budget_Activi'!W452+'Annex 4.1 Detail Budget_Activi'!W462</f>
        <v>0</v>
      </c>
      <c r="D148" s="57">
        <f>+'Annex 4.1 Detail Budget_Activi'!X452+'Annex 4.1 Detail Budget_Activi'!X462</f>
        <v>0</v>
      </c>
      <c r="E148" s="57">
        <f>+'Annex 4.1 Detail Budget_Activi'!Y452+'Annex 4.1 Detail Budget_Activi'!Y462</f>
        <v>0</v>
      </c>
      <c r="F148" s="57">
        <f>+'Annex 4.1 Detail Budget_Activi'!Z452+'Annex 4.1 Detail Budget_Activi'!Z462</f>
        <v>0</v>
      </c>
      <c r="G148" s="221">
        <f>+'Annex 4.1 Detail Budget_Activi'!AA452+'Annex 4.1 Detail Budget_Activi'!AA462</f>
        <v>0</v>
      </c>
      <c r="H148" s="16">
        <f t="shared" si="26"/>
        <v>0</v>
      </c>
      <c r="I148" s="16">
        <f t="shared" si="27"/>
        <v>0</v>
      </c>
    </row>
    <row r="149" spans="1:28" s="34" customFormat="1" ht="15" customHeight="1">
      <c r="A149" s="101" t="s">
        <v>26</v>
      </c>
      <c r="B149" s="57">
        <f>+'Annex 4.1 Detail Budget_Activi'!V453+'Annex 4.1 Detail Budget_Activi'!V463</f>
        <v>36982.011441295719</v>
      </c>
      <c r="C149" s="57">
        <f>+'Annex 4.1 Detail Budget_Activi'!W453+'Annex 4.1 Detail Budget_Activi'!W463</f>
        <v>16094.60572064786</v>
      </c>
      <c r="D149" s="57">
        <f>+'Annex 4.1 Detail Budget_Activi'!X453+'Annex 4.1 Detail Budget_Activi'!X463</f>
        <v>3594.6000000000004</v>
      </c>
      <c r="E149" s="57">
        <f>+'Annex 4.1 Detail Budget_Activi'!Y453+'Annex 4.1 Detail Budget_Activi'!Y463</f>
        <v>0</v>
      </c>
      <c r="F149" s="57">
        <f>+'Annex 4.1 Detail Budget_Activi'!Z453+'Annex 4.1 Detail Budget_Activi'!Z463</f>
        <v>0</v>
      </c>
      <c r="G149" s="221">
        <f>+'Annex 4.1 Detail Budget_Activi'!AA453+'Annex 4.1 Detail Budget_Activi'!AA463</f>
        <v>17292.805720647862</v>
      </c>
      <c r="H149" s="16">
        <f t="shared" si="26"/>
        <v>36982.011441295719</v>
      </c>
      <c r="I149" s="16">
        <f t="shared" si="27"/>
        <v>0</v>
      </c>
    </row>
    <row r="150" spans="1:28" s="34" customFormat="1" ht="15" customHeight="1">
      <c r="A150" s="101" t="s">
        <v>27</v>
      </c>
      <c r="B150" s="57">
        <f>+'Annex 4.1 Detail Budget_Activi'!V454+'Annex 4.1 Detail Budget_Activi'!V464</f>
        <v>16000.005491821947</v>
      </c>
      <c r="C150" s="57">
        <f>+'Annex 4.1 Detail Budget_Activi'!W454+'Annex 4.1 Detail Budget_Activi'!W464</f>
        <v>7200.0027459109733</v>
      </c>
      <c r="D150" s="57">
        <f>+'Annex 4.1 Detail Budget_Activi'!X454+'Annex 4.1 Detail Budget_Activi'!X464</f>
        <v>1200</v>
      </c>
      <c r="E150" s="57">
        <f>+'Annex 4.1 Detail Budget_Activi'!Y454+'Annex 4.1 Detail Budget_Activi'!Y464</f>
        <v>0</v>
      </c>
      <c r="F150" s="57">
        <f>+'Annex 4.1 Detail Budget_Activi'!Z454+'Annex 4.1 Detail Budget_Activi'!Z464</f>
        <v>0</v>
      </c>
      <c r="G150" s="221">
        <f>+'Annex 4.1 Detail Budget_Activi'!AA454+'Annex 4.1 Detail Budget_Activi'!AA464</f>
        <v>7600.0027459109733</v>
      </c>
      <c r="H150" s="16">
        <f t="shared" si="26"/>
        <v>16000.005491821947</v>
      </c>
      <c r="I150" s="16">
        <f t="shared" si="27"/>
        <v>0</v>
      </c>
    </row>
    <row r="151" spans="1:28" s="34" customFormat="1" ht="15" customHeight="1">
      <c r="A151" s="101" t="s">
        <v>28</v>
      </c>
      <c r="B151" s="57">
        <f>+'Annex 4.1 Detail Budget_Activi'!V455+'Annex 4.1 Detail Budget_Activi'!V465</f>
        <v>18000.004576518288</v>
      </c>
      <c r="C151" s="57">
        <f>+'Annex 4.1 Detail Budget_Activi'!W455+'Annex 4.1 Detail Budget_Activi'!W465</f>
        <v>7400.0022882591429</v>
      </c>
      <c r="D151" s="57">
        <f>+'Annex 4.1 Detail Budget_Activi'!X455+'Annex 4.1 Detail Budget_Activi'!X465</f>
        <v>2400</v>
      </c>
      <c r="E151" s="57">
        <f>+'Annex 4.1 Detail Budget_Activi'!Y455+'Annex 4.1 Detail Budget_Activi'!Y465</f>
        <v>0</v>
      </c>
      <c r="F151" s="57">
        <f>+'Annex 4.1 Detail Budget_Activi'!Z455+'Annex 4.1 Detail Budget_Activi'!Z465</f>
        <v>0</v>
      </c>
      <c r="G151" s="221">
        <f>+'Annex 4.1 Detail Budget_Activi'!AA455+'Annex 4.1 Detail Budget_Activi'!AA465</f>
        <v>8200.0022882591438</v>
      </c>
      <c r="H151" s="16">
        <f t="shared" si="26"/>
        <v>18000.004576518288</v>
      </c>
      <c r="I151" s="16">
        <f t="shared" si="27"/>
        <v>0</v>
      </c>
    </row>
    <row r="152" spans="1:28" s="34" customFormat="1" ht="15" customHeight="1">
      <c r="A152" s="101" t="s">
        <v>29</v>
      </c>
      <c r="B152" s="57">
        <f>+'Annex 4.1 Detail Budget_Activi'!V456+'Annex 4.1 Detail Budget_Activi'!V466</f>
        <v>35000.005949473772</v>
      </c>
      <c r="C152" s="57">
        <f>+'Annex 4.1 Detail Budget_Activi'!W456+'Annex 4.1 Detail Budget_Activi'!W466</f>
        <v>13100.002974736886</v>
      </c>
      <c r="D152" s="57">
        <f>+'Annex 4.1 Detail Budget_Activi'!X456+'Annex 4.1 Detail Budget_Activi'!X466</f>
        <v>6600</v>
      </c>
      <c r="E152" s="57">
        <f>+'Annex 4.1 Detail Budget_Activi'!Y456+'Annex 4.1 Detail Budget_Activi'!Y466</f>
        <v>0</v>
      </c>
      <c r="F152" s="57">
        <f>+'Annex 4.1 Detail Budget_Activi'!Z456+'Annex 4.1 Detail Budget_Activi'!Z466</f>
        <v>0</v>
      </c>
      <c r="G152" s="221">
        <f>+'Annex 4.1 Detail Budget_Activi'!AA456+'Annex 4.1 Detail Budget_Activi'!AA466</f>
        <v>15300.002974736886</v>
      </c>
      <c r="H152" s="16">
        <f t="shared" si="26"/>
        <v>35000.005949473772</v>
      </c>
      <c r="I152" s="16">
        <f t="shared" si="27"/>
        <v>0</v>
      </c>
    </row>
    <row r="153" spans="1:28" s="34" customFormat="1" ht="15" customHeight="1">
      <c r="A153" s="101" t="s">
        <v>30</v>
      </c>
      <c r="B153" s="57">
        <f>+'Annex 4.1 Detail Budget_Activi'!V457+'Annex 4.1 Detail Budget_Activi'!V467</f>
        <v>20639.004868957803</v>
      </c>
      <c r="C153" s="57">
        <f>+'Annex 4.1 Detail Budget_Activi'!W457+'Annex 4.1 Detail Budget_Activi'!W467</f>
        <v>8319.5024344789017</v>
      </c>
      <c r="D153" s="57">
        <f>+'Annex 4.1 Detail Budget_Activi'!X457+'Annex 4.1 Detail Budget_Activi'!X467</f>
        <v>3000</v>
      </c>
      <c r="E153" s="57">
        <f>+'Annex 4.1 Detail Budget_Activi'!Y457+'Annex 4.1 Detail Budget_Activi'!Y467</f>
        <v>0</v>
      </c>
      <c r="F153" s="57">
        <f>+'Annex 4.1 Detail Budget_Activi'!Z457+'Annex 4.1 Detail Budget_Activi'!Z467</f>
        <v>0</v>
      </c>
      <c r="G153" s="221">
        <f>+'Annex 4.1 Detail Budget_Activi'!AA457+'Annex 4.1 Detail Budget_Activi'!AA467</f>
        <v>9319.5024344789017</v>
      </c>
      <c r="H153" s="16">
        <f t="shared" si="26"/>
        <v>20639.004868957803</v>
      </c>
      <c r="I153" s="16">
        <f t="shared" si="27"/>
        <v>0</v>
      </c>
    </row>
    <row r="154" spans="1:28" s="34" customFormat="1" ht="15" customHeight="1">
      <c r="A154" s="85"/>
      <c r="B154" s="57"/>
      <c r="C154" s="33"/>
      <c r="D154" s="33"/>
      <c r="E154" s="33"/>
      <c r="F154" s="33"/>
      <c r="G154" s="236"/>
      <c r="H154" s="16">
        <f t="shared" si="26"/>
        <v>0</v>
      </c>
      <c r="I154" s="16">
        <f t="shared" si="27"/>
        <v>0</v>
      </c>
    </row>
    <row r="155" spans="1:28" s="38" customFormat="1" ht="15" customHeight="1">
      <c r="A155" s="89" t="s">
        <v>434</v>
      </c>
      <c r="B155" s="22">
        <f t="shared" ref="B155:G155" si="31">SUM(B156:B163)</f>
        <v>172200</v>
      </c>
      <c r="C155" s="22">
        <f t="shared" si="31"/>
        <v>56691.159</v>
      </c>
      <c r="D155" s="22">
        <f t="shared" si="31"/>
        <v>0</v>
      </c>
      <c r="E155" s="22">
        <f t="shared" si="31"/>
        <v>0</v>
      </c>
      <c r="F155" s="22">
        <f t="shared" si="31"/>
        <v>0</v>
      </c>
      <c r="G155" s="220">
        <f t="shared" si="31"/>
        <v>115508.84100000001</v>
      </c>
      <c r="H155" s="16">
        <f t="shared" si="26"/>
        <v>172200</v>
      </c>
      <c r="I155" s="16">
        <f t="shared" si="27"/>
        <v>0</v>
      </c>
      <c r="J155" s="34"/>
      <c r="K155" s="34"/>
      <c r="L155" s="34"/>
      <c r="M155" s="34"/>
      <c r="N155" s="34"/>
      <c r="O155" s="34"/>
      <c r="P155" s="34"/>
      <c r="Q155" s="34"/>
      <c r="R155" s="34"/>
      <c r="S155" s="34"/>
      <c r="T155" s="34"/>
      <c r="U155" s="34"/>
      <c r="V155" s="34"/>
      <c r="W155" s="34"/>
      <c r="X155" s="34"/>
      <c r="Y155" s="34"/>
      <c r="Z155" s="34"/>
      <c r="AA155" s="34"/>
      <c r="AB155" s="34"/>
    </row>
    <row r="156" spans="1:28" s="35" customFormat="1" ht="15" customHeight="1">
      <c r="A156" s="100" t="s">
        <v>22</v>
      </c>
      <c r="B156" s="57">
        <f>+'Annex 4.1 Detail Budget_Activi'!V471+'Annex 4.1 Detail Budget_Activi'!V481</f>
        <v>0</v>
      </c>
      <c r="C156" s="57">
        <f>+'Annex 4.1 Detail Budget_Activi'!W471+'Annex 4.1 Detail Budget_Activi'!W481</f>
        <v>0</v>
      </c>
      <c r="D156" s="57">
        <f>+'Annex 4.1 Detail Budget_Activi'!X471+'Annex 4.1 Detail Budget_Activi'!X481</f>
        <v>0</v>
      </c>
      <c r="E156" s="57">
        <f>+'Annex 4.1 Detail Budget_Activi'!Y471+'Annex 4.1 Detail Budget_Activi'!Y481</f>
        <v>0</v>
      </c>
      <c r="F156" s="57">
        <f>+'Annex 4.1 Detail Budget_Activi'!Z471+'Annex 4.1 Detail Budget_Activi'!Z481</f>
        <v>0</v>
      </c>
      <c r="G156" s="57">
        <f>+'Annex 4.1 Detail Budget_Activi'!AA471+'Annex 4.1 Detail Budget_Activi'!AA481</f>
        <v>0</v>
      </c>
      <c r="H156" s="16">
        <f t="shared" si="26"/>
        <v>0</v>
      </c>
      <c r="I156" s="16">
        <f t="shared" si="27"/>
        <v>0</v>
      </c>
    </row>
    <row r="157" spans="1:28" s="35" customFormat="1" ht="15" customHeight="1">
      <c r="A157" s="101" t="s">
        <v>24</v>
      </c>
      <c r="B157" s="57">
        <f>+'Annex 4.1 Detail Budget_Activi'!V472+'Annex 4.1 Detail Budget_Activi'!V482</f>
        <v>34000</v>
      </c>
      <c r="C157" s="57">
        <f>+'Annex 4.1 Detail Budget_Activi'!W472+'Annex 4.1 Detail Budget_Activi'!W482</f>
        <v>9162.3820000000014</v>
      </c>
      <c r="D157" s="57">
        <f>+'Annex 4.1 Detail Budget_Activi'!X472+'Annex 4.1 Detail Budget_Activi'!X482</f>
        <v>0</v>
      </c>
      <c r="E157" s="57">
        <f>+'Annex 4.1 Detail Budget_Activi'!Y472+'Annex 4.1 Detail Budget_Activi'!Y482</f>
        <v>0</v>
      </c>
      <c r="F157" s="57">
        <f>+'Annex 4.1 Detail Budget_Activi'!Z472+'Annex 4.1 Detail Budget_Activi'!Z482</f>
        <v>0</v>
      </c>
      <c r="G157" s="57">
        <f>+'Annex 4.1 Detail Budget_Activi'!AA472+'Annex 4.1 Detail Budget_Activi'!AA482</f>
        <v>24837.618000000002</v>
      </c>
      <c r="H157" s="16">
        <f t="shared" si="26"/>
        <v>34000</v>
      </c>
      <c r="I157" s="16">
        <f t="shared" si="27"/>
        <v>0</v>
      </c>
    </row>
    <row r="158" spans="1:28" s="35" customFormat="1" ht="15" customHeight="1">
      <c r="A158" s="101" t="s">
        <v>25</v>
      </c>
      <c r="B158" s="57">
        <f>+'Annex 4.1 Detail Budget_Activi'!V473+'Annex 4.1 Detail Budget_Activi'!V483</f>
        <v>5000</v>
      </c>
      <c r="C158" s="57">
        <f>+'Annex 4.1 Detail Budget_Activi'!W473+'Annex 4.1 Detail Budget_Activi'!W483</f>
        <v>2314.1750000000002</v>
      </c>
      <c r="D158" s="57">
        <f>+'Annex 4.1 Detail Budget_Activi'!X473+'Annex 4.1 Detail Budget_Activi'!X483</f>
        <v>0</v>
      </c>
      <c r="E158" s="57">
        <f>+'Annex 4.1 Detail Budget_Activi'!Y473+'Annex 4.1 Detail Budget_Activi'!Y483</f>
        <v>0</v>
      </c>
      <c r="F158" s="57">
        <f>+'Annex 4.1 Detail Budget_Activi'!Z473+'Annex 4.1 Detail Budget_Activi'!Z483</f>
        <v>0</v>
      </c>
      <c r="G158" s="57">
        <f>+'Annex 4.1 Detail Budget_Activi'!AA473+'Annex 4.1 Detail Budget_Activi'!AA483</f>
        <v>2685.8249999999998</v>
      </c>
      <c r="H158" s="16">
        <f t="shared" si="26"/>
        <v>5000</v>
      </c>
      <c r="I158" s="16">
        <f t="shared" si="27"/>
        <v>0</v>
      </c>
    </row>
    <row r="159" spans="1:28" s="35" customFormat="1" ht="15" customHeight="1">
      <c r="A159" s="101" t="s">
        <v>26</v>
      </c>
      <c r="B159" s="57">
        <f>+'Annex 4.1 Detail Budget_Activi'!V474+'Annex 4.1 Detail Budget_Activi'!V484</f>
        <v>16000</v>
      </c>
      <c r="C159" s="57">
        <f>+'Annex 4.1 Detail Budget_Activi'!W474+'Annex 4.1 Detail Budget_Activi'!W484</f>
        <v>5761.8580000000002</v>
      </c>
      <c r="D159" s="57">
        <f>+'Annex 4.1 Detail Budget_Activi'!X474+'Annex 4.1 Detail Budget_Activi'!X484</f>
        <v>0</v>
      </c>
      <c r="E159" s="57">
        <f>+'Annex 4.1 Detail Budget_Activi'!Y474+'Annex 4.1 Detail Budget_Activi'!Y484</f>
        <v>0</v>
      </c>
      <c r="F159" s="57">
        <f>+'Annex 4.1 Detail Budget_Activi'!Z474+'Annex 4.1 Detail Budget_Activi'!Z484</f>
        <v>0</v>
      </c>
      <c r="G159" s="57">
        <f>+'Annex 4.1 Detail Budget_Activi'!AA474+'Annex 4.1 Detail Budget_Activi'!AA484</f>
        <v>10238.142</v>
      </c>
      <c r="H159" s="16">
        <f t="shared" si="26"/>
        <v>16000</v>
      </c>
      <c r="I159" s="16">
        <f t="shared" si="27"/>
        <v>0</v>
      </c>
    </row>
    <row r="160" spans="1:28" s="35" customFormat="1" ht="15" customHeight="1">
      <c r="A160" s="101" t="s">
        <v>27</v>
      </c>
      <c r="B160" s="57">
        <f>+'Annex 4.1 Detail Budget_Activi'!V475+'Annex 4.1 Detail Budget_Activi'!V485</f>
        <v>0</v>
      </c>
      <c r="C160" s="57">
        <f>+'Annex 4.1 Detail Budget_Activi'!W475+'Annex 4.1 Detail Budget_Activi'!W485</f>
        <v>0</v>
      </c>
      <c r="D160" s="57">
        <f>+'Annex 4.1 Detail Budget_Activi'!X475+'Annex 4.1 Detail Budget_Activi'!X485</f>
        <v>0</v>
      </c>
      <c r="E160" s="57">
        <f>+'Annex 4.1 Detail Budget_Activi'!Y475+'Annex 4.1 Detail Budget_Activi'!Y485</f>
        <v>0</v>
      </c>
      <c r="F160" s="57">
        <f>+'Annex 4.1 Detail Budget_Activi'!Z475+'Annex 4.1 Detail Budget_Activi'!Z485</f>
        <v>0</v>
      </c>
      <c r="G160" s="57">
        <f>+'Annex 4.1 Detail Budget_Activi'!AA475+'Annex 4.1 Detail Budget_Activi'!AA485</f>
        <v>0</v>
      </c>
      <c r="H160" s="16">
        <f t="shared" si="26"/>
        <v>0</v>
      </c>
      <c r="I160" s="16">
        <f t="shared" si="27"/>
        <v>0</v>
      </c>
    </row>
    <row r="161" spans="1:9" s="35" customFormat="1" ht="15" customHeight="1">
      <c r="A161" s="101" t="s">
        <v>28</v>
      </c>
      <c r="B161" s="57">
        <f>+'Annex 4.1 Detail Budget_Activi'!V476+'Annex 4.1 Detail Budget_Activi'!V486</f>
        <v>39000</v>
      </c>
      <c r="C161" s="57">
        <f>+'Annex 4.1 Detail Budget_Activi'!W476+'Annex 4.1 Detail Budget_Activi'!W486</f>
        <v>11476.557000000001</v>
      </c>
      <c r="D161" s="57">
        <f>+'Annex 4.1 Detail Budget_Activi'!X476+'Annex 4.1 Detail Budget_Activi'!X486</f>
        <v>0</v>
      </c>
      <c r="E161" s="57">
        <f>+'Annex 4.1 Detail Budget_Activi'!Y476+'Annex 4.1 Detail Budget_Activi'!Y486</f>
        <v>0</v>
      </c>
      <c r="F161" s="57">
        <f>+'Annex 4.1 Detail Budget_Activi'!Z476+'Annex 4.1 Detail Budget_Activi'!Z486</f>
        <v>0</v>
      </c>
      <c r="G161" s="57">
        <f>+'Annex 4.1 Detail Budget_Activi'!AA476+'Annex 4.1 Detail Budget_Activi'!AA486</f>
        <v>27523.442999999999</v>
      </c>
      <c r="H161" s="16">
        <f t="shared" si="26"/>
        <v>39000</v>
      </c>
      <c r="I161" s="16">
        <f t="shared" si="27"/>
        <v>0</v>
      </c>
    </row>
    <row r="162" spans="1:9" s="35" customFormat="1" ht="15" customHeight="1">
      <c r="A162" s="101" t="s">
        <v>29</v>
      </c>
      <c r="B162" s="57">
        <f>+'Annex 4.1 Detail Budget_Activi'!V477+'Annex 4.1 Detail Budget_Activi'!V487</f>
        <v>28000</v>
      </c>
      <c r="C162" s="57">
        <f>+'Annex 4.1 Detail Budget_Activi'!W477+'Annex 4.1 Detail Budget_Activi'!W487</f>
        <v>8028.8739999999998</v>
      </c>
      <c r="D162" s="57">
        <f>+'Annex 4.1 Detail Budget_Activi'!X477+'Annex 4.1 Detail Budget_Activi'!X487</f>
        <v>0</v>
      </c>
      <c r="E162" s="57">
        <f>+'Annex 4.1 Detail Budget_Activi'!Y477+'Annex 4.1 Detail Budget_Activi'!Y487</f>
        <v>0</v>
      </c>
      <c r="F162" s="57">
        <f>+'Annex 4.1 Detail Budget_Activi'!Z477+'Annex 4.1 Detail Budget_Activi'!Z487</f>
        <v>0</v>
      </c>
      <c r="G162" s="57">
        <f>+'Annex 4.1 Detail Budget_Activi'!AA477+'Annex 4.1 Detail Budget_Activi'!AA487</f>
        <v>19971.125999999997</v>
      </c>
      <c r="H162" s="16">
        <f t="shared" si="26"/>
        <v>27999.999999999996</v>
      </c>
      <c r="I162" s="16">
        <f t="shared" si="27"/>
        <v>0</v>
      </c>
    </row>
    <row r="163" spans="1:9" s="35" customFormat="1" ht="15" customHeight="1">
      <c r="A163" s="101" t="s">
        <v>30</v>
      </c>
      <c r="B163" s="57">
        <f>+'Annex 4.1 Detail Budget_Activi'!V478+'Annex 4.1 Detail Budget_Activi'!V488</f>
        <v>50200</v>
      </c>
      <c r="C163" s="57">
        <f>+'Annex 4.1 Detail Budget_Activi'!W478+'Annex 4.1 Detail Budget_Activi'!W488</f>
        <v>19947.312999999998</v>
      </c>
      <c r="D163" s="57">
        <f>+'Annex 4.1 Detail Budget_Activi'!X478+'Annex 4.1 Detail Budget_Activi'!X488</f>
        <v>0</v>
      </c>
      <c r="E163" s="57">
        <f>+'Annex 4.1 Detail Budget_Activi'!Y478+'Annex 4.1 Detail Budget_Activi'!Y488</f>
        <v>0</v>
      </c>
      <c r="F163" s="57">
        <f>+'Annex 4.1 Detail Budget_Activi'!Z478+'Annex 4.1 Detail Budget_Activi'!Z488</f>
        <v>0</v>
      </c>
      <c r="G163" s="57">
        <f>+'Annex 4.1 Detail Budget_Activi'!AA478+'Annex 4.1 Detail Budget_Activi'!AA488</f>
        <v>30252.687000000002</v>
      </c>
      <c r="H163" s="16">
        <f t="shared" si="26"/>
        <v>50200</v>
      </c>
      <c r="I163" s="16">
        <f t="shared" si="27"/>
        <v>0</v>
      </c>
    </row>
    <row r="164" spans="1:9" s="35" customFormat="1" ht="15" customHeight="1">
      <c r="A164" s="102"/>
      <c r="B164" s="57"/>
      <c r="C164" s="57"/>
      <c r="D164" s="57"/>
      <c r="E164" s="57"/>
      <c r="F164" s="57"/>
      <c r="G164" s="57"/>
      <c r="H164" s="16"/>
      <c r="I164" s="16"/>
    </row>
    <row r="165" spans="1:9" s="35" customFormat="1" ht="15" customHeight="1">
      <c r="A165" s="343" t="s">
        <v>459</v>
      </c>
      <c r="B165" s="55">
        <f>SUM(B166:B173)</f>
        <v>210000</v>
      </c>
      <c r="C165" s="55">
        <f t="shared" ref="C165:G165" si="32">SUM(C166:C173)</f>
        <v>105000</v>
      </c>
      <c r="D165" s="55">
        <f t="shared" si="32"/>
        <v>0</v>
      </c>
      <c r="E165" s="55">
        <f t="shared" si="32"/>
        <v>0</v>
      </c>
      <c r="F165" s="55">
        <f t="shared" si="32"/>
        <v>0</v>
      </c>
      <c r="G165" s="55">
        <f t="shared" si="32"/>
        <v>105000</v>
      </c>
      <c r="H165" s="55">
        <f>SUM(C165:G165)</f>
        <v>210000</v>
      </c>
      <c r="I165" s="55"/>
    </row>
    <row r="166" spans="1:9" s="35" customFormat="1" ht="15" customHeight="1">
      <c r="A166" s="102" t="s">
        <v>22</v>
      </c>
      <c r="B166" s="57">
        <f>+'Annex 4.1 Detail Budget_Activi'!V491</f>
        <v>0</v>
      </c>
      <c r="C166" s="57">
        <f>+'Annex 4.1 Detail Budget_Activi'!W491</f>
        <v>0</v>
      </c>
      <c r="D166" s="57">
        <f>+'Annex 4.1 Detail Budget_Activi'!X491</f>
        <v>0</v>
      </c>
      <c r="E166" s="57">
        <f>+'Annex 4.1 Detail Budget_Activi'!Y491</f>
        <v>0</v>
      </c>
      <c r="F166" s="57">
        <f>+'Annex 4.1 Detail Budget_Activi'!Z491</f>
        <v>0</v>
      </c>
      <c r="G166" s="57">
        <f>+'Annex 4.1 Detail Budget_Activi'!AA491</f>
        <v>0</v>
      </c>
      <c r="H166" s="57">
        <f>SUM(B166:G166)</f>
        <v>0</v>
      </c>
      <c r="I166" s="16"/>
    </row>
    <row r="167" spans="1:9" s="35" customFormat="1" ht="15" customHeight="1">
      <c r="A167" s="102" t="s">
        <v>24</v>
      </c>
      <c r="B167" s="57">
        <f>+'Annex 4.1 Detail Budget_Activi'!V492</f>
        <v>60000</v>
      </c>
      <c r="C167" s="57">
        <f>+'Annex 4.1 Detail Budget_Activi'!W492</f>
        <v>30000</v>
      </c>
      <c r="D167" s="57">
        <f>+'Annex 4.1 Detail Budget_Activi'!X492</f>
        <v>0</v>
      </c>
      <c r="E167" s="57">
        <f>+'Annex 4.1 Detail Budget_Activi'!Y492</f>
        <v>0</v>
      </c>
      <c r="F167" s="57">
        <f>+'Annex 4.1 Detail Budget_Activi'!Z492</f>
        <v>0</v>
      </c>
      <c r="G167" s="57">
        <f>+'Annex 4.1 Detail Budget_Activi'!AA492</f>
        <v>30000</v>
      </c>
      <c r="H167" s="57">
        <f t="shared" ref="H167:H173" si="33">SUM(B167:G167)</f>
        <v>120000</v>
      </c>
      <c r="I167" s="16"/>
    </row>
    <row r="168" spans="1:9" s="35" customFormat="1" ht="15" customHeight="1">
      <c r="A168" s="102" t="s">
        <v>25</v>
      </c>
      <c r="B168" s="57">
        <f>+'Annex 4.1 Detail Budget_Activi'!V493</f>
        <v>96000</v>
      </c>
      <c r="C168" s="57">
        <f>+'Annex 4.1 Detail Budget_Activi'!W493</f>
        <v>48000</v>
      </c>
      <c r="D168" s="57">
        <f>+'Annex 4.1 Detail Budget_Activi'!X493</f>
        <v>0</v>
      </c>
      <c r="E168" s="57">
        <f>+'Annex 4.1 Detail Budget_Activi'!Y493</f>
        <v>0</v>
      </c>
      <c r="F168" s="57">
        <f>+'Annex 4.1 Detail Budget_Activi'!Z493</f>
        <v>0</v>
      </c>
      <c r="G168" s="57">
        <f>+'Annex 4.1 Detail Budget_Activi'!AA493</f>
        <v>48000</v>
      </c>
      <c r="H168" s="57">
        <f t="shared" si="33"/>
        <v>192000</v>
      </c>
      <c r="I168" s="16"/>
    </row>
    <row r="169" spans="1:9" s="35" customFormat="1" ht="15" customHeight="1">
      <c r="A169" s="102" t="s">
        <v>26</v>
      </c>
      <c r="B169" s="57">
        <f>+'Annex 4.1 Detail Budget_Activi'!V494</f>
        <v>12000</v>
      </c>
      <c r="C169" s="57">
        <f>+'Annex 4.1 Detail Budget_Activi'!W494</f>
        <v>6000</v>
      </c>
      <c r="D169" s="57">
        <f>+'Annex 4.1 Detail Budget_Activi'!X494</f>
        <v>0</v>
      </c>
      <c r="E169" s="57">
        <f>+'Annex 4.1 Detail Budget_Activi'!Y494</f>
        <v>0</v>
      </c>
      <c r="F169" s="57">
        <f>+'Annex 4.1 Detail Budget_Activi'!Z494</f>
        <v>0</v>
      </c>
      <c r="G169" s="57">
        <f>+'Annex 4.1 Detail Budget_Activi'!AA494</f>
        <v>6000</v>
      </c>
      <c r="H169" s="57">
        <f t="shared" si="33"/>
        <v>24000</v>
      </c>
      <c r="I169" s="16"/>
    </row>
    <row r="170" spans="1:9" s="35" customFormat="1" ht="15" customHeight="1">
      <c r="A170" s="102" t="s">
        <v>27</v>
      </c>
      <c r="B170" s="57">
        <f>+'Annex 4.1 Detail Budget_Activi'!V495</f>
        <v>0</v>
      </c>
      <c r="C170" s="57">
        <f>+'Annex 4.1 Detail Budget_Activi'!W495</f>
        <v>0</v>
      </c>
      <c r="D170" s="57">
        <f>+'Annex 4.1 Detail Budget_Activi'!X495</f>
        <v>0</v>
      </c>
      <c r="E170" s="57">
        <f>+'Annex 4.1 Detail Budget_Activi'!Y495</f>
        <v>0</v>
      </c>
      <c r="F170" s="57">
        <f>+'Annex 4.1 Detail Budget_Activi'!Z495</f>
        <v>0</v>
      </c>
      <c r="G170" s="57">
        <f>+'Annex 4.1 Detail Budget_Activi'!AA495</f>
        <v>0</v>
      </c>
      <c r="H170" s="57">
        <f t="shared" si="33"/>
        <v>0</v>
      </c>
      <c r="I170" s="16"/>
    </row>
    <row r="171" spans="1:9" s="35" customFormat="1" ht="15" customHeight="1">
      <c r="A171" s="102" t="s">
        <v>28</v>
      </c>
      <c r="B171" s="57">
        <f>+'Annex 4.1 Detail Budget_Activi'!V496</f>
        <v>12000</v>
      </c>
      <c r="C171" s="57">
        <f>+'Annex 4.1 Detail Budget_Activi'!W496</f>
        <v>6000</v>
      </c>
      <c r="D171" s="57">
        <f>+'Annex 4.1 Detail Budget_Activi'!X496</f>
        <v>0</v>
      </c>
      <c r="E171" s="57">
        <f>+'Annex 4.1 Detail Budget_Activi'!Y496</f>
        <v>0</v>
      </c>
      <c r="F171" s="57">
        <f>+'Annex 4.1 Detail Budget_Activi'!Z496</f>
        <v>0</v>
      </c>
      <c r="G171" s="57">
        <f>+'Annex 4.1 Detail Budget_Activi'!AA496</f>
        <v>6000</v>
      </c>
      <c r="H171" s="57">
        <f t="shared" si="33"/>
        <v>24000</v>
      </c>
      <c r="I171" s="16"/>
    </row>
    <row r="172" spans="1:9" s="35" customFormat="1" ht="15" customHeight="1">
      <c r="A172" s="102" t="s">
        <v>29</v>
      </c>
      <c r="B172" s="57">
        <f>+'Annex 4.1 Detail Budget_Activi'!V497</f>
        <v>24000</v>
      </c>
      <c r="C172" s="57">
        <f>+'Annex 4.1 Detail Budget_Activi'!W497</f>
        <v>12000</v>
      </c>
      <c r="D172" s="57">
        <f>+'Annex 4.1 Detail Budget_Activi'!X497</f>
        <v>0</v>
      </c>
      <c r="E172" s="57">
        <f>+'Annex 4.1 Detail Budget_Activi'!Y497</f>
        <v>0</v>
      </c>
      <c r="F172" s="57">
        <f>+'Annex 4.1 Detail Budget_Activi'!Z497</f>
        <v>0</v>
      </c>
      <c r="G172" s="57">
        <f>+'Annex 4.1 Detail Budget_Activi'!AA497</f>
        <v>12000</v>
      </c>
      <c r="H172" s="57">
        <f t="shared" si="33"/>
        <v>48000</v>
      </c>
      <c r="I172" s="16"/>
    </row>
    <row r="173" spans="1:9" s="35" customFormat="1" ht="15" customHeight="1">
      <c r="A173" s="344" t="s">
        <v>30</v>
      </c>
      <c r="B173" s="57">
        <f>+'Annex 4.1 Detail Budget_Activi'!V498</f>
        <v>6000</v>
      </c>
      <c r="C173" s="57">
        <f>+'Annex 4.1 Detail Budget_Activi'!W498</f>
        <v>3000</v>
      </c>
      <c r="D173" s="57">
        <f>+'Annex 4.1 Detail Budget_Activi'!X498</f>
        <v>0</v>
      </c>
      <c r="E173" s="57">
        <f>+'Annex 4.1 Detail Budget_Activi'!Y498</f>
        <v>0</v>
      </c>
      <c r="F173" s="57">
        <f>+'Annex 4.1 Detail Budget_Activi'!Z498</f>
        <v>0</v>
      </c>
      <c r="G173" s="57">
        <f>+'Annex 4.1 Detail Budget_Activi'!AA498</f>
        <v>3000</v>
      </c>
      <c r="H173" s="57">
        <f t="shared" si="33"/>
        <v>12000</v>
      </c>
      <c r="I173" s="16"/>
    </row>
    <row r="174" spans="1:9">
      <c r="A174" s="333" t="s">
        <v>469</v>
      </c>
      <c r="B174" s="55">
        <f>+B144+B100+B47+B4+B165</f>
        <v>115692244.853074</v>
      </c>
      <c r="C174" s="55">
        <f t="shared" ref="C174:H174" si="34">+C144+C100+C47+C4+C165</f>
        <v>26139067.132163607</v>
      </c>
      <c r="D174" s="55">
        <f t="shared" si="34"/>
        <v>37954961.617913842</v>
      </c>
      <c r="E174" s="55">
        <f t="shared" si="34"/>
        <v>18999529.744869277</v>
      </c>
      <c r="F174" s="55">
        <f t="shared" si="34"/>
        <v>24316473.028671633</v>
      </c>
      <c r="G174" s="55">
        <f t="shared" si="34"/>
        <v>8282213.3294556253</v>
      </c>
      <c r="H174" s="55">
        <f t="shared" si="34"/>
        <v>115692244.85307398</v>
      </c>
      <c r="I174" s="55">
        <f t="shared" ref="C174:I174" si="35">+I144+I100+I47+I4+I165</f>
        <v>0</v>
      </c>
    </row>
    <row r="175" spans="1:9" s="2" customFormat="1">
      <c r="B175" s="97"/>
      <c r="E175" s="96"/>
      <c r="H175" s="261"/>
      <c r="I175" s="261"/>
    </row>
    <row r="176" spans="1:9" s="2" customFormat="1" ht="126.75" customHeight="1">
      <c r="B176" s="97"/>
      <c r="E176" s="216"/>
      <c r="H176" s="261"/>
      <c r="I176" s="261"/>
    </row>
    <row r="177" spans="2:9" s="2" customFormat="1">
      <c r="B177" s="97"/>
      <c r="H177" s="261"/>
      <c r="I177" s="261"/>
    </row>
    <row r="178" spans="2:9">
      <c r="H178" s="261"/>
      <c r="I178" s="261"/>
    </row>
    <row r="179" spans="2:9">
      <c r="H179" s="261"/>
      <c r="I179" s="261"/>
    </row>
    <row r="180" spans="2:9">
      <c r="H180" s="261"/>
      <c r="I180" s="261"/>
    </row>
    <row r="181" spans="2:9">
      <c r="H181" s="261"/>
      <c r="I181" s="261"/>
    </row>
    <row r="182" spans="2:9">
      <c r="H182" s="261"/>
      <c r="I182" s="261"/>
    </row>
    <row r="183" spans="2:9">
      <c r="H183" s="261"/>
      <c r="I183" s="261"/>
    </row>
    <row r="184" spans="2:9">
      <c r="H184" s="260"/>
      <c r="I184" s="260"/>
    </row>
  </sheetData>
  <mergeCells count="6">
    <mergeCell ref="C2:G2"/>
    <mergeCell ref="H1:H3"/>
    <mergeCell ref="I1:I3"/>
    <mergeCell ref="A1:G1"/>
    <mergeCell ref="A2:A3"/>
    <mergeCell ref="B2:B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2" tint="-9.9978637043366805E-2"/>
  </sheetPr>
  <dimension ref="A1:AB106"/>
  <sheetViews>
    <sheetView topLeftCell="A87" workbookViewId="0">
      <selection activeCell="A87" sqref="A87:A95"/>
    </sheetView>
  </sheetViews>
  <sheetFormatPr defaultColWidth="11.42578125" defaultRowHeight="15"/>
  <cols>
    <col min="1" max="1" width="76.42578125" style="29" customWidth="1"/>
    <col min="2" max="2" width="17" style="63" customWidth="1"/>
    <col min="3" max="3" width="15.140625" style="29" customWidth="1"/>
    <col min="4" max="4" width="16.42578125" style="29" customWidth="1"/>
    <col min="5" max="5" width="13.7109375" style="29" customWidth="1"/>
    <col min="6" max="6" width="20.85546875" style="64" customWidth="1"/>
    <col min="7" max="7" width="10.85546875" style="29" customWidth="1"/>
    <col min="8" max="28" width="11.42578125" style="2"/>
    <col min="29" max="16384" width="11.42578125" style="29"/>
  </cols>
  <sheetData>
    <row r="1" spans="1:28">
      <c r="A1" s="350" t="s">
        <v>470</v>
      </c>
      <c r="B1" s="351"/>
      <c r="C1" s="351"/>
      <c r="D1" s="351"/>
      <c r="E1" s="351"/>
      <c r="F1" s="351"/>
      <c r="G1" s="351"/>
    </row>
    <row r="2" spans="1:28" ht="14.45" customHeight="1">
      <c r="A2" s="352" t="s">
        <v>0</v>
      </c>
      <c r="B2" s="367" t="s">
        <v>8</v>
      </c>
      <c r="C2" s="364" t="s">
        <v>9</v>
      </c>
      <c r="D2" s="364"/>
      <c r="E2" s="364"/>
      <c r="F2" s="364"/>
      <c r="G2" s="364"/>
    </row>
    <row r="3" spans="1:28" ht="42" customHeight="1">
      <c r="A3" s="352"/>
      <c r="B3" s="367"/>
      <c r="C3" s="334" t="s">
        <v>11</v>
      </c>
      <c r="D3" s="334" t="s">
        <v>12</v>
      </c>
      <c r="E3" s="334" t="s">
        <v>13</v>
      </c>
      <c r="F3" s="334" t="s">
        <v>14</v>
      </c>
      <c r="G3" s="217" t="s">
        <v>15</v>
      </c>
    </row>
    <row r="4" spans="1:28" ht="25.15" customHeight="1">
      <c r="A4" s="11" t="s">
        <v>16</v>
      </c>
      <c r="B4" s="55">
        <f t="shared" ref="B4:G4" si="0">+B5+B15</f>
        <v>94455226.240282491</v>
      </c>
      <c r="C4" s="55">
        <f t="shared" si="0"/>
        <v>20198028.720575716</v>
      </c>
      <c r="D4" s="55">
        <f t="shared" si="0"/>
        <v>36108919.855243757</v>
      </c>
      <c r="E4" s="55">
        <f t="shared" si="0"/>
        <v>8355565.8636192819</v>
      </c>
      <c r="F4" s="55">
        <f t="shared" si="0"/>
        <v>23745066.143671632</v>
      </c>
      <c r="G4" s="55">
        <f t="shared" si="0"/>
        <v>6047645.6571721015</v>
      </c>
    </row>
    <row r="5" spans="1:28" s="80" customFormat="1" ht="30">
      <c r="A5" s="76" t="s">
        <v>17</v>
      </c>
      <c r="B5" s="75">
        <f t="shared" ref="B5:G5" si="1">SUM(B6:B13)</f>
        <v>3898400.9392155656</v>
      </c>
      <c r="C5" s="75">
        <f t="shared" si="1"/>
        <v>3146526.5532066831</v>
      </c>
      <c r="D5" s="75">
        <f t="shared" si="1"/>
        <v>0</v>
      </c>
      <c r="E5" s="75">
        <f t="shared" si="1"/>
        <v>0</v>
      </c>
      <c r="F5" s="75">
        <f t="shared" si="1"/>
        <v>0</v>
      </c>
      <c r="G5" s="75">
        <f t="shared" si="1"/>
        <v>751874.38600888173</v>
      </c>
      <c r="H5" s="2"/>
      <c r="I5" s="2"/>
      <c r="J5" s="2"/>
      <c r="K5" s="2"/>
      <c r="L5" s="2"/>
      <c r="M5" s="2"/>
      <c r="N5" s="2"/>
      <c r="O5" s="2"/>
      <c r="P5" s="2"/>
      <c r="Q5" s="2"/>
      <c r="R5" s="2"/>
      <c r="S5" s="2"/>
      <c r="T5" s="2"/>
      <c r="U5" s="2"/>
      <c r="V5" s="2"/>
      <c r="W5" s="2"/>
      <c r="X5" s="2"/>
      <c r="Y5" s="2"/>
      <c r="Z5" s="2"/>
      <c r="AA5" s="2"/>
      <c r="AB5" s="2"/>
    </row>
    <row r="6" spans="1:28" s="2" customFormat="1" ht="15" customHeight="1">
      <c r="A6" s="100" t="s">
        <v>22</v>
      </c>
      <c r="B6" s="57">
        <f>+'Annex 4.1 Detail Budget_Activi'!V8+'Annex 4.1 Detail Budget_Activi'!V18+'Annex 4.1 Detail Budget_Activi'!V28+'Annex 4.1 Detail Budget_Activi'!V38</f>
        <v>0</v>
      </c>
      <c r="C6" s="57">
        <f>+'Annex 4.1 Detail Budget_Activi'!W8+'Annex 4.1 Detail Budget_Activi'!W18+'Annex 4.1 Detail Budget_Activi'!W28+'Annex 4.1 Detail Budget_Activi'!W38</f>
        <v>0</v>
      </c>
      <c r="D6" s="57">
        <f>+'Annex 4.1 Detail Budget_Activi'!X8+'Annex 4.1 Detail Budget_Activi'!X18+'Annex 4.1 Detail Budget_Activi'!X28+'Annex 4.1 Detail Budget_Activi'!X38</f>
        <v>0</v>
      </c>
      <c r="E6" s="57">
        <f>+'Annex 4.1 Detail Budget_Activi'!Y8+'Annex 4.1 Detail Budget_Activi'!Y18+'Annex 4.1 Detail Budget_Activi'!Y28+'Annex 4.1 Detail Budget_Activi'!Y38</f>
        <v>0</v>
      </c>
      <c r="F6" s="57">
        <f>+'Annex 4.1 Detail Budget_Activi'!Z8+'Annex 4.1 Detail Budget_Activi'!Z18+'Annex 4.1 Detail Budget_Activi'!Z28+'Annex 4.1 Detail Budget_Activi'!Z38</f>
        <v>0</v>
      </c>
      <c r="G6" s="57">
        <f>+'Annex 4.1 Detail Budget_Activi'!AA8+'Annex 4.1 Detail Budget_Activi'!AA18+'Annex 4.1 Detail Budget_Activi'!AA28+'Annex 4.1 Detail Budget_Activi'!AA38</f>
        <v>0</v>
      </c>
    </row>
    <row r="7" spans="1:28" s="2" customFormat="1" ht="15" customHeight="1">
      <c r="A7" s="101" t="s">
        <v>24</v>
      </c>
      <c r="B7" s="57">
        <f>+'Annex 4.1 Detail Budget_Activi'!V9+'Annex 4.1 Detail Budget_Activi'!V19+'Annex 4.1 Detail Budget_Activi'!V29+'Annex 4.1 Detail Budget_Activi'!V39</f>
        <v>0</v>
      </c>
      <c r="C7" s="57">
        <f>+'Annex 4.1 Detail Budget_Activi'!W9+'Annex 4.1 Detail Budget_Activi'!W19+'Annex 4.1 Detail Budget_Activi'!W29+'Annex 4.1 Detail Budget_Activi'!W39</f>
        <v>0</v>
      </c>
      <c r="D7" s="57">
        <f>+'Annex 4.1 Detail Budget_Activi'!X9+'Annex 4.1 Detail Budget_Activi'!X19+'Annex 4.1 Detail Budget_Activi'!X29+'Annex 4.1 Detail Budget_Activi'!X39</f>
        <v>0</v>
      </c>
      <c r="E7" s="57">
        <f>+'Annex 4.1 Detail Budget_Activi'!Y9+'Annex 4.1 Detail Budget_Activi'!Y19+'Annex 4.1 Detail Budget_Activi'!Y29+'Annex 4.1 Detail Budget_Activi'!Y39</f>
        <v>0</v>
      </c>
      <c r="F7" s="57">
        <f>+'Annex 4.1 Detail Budget_Activi'!Z9+'Annex 4.1 Detail Budget_Activi'!Z19+'Annex 4.1 Detail Budget_Activi'!Z29+'Annex 4.1 Detail Budget_Activi'!Z39</f>
        <v>0</v>
      </c>
      <c r="G7" s="57">
        <f>+'Annex 4.1 Detail Budget_Activi'!AA9+'Annex 4.1 Detail Budget_Activi'!AA19+'Annex 4.1 Detail Budget_Activi'!AA29+'Annex 4.1 Detail Budget_Activi'!AA39</f>
        <v>0</v>
      </c>
    </row>
    <row r="8" spans="1:28" s="2" customFormat="1" ht="15" customHeight="1">
      <c r="A8" s="101" t="s">
        <v>25</v>
      </c>
      <c r="B8" s="57">
        <f>+'Annex 4.1 Detail Budget_Activi'!V10+'Annex 4.1 Detail Budget_Activi'!V20+'Annex 4.1 Detail Budget_Activi'!V30+'Annex 4.1 Detail Budget_Activi'!V40</f>
        <v>0</v>
      </c>
      <c r="C8" s="57">
        <f>+'Annex 4.1 Detail Budget_Activi'!W10+'Annex 4.1 Detail Budget_Activi'!W20+'Annex 4.1 Detail Budget_Activi'!W30+'Annex 4.1 Detail Budget_Activi'!W40</f>
        <v>0</v>
      </c>
      <c r="D8" s="57">
        <f>+'Annex 4.1 Detail Budget_Activi'!X10+'Annex 4.1 Detail Budget_Activi'!X20+'Annex 4.1 Detail Budget_Activi'!X30+'Annex 4.1 Detail Budget_Activi'!X40</f>
        <v>0</v>
      </c>
      <c r="E8" s="57">
        <f>+'Annex 4.1 Detail Budget_Activi'!Y10+'Annex 4.1 Detail Budget_Activi'!Y20+'Annex 4.1 Detail Budget_Activi'!Y30+'Annex 4.1 Detail Budget_Activi'!Y40</f>
        <v>0</v>
      </c>
      <c r="F8" s="57">
        <f>+'Annex 4.1 Detail Budget_Activi'!Z10+'Annex 4.1 Detail Budget_Activi'!Z20+'Annex 4.1 Detail Budget_Activi'!Z30+'Annex 4.1 Detail Budget_Activi'!Z40</f>
        <v>0</v>
      </c>
      <c r="G8" s="57">
        <f>+'Annex 4.1 Detail Budget_Activi'!AA10+'Annex 4.1 Detail Budget_Activi'!AA20+'Annex 4.1 Detail Budget_Activi'!AA30+'Annex 4.1 Detail Budget_Activi'!AA40</f>
        <v>0</v>
      </c>
    </row>
    <row r="9" spans="1:28" s="2" customFormat="1" ht="15" customHeight="1">
      <c r="A9" s="101" t="s">
        <v>26</v>
      </c>
      <c r="B9" s="57">
        <f>+'Annex 4.1 Detail Budget_Activi'!V11+'Annex 4.1 Detail Budget_Activi'!V21+'Annex 4.1 Detail Budget_Activi'!V31+'Annex 4.1 Detail Budget_Activi'!V41</f>
        <v>0</v>
      </c>
      <c r="C9" s="57">
        <f>+'Annex 4.1 Detail Budget_Activi'!W11+'Annex 4.1 Detail Budget_Activi'!W21+'Annex 4.1 Detail Budget_Activi'!W31+'Annex 4.1 Detail Budget_Activi'!W41</f>
        <v>0</v>
      </c>
      <c r="D9" s="57">
        <f>+'Annex 4.1 Detail Budget_Activi'!X11+'Annex 4.1 Detail Budget_Activi'!X21+'Annex 4.1 Detail Budget_Activi'!X31+'Annex 4.1 Detail Budget_Activi'!X41</f>
        <v>0</v>
      </c>
      <c r="E9" s="57">
        <f>+'Annex 4.1 Detail Budget_Activi'!Y11+'Annex 4.1 Detail Budget_Activi'!Y21+'Annex 4.1 Detail Budget_Activi'!Y31+'Annex 4.1 Detail Budget_Activi'!Y41</f>
        <v>0</v>
      </c>
      <c r="F9" s="57">
        <f>+'Annex 4.1 Detail Budget_Activi'!Z11+'Annex 4.1 Detail Budget_Activi'!Z21+'Annex 4.1 Detail Budget_Activi'!Z31+'Annex 4.1 Detail Budget_Activi'!Z41</f>
        <v>0</v>
      </c>
      <c r="G9" s="57">
        <f>+'Annex 4.1 Detail Budget_Activi'!AA11+'Annex 4.1 Detail Budget_Activi'!AA21+'Annex 4.1 Detail Budget_Activi'!AA31+'Annex 4.1 Detail Budget_Activi'!AA41</f>
        <v>0</v>
      </c>
    </row>
    <row r="10" spans="1:28" s="2" customFormat="1" ht="15" customHeight="1">
      <c r="A10" s="101" t="s">
        <v>27</v>
      </c>
      <c r="B10" s="57">
        <f>+'Annex 4.1 Detail Budget_Activi'!V12+'Annex 4.1 Detail Budget_Activi'!V22+'Annex 4.1 Detail Budget_Activi'!V32+'Annex 4.1 Detail Budget_Activi'!V42</f>
        <v>0</v>
      </c>
      <c r="C10" s="57">
        <f>+'Annex 4.1 Detail Budget_Activi'!W12+'Annex 4.1 Detail Budget_Activi'!W22+'Annex 4.1 Detail Budget_Activi'!W32+'Annex 4.1 Detail Budget_Activi'!W42</f>
        <v>0</v>
      </c>
      <c r="D10" s="57">
        <f>+'Annex 4.1 Detail Budget_Activi'!X12+'Annex 4.1 Detail Budget_Activi'!X22+'Annex 4.1 Detail Budget_Activi'!X32+'Annex 4.1 Detail Budget_Activi'!X42</f>
        <v>0</v>
      </c>
      <c r="E10" s="57">
        <f>+'Annex 4.1 Detail Budget_Activi'!Y12+'Annex 4.1 Detail Budget_Activi'!Y22+'Annex 4.1 Detail Budget_Activi'!Y32+'Annex 4.1 Detail Budget_Activi'!Y42</f>
        <v>0</v>
      </c>
      <c r="F10" s="57">
        <f>+'Annex 4.1 Detail Budget_Activi'!Z12+'Annex 4.1 Detail Budget_Activi'!Z22+'Annex 4.1 Detail Budget_Activi'!Z32+'Annex 4.1 Detail Budget_Activi'!Z42</f>
        <v>0</v>
      </c>
      <c r="G10" s="57">
        <f>+'Annex 4.1 Detail Budget_Activi'!AA12+'Annex 4.1 Detail Budget_Activi'!AA22+'Annex 4.1 Detail Budget_Activi'!AA32+'Annex 4.1 Detail Budget_Activi'!AA42</f>
        <v>0</v>
      </c>
    </row>
    <row r="11" spans="1:28" s="2" customFormat="1" ht="15" customHeight="1">
      <c r="A11" s="101" t="s">
        <v>28</v>
      </c>
      <c r="B11" s="57">
        <f>+'Annex 4.1 Detail Budget_Activi'!V13+'Annex 4.1 Detail Budget_Activi'!V23+'Annex 4.1 Detail Budget_Activi'!V33+'Annex 4.1 Detail Budget_Activi'!V43</f>
        <v>0</v>
      </c>
      <c r="C11" s="57">
        <f>+'Annex 4.1 Detail Budget_Activi'!W13+'Annex 4.1 Detail Budget_Activi'!W23+'Annex 4.1 Detail Budget_Activi'!W33+'Annex 4.1 Detail Budget_Activi'!W43</f>
        <v>0</v>
      </c>
      <c r="D11" s="57">
        <f>+'Annex 4.1 Detail Budget_Activi'!X13+'Annex 4.1 Detail Budget_Activi'!X23+'Annex 4.1 Detail Budget_Activi'!X33+'Annex 4.1 Detail Budget_Activi'!X43</f>
        <v>0</v>
      </c>
      <c r="E11" s="57">
        <f>+'Annex 4.1 Detail Budget_Activi'!Y13+'Annex 4.1 Detail Budget_Activi'!Y23+'Annex 4.1 Detail Budget_Activi'!Y33+'Annex 4.1 Detail Budget_Activi'!Y43</f>
        <v>0</v>
      </c>
      <c r="F11" s="57">
        <f>+'Annex 4.1 Detail Budget_Activi'!Z13+'Annex 4.1 Detail Budget_Activi'!Z23+'Annex 4.1 Detail Budget_Activi'!Z33+'Annex 4.1 Detail Budget_Activi'!Z43</f>
        <v>0</v>
      </c>
      <c r="G11" s="57">
        <f>+'Annex 4.1 Detail Budget_Activi'!AA13+'Annex 4.1 Detail Budget_Activi'!AA23+'Annex 4.1 Detail Budget_Activi'!AA33+'Annex 4.1 Detail Budget_Activi'!AA43</f>
        <v>0</v>
      </c>
    </row>
    <row r="12" spans="1:28" s="2" customFormat="1" ht="15" customHeight="1">
      <c r="A12" s="101" t="s">
        <v>29</v>
      </c>
      <c r="B12" s="57">
        <f>+'Annex 4.1 Detail Budget_Activi'!V14+'Annex 4.1 Detail Budget_Activi'!V24+'Annex 4.1 Detail Budget_Activi'!V34+'Annex 4.1 Detail Budget_Activi'!V44</f>
        <v>0</v>
      </c>
      <c r="C12" s="57">
        <f>+'Annex 4.1 Detail Budget_Activi'!W14+'Annex 4.1 Detail Budget_Activi'!W24+'Annex 4.1 Detail Budget_Activi'!W34+'Annex 4.1 Detail Budget_Activi'!W44</f>
        <v>0</v>
      </c>
      <c r="D12" s="57">
        <f>+'Annex 4.1 Detail Budget_Activi'!X14+'Annex 4.1 Detail Budget_Activi'!X24+'Annex 4.1 Detail Budget_Activi'!X34+'Annex 4.1 Detail Budget_Activi'!X44</f>
        <v>0</v>
      </c>
      <c r="E12" s="57">
        <f>+'Annex 4.1 Detail Budget_Activi'!Y14+'Annex 4.1 Detail Budget_Activi'!Y24+'Annex 4.1 Detail Budget_Activi'!Y34+'Annex 4.1 Detail Budget_Activi'!Y44</f>
        <v>0</v>
      </c>
      <c r="F12" s="57">
        <f>+'Annex 4.1 Detail Budget_Activi'!Z14+'Annex 4.1 Detail Budget_Activi'!Z24+'Annex 4.1 Detail Budget_Activi'!Z34+'Annex 4.1 Detail Budget_Activi'!Z44</f>
        <v>0</v>
      </c>
      <c r="G12" s="57">
        <f>+'Annex 4.1 Detail Budget_Activi'!AA14+'Annex 4.1 Detail Budget_Activi'!AA24+'Annex 4.1 Detail Budget_Activi'!AA34+'Annex 4.1 Detail Budget_Activi'!AA44</f>
        <v>0</v>
      </c>
    </row>
    <row r="13" spans="1:28" s="2" customFormat="1" ht="15" customHeight="1">
      <c r="A13" s="101" t="s">
        <v>30</v>
      </c>
      <c r="B13" s="57">
        <f>+'Annex 4.1 Detail Budget_Activi'!V15+'Annex 4.1 Detail Budget_Activi'!V25+'Annex 4.1 Detail Budget_Activi'!V35+'Annex 4.1 Detail Budget_Activi'!V45</f>
        <v>3898400.9392155656</v>
      </c>
      <c r="C13" s="57">
        <f>+'Annex 4.1 Detail Budget_Activi'!W15+'Annex 4.1 Detail Budget_Activi'!W25+'Annex 4.1 Detail Budget_Activi'!W35+'Annex 4.1 Detail Budget_Activi'!W45</f>
        <v>3146526.5532066831</v>
      </c>
      <c r="D13" s="57">
        <f>+'Annex 4.1 Detail Budget_Activi'!X15+'Annex 4.1 Detail Budget_Activi'!X25+'Annex 4.1 Detail Budget_Activi'!X35+'Annex 4.1 Detail Budget_Activi'!X45</f>
        <v>0</v>
      </c>
      <c r="E13" s="57">
        <f>+'Annex 4.1 Detail Budget_Activi'!Y15+'Annex 4.1 Detail Budget_Activi'!Y25+'Annex 4.1 Detail Budget_Activi'!Y35+'Annex 4.1 Detail Budget_Activi'!Y45</f>
        <v>0</v>
      </c>
      <c r="F13" s="57">
        <f>+'Annex 4.1 Detail Budget_Activi'!Z15+'Annex 4.1 Detail Budget_Activi'!Z25+'Annex 4.1 Detail Budget_Activi'!Z35+'Annex 4.1 Detail Budget_Activi'!Z45</f>
        <v>0</v>
      </c>
      <c r="G13" s="57">
        <f>+'Annex 4.1 Detail Budget_Activi'!AA15+'Annex 4.1 Detail Budget_Activi'!AA25+'Annex 4.1 Detail Budget_Activi'!AA35+'Annex 4.1 Detail Budget_Activi'!AA45</f>
        <v>751874.38600888173</v>
      </c>
    </row>
    <row r="14" spans="1:28" s="2" customFormat="1" ht="15" customHeight="1">
      <c r="A14" s="102"/>
      <c r="B14" s="57"/>
      <c r="C14" s="7"/>
      <c r="D14" s="7"/>
      <c r="E14" s="7"/>
      <c r="F14" s="7"/>
      <c r="G14" s="7"/>
    </row>
    <row r="15" spans="1:28" s="80" customFormat="1" ht="30">
      <c r="A15" s="76" t="s">
        <v>45</v>
      </c>
      <c r="B15" s="75">
        <f t="shared" ref="B15:G15" si="2">SUM(B16:B23)</f>
        <v>90556825.30106692</v>
      </c>
      <c r="C15" s="75">
        <f t="shared" si="2"/>
        <v>17051502.167369034</v>
      </c>
      <c r="D15" s="75">
        <f t="shared" si="2"/>
        <v>36108919.855243757</v>
      </c>
      <c r="E15" s="75">
        <f t="shared" si="2"/>
        <v>8355565.8636192819</v>
      </c>
      <c r="F15" s="75">
        <f t="shared" si="2"/>
        <v>23745066.143671632</v>
      </c>
      <c r="G15" s="75">
        <f t="shared" si="2"/>
        <v>5295771.2711632196</v>
      </c>
      <c r="H15" s="2"/>
      <c r="I15" s="2"/>
      <c r="J15" s="2"/>
      <c r="K15" s="2"/>
      <c r="L15" s="2"/>
      <c r="M15" s="2"/>
      <c r="N15" s="2"/>
      <c r="O15" s="2"/>
      <c r="P15" s="2"/>
      <c r="Q15" s="2"/>
      <c r="R15" s="2"/>
      <c r="S15" s="2"/>
      <c r="T15" s="2"/>
      <c r="U15" s="2"/>
      <c r="V15" s="2"/>
      <c r="W15" s="2"/>
      <c r="X15" s="2"/>
      <c r="Y15" s="2"/>
      <c r="Z15" s="2"/>
      <c r="AA15" s="2"/>
      <c r="AB15" s="2"/>
    </row>
    <row r="16" spans="1:28" s="2" customFormat="1" ht="16.5" customHeight="1">
      <c r="A16" s="100" t="s">
        <v>22</v>
      </c>
      <c r="B16" s="57">
        <f>+'Annex 4.2 Detail Budget Output'!B18+'Annex 4.2 Detail Budget Output'!B28+'Annex 4.2 Detail Budget Output'!B38</f>
        <v>0</v>
      </c>
      <c r="C16" s="57">
        <f>+'Annex 4.2 Detail Budget Output'!C18+'Annex 4.2 Detail Budget Output'!C28+'Annex 4.2 Detail Budget Output'!C38</f>
        <v>0</v>
      </c>
      <c r="D16" s="57">
        <f>+'Annex 4.2 Detail Budget Output'!D18+'Annex 4.2 Detail Budget Output'!D28+'Annex 4.2 Detail Budget Output'!D38</f>
        <v>0</v>
      </c>
      <c r="E16" s="57">
        <f>+'Annex 4.2 Detail Budget Output'!E18+'Annex 4.2 Detail Budget Output'!E28+'Annex 4.2 Detail Budget Output'!E38</f>
        <v>0</v>
      </c>
      <c r="F16" s="57">
        <f>+'Annex 4.2 Detail Budget Output'!F18+'Annex 4.2 Detail Budget Output'!F28+'Annex 4.2 Detail Budget Output'!F38</f>
        <v>0</v>
      </c>
      <c r="G16" s="57">
        <f>+'Annex 4.2 Detail Budget Output'!G18+'Annex 4.2 Detail Budget Output'!G28+'Annex 4.2 Detail Budget Output'!G38</f>
        <v>0</v>
      </c>
    </row>
    <row r="17" spans="1:28" s="2" customFormat="1" ht="16.5" customHeight="1">
      <c r="A17" s="101" t="s">
        <v>24</v>
      </c>
      <c r="B17" s="57">
        <f>+'Annex 4.2 Detail Budget Output'!B19+'Annex 4.2 Detail Budget Output'!B29+'Annex 4.2 Detail Budget Output'!B39</f>
        <v>0</v>
      </c>
      <c r="C17" s="57">
        <f>+'Annex 4.2 Detail Budget Output'!C19+'Annex 4.2 Detail Budget Output'!C29+'Annex 4.2 Detail Budget Output'!C39</f>
        <v>0</v>
      </c>
      <c r="D17" s="57">
        <f>+'Annex 4.2 Detail Budget Output'!D19+'Annex 4.2 Detail Budget Output'!D29+'Annex 4.2 Detail Budget Output'!D39</f>
        <v>0</v>
      </c>
      <c r="E17" s="57">
        <f>+'Annex 4.2 Detail Budget Output'!E19+'Annex 4.2 Detail Budget Output'!E29+'Annex 4.2 Detail Budget Output'!E39</f>
        <v>0</v>
      </c>
      <c r="F17" s="57">
        <f>+'Annex 4.2 Detail Budget Output'!F19+'Annex 4.2 Detail Budget Output'!F29+'Annex 4.2 Detail Budget Output'!F39</f>
        <v>0</v>
      </c>
      <c r="G17" s="57">
        <f>+'Annex 4.2 Detail Budget Output'!G19+'Annex 4.2 Detail Budget Output'!G29+'Annex 4.2 Detail Budget Output'!G39</f>
        <v>0</v>
      </c>
    </row>
    <row r="18" spans="1:28" s="2" customFormat="1" ht="16.5" customHeight="1">
      <c r="A18" s="101" t="s">
        <v>25</v>
      </c>
      <c r="B18" s="57">
        <f>+'Annex 4.2 Detail Budget Output'!B20+'Annex 4.2 Detail Budget Output'!B30+'Annex 4.2 Detail Budget Output'!B40</f>
        <v>0</v>
      </c>
      <c r="C18" s="57">
        <f>+'Annex 4.2 Detail Budget Output'!C20+'Annex 4.2 Detail Budget Output'!C30+'Annex 4.2 Detail Budget Output'!C40</f>
        <v>0</v>
      </c>
      <c r="D18" s="57">
        <f>+'Annex 4.2 Detail Budget Output'!D20+'Annex 4.2 Detail Budget Output'!D30+'Annex 4.2 Detail Budget Output'!D40</f>
        <v>0</v>
      </c>
      <c r="E18" s="57">
        <f>+'Annex 4.2 Detail Budget Output'!E20+'Annex 4.2 Detail Budget Output'!E30+'Annex 4.2 Detail Budget Output'!E40</f>
        <v>0</v>
      </c>
      <c r="F18" s="57">
        <f>+'Annex 4.2 Detail Budget Output'!F20+'Annex 4.2 Detail Budget Output'!F30+'Annex 4.2 Detail Budget Output'!F40</f>
        <v>0</v>
      </c>
      <c r="G18" s="57">
        <f>+'Annex 4.2 Detail Budget Output'!G20+'Annex 4.2 Detail Budget Output'!G30+'Annex 4.2 Detail Budget Output'!G40</f>
        <v>0</v>
      </c>
    </row>
    <row r="19" spans="1:28" s="2" customFormat="1">
      <c r="A19" s="101" t="s">
        <v>26</v>
      </c>
      <c r="B19" s="57">
        <f>+'Annex 4.2 Detail Budget Output'!B21+'Annex 4.2 Detail Budget Output'!B31+'Annex 4.2 Detail Budget Output'!B41</f>
        <v>45007774.461712211</v>
      </c>
      <c r="C19" s="57">
        <f>+'Annex 4.2 Detail Budget Output'!C21+'Annex 4.2 Detail Budget Output'!C31+'Annex 4.2 Detail Budget Output'!C41</f>
        <v>8480064.1974346507</v>
      </c>
      <c r="D19" s="57">
        <f>+'Annex 4.2 Detail Budget Output'!D21+'Annex 4.2 Detail Budget Output'!D31+'Annex 4.2 Detail Budget Output'!D41</f>
        <v>18118018.805965941</v>
      </c>
      <c r="E19" s="57">
        <f>+'Annex 4.2 Detail Budget Output'!E21+'Annex 4.2 Detail Budget Output'!E31+'Annex 4.2 Detail Budget Output'!E41</f>
        <v>4990583.058393498</v>
      </c>
      <c r="F19" s="57">
        <f>+'Annex 4.2 Detail Budget Output'!F21+'Annex 4.2 Detail Budget Output'!F31+'Annex 4.2 Detail Budget Output'!F41</f>
        <v>11339672.706535943</v>
      </c>
      <c r="G19" s="57">
        <f>+'Annex 4.2 Detail Budget Output'!G21+'Annex 4.2 Detail Budget Output'!G31+'Annex 4.2 Detail Budget Output'!G41</f>
        <v>2079435.6933821789</v>
      </c>
    </row>
    <row r="20" spans="1:28" s="2" customFormat="1" ht="16.5" customHeight="1">
      <c r="A20" s="101" t="s">
        <v>27</v>
      </c>
      <c r="B20" s="57">
        <f>+'Annex 4.2 Detail Budget Output'!B22+'Annex 4.2 Detail Budget Output'!B32+'Annex 4.2 Detail Budget Output'!B42</f>
        <v>27124282.385422438</v>
      </c>
      <c r="C20" s="57">
        <f>+'Annex 4.2 Detail Budget Output'!C22+'Annex 4.2 Detail Budget Output'!C32+'Annex 4.2 Detail Budget Output'!C42</f>
        <v>5353865.7210172564</v>
      </c>
      <c r="D20" s="57">
        <f>+'Annex 4.2 Detail Budget Output'!D22+'Annex 4.2 Detail Budget Output'!D32+'Annex 4.2 Detail Budget Output'!D42</f>
        <v>11736244.600122623</v>
      </c>
      <c r="E20" s="57">
        <f>+'Annex 4.2 Detail Budget Output'!E22+'Annex 4.2 Detail Budget Output'!E32+'Annex 4.2 Detail Budget Output'!E42</f>
        <v>1315322.829807159</v>
      </c>
      <c r="F20" s="57">
        <f>+'Annex 4.2 Detail Budget Output'!F22+'Annex 4.2 Detail Budget Output'!F32+'Annex 4.2 Detail Budget Output'!F42</f>
        <v>7570856.1761615574</v>
      </c>
      <c r="G20" s="57">
        <f>+'Annex 4.2 Detail Budget Output'!G22+'Annex 4.2 Detail Budget Output'!G32+'Annex 4.2 Detail Budget Output'!G42</f>
        <v>1147993.058313844</v>
      </c>
    </row>
    <row r="21" spans="1:28" s="2" customFormat="1">
      <c r="A21" s="101" t="s">
        <v>28</v>
      </c>
      <c r="B21" s="57">
        <f>+'Annex 4.2 Detail Budget Output'!B23+'Annex 4.2 Detail Budget Output'!B33+'Annex 4.2 Detail Budget Output'!B43</f>
        <v>2429409.5709194816</v>
      </c>
      <c r="C21" s="57">
        <f>+'Annex 4.2 Detail Budget Output'!C23+'Annex 4.2 Detail Budget Output'!C33+'Annex 4.2 Detail Budget Output'!C43</f>
        <v>419337.8331172443</v>
      </c>
      <c r="D21" s="57">
        <f>+'Annex 4.2 Detail Budget Output'!D23+'Annex 4.2 Detail Budget Output'!D33+'Annex 4.2 Detail Budget Output'!D43</f>
        <v>755473.52014766284</v>
      </c>
      <c r="E21" s="57">
        <f>+'Annex 4.2 Detail Budget Output'!E23+'Annex 4.2 Detail Budget Output'!E33+'Annex 4.2 Detail Budget Output'!E43</f>
        <v>332939.99792385858</v>
      </c>
      <c r="F21" s="57">
        <f>+'Annex 4.2 Detail Budget Output'!F23+'Annex 4.2 Detail Budget Output'!F33+'Annex 4.2 Detail Budget Output'!F43</f>
        <v>608823.14185562334</v>
      </c>
      <c r="G21" s="57">
        <f>+'Annex 4.2 Detail Budget Output'!G23+'Annex 4.2 Detail Budget Output'!G33+'Annex 4.2 Detail Budget Output'!G43</f>
        <v>312835.07787509239</v>
      </c>
    </row>
    <row r="22" spans="1:28" s="2" customFormat="1">
      <c r="A22" s="101" t="s">
        <v>29</v>
      </c>
      <c r="B22" s="57">
        <f>+'Annex 4.2 Detail Budget Output'!B24+'Annex 4.2 Detail Budget Output'!B34+'Annex 4.2 Detail Budget Output'!B44</f>
        <v>3433113.6247490812</v>
      </c>
      <c r="C22" s="57">
        <f>+'Annex 4.2 Detail Budget Output'!C24+'Annex 4.2 Detail Budget Output'!C34+'Annex 4.2 Detail Budget Output'!C44</f>
        <v>519929.43731302407</v>
      </c>
      <c r="D22" s="57">
        <f>+'Annex 4.2 Detail Budget Output'!D24+'Annex 4.2 Detail Budget Output'!D34+'Annex 4.2 Detail Budget Output'!D44</f>
        <v>1024920.0052338856</v>
      </c>
      <c r="E22" s="57">
        <f>+'Annex 4.2 Detail Budget Output'!E24+'Annex 4.2 Detail Budget Output'!E34+'Annex 4.2 Detail Budget Output'!E44</f>
        <v>578146.2781813147</v>
      </c>
      <c r="F22" s="57">
        <f>+'Annex 4.2 Detail Budget Output'!F24+'Annex 4.2 Detail Budget Output'!F34+'Annex 4.2 Detail Budget Output'!F44</f>
        <v>1014727.5044438492</v>
      </c>
      <c r="G22" s="57">
        <f>+'Annex 4.2 Detail Budget Output'!G24+'Annex 4.2 Detail Budget Output'!G34+'Annex 4.2 Detail Budget Output'!G44</f>
        <v>295390.3995770074</v>
      </c>
    </row>
    <row r="23" spans="1:28" s="2" customFormat="1">
      <c r="A23" s="101" t="s">
        <v>30</v>
      </c>
      <c r="B23" s="57">
        <f>+'Annex 4.2 Detail Budget Output'!B25+'Annex 4.2 Detail Budget Output'!B35+'Annex 4.2 Detail Budget Output'!B45</f>
        <v>12562245.258263711</v>
      </c>
      <c r="C23" s="57">
        <f>+'Annex 4.2 Detail Budget Output'!C25+'Annex 4.2 Detail Budget Output'!C35+'Annex 4.2 Detail Budget Output'!C45</f>
        <v>2278304.9784868597</v>
      </c>
      <c r="D23" s="57">
        <f>+'Annex 4.2 Detail Budget Output'!D25+'Annex 4.2 Detail Budget Output'!D35+'Annex 4.2 Detail Budget Output'!D45</f>
        <v>4474262.9237736473</v>
      </c>
      <c r="E23" s="57">
        <f>+'Annex 4.2 Detail Budget Output'!E25+'Annex 4.2 Detail Budget Output'!E35+'Annex 4.2 Detail Budget Output'!E45</f>
        <v>1138573.6993134518</v>
      </c>
      <c r="F23" s="57">
        <f>+'Annex 4.2 Detail Budget Output'!F25+'Annex 4.2 Detail Budget Output'!F35+'Annex 4.2 Detail Budget Output'!F45</f>
        <v>3210986.6146746557</v>
      </c>
      <c r="G23" s="57">
        <f>+'Annex 4.2 Detail Budget Output'!G25+'Annex 4.2 Detail Budget Output'!G35+'Annex 4.2 Detail Budget Output'!G45</f>
        <v>1460117.0420150964</v>
      </c>
    </row>
    <row r="24" spans="1:28" s="2" customFormat="1" ht="16.5" customHeight="1">
      <c r="A24" s="83"/>
      <c r="B24" s="57"/>
      <c r="C24" s="7"/>
      <c r="D24" s="7"/>
      <c r="E24" s="7"/>
      <c r="F24" s="39"/>
      <c r="G24" s="7"/>
    </row>
    <row r="25" spans="1:28" s="3" customFormat="1" ht="25.15" customHeight="1">
      <c r="A25" s="11" t="s">
        <v>135</v>
      </c>
      <c r="B25" s="55">
        <f t="shared" ref="B25:G25" si="3">+B26+B36</f>
        <v>11905361.178227581</v>
      </c>
      <c r="C25" s="55">
        <f t="shared" si="3"/>
        <v>113378.27409327535</v>
      </c>
      <c r="D25" s="55">
        <f t="shared" si="3"/>
        <v>690346.91267008474</v>
      </c>
      <c r="E25" s="55">
        <f t="shared" si="3"/>
        <v>10106911.631249994</v>
      </c>
      <c r="F25" s="55">
        <f t="shared" si="3"/>
        <v>377006.88499999995</v>
      </c>
      <c r="G25" s="55">
        <f t="shared" si="3"/>
        <v>617717.47521422454</v>
      </c>
      <c r="H25" s="2"/>
      <c r="I25" s="2"/>
      <c r="J25" s="2"/>
      <c r="K25" s="2"/>
      <c r="L25" s="2"/>
      <c r="M25" s="2"/>
      <c r="N25" s="2"/>
      <c r="O25" s="2"/>
      <c r="P25" s="2"/>
      <c r="Q25" s="2"/>
      <c r="R25" s="2"/>
      <c r="S25" s="2"/>
      <c r="T25" s="2"/>
      <c r="U25" s="2"/>
      <c r="V25" s="2"/>
      <c r="W25" s="2"/>
      <c r="X25" s="2"/>
      <c r="Y25" s="2"/>
      <c r="Z25" s="2"/>
      <c r="AA25" s="2"/>
      <c r="AB25" s="2"/>
    </row>
    <row r="26" spans="1:28" s="3" customFormat="1">
      <c r="A26" s="11" t="s">
        <v>136</v>
      </c>
      <c r="B26" s="55">
        <f t="shared" ref="B26:G26" si="4">SUM(B27:B34)</f>
        <v>10366266.931249997</v>
      </c>
      <c r="C26" s="55">
        <f t="shared" si="4"/>
        <v>27625</v>
      </c>
      <c r="D26" s="55">
        <f t="shared" si="4"/>
        <v>151589.79</v>
      </c>
      <c r="E26" s="55">
        <f t="shared" si="4"/>
        <v>9782317.631249994</v>
      </c>
      <c r="F26" s="55">
        <f t="shared" si="4"/>
        <v>10076.885</v>
      </c>
      <c r="G26" s="55">
        <f t="shared" si="4"/>
        <v>394657.625</v>
      </c>
      <c r="H26" s="2"/>
      <c r="I26" s="2"/>
      <c r="J26" s="2"/>
      <c r="K26" s="2"/>
      <c r="L26" s="2"/>
      <c r="M26" s="2"/>
      <c r="N26" s="2"/>
      <c r="O26" s="2"/>
      <c r="P26" s="2"/>
      <c r="Q26" s="2"/>
      <c r="R26" s="2"/>
      <c r="S26" s="2"/>
      <c r="T26" s="2"/>
      <c r="U26" s="2"/>
      <c r="V26" s="2"/>
      <c r="W26" s="2"/>
      <c r="X26" s="2"/>
      <c r="Y26" s="2"/>
      <c r="Z26" s="2"/>
      <c r="AA26" s="2"/>
      <c r="AB26" s="2"/>
    </row>
    <row r="27" spans="1:28" s="2" customFormat="1" ht="14.25" customHeight="1">
      <c r="A27" s="100" t="s">
        <v>22</v>
      </c>
      <c r="B27" s="57">
        <f>+'Annex 4.2 Detail Budget Output'!B50+'Annex 4.2 Detail Budget Output'!B60+'Annex 4.2 Detail Budget Output'!B70</f>
        <v>0</v>
      </c>
      <c r="C27" s="57">
        <f>+'Annex 4.2 Detail Budget Output'!C50+'Annex 4.2 Detail Budget Output'!C60+'Annex 4.2 Detail Budget Output'!C70</f>
        <v>0</v>
      </c>
      <c r="D27" s="57">
        <f>+'Annex 4.2 Detail Budget Output'!D50+'Annex 4.2 Detail Budget Output'!D60+'Annex 4.2 Detail Budget Output'!D70</f>
        <v>0</v>
      </c>
      <c r="E27" s="57">
        <f>+'Annex 4.2 Detail Budget Output'!E50+'Annex 4.2 Detail Budget Output'!E60+'Annex 4.2 Detail Budget Output'!E70</f>
        <v>0</v>
      </c>
      <c r="F27" s="57">
        <f>+'Annex 4.2 Detail Budget Output'!F50+'Annex 4.2 Detail Budget Output'!F60+'Annex 4.2 Detail Budget Output'!F70</f>
        <v>0</v>
      </c>
      <c r="G27" s="57">
        <f>+'Annex 4.2 Detail Budget Output'!G50+'Annex 4.2 Detail Budget Output'!G60+'Annex 4.2 Detail Budget Output'!G70</f>
        <v>0</v>
      </c>
    </row>
    <row r="28" spans="1:28" s="2" customFormat="1">
      <c r="A28" s="101" t="s">
        <v>24</v>
      </c>
      <c r="B28" s="57">
        <f>+'Annex 4.2 Detail Budget Output'!B51+'Annex 4.2 Detail Budget Output'!B61+'Annex 4.2 Detail Budget Output'!B71</f>
        <v>6944000.0242588911</v>
      </c>
      <c r="C28" s="57">
        <f>+'Annex 4.2 Detail Budget Output'!C51+'Annex 4.2 Detail Budget Output'!C61+'Annex 4.2 Detail Budget Output'!C71</f>
        <v>14999.999999999998</v>
      </c>
      <c r="D28" s="57">
        <f>+'Annex 4.2 Detail Budget Output'!D51+'Annex 4.2 Detail Budget Output'!D61+'Annex 4.2 Detail Budget Output'!D71</f>
        <v>24000.007277667264</v>
      </c>
      <c r="E28" s="57">
        <f>+'Annex 4.2 Detail Budget Output'!E51+'Annex 4.2 Detail Budget Output'!E61+'Annex 4.2 Detail Budget Output'!E71</f>
        <v>6804000</v>
      </c>
      <c r="F28" s="57">
        <f>+'Annex 4.2 Detail Budget Output'!F51+'Annex 4.2 Detail Budget Output'!F61+'Annex 4.2 Detail Budget Output'!F71</f>
        <v>0</v>
      </c>
      <c r="G28" s="57">
        <f>+'Annex 4.2 Detail Budget Output'!G51+'Annex 4.2 Detail Budget Output'!G61+'Annex 4.2 Detail Budget Output'!G71</f>
        <v>101000.01698122363</v>
      </c>
    </row>
    <row r="29" spans="1:28" s="2" customFormat="1" ht="14.25" customHeight="1">
      <c r="A29" s="101" t="s">
        <v>25</v>
      </c>
      <c r="B29" s="57">
        <f>+'Annex 4.2 Detail Budget Output'!B52+'Annex 4.2 Detail Budget Output'!B62+'Annex 4.2 Detail Budget Output'!B72</f>
        <v>90000.029110669071</v>
      </c>
      <c r="C29" s="57">
        <f>+'Annex 4.2 Detail Budget Output'!C52+'Annex 4.2 Detail Budget Output'!C62+'Annex 4.2 Detail Budget Output'!C72</f>
        <v>5000</v>
      </c>
      <c r="D29" s="57">
        <f>+'Annex 4.2 Detail Budget Output'!D52+'Annex 4.2 Detail Budget Output'!D62+'Annex 4.2 Detail Budget Output'!D72</f>
        <v>28800.008733200717</v>
      </c>
      <c r="E29" s="57">
        <f>+'Annex 4.2 Detail Budget Output'!E52+'Annex 4.2 Detail Budget Output'!E62+'Annex 4.2 Detail Budget Output'!E72</f>
        <v>0</v>
      </c>
      <c r="F29" s="57">
        <f>+'Annex 4.2 Detail Budget Output'!F52+'Annex 4.2 Detail Budget Output'!F62+'Annex 4.2 Detail Budget Output'!F72</f>
        <v>0</v>
      </c>
      <c r="G29" s="57">
        <f>+'Annex 4.2 Detail Budget Output'!G52+'Annex 4.2 Detail Budget Output'!G62+'Annex 4.2 Detail Budget Output'!G72</f>
        <v>56200.020377468347</v>
      </c>
    </row>
    <row r="30" spans="1:28" s="2" customFormat="1" ht="14.25" customHeight="1">
      <c r="A30" s="101" t="s">
        <v>26</v>
      </c>
      <c r="B30" s="57">
        <f>+'Annex 4.2 Detail Budget Output'!B53+'Annex 4.2 Detail Budget Output'!B63+'Annex 4.2 Detail Budget Output'!B73</f>
        <v>1591500.6941243524</v>
      </c>
      <c r="C30" s="57">
        <f>+'Annex 4.2 Detail Budget Output'!C53+'Annex 4.2 Detail Budget Output'!C63+'Annex 4.2 Detail Budget Output'!C73</f>
        <v>1000.0000000000001</v>
      </c>
      <c r="D30" s="57">
        <f>+'Annex 4.2 Detail Budget Output'!D53+'Annex 4.2 Detail Budget Output'!D63+'Annex 4.2 Detail Budget Output'!D73</f>
        <v>20730.02911066906</v>
      </c>
      <c r="E30" s="57">
        <f>+'Annex 4.2 Detail Budget Output'!E53+'Annex 4.2 Detail Budget Output'!E63+'Annex 4.2 Detail Budget Output'!E73</f>
        <v>1508000.5970887889</v>
      </c>
      <c r="F30" s="57">
        <f>+'Annex 4.2 Detail Budget Output'!F53+'Annex 4.2 Detail Budget Output'!F63+'Annex 4.2 Detail Budget Output'!F73</f>
        <v>2879.11</v>
      </c>
      <c r="G30" s="57">
        <f>+'Annex 4.2 Detail Budget Output'!G53+'Annex 4.2 Detail Budget Output'!G63+'Annex 4.2 Detail Budget Output'!G73</f>
        <v>58890.957924894479</v>
      </c>
    </row>
    <row r="31" spans="1:28" s="2" customFormat="1" ht="14.25" customHeight="1">
      <c r="A31" s="101" t="s">
        <v>27</v>
      </c>
      <c r="B31" s="57">
        <f>+'Annex 4.2 Detail Budget Output'!B54+'Annex 4.2 Detail Budget Output'!B64+'Annex 4.2 Detail Budget Output'!B74</f>
        <v>442000.73136014031</v>
      </c>
      <c r="C31" s="57">
        <f>+'Annex 4.2 Detail Budget Output'!C54+'Annex 4.2 Detail Budget Output'!C64+'Annex 4.2 Detail Budget Output'!C74</f>
        <v>0</v>
      </c>
      <c r="D31" s="57">
        <f>+'Annex 4.2 Detail Budget Output'!D54+'Annex 4.2 Detail Budget Output'!D64+'Annex 4.2 Detail Budget Output'!D74</f>
        <v>0</v>
      </c>
      <c r="E31" s="57">
        <f>+'Annex 4.2 Detail Budget Output'!E54+'Annex 4.2 Detail Budget Output'!E64+'Annex 4.2 Detail Budget Output'!E74</f>
        <v>442000.73136014031</v>
      </c>
      <c r="F31" s="57">
        <f>+'Annex 4.2 Detail Budget Output'!F54+'Annex 4.2 Detail Budget Output'!F64+'Annex 4.2 Detail Budget Output'!F74</f>
        <v>0</v>
      </c>
      <c r="G31" s="57">
        <f>+'Annex 4.2 Detail Budget Output'!G54+'Annex 4.2 Detail Budget Output'!G64+'Annex 4.2 Detail Budget Output'!G74</f>
        <v>0</v>
      </c>
    </row>
    <row r="32" spans="1:28" s="2" customFormat="1" ht="14.25" customHeight="1">
      <c r="A32" s="101" t="s">
        <v>28</v>
      </c>
      <c r="B32" s="57">
        <f>+'Annex 4.2 Detail Budget Output'!B55+'Annex 4.2 Detail Budget Output'!B65+'Annex 4.2 Detail Budget Output'!B75</f>
        <v>207800.28106272611</v>
      </c>
      <c r="C32" s="57">
        <f>+'Annex 4.2 Detail Budget Output'!C55+'Annex 4.2 Detail Budget Output'!C65+'Annex 4.2 Detail Budget Output'!C75</f>
        <v>3000</v>
      </c>
      <c r="D32" s="57">
        <f>+'Annex 4.2 Detail Budget Output'!D55+'Annex 4.2 Detail Budget Output'!D65+'Annex 4.2 Detail Budget Output'!D75</f>
        <v>18765.002911066906</v>
      </c>
      <c r="E32" s="57">
        <f>+'Annex 4.2 Detail Budget Output'!E55+'Annex 4.2 Detail Budget Output'!E65+'Annex 4.2 Detail Budget Output'!E75</f>
        <v>128700.27135916977</v>
      </c>
      <c r="F32" s="57">
        <f>+'Annex 4.2 Detail Budget Output'!F55+'Annex 4.2 Detail Budget Output'!F65+'Annex 4.2 Detail Budget Output'!F75</f>
        <v>4606.576</v>
      </c>
      <c r="G32" s="57">
        <f>+'Annex 4.2 Detail Budget Output'!G55+'Annex 4.2 Detail Budget Output'!G65+'Annex 4.2 Detail Budget Output'!G75</f>
        <v>52728.430792489446</v>
      </c>
    </row>
    <row r="33" spans="1:28" s="2" customFormat="1" ht="14.25" customHeight="1">
      <c r="A33" s="101" t="s">
        <v>29</v>
      </c>
      <c r="B33" s="57">
        <f>+'Annex 4.2 Detail Budget Output'!B56+'Annex 4.2 Detail Budget Output'!B66+'Annex 4.2 Detail Budget Output'!B76</f>
        <v>660402.63638078235</v>
      </c>
      <c r="C33" s="57">
        <f>+'Annex 4.2 Detail Budget Output'!C56+'Annex 4.2 Detail Budget Output'!C66+'Annex 4.2 Detail Budget Output'!C76</f>
        <v>2000.0000000000002</v>
      </c>
      <c r="D33" s="57">
        <f>+'Annex 4.2 Detail Budget Output'!D56+'Annex 4.2 Detail Budget Output'!D66+'Annex 4.2 Detail Budget Output'!D76</f>
        <v>25680.001164426762</v>
      </c>
      <c r="E33" s="57">
        <f>+'Annex 4.2 Detail Budget Output'!E56+'Annex 4.2 Detail Budget Output'!E66+'Annex 4.2 Detail Budget Output'!E76</f>
        <v>585002.63249935978</v>
      </c>
      <c r="F33" s="57">
        <f>+'Annex 4.2 Detail Budget Output'!F56+'Annex 4.2 Detail Budget Output'!F66+'Annex 4.2 Detail Budget Output'!F76</f>
        <v>1151.644</v>
      </c>
      <c r="G33" s="57">
        <f>+'Annex 4.2 Detail Budget Output'!G56+'Annex 4.2 Detail Budget Output'!G66+'Annex 4.2 Detail Budget Output'!G76</f>
        <v>46568.358716995775</v>
      </c>
    </row>
    <row r="34" spans="1:28" s="2" customFormat="1" ht="14.25" customHeight="1">
      <c r="A34" s="101" t="s">
        <v>30</v>
      </c>
      <c r="B34" s="57">
        <f>+'Annex 4.2 Detail Budget Output'!B57+'Annex 4.2 Detail Budget Output'!B67+'Annex 4.2 Detail Budget Output'!B77</f>
        <v>430562.53495243395</v>
      </c>
      <c r="C34" s="57">
        <f>+'Annex 4.2 Detail Budget Output'!C57+'Annex 4.2 Detail Budget Output'!C67+'Annex 4.2 Detail Budget Output'!C77</f>
        <v>1625</v>
      </c>
      <c r="D34" s="57">
        <f>+'Annex 4.2 Detail Budget Output'!D57+'Annex 4.2 Detail Budget Output'!D67+'Annex 4.2 Detail Budget Output'!D77</f>
        <v>33614.740802969289</v>
      </c>
      <c r="E34" s="57">
        <f>+'Annex 4.2 Detail Budget Output'!E57+'Annex 4.2 Detail Budget Output'!E67+'Annex 4.2 Detail Budget Output'!E77</f>
        <v>314613.39894253633</v>
      </c>
      <c r="F34" s="57">
        <f>+'Annex 4.2 Detail Budget Output'!F57+'Annex 4.2 Detail Budget Output'!F67+'Annex 4.2 Detail Budget Output'!F77</f>
        <v>1439.5550000000001</v>
      </c>
      <c r="G34" s="57">
        <f>+'Annex 4.2 Detail Budget Output'!G57+'Annex 4.2 Detail Budget Output'!G67+'Annex 4.2 Detail Budget Output'!G77</f>
        <v>79269.840206928347</v>
      </c>
    </row>
    <row r="35" spans="1:28" s="2" customFormat="1" ht="15" customHeight="1">
      <c r="A35" s="83"/>
      <c r="B35" s="57"/>
      <c r="C35" s="1"/>
      <c r="D35" s="1"/>
      <c r="E35" s="1"/>
      <c r="F35" s="1"/>
      <c r="G35" s="1"/>
    </row>
    <row r="36" spans="1:28" s="3" customFormat="1">
      <c r="A36" s="11" t="s">
        <v>227</v>
      </c>
      <c r="B36" s="55">
        <f t="shared" ref="B36:G36" si="5">SUM(B37:B44)</f>
        <v>1539094.2469775847</v>
      </c>
      <c r="C36" s="55">
        <f t="shared" si="5"/>
        <v>85753.274093275351</v>
      </c>
      <c r="D36" s="55">
        <f t="shared" si="5"/>
        <v>538757.1226700847</v>
      </c>
      <c r="E36" s="55">
        <f t="shared" si="5"/>
        <v>324594</v>
      </c>
      <c r="F36" s="55">
        <f t="shared" si="5"/>
        <v>366929.99999999994</v>
      </c>
      <c r="G36" s="55">
        <f t="shared" si="5"/>
        <v>223059.85021422448</v>
      </c>
      <c r="H36" s="2"/>
      <c r="I36" s="2"/>
      <c r="J36" s="2"/>
      <c r="K36" s="2"/>
      <c r="L36" s="2"/>
      <c r="M36" s="2"/>
      <c r="N36" s="2"/>
      <c r="O36" s="2"/>
      <c r="P36" s="2"/>
      <c r="Q36" s="2"/>
      <c r="R36" s="2"/>
      <c r="S36" s="2"/>
      <c r="T36" s="2"/>
      <c r="U36" s="2"/>
      <c r="V36" s="2"/>
      <c r="W36" s="2"/>
      <c r="X36" s="2"/>
      <c r="Y36" s="2"/>
      <c r="Z36" s="2"/>
      <c r="AA36" s="2"/>
      <c r="AB36" s="2"/>
    </row>
    <row r="37" spans="1:28" s="2" customFormat="1">
      <c r="A37" s="100" t="s">
        <v>22</v>
      </c>
      <c r="B37" s="57">
        <f>+'Annex 4.2 Detail Budget Output'!B81+'Annex 4.2 Detail Budget Output'!B91</f>
        <v>0</v>
      </c>
      <c r="C37" s="57">
        <f>+'Annex 4.2 Detail Budget Output'!C81+'Annex 4.2 Detail Budget Output'!C91</f>
        <v>0</v>
      </c>
      <c r="D37" s="57">
        <f>+'Annex 4.2 Detail Budget Output'!D81+'Annex 4.2 Detail Budget Output'!D91</f>
        <v>0</v>
      </c>
      <c r="E37" s="57">
        <f>+'Annex 4.2 Detail Budget Output'!E81+'Annex 4.2 Detail Budget Output'!E91</f>
        <v>0</v>
      </c>
      <c r="F37" s="57">
        <f>+'Annex 4.2 Detail Budget Output'!F81+'Annex 4.2 Detail Budget Output'!F91</f>
        <v>0</v>
      </c>
      <c r="G37" s="57">
        <f>+'Annex 4.2 Detail Budget Output'!G81+'Annex 4.2 Detail Budget Output'!G91</f>
        <v>0</v>
      </c>
    </row>
    <row r="38" spans="1:28" s="2" customFormat="1">
      <c r="A38" s="101" t="s">
        <v>24</v>
      </c>
      <c r="B38" s="57">
        <f>+'Annex 4.2 Detail Budget Output'!B82+'Annex 4.2 Detail Budget Output'!B92</f>
        <v>148278.41593209736</v>
      </c>
      <c r="C38" s="57">
        <f>+'Annex 4.2 Detail Budget Output'!C82+'Annex 4.2 Detail Budget Output'!C92</f>
        <v>21483.524779629206</v>
      </c>
      <c r="D38" s="57">
        <f>+'Annex 4.2 Detail Budget Output'!D82+'Annex 4.2 Detail Budget Output'!D92</f>
        <v>82311.366372838937</v>
      </c>
      <c r="E38" s="57">
        <f>+'Annex 4.2 Detail Budget Output'!E82+'Annex 4.2 Detail Budget Output'!E92</f>
        <v>0</v>
      </c>
      <c r="F38" s="57">
        <f>+'Annex 4.2 Detail Budget Output'!F82+'Annex 4.2 Detail Budget Output'!F92</f>
        <v>0</v>
      </c>
      <c r="G38" s="57">
        <f>+'Annex 4.2 Detail Budget Output'!G82+'Annex 4.2 Detail Budget Output'!G92</f>
        <v>44483.52477962921</v>
      </c>
    </row>
    <row r="39" spans="1:28" s="2" customFormat="1">
      <c r="A39" s="101" t="s">
        <v>25</v>
      </c>
      <c r="B39" s="57">
        <f>+'Annex 4.2 Detail Budget Output'!B83+'Annex 4.2 Detail Budget Output'!B93</f>
        <v>0</v>
      </c>
      <c r="C39" s="57">
        <f>+'Annex 4.2 Detail Budget Output'!C83+'Annex 4.2 Detail Budget Output'!C93</f>
        <v>0</v>
      </c>
      <c r="D39" s="57">
        <f>+'Annex 4.2 Detail Budget Output'!D83+'Annex 4.2 Detail Budget Output'!D93</f>
        <v>0</v>
      </c>
      <c r="E39" s="57">
        <f>+'Annex 4.2 Detail Budget Output'!E83+'Annex 4.2 Detail Budget Output'!E93</f>
        <v>0</v>
      </c>
      <c r="F39" s="57">
        <f>+'Annex 4.2 Detail Budget Output'!F83+'Annex 4.2 Detail Budget Output'!F93</f>
        <v>0</v>
      </c>
      <c r="G39" s="57">
        <f>+'Annex 4.2 Detail Budget Output'!G83+'Annex 4.2 Detail Budget Output'!G93</f>
        <v>0</v>
      </c>
    </row>
    <row r="40" spans="1:28" s="2" customFormat="1">
      <c r="A40" s="101" t="s">
        <v>26</v>
      </c>
      <c r="B40" s="57">
        <f>+'Annex 4.2 Detail Budget Output'!B84+'Annex 4.2 Detail Budget Output'!B94</f>
        <v>674850.08271890483</v>
      </c>
      <c r="C40" s="57">
        <f>+'Annex 4.2 Detail Budget Output'!C84+'Annex 4.2 Detail Budget Output'!C94</f>
        <v>24535.926889173723</v>
      </c>
      <c r="D40" s="57">
        <f>+'Annex 4.2 Detail Budget Output'!D84+'Annex 4.2 Detail Budget Output'!D94</f>
        <v>200757.89965322043</v>
      </c>
      <c r="E40" s="57">
        <f>+'Annex 4.2 Detail Budget Output'!E84+'Annex 4.2 Detail Budget Output'!E94</f>
        <v>175354.90943564224</v>
      </c>
      <c r="F40" s="57">
        <f>+'Annex 4.2 Detail Budget Output'!F84+'Annex 4.2 Detail Budget Output'!F94</f>
        <v>201617.51733279636</v>
      </c>
      <c r="G40" s="57">
        <f>+'Annex 4.2 Detail Budget Output'!G84+'Annex 4.2 Detail Budget Output'!G94</f>
        <v>72583.829408072022</v>
      </c>
    </row>
    <row r="41" spans="1:28" s="2" customFormat="1">
      <c r="A41" s="101" t="s">
        <v>27</v>
      </c>
      <c r="B41" s="57">
        <f>+'Annex 4.2 Detail Budget Output'!B85+'Annex 4.2 Detail Budget Output'!B95</f>
        <v>285869.94810494152</v>
      </c>
      <c r="C41" s="57">
        <f>+'Annex 4.2 Detail Budget Output'!C85+'Annex 4.2 Detail Budget Output'!C95</f>
        <v>16100</v>
      </c>
      <c r="D41" s="57">
        <f>+'Annex 4.2 Detail Budget Output'!D85+'Annex 4.2 Detail Budget Output'!D95</f>
        <v>130927.10663902374</v>
      </c>
      <c r="E41" s="57">
        <f>+'Annex 4.2 Detail Budget Output'!E85+'Annex 4.2 Detail Budget Output'!E95</f>
        <v>61394.968727302687</v>
      </c>
      <c r="F41" s="57">
        <f>+'Annex 4.2 Detail Budget Output'!F85+'Annex 4.2 Detail Budget Output'!F95</f>
        <v>29147.8727386151</v>
      </c>
      <c r="G41" s="57">
        <f>+'Annex 4.2 Detail Budget Output'!G85+'Annex 4.2 Detail Budget Output'!G95</f>
        <v>48300</v>
      </c>
    </row>
    <row r="42" spans="1:28" s="2" customFormat="1">
      <c r="A42" s="101" t="s">
        <v>28</v>
      </c>
      <c r="B42" s="57">
        <f>+'Annex 4.2 Detail Budget Output'!B86+'Annex 4.2 Detail Budget Output'!B96</f>
        <v>117563.00360818602</v>
      </c>
      <c r="C42" s="57">
        <f>+'Annex 4.2 Detail Budget Output'!C86+'Annex 4.2 Detail Budget Output'!C96</f>
        <v>9207.7806675211723</v>
      </c>
      <c r="D42" s="57">
        <f>+'Annex 4.2 Detail Budget Output'!D86+'Annex 4.2 Detail Budget Output'!D96</f>
        <v>39288.161711405322</v>
      </c>
      <c r="E42" s="57">
        <f>+'Annex 4.2 Detail Budget Output'!E86+'Annex 4.2 Detail Budget Output'!E96</f>
        <v>20641.154845581128</v>
      </c>
      <c r="F42" s="57">
        <f>+'Annex 4.2 Detail Budget Output'!F86+'Annex 4.2 Detail Budget Output'!F96</f>
        <v>25922.320678360626</v>
      </c>
      <c r="G42" s="57">
        <f>+'Annex 4.2 Detail Budget Output'!G86+'Annex 4.2 Detail Budget Output'!G96</f>
        <v>22503.585705317768</v>
      </c>
    </row>
    <row r="43" spans="1:28" s="2" customFormat="1">
      <c r="A43" s="101" t="s">
        <v>29</v>
      </c>
      <c r="B43" s="57">
        <f>+'Annex 4.2 Detail Budget Output'!B87+'Annex 4.2 Detail Budget Output'!B97</f>
        <v>244211.02748979241</v>
      </c>
      <c r="C43" s="57">
        <f>+'Annex 4.2 Detail Budget Output'!C87+'Annex 4.2 Detail Budget Output'!C97</f>
        <v>7519.8172229343108</v>
      </c>
      <c r="D43" s="57">
        <f>+'Annex 4.2 Detail Budget Output'!D87+'Annex 4.2 Detail Budget Output'!D97</f>
        <v>66152.588293596244</v>
      </c>
      <c r="E43" s="57">
        <f>+'Annex 4.2 Detail Budget Output'!E87+'Annex 4.2 Detail Budget Output'!E97</f>
        <v>67202.966991473964</v>
      </c>
      <c r="F43" s="57">
        <f>+'Annex 4.2 Detail Budget Output'!F87+'Annex 4.2 Detail Budget Output'!F97</f>
        <v>86407.935239955303</v>
      </c>
      <c r="G43" s="57">
        <f>+'Annex 4.2 Detail Budget Output'!G87+'Annex 4.2 Detail Budget Output'!G97</f>
        <v>16927.71974183261</v>
      </c>
    </row>
    <row r="44" spans="1:28" s="2" customFormat="1">
      <c r="A44" s="101" t="s">
        <v>30</v>
      </c>
      <c r="B44" s="57">
        <f>+'Annex 4.2 Detail Budget Output'!B88+'Annex 4.2 Detail Budget Output'!B98</f>
        <v>68321.769123662409</v>
      </c>
      <c r="C44" s="57">
        <f>+'Annex 4.2 Detail Budget Output'!C88+'Annex 4.2 Detail Budget Output'!C98</f>
        <v>6906.2245340169375</v>
      </c>
      <c r="D44" s="57">
        <f>+'Annex 4.2 Detail Budget Output'!D88+'Annex 4.2 Detail Budget Output'!D98</f>
        <v>19320</v>
      </c>
      <c r="E44" s="57">
        <f>+'Annex 4.2 Detail Budget Output'!E88+'Annex 4.2 Detail Budget Output'!E98</f>
        <v>0</v>
      </c>
      <c r="F44" s="57">
        <f>+'Annex 4.2 Detail Budget Output'!F88+'Annex 4.2 Detail Budget Output'!F98</f>
        <v>23834.354010272615</v>
      </c>
      <c r="G44" s="57">
        <f>+'Annex 4.2 Detail Budget Output'!G88+'Annex 4.2 Detail Budget Output'!G98</f>
        <v>18261.190579372855</v>
      </c>
    </row>
    <row r="45" spans="1:28" s="2" customFormat="1">
      <c r="A45" s="83"/>
      <c r="B45" s="57"/>
      <c r="C45" s="7"/>
      <c r="D45" s="7"/>
      <c r="E45" s="7"/>
      <c r="F45" s="7"/>
      <c r="G45" s="7"/>
    </row>
    <row r="46" spans="1:28">
      <c r="A46" s="11" t="s">
        <v>287</v>
      </c>
      <c r="B46" s="55">
        <f t="shared" ref="B46:G46" si="6">+B47+B57+B67</f>
        <v>8382836.3976593241</v>
      </c>
      <c r="C46" s="55">
        <f t="shared" si="6"/>
        <v>5479854.8600423178</v>
      </c>
      <c r="D46" s="55">
        <f t="shared" si="6"/>
        <v>1009900.25</v>
      </c>
      <c r="E46" s="55">
        <f t="shared" si="6"/>
        <v>537052.25</v>
      </c>
      <c r="F46" s="55">
        <f t="shared" si="6"/>
        <v>194400</v>
      </c>
      <c r="G46" s="55">
        <f t="shared" si="6"/>
        <v>1161629.0376170066</v>
      </c>
    </row>
    <row r="47" spans="1:28" s="10" customFormat="1">
      <c r="A47" s="11" t="s">
        <v>288</v>
      </c>
      <c r="B47" s="75">
        <f t="shared" ref="B47:G47" si="7">SUM(B48:B55)</f>
        <v>1028555.8976593241</v>
      </c>
      <c r="C47" s="75">
        <f t="shared" si="7"/>
        <v>880534.86004231754</v>
      </c>
      <c r="D47" s="75">
        <f t="shared" si="7"/>
        <v>0</v>
      </c>
      <c r="E47" s="75">
        <f t="shared" si="7"/>
        <v>0</v>
      </c>
      <c r="F47" s="75">
        <f t="shared" si="7"/>
        <v>0</v>
      </c>
      <c r="G47" s="75">
        <f t="shared" si="7"/>
        <v>148021.03761700663</v>
      </c>
      <c r="H47" s="2"/>
      <c r="I47" s="2"/>
      <c r="J47" s="2"/>
      <c r="K47" s="2"/>
      <c r="L47" s="2"/>
      <c r="M47" s="2"/>
      <c r="N47" s="2"/>
      <c r="O47" s="2"/>
      <c r="P47" s="2"/>
      <c r="Q47" s="2"/>
      <c r="R47" s="2"/>
      <c r="S47" s="2"/>
      <c r="T47" s="2"/>
      <c r="U47" s="2"/>
      <c r="V47" s="2"/>
      <c r="W47" s="2"/>
      <c r="X47" s="2"/>
      <c r="Y47" s="2"/>
      <c r="Z47" s="2"/>
      <c r="AA47" s="2"/>
      <c r="AB47" s="2"/>
    </row>
    <row r="48" spans="1:28" s="2" customFormat="1" ht="15" customHeight="1">
      <c r="A48" s="100" t="s">
        <v>22</v>
      </c>
      <c r="B48" s="57">
        <f>+'Annex 4.2 Detail Budget Output'!B103+'Annex 4.2 Detail Budget Output'!B113</f>
        <v>0</v>
      </c>
      <c r="C48" s="57">
        <f>+'Annex 4.2 Detail Budget Output'!C103+'Annex 4.2 Detail Budget Output'!C113</f>
        <v>0</v>
      </c>
      <c r="D48" s="57">
        <f>+'Annex 4.2 Detail Budget Output'!D103+'Annex 4.2 Detail Budget Output'!D113</f>
        <v>0</v>
      </c>
      <c r="E48" s="57">
        <f>+'Annex 4.2 Detail Budget Output'!E103+'Annex 4.2 Detail Budget Output'!E113</f>
        <v>0</v>
      </c>
      <c r="F48" s="57">
        <f>+'Annex 4.2 Detail Budget Output'!F103+'Annex 4.2 Detail Budget Output'!F113</f>
        <v>0</v>
      </c>
      <c r="G48" s="57">
        <f>+'Annex 4.2 Detail Budget Output'!G103+'Annex 4.2 Detail Budget Output'!G113</f>
        <v>0</v>
      </c>
    </row>
    <row r="49" spans="1:28" s="2" customFormat="1" ht="15" customHeight="1">
      <c r="A49" s="101" t="s">
        <v>24</v>
      </c>
      <c r="B49" s="57">
        <f>+'Annex 4.2 Detail Budget Output'!B104+'Annex 4.2 Detail Budget Output'!B114</f>
        <v>0</v>
      </c>
      <c r="C49" s="57">
        <f>+'Annex 4.2 Detail Budget Output'!C104+'Annex 4.2 Detail Budget Output'!C114</f>
        <v>0</v>
      </c>
      <c r="D49" s="57">
        <f>+'Annex 4.2 Detail Budget Output'!D104+'Annex 4.2 Detail Budget Output'!D114</f>
        <v>0</v>
      </c>
      <c r="E49" s="57">
        <f>+'Annex 4.2 Detail Budget Output'!E104+'Annex 4.2 Detail Budget Output'!E114</f>
        <v>0</v>
      </c>
      <c r="F49" s="57">
        <f>+'Annex 4.2 Detail Budget Output'!F104+'Annex 4.2 Detail Budget Output'!F114</f>
        <v>0</v>
      </c>
      <c r="G49" s="57">
        <f>+'Annex 4.2 Detail Budget Output'!G104+'Annex 4.2 Detail Budget Output'!G114</f>
        <v>0</v>
      </c>
    </row>
    <row r="50" spans="1:28" s="2" customFormat="1" ht="15" customHeight="1">
      <c r="A50" s="101" t="s">
        <v>25</v>
      </c>
      <c r="B50" s="57">
        <f>+'Annex 4.2 Detail Budget Output'!B105+'Annex 4.2 Detail Budget Output'!B115</f>
        <v>0</v>
      </c>
      <c r="C50" s="57">
        <f>+'Annex 4.2 Detail Budget Output'!C105+'Annex 4.2 Detail Budget Output'!C115</f>
        <v>0</v>
      </c>
      <c r="D50" s="57">
        <f>+'Annex 4.2 Detail Budget Output'!D105+'Annex 4.2 Detail Budget Output'!D115</f>
        <v>0</v>
      </c>
      <c r="E50" s="57">
        <f>+'Annex 4.2 Detail Budget Output'!E105+'Annex 4.2 Detail Budget Output'!E115</f>
        <v>0</v>
      </c>
      <c r="F50" s="57">
        <f>+'Annex 4.2 Detail Budget Output'!F105+'Annex 4.2 Detail Budget Output'!F115</f>
        <v>0</v>
      </c>
      <c r="G50" s="57">
        <f>+'Annex 4.2 Detail Budget Output'!G105+'Annex 4.2 Detail Budget Output'!G115</f>
        <v>0</v>
      </c>
    </row>
    <row r="51" spans="1:28" s="2" customFormat="1" ht="15" customHeight="1">
      <c r="A51" s="101" t="s">
        <v>26</v>
      </c>
      <c r="B51" s="57">
        <f>+'Annex 4.2 Detail Budget Output'!B106+'Annex 4.2 Detail Budget Output'!B116</f>
        <v>96750.446882113334</v>
      </c>
      <c r="C51" s="57">
        <f>+'Annex 4.2 Detail Budget Output'!C106+'Annex 4.2 Detail Budget Output'!C116</f>
        <v>82875.204366817023</v>
      </c>
      <c r="D51" s="57">
        <f>+'Annex 4.2 Detail Budget Output'!D106+'Annex 4.2 Detail Budget Output'!D116</f>
        <v>0</v>
      </c>
      <c r="E51" s="57">
        <f>+'Annex 4.2 Detail Budget Output'!E106+'Annex 4.2 Detail Budget Output'!E116</f>
        <v>0</v>
      </c>
      <c r="F51" s="57">
        <f>+'Annex 4.2 Detail Budget Output'!F106+'Annex 4.2 Detail Budget Output'!F116</f>
        <v>0</v>
      </c>
      <c r="G51" s="57">
        <f>+'Annex 4.2 Detail Budget Output'!G106+'Annex 4.2 Detail Budget Output'!G116</f>
        <v>13875.242515296322</v>
      </c>
    </row>
    <row r="52" spans="1:28" s="2" customFormat="1" ht="15" customHeight="1">
      <c r="A52" s="101" t="s">
        <v>27</v>
      </c>
      <c r="B52" s="57">
        <f>+'Annex 4.2 Detail Budget Output'!B107+'Annex 4.2 Detail Budget Output'!B117</f>
        <v>0</v>
      </c>
      <c r="C52" s="57">
        <f>+'Annex 4.2 Detail Budget Output'!C107+'Annex 4.2 Detail Budget Output'!C117</f>
        <v>0</v>
      </c>
      <c r="D52" s="57">
        <f>+'Annex 4.2 Detail Budget Output'!D107+'Annex 4.2 Detail Budget Output'!D117</f>
        <v>0</v>
      </c>
      <c r="E52" s="57">
        <f>+'Annex 4.2 Detail Budget Output'!E107+'Annex 4.2 Detail Budget Output'!E117</f>
        <v>0</v>
      </c>
      <c r="F52" s="57">
        <f>+'Annex 4.2 Detail Budget Output'!F107+'Annex 4.2 Detail Budget Output'!F117</f>
        <v>0</v>
      </c>
      <c r="G52" s="57">
        <f>+'Annex 4.2 Detail Budget Output'!G107+'Annex 4.2 Detail Budget Output'!G117</f>
        <v>0</v>
      </c>
    </row>
    <row r="53" spans="1:28" s="2" customFormat="1" ht="15" customHeight="1">
      <c r="A53" s="101" t="s">
        <v>28</v>
      </c>
      <c r="B53" s="57">
        <f>+'Annex 4.2 Detail Budget Output'!B108+'Annex 4.2 Detail Budget Output'!B118</f>
        <v>396102.95785450161</v>
      </c>
      <c r="C53" s="57">
        <f>+'Annex 4.2 Detail Budget Output'!C108+'Annex 4.2 Detail Budget Output'!C118</f>
        <v>329617.32432473585</v>
      </c>
      <c r="D53" s="57">
        <f>+'Annex 4.2 Detail Budget Output'!D108+'Annex 4.2 Detail Budget Output'!D118</f>
        <v>0</v>
      </c>
      <c r="E53" s="57">
        <f>+'Annex 4.2 Detail Budget Output'!E108+'Annex 4.2 Detail Budget Output'!E118</f>
        <v>0</v>
      </c>
      <c r="F53" s="57">
        <f>+'Annex 4.2 Detail Budget Output'!F108+'Annex 4.2 Detail Budget Output'!F118</f>
        <v>0</v>
      </c>
      <c r="G53" s="57">
        <f>+'Annex 4.2 Detail Budget Output'!G108+'Annex 4.2 Detail Budget Output'!G118</f>
        <v>66485.633529765837</v>
      </c>
    </row>
    <row r="54" spans="1:28" s="2" customFormat="1" ht="15" customHeight="1">
      <c r="A54" s="101" t="s">
        <v>29</v>
      </c>
      <c r="B54" s="57">
        <f>+'Annex 4.2 Detail Budget Output'!B109+'Annex 4.2 Detail Budget Output'!B119</f>
        <v>0</v>
      </c>
      <c r="C54" s="57">
        <f>+'Annex 4.2 Detail Budget Output'!C109+'Annex 4.2 Detail Budget Output'!C119</f>
        <v>0</v>
      </c>
      <c r="D54" s="57">
        <f>+'Annex 4.2 Detail Budget Output'!D109+'Annex 4.2 Detail Budget Output'!D119</f>
        <v>0</v>
      </c>
      <c r="E54" s="57">
        <f>+'Annex 4.2 Detail Budget Output'!E109+'Annex 4.2 Detail Budget Output'!E119</f>
        <v>0</v>
      </c>
      <c r="F54" s="57">
        <f>+'Annex 4.2 Detail Budget Output'!F109+'Annex 4.2 Detail Budget Output'!F119</f>
        <v>0</v>
      </c>
      <c r="G54" s="57">
        <f>+'Annex 4.2 Detail Budget Output'!G109+'Annex 4.2 Detail Budget Output'!G119</f>
        <v>0</v>
      </c>
    </row>
    <row r="55" spans="1:28" s="2" customFormat="1" ht="15" customHeight="1">
      <c r="A55" s="101" t="s">
        <v>30</v>
      </c>
      <c r="B55" s="57">
        <f>+'Annex 4.2 Detail Budget Output'!B110+'Annex 4.2 Detail Budget Output'!B120</f>
        <v>535702.49292270921</v>
      </c>
      <c r="C55" s="57">
        <f>+'Annex 4.2 Detail Budget Output'!C110+'Annex 4.2 Detail Budget Output'!C120</f>
        <v>468042.33135076473</v>
      </c>
      <c r="D55" s="57">
        <f>+'Annex 4.2 Detail Budget Output'!D110+'Annex 4.2 Detail Budget Output'!D120</f>
        <v>0</v>
      </c>
      <c r="E55" s="57">
        <f>+'Annex 4.2 Detail Budget Output'!E110+'Annex 4.2 Detail Budget Output'!E120</f>
        <v>0</v>
      </c>
      <c r="F55" s="57">
        <f>+'Annex 4.2 Detail Budget Output'!F110+'Annex 4.2 Detail Budget Output'!F120</f>
        <v>0</v>
      </c>
      <c r="G55" s="57">
        <f>+'Annex 4.2 Detail Budget Output'!G110+'Annex 4.2 Detail Budget Output'!G120</f>
        <v>67660.161571944482</v>
      </c>
    </row>
    <row r="56" spans="1:28" s="2" customFormat="1" ht="15" customHeight="1">
      <c r="A56" s="85"/>
      <c r="B56" s="57"/>
      <c r="C56" s="4"/>
      <c r="D56" s="4"/>
      <c r="E56" s="4"/>
      <c r="F56" s="4"/>
      <c r="G56" s="4"/>
    </row>
    <row r="57" spans="1:28" s="3" customFormat="1" ht="19.899999999999999" customHeight="1">
      <c r="A57" s="11" t="s">
        <v>319</v>
      </c>
      <c r="B57" s="55">
        <f t="shared" ref="B57:G57" si="8">SUM(B58:B65)</f>
        <v>5410280.5</v>
      </c>
      <c r="C57" s="55">
        <f t="shared" si="8"/>
        <v>3368120</v>
      </c>
      <c r="D57" s="55">
        <f t="shared" si="8"/>
        <v>1009900.25</v>
      </c>
      <c r="E57" s="55">
        <f t="shared" si="8"/>
        <v>537052.25</v>
      </c>
      <c r="F57" s="55">
        <f t="shared" si="8"/>
        <v>0</v>
      </c>
      <c r="G57" s="55">
        <f t="shared" si="8"/>
        <v>495208</v>
      </c>
      <c r="H57" s="2"/>
      <c r="I57" s="2"/>
      <c r="J57" s="2"/>
      <c r="K57" s="2"/>
      <c r="L57" s="2"/>
      <c r="M57" s="2"/>
      <c r="N57" s="2"/>
      <c r="O57" s="2"/>
      <c r="P57" s="2"/>
      <c r="Q57" s="2"/>
      <c r="R57" s="2"/>
      <c r="S57" s="2"/>
      <c r="T57" s="2"/>
      <c r="U57" s="2"/>
      <c r="V57" s="2"/>
      <c r="W57" s="2"/>
      <c r="X57" s="2"/>
      <c r="Y57" s="2"/>
      <c r="Z57" s="2"/>
      <c r="AA57" s="2"/>
      <c r="AB57" s="2"/>
    </row>
    <row r="58" spans="1:28" s="2" customFormat="1" ht="15" customHeight="1">
      <c r="A58" s="100" t="s">
        <v>22</v>
      </c>
      <c r="B58" s="57">
        <f>+'Annex 4.2 Detail Budget Output'!B124</f>
        <v>0</v>
      </c>
      <c r="C58" s="57">
        <f>+'Annex 4.2 Detail Budget Output'!C124</f>
        <v>0</v>
      </c>
      <c r="D58" s="57">
        <f>+'Annex 4.2 Detail Budget Output'!D124</f>
        <v>0</v>
      </c>
      <c r="E58" s="57">
        <f>+'Annex 4.2 Detail Budget Output'!E124</f>
        <v>0</v>
      </c>
      <c r="F58" s="57">
        <f>+'Annex 4.2 Detail Budget Output'!F124</f>
        <v>0</v>
      </c>
      <c r="G58" s="57">
        <f>+'Annex 4.2 Detail Budget Output'!G124</f>
        <v>0</v>
      </c>
    </row>
    <row r="59" spans="1:28" s="2" customFormat="1" ht="15" customHeight="1">
      <c r="A59" s="101" t="s">
        <v>24</v>
      </c>
      <c r="B59" s="57">
        <f>+'Annex 4.2 Detail Budget Output'!B125</f>
        <v>453000</v>
      </c>
      <c r="C59" s="57">
        <f>+'Annex 4.2 Detail Budget Output'!C125</f>
        <v>373920</v>
      </c>
      <c r="D59" s="57">
        <f>+'Annex 4.2 Detail Budget Output'!D125</f>
        <v>50400</v>
      </c>
      <c r="E59" s="57">
        <f>+'Annex 4.2 Detail Budget Output'!E125</f>
        <v>0</v>
      </c>
      <c r="F59" s="57">
        <f>+'Annex 4.2 Detail Budget Output'!F125</f>
        <v>0</v>
      </c>
      <c r="G59" s="57">
        <f>+'Annex 4.2 Detail Budget Output'!G125</f>
        <v>28680.000000000004</v>
      </c>
    </row>
    <row r="60" spans="1:28" s="2" customFormat="1" ht="15" customHeight="1">
      <c r="A60" s="101" t="s">
        <v>25</v>
      </c>
      <c r="B60" s="57">
        <f>+'Annex 4.2 Detail Budget Output'!B126</f>
        <v>205000</v>
      </c>
      <c r="C60" s="57">
        <f>+'Annex 4.2 Detail Budget Output'!C126</f>
        <v>189400</v>
      </c>
      <c r="D60" s="57">
        <f>+'Annex 4.2 Detail Budget Output'!D126</f>
        <v>0</v>
      </c>
      <c r="E60" s="57">
        <f>+'Annex 4.2 Detail Budget Output'!E126</f>
        <v>0</v>
      </c>
      <c r="F60" s="57">
        <f>+'Annex 4.2 Detail Budget Output'!F126</f>
        <v>0</v>
      </c>
      <c r="G60" s="57">
        <f>+'Annex 4.2 Detail Budget Output'!G126</f>
        <v>15600.000000000002</v>
      </c>
    </row>
    <row r="61" spans="1:28" s="2" customFormat="1" ht="26.25" customHeight="1">
      <c r="A61" s="101" t="s">
        <v>26</v>
      </c>
      <c r="B61" s="57">
        <f>+'Annex 4.2 Detail Budget Output'!B127</f>
        <v>1125000</v>
      </c>
      <c r="C61" s="57">
        <f>+'Annex 4.2 Detail Budget Output'!C127</f>
        <v>993000</v>
      </c>
      <c r="D61" s="57">
        <f>+'Annex 4.2 Detail Budget Output'!D127</f>
        <v>36000</v>
      </c>
      <c r="E61" s="57">
        <f>+'Annex 4.2 Detail Budget Output'!E127</f>
        <v>0</v>
      </c>
      <c r="F61" s="57">
        <f>+'Annex 4.2 Detail Budget Output'!F127</f>
        <v>0</v>
      </c>
      <c r="G61" s="57">
        <f>+'Annex 4.2 Detail Budget Output'!G127</f>
        <v>96000</v>
      </c>
    </row>
    <row r="62" spans="1:28" s="2" customFormat="1" ht="15" customHeight="1">
      <c r="A62" s="101" t="s">
        <v>27</v>
      </c>
      <c r="B62" s="57">
        <f>+'Annex 4.2 Detail Budget Output'!B128</f>
        <v>190000</v>
      </c>
      <c r="C62" s="57">
        <f>+'Annex 4.2 Detail Budget Output'!C128</f>
        <v>169000</v>
      </c>
      <c r="D62" s="57">
        <f>+'Annex 4.2 Detail Budget Output'!D128</f>
        <v>0</v>
      </c>
      <c r="E62" s="57">
        <f>+'Annex 4.2 Detail Budget Output'!E128</f>
        <v>0</v>
      </c>
      <c r="F62" s="57">
        <f>+'Annex 4.2 Detail Budget Output'!F128</f>
        <v>0</v>
      </c>
      <c r="G62" s="57">
        <f>+'Annex 4.2 Detail Budget Output'!G128</f>
        <v>21000</v>
      </c>
    </row>
    <row r="63" spans="1:28" s="2" customFormat="1" ht="15" customHeight="1">
      <c r="A63" s="101" t="s">
        <v>28</v>
      </c>
      <c r="B63" s="57">
        <f>+'Annex 4.2 Detail Budget Output'!B129</f>
        <v>256000</v>
      </c>
      <c r="C63" s="57">
        <f>+'Annex 4.2 Detail Budget Output'!C129</f>
        <v>214300</v>
      </c>
      <c r="D63" s="57">
        <f>+'Annex 4.2 Detail Budget Output'!D129</f>
        <v>21600</v>
      </c>
      <c r="E63" s="57">
        <f>+'Annex 4.2 Detail Budget Output'!E129</f>
        <v>0</v>
      </c>
      <c r="F63" s="57">
        <f>+'Annex 4.2 Detail Budget Output'!F129</f>
        <v>0</v>
      </c>
      <c r="G63" s="57">
        <f>+'Annex 4.2 Detail Budget Output'!G129</f>
        <v>20100</v>
      </c>
    </row>
    <row r="64" spans="1:28" s="2" customFormat="1" ht="15" customHeight="1">
      <c r="A64" s="101" t="s">
        <v>29</v>
      </c>
      <c r="B64" s="57">
        <f>+'Annex 4.2 Detail Budget Output'!B130</f>
        <v>203000</v>
      </c>
      <c r="C64" s="57">
        <f>+'Annex 4.2 Detail Budget Output'!C130</f>
        <v>161300</v>
      </c>
      <c r="D64" s="57">
        <f>+'Annex 4.2 Detail Budget Output'!D130</f>
        <v>28800</v>
      </c>
      <c r="E64" s="57">
        <f>+'Annex 4.2 Detail Budget Output'!E130</f>
        <v>0</v>
      </c>
      <c r="F64" s="57">
        <f>+'Annex 4.2 Detail Budget Output'!F130</f>
        <v>0</v>
      </c>
      <c r="G64" s="57">
        <f>+'Annex 4.2 Detail Budget Output'!G130</f>
        <v>12900.000000000002</v>
      </c>
    </row>
    <row r="65" spans="1:28" s="2" customFormat="1" ht="15" customHeight="1">
      <c r="A65" s="101" t="s">
        <v>30</v>
      </c>
      <c r="B65" s="57">
        <f>+'Annex 4.2 Detail Budget Output'!B131</f>
        <v>2978280.5</v>
      </c>
      <c r="C65" s="57">
        <f>+'Annex 4.2 Detail Budget Output'!C131</f>
        <v>1267200</v>
      </c>
      <c r="D65" s="57">
        <f>+'Annex 4.2 Detail Budget Output'!D131</f>
        <v>873100.25</v>
      </c>
      <c r="E65" s="57">
        <f>+'Annex 4.2 Detail Budget Output'!E131</f>
        <v>537052.25</v>
      </c>
      <c r="F65" s="57">
        <f>+'Annex 4.2 Detail Budget Output'!F131</f>
        <v>0</v>
      </c>
      <c r="G65" s="57">
        <f>+'Annex 4.2 Detail Budget Output'!G131</f>
        <v>300928</v>
      </c>
    </row>
    <row r="66" spans="1:28" s="2" customFormat="1" ht="15" customHeight="1">
      <c r="A66" s="85"/>
      <c r="B66" s="57"/>
      <c r="C66" s="7"/>
      <c r="D66" s="7"/>
      <c r="E66" s="7"/>
      <c r="F66" s="7"/>
      <c r="G66" s="7"/>
    </row>
    <row r="67" spans="1:28" s="6" customFormat="1" ht="19.899999999999999" customHeight="1">
      <c r="A67" s="14" t="s">
        <v>387</v>
      </c>
      <c r="B67" s="55">
        <f t="shared" ref="B67:G67" si="9">SUM(B68:B75)</f>
        <v>1944000</v>
      </c>
      <c r="C67" s="55">
        <f t="shared" si="9"/>
        <v>1231200</v>
      </c>
      <c r="D67" s="55">
        <f t="shared" si="9"/>
        <v>0</v>
      </c>
      <c r="E67" s="55">
        <f t="shared" si="9"/>
        <v>0</v>
      </c>
      <c r="F67" s="55">
        <f t="shared" si="9"/>
        <v>194400</v>
      </c>
      <c r="G67" s="55">
        <f t="shared" si="9"/>
        <v>518400</v>
      </c>
      <c r="H67" s="98"/>
      <c r="I67" s="98"/>
      <c r="J67" s="98"/>
      <c r="K67" s="98"/>
      <c r="L67" s="98"/>
      <c r="M67" s="98"/>
      <c r="N67" s="98"/>
      <c r="O67" s="98"/>
      <c r="P67" s="98"/>
      <c r="Q67" s="98"/>
      <c r="R67" s="98"/>
      <c r="S67" s="98"/>
      <c r="T67" s="98"/>
      <c r="U67" s="98"/>
      <c r="V67" s="98"/>
      <c r="W67" s="98"/>
      <c r="X67" s="98"/>
      <c r="Y67" s="98"/>
      <c r="Z67" s="98"/>
      <c r="AA67" s="98"/>
      <c r="AB67" s="98"/>
    </row>
    <row r="68" spans="1:28" s="2" customFormat="1" ht="15" customHeight="1">
      <c r="A68" s="100" t="s">
        <v>22</v>
      </c>
      <c r="B68" s="57">
        <f>+'Annex 4.2 Detail Budget Output'!B135</f>
        <v>0</v>
      </c>
      <c r="C68" s="57">
        <f>+'Annex 4.2 Detail Budget Output'!C135</f>
        <v>0</v>
      </c>
      <c r="D68" s="57">
        <f>+'Annex 4.2 Detail Budget Output'!D135</f>
        <v>0</v>
      </c>
      <c r="E68" s="57">
        <f>+'Annex 4.2 Detail Budget Output'!E135</f>
        <v>0</v>
      </c>
      <c r="F68" s="57">
        <f>+'Annex 4.2 Detail Budget Output'!F135</f>
        <v>0</v>
      </c>
      <c r="G68" s="57">
        <f>+'Annex 4.2 Detail Budget Output'!G135</f>
        <v>0</v>
      </c>
    </row>
    <row r="69" spans="1:28" s="2" customFormat="1" ht="15" customHeight="1">
      <c r="A69" s="101" t="s">
        <v>24</v>
      </c>
      <c r="B69" s="57">
        <f>+'Annex 4.2 Detail Budget Output'!B136</f>
        <v>0</v>
      </c>
      <c r="C69" s="57">
        <f>+'Annex 4.2 Detail Budget Output'!C136</f>
        <v>0</v>
      </c>
      <c r="D69" s="57">
        <f>+'Annex 4.2 Detail Budget Output'!D136</f>
        <v>0</v>
      </c>
      <c r="E69" s="57">
        <f>+'Annex 4.2 Detail Budget Output'!E136</f>
        <v>0</v>
      </c>
      <c r="F69" s="57">
        <f>+'Annex 4.2 Detail Budget Output'!F136</f>
        <v>0</v>
      </c>
      <c r="G69" s="57">
        <f>+'Annex 4.2 Detail Budget Output'!G136</f>
        <v>0</v>
      </c>
    </row>
    <row r="70" spans="1:28" s="2" customFormat="1" ht="15" customHeight="1">
      <c r="A70" s="101" t="s">
        <v>25</v>
      </c>
      <c r="B70" s="57">
        <f>+'Annex 4.2 Detail Budget Output'!B137</f>
        <v>0</v>
      </c>
      <c r="C70" s="57">
        <f>+'Annex 4.2 Detail Budget Output'!C137</f>
        <v>0</v>
      </c>
      <c r="D70" s="57">
        <f>+'Annex 4.2 Detail Budget Output'!D137</f>
        <v>0</v>
      </c>
      <c r="E70" s="57">
        <f>+'Annex 4.2 Detail Budget Output'!E137</f>
        <v>0</v>
      </c>
      <c r="F70" s="57">
        <f>+'Annex 4.2 Detail Budget Output'!F137</f>
        <v>0</v>
      </c>
      <c r="G70" s="57">
        <f>+'Annex 4.2 Detail Budget Output'!G137</f>
        <v>0</v>
      </c>
    </row>
    <row r="71" spans="1:28" s="2" customFormat="1" ht="15" customHeight="1">
      <c r="A71" s="101" t="s">
        <v>26</v>
      </c>
      <c r="B71" s="57">
        <f>+'Annex 4.2 Detail Budget Output'!B138</f>
        <v>648000</v>
      </c>
      <c r="C71" s="57">
        <f>+'Annex 4.2 Detail Budget Output'!C138</f>
        <v>453600</v>
      </c>
      <c r="D71" s="57">
        <f>+'Annex 4.2 Detail Budget Output'!D138</f>
        <v>0</v>
      </c>
      <c r="E71" s="57">
        <f>+'Annex 4.2 Detail Budget Output'!E138</f>
        <v>0</v>
      </c>
      <c r="F71" s="57">
        <f>+'Annex 4.2 Detail Budget Output'!F138</f>
        <v>64800</v>
      </c>
      <c r="G71" s="57">
        <f>+'Annex 4.2 Detail Budget Output'!G138</f>
        <v>129600</v>
      </c>
    </row>
    <row r="72" spans="1:28" s="2" customFormat="1" ht="15" customHeight="1">
      <c r="A72" s="101" t="s">
        <v>27</v>
      </c>
      <c r="B72" s="57">
        <f>+'Annex 4.2 Detail Budget Output'!B139</f>
        <v>0</v>
      </c>
      <c r="C72" s="57">
        <f>+'Annex 4.2 Detail Budget Output'!C139</f>
        <v>0</v>
      </c>
      <c r="D72" s="57">
        <f>+'Annex 4.2 Detail Budget Output'!D139</f>
        <v>0</v>
      </c>
      <c r="E72" s="57">
        <f>+'Annex 4.2 Detail Budget Output'!E139</f>
        <v>0</v>
      </c>
      <c r="F72" s="57">
        <f>+'Annex 4.2 Detail Budget Output'!F139</f>
        <v>0</v>
      </c>
      <c r="G72" s="57">
        <f>+'Annex 4.2 Detail Budget Output'!G139</f>
        <v>0</v>
      </c>
    </row>
    <row r="73" spans="1:28" s="2" customFormat="1" ht="15" customHeight="1">
      <c r="A73" s="101" t="s">
        <v>28</v>
      </c>
      <c r="B73" s="57">
        <f>+'Annex 4.2 Detail Budget Output'!B140</f>
        <v>108000</v>
      </c>
      <c r="C73" s="57">
        <f>+'Annex 4.2 Detail Budget Output'!C140</f>
        <v>75600</v>
      </c>
      <c r="D73" s="57">
        <f>+'Annex 4.2 Detail Budget Output'!D140</f>
        <v>0</v>
      </c>
      <c r="E73" s="57">
        <f>+'Annex 4.2 Detail Budget Output'!E140</f>
        <v>0</v>
      </c>
      <c r="F73" s="57">
        <f>+'Annex 4.2 Detail Budget Output'!F140</f>
        <v>10800</v>
      </c>
      <c r="G73" s="57">
        <f>+'Annex 4.2 Detail Budget Output'!G140</f>
        <v>21600</v>
      </c>
    </row>
    <row r="74" spans="1:28" s="2" customFormat="1" ht="15" customHeight="1">
      <c r="A74" s="101" t="s">
        <v>29</v>
      </c>
      <c r="B74" s="57">
        <f>+'Annex 4.2 Detail Budget Output'!B141</f>
        <v>432000</v>
      </c>
      <c r="C74" s="57">
        <f>+'Annex 4.2 Detail Budget Output'!C141</f>
        <v>302400</v>
      </c>
      <c r="D74" s="57">
        <f>+'Annex 4.2 Detail Budget Output'!D141</f>
        <v>0</v>
      </c>
      <c r="E74" s="57">
        <f>+'Annex 4.2 Detail Budget Output'!E141</f>
        <v>0</v>
      </c>
      <c r="F74" s="57">
        <f>+'Annex 4.2 Detail Budget Output'!F141</f>
        <v>43200</v>
      </c>
      <c r="G74" s="57">
        <f>+'Annex 4.2 Detail Budget Output'!G141</f>
        <v>86400</v>
      </c>
    </row>
    <row r="75" spans="1:28" s="2" customFormat="1" ht="15" customHeight="1">
      <c r="A75" s="101" t="s">
        <v>30</v>
      </c>
      <c r="B75" s="57">
        <f>+'Annex 4.2 Detail Budget Output'!B142</f>
        <v>756000</v>
      </c>
      <c r="C75" s="57">
        <f>+'Annex 4.2 Detail Budget Output'!C142</f>
        <v>399600</v>
      </c>
      <c r="D75" s="57">
        <f>+'Annex 4.2 Detail Budget Output'!D142</f>
        <v>0</v>
      </c>
      <c r="E75" s="57">
        <f>+'Annex 4.2 Detail Budget Output'!E142</f>
        <v>0</v>
      </c>
      <c r="F75" s="57">
        <f>+'Annex 4.2 Detail Budget Output'!F142</f>
        <v>75600</v>
      </c>
      <c r="G75" s="57">
        <f>+'Annex 4.2 Detail Budget Output'!G142</f>
        <v>280800</v>
      </c>
    </row>
    <row r="76" spans="1:28" s="2" customFormat="1" ht="15" customHeight="1">
      <c r="A76" s="85"/>
      <c r="B76" s="57"/>
      <c r="C76" s="7"/>
      <c r="D76" s="7"/>
      <c r="E76" s="7"/>
      <c r="F76" s="7"/>
      <c r="G76" s="7"/>
    </row>
    <row r="77" spans="1:28" s="6" customFormat="1" ht="15" customHeight="1">
      <c r="A77" s="11" t="s">
        <v>405</v>
      </c>
      <c r="B77" s="55">
        <f t="shared" ref="B77:G77" si="10">SUM(B78:B85)</f>
        <v>738821.03690458578</v>
      </c>
      <c r="C77" s="55">
        <f t="shared" si="10"/>
        <v>242805.27745229291</v>
      </c>
      <c r="D77" s="55">
        <f t="shared" si="10"/>
        <v>145794.6</v>
      </c>
      <c r="E77" s="55">
        <f t="shared" si="10"/>
        <v>0</v>
      </c>
      <c r="F77" s="55">
        <f t="shared" si="10"/>
        <v>0</v>
      </c>
      <c r="G77" s="55">
        <f t="shared" si="10"/>
        <v>350221.15945229295</v>
      </c>
      <c r="H77" s="98"/>
      <c r="I77" s="98"/>
      <c r="J77" s="98"/>
      <c r="K77" s="98"/>
      <c r="L77" s="98"/>
      <c r="M77" s="98"/>
      <c r="N77" s="98"/>
      <c r="O77" s="98"/>
      <c r="P77" s="98"/>
      <c r="Q77" s="98"/>
      <c r="R77" s="98"/>
      <c r="S77" s="98"/>
      <c r="T77" s="98"/>
      <c r="U77" s="98"/>
      <c r="V77" s="98"/>
      <c r="W77" s="98"/>
      <c r="X77" s="98"/>
      <c r="Y77" s="98"/>
      <c r="Z77" s="98"/>
      <c r="AA77" s="98"/>
      <c r="AB77" s="98"/>
    </row>
    <row r="78" spans="1:28" s="34" customFormat="1" ht="15" customHeight="1">
      <c r="A78" s="100" t="s">
        <v>22</v>
      </c>
      <c r="B78" s="57">
        <f>+'Annex 4.2 Detail Budget Output'!B146+'Annex 4.2 Detail Budget Output'!B156</f>
        <v>0</v>
      </c>
      <c r="C78" s="57">
        <f>+'Annex 4.2 Detail Budget Output'!C146+'Annex 4.2 Detail Budget Output'!C156</f>
        <v>0</v>
      </c>
      <c r="D78" s="57">
        <f>+'Annex 4.2 Detail Budget Output'!D146+'Annex 4.2 Detail Budget Output'!D156</f>
        <v>0</v>
      </c>
      <c r="E78" s="57">
        <f>+'Annex 4.2 Detail Budget Output'!E146+'Annex 4.2 Detail Budget Output'!E156</f>
        <v>0</v>
      </c>
      <c r="F78" s="57">
        <f>+'Annex 4.2 Detail Budget Output'!F146+'Annex 4.2 Detail Budget Output'!F156</f>
        <v>0</v>
      </c>
      <c r="G78" s="57">
        <f>+'Annex 4.2 Detail Budget Output'!G146+'Annex 4.2 Detail Budget Output'!G156</f>
        <v>0</v>
      </c>
    </row>
    <row r="79" spans="1:28" s="34" customFormat="1" ht="15" customHeight="1">
      <c r="A79" s="101" t="s">
        <v>24</v>
      </c>
      <c r="B79" s="57">
        <f>+'Annex 4.2 Detail Budget Output'!B147+'Annex 4.2 Detail Budget Output'!B157</f>
        <v>474000.00457651826</v>
      </c>
      <c r="C79" s="57">
        <f>+'Annex 4.2 Detail Budget Output'!C147+'Annex 4.2 Detail Budget Output'!C157</f>
        <v>143162.38428825914</v>
      </c>
      <c r="D79" s="57">
        <f>+'Annex 4.2 Detail Budget Output'!D147+'Annex 4.2 Detail Budget Output'!D157</f>
        <v>129000</v>
      </c>
      <c r="E79" s="57">
        <f>+'Annex 4.2 Detail Budget Output'!E147+'Annex 4.2 Detail Budget Output'!E157</f>
        <v>0</v>
      </c>
      <c r="F79" s="57">
        <f>+'Annex 4.2 Detail Budget Output'!F147+'Annex 4.2 Detail Budget Output'!F157</f>
        <v>0</v>
      </c>
      <c r="G79" s="57">
        <f>+'Annex 4.2 Detail Budget Output'!G147+'Annex 4.2 Detail Budget Output'!G157</f>
        <v>201837.62028825912</v>
      </c>
    </row>
    <row r="80" spans="1:28" s="34" customFormat="1" ht="15" customHeight="1">
      <c r="A80" s="101" t="s">
        <v>25</v>
      </c>
      <c r="B80" s="57">
        <f>+'Annex 4.2 Detail Budget Output'!B148+'Annex 4.2 Detail Budget Output'!B158</f>
        <v>5000</v>
      </c>
      <c r="C80" s="57">
        <f>+'Annex 4.2 Detail Budget Output'!C148+'Annex 4.2 Detail Budget Output'!C158</f>
        <v>2314.1750000000002</v>
      </c>
      <c r="D80" s="57">
        <f>+'Annex 4.2 Detail Budget Output'!D148+'Annex 4.2 Detail Budget Output'!D158</f>
        <v>0</v>
      </c>
      <c r="E80" s="57">
        <f>+'Annex 4.2 Detail Budget Output'!E148+'Annex 4.2 Detail Budget Output'!E158</f>
        <v>0</v>
      </c>
      <c r="F80" s="57">
        <f>+'Annex 4.2 Detail Budget Output'!F148+'Annex 4.2 Detail Budget Output'!F158</f>
        <v>0</v>
      </c>
      <c r="G80" s="57">
        <f>+'Annex 4.2 Detail Budget Output'!G148+'Annex 4.2 Detail Budget Output'!G158</f>
        <v>2685.8249999999998</v>
      </c>
    </row>
    <row r="81" spans="1:7" s="34" customFormat="1" ht="15" customHeight="1">
      <c r="A81" s="101" t="s">
        <v>26</v>
      </c>
      <c r="B81" s="57">
        <f>+'Annex 4.2 Detail Budget Output'!B149+'Annex 4.2 Detail Budget Output'!B159</f>
        <v>52982.011441295719</v>
      </c>
      <c r="C81" s="57">
        <f>+'Annex 4.2 Detail Budget Output'!C149+'Annex 4.2 Detail Budget Output'!C159</f>
        <v>21856.463720647858</v>
      </c>
      <c r="D81" s="57">
        <f>+'Annex 4.2 Detail Budget Output'!D149+'Annex 4.2 Detail Budget Output'!D159</f>
        <v>3594.6000000000004</v>
      </c>
      <c r="E81" s="57">
        <f>+'Annex 4.2 Detail Budget Output'!E149+'Annex 4.2 Detail Budget Output'!E159</f>
        <v>0</v>
      </c>
      <c r="F81" s="57">
        <f>+'Annex 4.2 Detail Budget Output'!F149+'Annex 4.2 Detail Budget Output'!F159</f>
        <v>0</v>
      </c>
      <c r="G81" s="57">
        <f>+'Annex 4.2 Detail Budget Output'!G149+'Annex 4.2 Detail Budget Output'!G159</f>
        <v>27530.947720647862</v>
      </c>
    </row>
    <row r="82" spans="1:7" s="34" customFormat="1" ht="15" customHeight="1">
      <c r="A82" s="101" t="s">
        <v>27</v>
      </c>
      <c r="B82" s="57">
        <f>+'Annex 4.2 Detail Budget Output'!B150+'Annex 4.2 Detail Budget Output'!B160</f>
        <v>16000.005491821947</v>
      </c>
      <c r="C82" s="57">
        <f>+'Annex 4.2 Detail Budget Output'!C150+'Annex 4.2 Detail Budget Output'!C160</f>
        <v>7200.0027459109733</v>
      </c>
      <c r="D82" s="57">
        <f>+'Annex 4.2 Detail Budget Output'!D150+'Annex 4.2 Detail Budget Output'!D160</f>
        <v>1200</v>
      </c>
      <c r="E82" s="57">
        <f>+'Annex 4.2 Detail Budget Output'!E150+'Annex 4.2 Detail Budget Output'!E160</f>
        <v>0</v>
      </c>
      <c r="F82" s="57">
        <f>+'Annex 4.2 Detail Budget Output'!F150+'Annex 4.2 Detail Budget Output'!F160</f>
        <v>0</v>
      </c>
      <c r="G82" s="57">
        <f>+'Annex 4.2 Detail Budget Output'!G150+'Annex 4.2 Detail Budget Output'!G160</f>
        <v>7600.0027459109733</v>
      </c>
    </row>
    <row r="83" spans="1:7" s="34" customFormat="1" ht="15" customHeight="1">
      <c r="A83" s="101" t="s">
        <v>28</v>
      </c>
      <c r="B83" s="57">
        <f>+'Annex 4.2 Detail Budget Output'!B151+'Annex 4.2 Detail Budget Output'!B161</f>
        <v>57000.004576518288</v>
      </c>
      <c r="C83" s="57">
        <f>+'Annex 4.2 Detail Budget Output'!C151+'Annex 4.2 Detail Budget Output'!C161</f>
        <v>18876.559288259145</v>
      </c>
      <c r="D83" s="57">
        <f>+'Annex 4.2 Detail Budget Output'!D151+'Annex 4.2 Detail Budget Output'!D161</f>
        <v>2400</v>
      </c>
      <c r="E83" s="57">
        <f>+'Annex 4.2 Detail Budget Output'!E151+'Annex 4.2 Detail Budget Output'!E161</f>
        <v>0</v>
      </c>
      <c r="F83" s="57">
        <f>+'Annex 4.2 Detail Budget Output'!F151+'Annex 4.2 Detail Budget Output'!F161</f>
        <v>0</v>
      </c>
      <c r="G83" s="57">
        <f>+'Annex 4.2 Detail Budget Output'!G151+'Annex 4.2 Detail Budget Output'!G161</f>
        <v>35723.445288259143</v>
      </c>
    </row>
    <row r="84" spans="1:7" s="34" customFormat="1" ht="15" customHeight="1">
      <c r="A84" s="101" t="s">
        <v>29</v>
      </c>
      <c r="B84" s="57">
        <f>+'Annex 4.2 Detail Budget Output'!B152+'Annex 4.2 Detail Budget Output'!B162</f>
        <v>63000.005949473772</v>
      </c>
      <c r="C84" s="57">
        <f>+'Annex 4.2 Detail Budget Output'!C152+'Annex 4.2 Detail Budget Output'!C162</f>
        <v>21128.876974736886</v>
      </c>
      <c r="D84" s="57">
        <f>+'Annex 4.2 Detail Budget Output'!D152+'Annex 4.2 Detail Budget Output'!D162</f>
        <v>6600</v>
      </c>
      <c r="E84" s="57">
        <f>+'Annex 4.2 Detail Budget Output'!E152+'Annex 4.2 Detail Budget Output'!E162</f>
        <v>0</v>
      </c>
      <c r="F84" s="57">
        <f>+'Annex 4.2 Detail Budget Output'!F152+'Annex 4.2 Detail Budget Output'!F162</f>
        <v>0</v>
      </c>
      <c r="G84" s="57">
        <f>+'Annex 4.2 Detail Budget Output'!G152+'Annex 4.2 Detail Budget Output'!G162</f>
        <v>35271.128974736886</v>
      </c>
    </row>
    <row r="85" spans="1:7" s="34" customFormat="1" ht="15" customHeight="1">
      <c r="A85" s="101" t="s">
        <v>30</v>
      </c>
      <c r="B85" s="57">
        <f>+'Annex 4.2 Detail Budget Output'!B153+'Annex 4.2 Detail Budget Output'!B163</f>
        <v>70839.004868957796</v>
      </c>
      <c r="C85" s="57">
        <f>+'Annex 4.2 Detail Budget Output'!C153+'Annex 4.2 Detail Budget Output'!C163</f>
        <v>28266.8154344789</v>
      </c>
      <c r="D85" s="57">
        <f>+'Annex 4.2 Detail Budget Output'!D153+'Annex 4.2 Detail Budget Output'!D163</f>
        <v>3000</v>
      </c>
      <c r="E85" s="57">
        <f>+'Annex 4.2 Detail Budget Output'!E153+'Annex 4.2 Detail Budget Output'!E163</f>
        <v>0</v>
      </c>
      <c r="F85" s="57">
        <f>+'Annex 4.2 Detail Budget Output'!F153+'Annex 4.2 Detail Budget Output'!F163</f>
        <v>0</v>
      </c>
      <c r="G85" s="57">
        <f>+'Annex 4.2 Detail Budget Output'!G153+'Annex 4.2 Detail Budget Output'!G163</f>
        <v>39572.189434478903</v>
      </c>
    </row>
    <row r="86" spans="1:7" s="34" customFormat="1" ht="15" customHeight="1">
      <c r="A86" s="102"/>
      <c r="B86" s="57"/>
      <c r="C86" s="57"/>
      <c r="D86" s="57"/>
      <c r="E86" s="57"/>
      <c r="F86" s="57"/>
      <c r="G86" s="57"/>
    </row>
    <row r="87" spans="1:7" s="34" customFormat="1" ht="15" customHeight="1">
      <c r="A87" s="343" t="s">
        <v>459</v>
      </c>
      <c r="B87" s="55">
        <f>SUM(B88:B95)</f>
        <v>210000</v>
      </c>
      <c r="C87" s="55">
        <f t="shared" ref="C87:G87" si="11">SUM(C88:C95)</f>
        <v>105000</v>
      </c>
      <c r="D87" s="55">
        <f t="shared" si="11"/>
        <v>0</v>
      </c>
      <c r="E87" s="55">
        <f t="shared" si="11"/>
        <v>0</v>
      </c>
      <c r="F87" s="55">
        <f t="shared" si="11"/>
        <v>0</v>
      </c>
      <c r="G87" s="55">
        <f t="shared" si="11"/>
        <v>105000</v>
      </c>
    </row>
    <row r="88" spans="1:7" s="34" customFormat="1" ht="15" customHeight="1">
      <c r="A88" s="102" t="s">
        <v>22</v>
      </c>
      <c r="B88" s="57">
        <f>+'Annex 4.2 Detail Budget Output'!B166</f>
        <v>0</v>
      </c>
      <c r="C88" s="57">
        <f>+'Annex 4.2 Detail Budget Output'!C166</f>
        <v>0</v>
      </c>
      <c r="D88" s="57">
        <f>+'Annex 4.2 Detail Budget Output'!D166</f>
        <v>0</v>
      </c>
      <c r="E88" s="57">
        <f>+'Annex 4.2 Detail Budget Output'!E166</f>
        <v>0</v>
      </c>
      <c r="F88" s="57">
        <f>+'Annex 4.2 Detail Budget Output'!F166</f>
        <v>0</v>
      </c>
      <c r="G88" s="57">
        <f>+'Annex 4.2 Detail Budget Output'!G166</f>
        <v>0</v>
      </c>
    </row>
    <row r="89" spans="1:7" s="34" customFormat="1" ht="15" customHeight="1">
      <c r="A89" s="102" t="s">
        <v>24</v>
      </c>
      <c r="B89" s="57">
        <f>+'Annex 4.2 Detail Budget Output'!B167</f>
        <v>60000</v>
      </c>
      <c r="C89" s="57">
        <f>+'Annex 4.2 Detail Budget Output'!C167</f>
        <v>30000</v>
      </c>
      <c r="D89" s="57">
        <f>+'Annex 4.2 Detail Budget Output'!D167</f>
        <v>0</v>
      </c>
      <c r="E89" s="57">
        <f>+'Annex 4.2 Detail Budget Output'!E167</f>
        <v>0</v>
      </c>
      <c r="F89" s="57">
        <f>+'Annex 4.2 Detail Budget Output'!F167</f>
        <v>0</v>
      </c>
      <c r="G89" s="57">
        <f>+'Annex 4.2 Detail Budget Output'!G167</f>
        <v>30000</v>
      </c>
    </row>
    <row r="90" spans="1:7" s="34" customFormat="1" ht="15" customHeight="1">
      <c r="A90" s="102" t="s">
        <v>25</v>
      </c>
      <c r="B90" s="57">
        <f>+'Annex 4.2 Detail Budget Output'!B168</f>
        <v>96000</v>
      </c>
      <c r="C90" s="57">
        <f>+'Annex 4.2 Detail Budget Output'!C168</f>
        <v>48000</v>
      </c>
      <c r="D90" s="57">
        <f>+'Annex 4.2 Detail Budget Output'!D168</f>
        <v>0</v>
      </c>
      <c r="E90" s="57">
        <f>+'Annex 4.2 Detail Budget Output'!E168</f>
        <v>0</v>
      </c>
      <c r="F90" s="57">
        <f>+'Annex 4.2 Detail Budget Output'!F168</f>
        <v>0</v>
      </c>
      <c r="G90" s="57">
        <f>+'Annex 4.2 Detail Budget Output'!G168</f>
        <v>48000</v>
      </c>
    </row>
    <row r="91" spans="1:7" s="34" customFormat="1" ht="15" customHeight="1">
      <c r="A91" s="102" t="s">
        <v>26</v>
      </c>
      <c r="B91" s="57">
        <f>+'Annex 4.2 Detail Budget Output'!B169</f>
        <v>12000</v>
      </c>
      <c r="C91" s="57">
        <f>+'Annex 4.2 Detail Budget Output'!C169</f>
        <v>6000</v>
      </c>
      <c r="D91" s="57">
        <f>+'Annex 4.2 Detail Budget Output'!D169</f>
        <v>0</v>
      </c>
      <c r="E91" s="57">
        <f>+'Annex 4.2 Detail Budget Output'!E169</f>
        <v>0</v>
      </c>
      <c r="F91" s="57">
        <f>+'Annex 4.2 Detail Budget Output'!F169</f>
        <v>0</v>
      </c>
      <c r="G91" s="57">
        <f>+'Annex 4.2 Detail Budget Output'!G169</f>
        <v>6000</v>
      </c>
    </row>
    <row r="92" spans="1:7" s="34" customFormat="1" ht="15" customHeight="1">
      <c r="A92" s="102" t="s">
        <v>27</v>
      </c>
      <c r="B92" s="57">
        <f>+'Annex 4.2 Detail Budget Output'!B170</f>
        <v>0</v>
      </c>
      <c r="C92" s="57">
        <f>+'Annex 4.2 Detail Budget Output'!C170</f>
        <v>0</v>
      </c>
      <c r="D92" s="57">
        <f>+'Annex 4.2 Detail Budget Output'!D170</f>
        <v>0</v>
      </c>
      <c r="E92" s="57">
        <f>+'Annex 4.2 Detail Budget Output'!E170</f>
        <v>0</v>
      </c>
      <c r="F92" s="57">
        <f>+'Annex 4.2 Detail Budget Output'!F170</f>
        <v>0</v>
      </c>
      <c r="G92" s="57">
        <f>+'Annex 4.2 Detail Budget Output'!G170</f>
        <v>0</v>
      </c>
    </row>
    <row r="93" spans="1:7" s="34" customFormat="1" ht="15" customHeight="1">
      <c r="A93" s="102" t="s">
        <v>28</v>
      </c>
      <c r="B93" s="57">
        <f>+'Annex 4.2 Detail Budget Output'!B171</f>
        <v>12000</v>
      </c>
      <c r="C93" s="57">
        <f>+'Annex 4.2 Detail Budget Output'!C171</f>
        <v>6000</v>
      </c>
      <c r="D93" s="57">
        <f>+'Annex 4.2 Detail Budget Output'!D171</f>
        <v>0</v>
      </c>
      <c r="E93" s="57">
        <f>+'Annex 4.2 Detail Budget Output'!E171</f>
        <v>0</v>
      </c>
      <c r="F93" s="57">
        <f>+'Annex 4.2 Detail Budget Output'!F171</f>
        <v>0</v>
      </c>
      <c r="G93" s="57">
        <f>+'Annex 4.2 Detail Budget Output'!G171</f>
        <v>6000</v>
      </c>
    </row>
    <row r="94" spans="1:7" s="34" customFormat="1" ht="15" customHeight="1">
      <c r="A94" s="102" t="s">
        <v>29</v>
      </c>
      <c r="B94" s="57">
        <f>+'Annex 4.2 Detail Budget Output'!B172</f>
        <v>24000</v>
      </c>
      <c r="C94" s="57">
        <f>+'Annex 4.2 Detail Budget Output'!C172</f>
        <v>12000</v>
      </c>
      <c r="D94" s="57">
        <f>+'Annex 4.2 Detail Budget Output'!D172</f>
        <v>0</v>
      </c>
      <c r="E94" s="57">
        <f>+'Annex 4.2 Detail Budget Output'!E172</f>
        <v>0</v>
      </c>
      <c r="F94" s="57">
        <f>+'Annex 4.2 Detail Budget Output'!F172</f>
        <v>0</v>
      </c>
      <c r="G94" s="57">
        <f>+'Annex 4.2 Detail Budget Output'!G172</f>
        <v>12000</v>
      </c>
    </row>
    <row r="95" spans="1:7" s="34" customFormat="1" ht="15" customHeight="1">
      <c r="A95" s="344" t="s">
        <v>30</v>
      </c>
      <c r="B95" s="57">
        <f>+'Annex 4.2 Detail Budget Output'!B173</f>
        <v>6000</v>
      </c>
      <c r="C95" s="57">
        <f>+'Annex 4.2 Detail Budget Output'!C173</f>
        <v>3000</v>
      </c>
      <c r="D95" s="57">
        <f>+'Annex 4.2 Detail Budget Output'!D173</f>
        <v>0</v>
      </c>
      <c r="E95" s="57">
        <f>+'Annex 4.2 Detail Budget Output'!E173</f>
        <v>0</v>
      </c>
      <c r="F95" s="57">
        <f>+'Annex 4.2 Detail Budget Output'!F173</f>
        <v>0</v>
      </c>
      <c r="G95" s="57">
        <f>+'Annex 4.2 Detail Budget Output'!G173</f>
        <v>3000</v>
      </c>
    </row>
    <row r="96" spans="1:7" s="34" customFormat="1" ht="15" customHeight="1">
      <c r="A96" s="85"/>
      <c r="B96" s="57"/>
      <c r="C96" s="33"/>
      <c r="D96" s="33"/>
      <c r="E96" s="33"/>
      <c r="F96" s="33"/>
      <c r="G96" s="33"/>
    </row>
    <row r="97" spans="1:7">
      <c r="A97" s="333" t="s">
        <v>469</v>
      </c>
      <c r="B97" s="55">
        <f>+B77+B46+B25+B4+B87</f>
        <v>115692244.85307398</v>
      </c>
      <c r="C97" s="55">
        <f t="shared" ref="C97:G97" si="12">+C77+C46+C25+C4+C87</f>
        <v>26139067.132163603</v>
      </c>
      <c r="D97" s="55">
        <f t="shared" si="12"/>
        <v>37954961.617913842</v>
      </c>
      <c r="E97" s="55">
        <f t="shared" si="12"/>
        <v>18999529.744869277</v>
      </c>
      <c r="F97" s="55">
        <f t="shared" si="12"/>
        <v>24316473.028671633</v>
      </c>
      <c r="G97" s="55">
        <f t="shared" si="12"/>
        <v>8282213.3294556253</v>
      </c>
    </row>
    <row r="98" spans="1:7" s="2" customFormat="1">
      <c r="B98" s="97"/>
    </row>
    <row r="99" spans="1:7" s="2" customFormat="1">
      <c r="B99" s="97"/>
      <c r="C99" s="97"/>
      <c r="D99" s="97"/>
      <c r="E99" s="97"/>
      <c r="F99" s="97"/>
      <c r="G99" s="97"/>
    </row>
    <row r="100" spans="1:7" s="2" customFormat="1">
      <c r="B100" s="97"/>
    </row>
    <row r="101" spans="1:7" s="2" customFormat="1">
      <c r="B101" s="97"/>
    </row>
    <row r="102" spans="1:7" s="2" customFormat="1">
      <c r="B102" s="97"/>
    </row>
    <row r="103" spans="1:7" s="2" customFormat="1">
      <c r="B103" s="97"/>
    </row>
    <row r="104" spans="1:7" s="2" customFormat="1">
      <c r="B104" s="97"/>
    </row>
    <row r="105" spans="1:7" s="2" customFormat="1">
      <c r="B105" s="97"/>
    </row>
    <row r="106" spans="1:7" s="2" customFormat="1">
      <c r="B106" s="97"/>
    </row>
  </sheetData>
  <mergeCells count="4">
    <mergeCell ref="A1:G1"/>
    <mergeCell ref="A2:A3"/>
    <mergeCell ref="B2:B3"/>
    <mergeCell ref="C2:G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2" tint="-9.9978637043366805E-2"/>
  </sheetPr>
  <dimension ref="A1:AB62"/>
  <sheetViews>
    <sheetView topLeftCell="A41" workbookViewId="0">
      <selection activeCell="D58" sqref="D58"/>
    </sheetView>
  </sheetViews>
  <sheetFormatPr defaultColWidth="11.42578125" defaultRowHeight="15"/>
  <cols>
    <col min="1" max="1" width="76.42578125" style="29" customWidth="1"/>
    <col min="2" max="2" width="17" style="63" customWidth="1"/>
    <col min="3" max="3" width="21" style="29" bestFit="1" customWidth="1"/>
    <col min="4" max="4" width="23.140625" style="29" customWidth="1"/>
    <col min="5" max="5" width="15.85546875" style="29" customWidth="1"/>
    <col min="6" max="6" width="20.85546875" style="64" customWidth="1"/>
    <col min="7" max="7" width="24.42578125" style="29" customWidth="1"/>
    <col min="8" max="28" width="11.42578125" style="2"/>
    <col min="29" max="16384" width="11.42578125" style="29"/>
  </cols>
  <sheetData>
    <row r="1" spans="1:28" ht="14.45" customHeight="1">
      <c r="A1" s="352" t="s">
        <v>0</v>
      </c>
      <c r="B1" s="367" t="s">
        <v>8</v>
      </c>
      <c r="C1" s="364" t="s">
        <v>9</v>
      </c>
      <c r="D1" s="364"/>
      <c r="E1" s="364"/>
      <c r="F1" s="364"/>
      <c r="G1" s="364"/>
    </row>
    <row r="2" spans="1:28" ht="47.25" customHeight="1">
      <c r="A2" s="352"/>
      <c r="B2" s="367"/>
      <c r="C2" s="334" t="s">
        <v>11</v>
      </c>
      <c r="D2" s="334" t="s">
        <v>12</v>
      </c>
      <c r="E2" s="334" t="s">
        <v>13</v>
      </c>
      <c r="F2" s="334" t="s">
        <v>14</v>
      </c>
      <c r="G2" s="217" t="s">
        <v>15</v>
      </c>
    </row>
    <row r="3" spans="1:28" ht="25.15" customHeight="1">
      <c r="A3" s="11" t="s">
        <v>16</v>
      </c>
      <c r="B3" s="55">
        <f t="shared" ref="B3:G3" si="0">SUM(B4:B11)</f>
        <v>94455226.240282491</v>
      </c>
      <c r="C3" s="55">
        <f t="shared" si="0"/>
        <v>20198028.72057572</v>
      </c>
      <c r="D3" s="55">
        <f t="shared" si="0"/>
        <v>36108919.855243757</v>
      </c>
      <c r="E3" s="55">
        <f t="shared" si="0"/>
        <v>8355565.8636192819</v>
      </c>
      <c r="F3" s="55">
        <f t="shared" si="0"/>
        <v>23745066.143671632</v>
      </c>
      <c r="G3" s="55">
        <f t="shared" si="0"/>
        <v>6047645.6571721015</v>
      </c>
    </row>
    <row r="4" spans="1:28" s="2" customFormat="1" ht="15" customHeight="1">
      <c r="A4" s="100" t="s">
        <v>22</v>
      </c>
      <c r="B4" s="57">
        <f>+'Annex 4.3 Detail Budget Subcom'!B6+'Annex 4.3 Detail Budget Subcom'!B16</f>
        <v>0</v>
      </c>
      <c r="C4" s="57">
        <f>+'Annex 4.3 Detail Budget Subcom'!C6+'Annex 4.3 Detail Budget Subcom'!C16</f>
        <v>0</v>
      </c>
      <c r="D4" s="57">
        <f>+'Annex 4.3 Detail Budget Subcom'!D6+'Annex 4.3 Detail Budget Subcom'!D16</f>
        <v>0</v>
      </c>
      <c r="E4" s="57">
        <f>+'Annex 4.3 Detail Budget Subcom'!E6+'Annex 4.3 Detail Budget Subcom'!E16</f>
        <v>0</v>
      </c>
      <c r="F4" s="57">
        <f>+'Annex 4.3 Detail Budget Subcom'!F6+'Annex 4.3 Detail Budget Subcom'!F16</f>
        <v>0</v>
      </c>
      <c r="G4" s="57">
        <f>+'Annex 4.3 Detail Budget Subcom'!G6+'Annex 4.3 Detail Budget Subcom'!G16</f>
        <v>0</v>
      </c>
    </row>
    <row r="5" spans="1:28" s="2" customFormat="1" ht="15" customHeight="1">
      <c r="A5" s="101" t="s">
        <v>24</v>
      </c>
      <c r="B5" s="57">
        <f>+'Annex 4.3 Detail Budget Subcom'!B7+'Annex 4.3 Detail Budget Subcom'!B17</f>
        <v>0</v>
      </c>
      <c r="C5" s="57">
        <f>+'Annex 4.3 Detail Budget Subcom'!C7+'Annex 4.3 Detail Budget Subcom'!C17</f>
        <v>0</v>
      </c>
      <c r="D5" s="57">
        <f>+'Annex 4.3 Detail Budget Subcom'!D7+'Annex 4.3 Detail Budget Subcom'!D17</f>
        <v>0</v>
      </c>
      <c r="E5" s="57">
        <f>+'Annex 4.3 Detail Budget Subcom'!E7+'Annex 4.3 Detail Budget Subcom'!E17</f>
        <v>0</v>
      </c>
      <c r="F5" s="57">
        <f>+'Annex 4.3 Detail Budget Subcom'!F7+'Annex 4.3 Detail Budget Subcom'!F17</f>
        <v>0</v>
      </c>
      <c r="G5" s="57">
        <f>+'Annex 4.3 Detail Budget Subcom'!G7+'Annex 4.3 Detail Budget Subcom'!G17</f>
        <v>0</v>
      </c>
    </row>
    <row r="6" spans="1:28" s="2" customFormat="1" ht="15" customHeight="1">
      <c r="A6" s="101" t="s">
        <v>25</v>
      </c>
      <c r="B6" s="57">
        <f>+'Annex 4.3 Detail Budget Subcom'!B8+'Annex 4.3 Detail Budget Subcom'!B18</f>
        <v>0</v>
      </c>
      <c r="C6" s="57">
        <f>+'Annex 4.3 Detail Budget Subcom'!C8+'Annex 4.3 Detail Budget Subcom'!C18</f>
        <v>0</v>
      </c>
      <c r="D6" s="57">
        <f>+'Annex 4.3 Detail Budget Subcom'!D8+'Annex 4.3 Detail Budget Subcom'!D18</f>
        <v>0</v>
      </c>
      <c r="E6" s="57">
        <f>+'Annex 4.3 Detail Budget Subcom'!E8+'Annex 4.3 Detail Budget Subcom'!E18</f>
        <v>0</v>
      </c>
      <c r="F6" s="57">
        <f>+'Annex 4.3 Detail Budget Subcom'!F8+'Annex 4.3 Detail Budget Subcom'!F18</f>
        <v>0</v>
      </c>
      <c r="G6" s="57">
        <f>+'Annex 4.3 Detail Budget Subcom'!G8+'Annex 4.3 Detail Budget Subcom'!G18</f>
        <v>0</v>
      </c>
    </row>
    <row r="7" spans="1:28" s="2" customFormat="1" ht="15" customHeight="1">
      <c r="A7" s="101" t="s">
        <v>26</v>
      </c>
      <c r="B7" s="57">
        <f>+'Annex 4.3 Detail Budget Subcom'!B9+'Annex 4.3 Detail Budget Subcom'!B19</f>
        <v>45007774.461712211</v>
      </c>
      <c r="C7" s="57">
        <f>+'Annex 4.3 Detail Budget Subcom'!C9+'Annex 4.3 Detail Budget Subcom'!C19</f>
        <v>8480064.1974346507</v>
      </c>
      <c r="D7" s="57">
        <f>+'Annex 4.3 Detail Budget Subcom'!D9+'Annex 4.3 Detail Budget Subcom'!D19</f>
        <v>18118018.805965941</v>
      </c>
      <c r="E7" s="57">
        <f>+'Annex 4.3 Detail Budget Subcom'!E9+'Annex 4.3 Detail Budget Subcom'!E19</f>
        <v>4990583.058393498</v>
      </c>
      <c r="F7" s="57">
        <f>+'Annex 4.3 Detail Budget Subcom'!F9+'Annex 4.3 Detail Budget Subcom'!F19</f>
        <v>11339672.706535943</v>
      </c>
      <c r="G7" s="57">
        <f>+'Annex 4.3 Detail Budget Subcom'!G9+'Annex 4.3 Detail Budget Subcom'!G19</f>
        <v>2079435.6933821789</v>
      </c>
    </row>
    <row r="8" spans="1:28" s="2" customFormat="1" ht="15" customHeight="1">
      <c r="A8" s="101" t="s">
        <v>27</v>
      </c>
      <c r="B8" s="57">
        <f>+'Annex 4.3 Detail Budget Subcom'!B10+'Annex 4.3 Detail Budget Subcom'!B20</f>
        <v>27124282.385422438</v>
      </c>
      <c r="C8" s="57">
        <f>+'Annex 4.3 Detail Budget Subcom'!C10+'Annex 4.3 Detail Budget Subcom'!C20</f>
        <v>5353865.7210172564</v>
      </c>
      <c r="D8" s="57">
        <f>+'Annex 4.3 Detail Budget Subcom'!D10+'Annex 4.3 Detail Budget Subcom'!D20</f>
        <v>11736244.600122623</v>
      </c>
      <c r="E8" s="57">
        <f>+'Annex 4.3 Detail Budget Subcom'!E10+'Annex 4.3 Detail Budget Subcom'!E20</f>
        <v>1315322.829807159</v>
      </c>
      <c r="F8" s="57">
        <f>+'Annex 4.3 Detail Budget Subcom'!F10+'Annex 4.3 Detail Budget Subcom'!F20</f>
        <v>7570856.1761615574</v>
      </c>
      <c r="G8" s="57">
        <f>+'Annex 4.3 Detail Budget Subcom'!G10+'Annex 4.3 Detail Budget Subcom'!G20</f>
        <v>1147993.058313844</v>
      </c>
    </row>
    <row r="9" spans="1:28" s="2" customFormat="1" ht="15" customHeight="1">
      <c r="A9" s="101" t="s">
        <v>28</v>
      </c>
      <c r="B9" s="57">
        <f>+'Annex 4.3 Detail Budget Subcom'!B11+'Annex 4.3 Detail Budget Subcom'!B21</f>
        <v>2429409.5709194816</v>
      </c>
      <c r="C9" s="57">
        <f>+'Annex 4.3 Detail Budget Subcom'!C11+'Annex 4.3 Detail Budget Subcom'!C21</f>
        <v>419337.8331172443</v>
      </c>
      <c r="D9" s="57">
        <f>+'Annex 4.3 Detail Budget Subcom'!D11+'Annex 4.3 Detail Budget Subcom'!D21</f>
        <v>755473.52014766284</v>
      </c>
      <c r="E9" s="57">
        <f>+'Annex 4.3 Detail Budget Subcom'!E11+'Annex 4.3 Detail Budget Subcom'!E21</f>
        <v>332939.99792385858</v>
      </c>
      <c r="F9" s="57">
        <f>+'Annex 4.3 Detail Budget Subcom'!F11+'Annex 4.3 Detail Budget Subcom'!F21</f>
        <v>608823.14185562334</v>
      </c>
      <c r="G9" s="57">
        <f>+'Annex 4.3 Detail Budget Subcom'!G11+'Annex 4.3 Detail Budget Subcom'!G21</f>
        <v>312835.07787509239</v>
      </c>
    </row>
    <row r="10" spans="1:28" s="2" customFormat="1" ht="15" customHeight="1">
      <c r="A10" s="101" t="s">
        <v>29</v>
      </c>
      <c r="B10" s="57">
        <f>+'Annex 4.3 Detail Budget Subcom'!B12+'Annex 4.3 Detail Budget Subcom'!B22</f>
        <v>3433113.6247490812</v>
      </c>
      <c r="C10" s="57">
        <f>+'Annex 4.3 Detail Budget Subcom'!C12+'Annex 4.3 Detail Budget Subcom'!C22</f>
        <v>519929.43731302407</v>
      </c>
      <c r="D10" s="57">
        <f>+'Annex 4.3 Detail Budget Subcom'!D12+'Annex 4.3 Detail Budget Subcom'!D22</f>
        <v>1024920.0052338856</v>
      </c>
      <c r="E10" s="57">
        <f>+'Annex 4.3 Detail Budget Subcom'!E12+'Annex 4.3 Detail Budget Subcom'!E22</f>
        <v>578146.2781813147</v>
      </c>
      <c r="F10" s="57">
        <f>+'Annex 4.3 Detail Budget Subcom'!F12+'Annex 4.3 Detail Budget Subcom'!F22</f>
        <v>1014727.5044438492</v>
      </c>
      <c r="G10" s="57">
        <f>+'Annex 4.3 Detail Budget Subcom'!G12+'Annex 4.3 Detail Budget Subcom'!G22</f>
        <v>295390.3995770074</v>
      </c>
    </row>
    <row r="11" spans="1:28" s="2" customFormat="1" ht="15" customHeight="1">
      <c r="A11" s="101" t="s">
        <v>30</v>
      </c>
      <c r="B11" s="57">
        <f>+'Annex 4.3 Detail Budget Subcom'!B13+'Annex 4.3 Detail Budget Subcom'!B23</f>
        <v>16460646.197479276</v>
      </c>
      <c r="C11" s="57">
        <f>+'Annex 4.3 Detail Budget Subcom'!C13+'Annex 4.3 Detail Budget Subcom'!C23</f>
        <v>5424831.5316935424</v>
      </c>
      <c r="D11" s="57">
        <f>+'Annex 4.3 Detail Budget Subcom'!D13+'Annex 4.3 Detail Budget Subcom'!D23</f>
        <v>4474262.9237736473</v>
      </c>
      <c r="E11" s="57">
        <f>+'Annex 4.3 Detail Budget Subcom'!E13+'Annex 4.3 Detail Budget Subcom'!E23</f>
        <v>1138573.6993134518</v>
      </c>
      <c r="F11" s="57">
        <f>+'Annex 4.3 Detail Budget Subcom'!F13+'Annex 4.3 Detail Budget Subcom'!F23</f>
        <v>3210986.6146746557</v>
      </c>
      <c r="G11" s="57">
        <f>+'Annex 4.3 Detail Budget Subcom'!G13+'Annex 4.3 Detail Budget Subcom'!G23</f>
        <v>2211991.4280239781</v>
      </c>
    </row>
    <row r="12" spans="1:28" s="2" customFormat="1" ht="15" customHeight="1">
      <c r="A12" s="102"/>
      <c r="B12" s="57"/>
      <c r="C12" s="7"/>
      <c r="D12" s="7"/>
      <c r="E12" s="7"/>
      <c r="F12" s="7"/>
      <c r="G12" s="7"/>
    </row>
    <row r="13" spans="1:28" s="3" customFormat="1" ht="25.15" customHeight="1">
      <c r="A13" s="11" t="s">
        <v>135</v>
      </c>
      <c r="B13" s="55">
        <f t="shared" ref="B13:G13" si="1">SUM(B14:B21)</f>
        <v>11905361.178227579</v>
      </c>
      <c r="C13" s="55">
        <f t="shared" si="1"/>
        <v>113378.27409327535</v>
      </c>
      <c r="D13" s="55">
        <f t="shared" si="1"/>
        <v>690346.91267008474</v>
      </c>
      <c r="E13" s="55">
        <f t="shared" si="1"/>
        <v>10106911.631249994</v>
      </c>
      <c r="F13" s="55">
        <f t="shared" si="1"/>
        <v>377006.88499999995</v>
      </c>
      <c r="G13" s="55">
        <f t="shared" si="1"/>
        <v>617717.47521422454</v>
      </c>
      <c r="H13" s="2"/>
      <c r="I13" s="2"/>
      <c r="J13" s="2"/>
      <c r="K13" s="2"/>
      <c r="L13" s="2"/>
      <c r="M13" s="2"/>
      <c r="N13" s="2"/>
      <c r="O13" s="2"/>
      <c r="P13" s="2"/>
      <c r="Q13" s="2"/>
      <c r="R13" s="2"/>
      <c r="S13" s="2"/>
      <c r="T13" s="2"/>
      <c r="U13" s="2"/>
      <c r="V13" s="2"/>
      <c r="W13" s="2"/>
      <c r="X13" s="2"/>
      <c r="Y13" s="2"/>
      <c r="Z13" s="2"/>
      <c r="AA13" s="2"/>
      <c r="AB13" s="2"/>
    </row>
    <row r="14" spans="1:28" s="2" customFormat="1" ht="14.25" customHeight="1">
      <c r="A14" s="100" t="s">
        <v>22</v>
      </c>
      <c r="B14" s="57">
        <f>+'Annex 4.3 Detail Budget Subcom'!B27+'Annex 4.3 Detail Budget Subcom'!B37</f>
        <v>0</v>
      </c>
      <c r="C14" s="57">
        <f>+'Annex 4.3 Detail Budget Subcom'!C27+'Annex 4.3 Detail Budget Subcom'!C37</f>
        <v>0</v>
      </c>
      <c r="D14" s="57">
        <f>+'Annex 4.3 Detail Budget Subcom'!D27+'Annex 4.3 Detail Budget Subcom'!D37</f>
        <v>0</v>
      </c>
      <c r="E14" s="57">
        <f>+'Annex 4.3 Detail Budget Subcom'!E27+'Annex 4.3 Detail Budget Subcom'!E37</f>
        <v>0</v>
      </c>
      <c r="F14" s="57">
        <f>+'Annex 4.3 Detail Budget Subcom'!F27+'Annex 4.3 Detail Budget Subcom'!F37</f>
        <v>0</v>
      </c>
      <c r="G14" s="57">
        <f>+'Annex 4.3 Detail Budget Subcom'!G27+'Annex 4.3 Detail Budget Subcom'!G37</f>
        <v>0</v>
      </c>
    </row>
    <row r="15" spans="1:28" s="2" customFormat="1">
      <c r="A15" s="101" t="s">
        <v>24</v>
      </c>
      <c r="B15" s="57">
        <f>+'Annex 4.3 Detail Budget Subcom'!B28+'Annex 4.3 Detail Budget Subcom'!B38</f>
        <v>7092278.4401909886</v>
      </c>
      <c r="C15" s="57">
        <f>+'Annex 4.3 Detail Budget Subcom'!C28+'Annex 4.3 Detail Budget Subcom'!C38</f>
        <v>36483.524779629202</v>
      </c>
      <c r="D15" s="57">
        <f>+'Annex 4.3 Detail Budget Subcom'!D28+'Annex 4.3 Detail Budget Subcom'!D38</f>
        <v>106311.3736505062</v>
      </c>
      <c r="E15" s="57">
        <f>+'Annex 4.3 Detail Budget Subcom'!E28+'Annex 4.3 Detail Budget Subcom'!E38</f>
        <v>6804000</v>
      </c>
      <c r="F15" s="57">
        <f>+'Annex 4.3 Detail Budget Subcom'!F28+'Annex 4.3 Detail Budget Subcom'!F38</f>
        <v>0</v>
      </c>
      <c r="G15" s="57">
        <f>+'Annex 4.3 Detail Budget Subcom'!G28+'Annex 4.3 Detail Budget Subcom'!G38</f>
        <v>145483.54176085285</v>
      </c>
    </row>
    <row r="16" spans="1:28" s="2" customFormat="1" ht="14.25" customHeight="1">
      <c r="A16" s="101" t="s">
        <v>25</v>
      </c>
      <c r="B16" s="57">
        <f>+'Annex 4.3 Detail Budget Subcom'!B29+'Annex 4.3 Detail Budget Subcom'!B39</f>
        <v>90000.029110669071</v>
      </c>
      <c r="C16" s="57">
        <f>+'Annex 4.3 Detail Budget Subcom'!C29+'Annex 4.3 Detail Budget Subcom'!C39</f>
        <v>5000</v>
      </c>
      <c r="D16" s="57">
        <f>+'Annex 4.3 Detail Budget Subcom'!D29+'Annex 4.3 Detail Budget Subcom'!D39</f>
        <v>28800.008733200717</v>
      </c>
      <c r="E16" s="57">
        <f>+'Annex 4.3 Detail Budget Subcom'!E29+'Annex 4.3 Detail Budget Subcom'!E39</f>
        <v>0</v>
      </c>
      <c r="F16" s="57">
        <f>+'Annex 4.3 Detail Budget Subcom'!F29+'Annex 4.3 Detail Budget Subcom'!F39</f>
        <v>0</v>
      </c>
      <c r="G16" s="57">
        <f>+'Annex 4.3 Detail Budget Subcom'!G29+'Annex 4.3 Detail Budget Subcom'!G39</f>
        <v>56200.020377468347</v>
      </c>
    </row>
    <row r="17" spans="1:7" s="2" customFormat="1" ht="14.25" customHeight="1">
      <c r="A17" s="101" t="s">
        <v>26</v>
      </c>
      <c r="B17" s="57">
        <f>+'Annex 4.3 Detail Budget Subcom'!B30+'Annex 4.3 Detail Budget Subcom'!B40</f>
        <v>2266350.7768432572</v>
      </c>
      <c r="C17" s="57">
        <f>+'Annex 4.3 Detail Budget Subcom'!C30+'Annex 4.3 Detail Budget Subcom'!C40</f>
        <v>25535.926889173723</v>
      </c>
      <c r="D17" s="57">
        <f>+'Annex 4.3 Detail Budget Subcom'!D30+'Annex 4.3 Detail Budget Subcom'!D40</f>
        <v>221487.9287638895</v>
      </c>
      <c r="E17" s="57">
        <f>+'Annex 4.3 Detail Budget Subcom'!E30+'Annex 4.3 Detail Budget Subcom'!E40</f>
        <v>1683355.5065244311</v>
      </c>
      <c r="F17" s="57">
        <f>+'Annex 4.3 Detail Budget Subcom'!F30+'Annex 4.3 Detail Budget Subcom'!F40</f>
        <v>204496.62733279634</v>
      </c>
      <c r="G17" s="57">
        <f>+'Annex 4.3 Detail Budget Subcom'!G30+'Annex 4.3 Detail Budget Subcom'!G40</f>
        <v>131474.78733296652</v>
      </c>
    </row>
    <row r="18" spans="1:7" s="2" customFormat="1" ht="14.25" customHeight="1">
      <c r="A18" s="101" t="s">
        <v>27</v>
      </c>
      <c r="B18" s="57">
        <f>+'Annex 4.3 Detail Budget Subcom'!B31+'Annex 4.3 Detail Budget Subcom'!B41</f>
        <v>727870.67946508178</v>
      </c>
      <c r="C18" s="57">
        <f>+'Annex 4.3 Detail Budget Subcom'!C31+'Annex 4.3 Detail Budget Subcom'!C41</f>
        <v>16100</v>
      </c>
      <c r="D18" s="57">
        <f>+'Annex 4.3 Detail Budget Subcom'!D31+'Annex 4.3 Detail Budget Subcom'!D41</f>
        <v>130927.10663902374</v>
      </c>
      <c r="E18" s="57">
        <f>+'Annex 4.3 Detail Budget Subcom'!E31+'Annex 4.3 Detail Budget Subcom'!E41</f>
        <v>503395.70008744299</v>
      </c>
      <c r="F18" s="57">
        <f>+'Annex 4.3 Detail Budget Subcom'!F31+'Annex 4.3 Detail Budget Subcom'!F41</f>
        <v>29147.8727386151</v>
      </c>
      <c r="G18" s="57">
        <f>+'Annex 4.3 Detail Budget Subcom'!G31+'Annex 4.3 Detail Budget Subcom'!G41</f>
        <v>48300</v>
      </c>
    </row>
    <row r="19" spans="1:7" s="2" customFormat="1" ht="14.25" customHeight="1">
      <c r="A19" s="101" t="s">
        <v>28</v>
      </c>
      <c r="B19" s="57">
        <f>+'Annex 4.3 Detail Budget Subcom'!B32+'Annex 4.3 Detail Budget Subcom'!B42</f>
        <v>325363.28467091214</v>
      </c>
      <c r="C19" s="57">
        <f>+'Annex 4.3 Detail Budget Subcom'!C32+'Annex 4.3 Detail Budget Subcom'!C42</f>
        <v>12207.780667521172</v>
      </c>
      <c r="D19" s="57">
        <f>+'Annex 4.3 Detail Budget Subcom'!D32+'Annex 4.3 Detail Budget Subcom'!D42</f>
        <v>58053.164622472228</v>
      </c>
      <c r="E19" s="57">
        <f>+'Annex 4.3 Detail Budget Subcom'!E32+'Annex 4.3 Detail Budget Subcom'!E42</f>
        <v>149341.4262047509</v>
      </c>
      <c r="F19" s="57">
        <f>+'Annex 4.3 Detail Budget Subcom'!F32+'Annex 4.3 Detail Budget Subcom'!F42</f>
        <v>30528.896678360627</v>
      </c>
      <c r="G19" s="57">
        <f>+'Annex 4.3 Detail Budget Subcom'!G32+'Annex 4.3 Detail Budget Subcom'!G42</f>
        <v>75232.016497807213</v>
      </c>
    </row>
    <row r="20" spans="1:7" s="2" customFormat="1" ht="14.25" customHeight="1">
      <c r="A20" s="101" t="s">
        <v>29</v>
      </c>
      <c r="B20" s="57">
        <f>+'Annex 4.3 Detail Budget Subcom'!B33+'Annex 4.3 Detail Budget Subcom'!B43</f>
        <v>904613.66387057479</v>
      </c>
      <c r="C20" s="57">
        <f>+'Annex 4.3 Detail Budget Subcom'!C33+'Annex 4.3 Detail Budget Subcom'!C43</f>
        <v>9519.8172229343108</v>
      </c>
      <c r="D20" s="57">
        <f>+'Annex 4.3 Detail Budget Subcom'!D33+'Annex 4.3 Detail Budget Subcom'!D43</f>
        <v>91832.589458023009</v>
      </c>
      <c r="E20" s="57">
        <f>+'Annex 4.3 Detail Budget Subcom'!E33+'Annex 4.3 Detail Budget Subcom'!E43</f>
        <v>652205.5994908337</v>
      </c>
      <c r="F20" s="57">
        <f>+'Annex 4.3 Detail Budget Subcom'!F33+'Annex 4.3 Detail Budget Subcom'!F43</f>
        <v>87559.579239955303</v>
      </c>
      <c r="G20" s="57">
        <f>+'Annex 4.3 Detail Budget Subcom'!G33+'Annex 4.3 Detail Budget Subcom'!G43</f>
        <v>63496.078458828386</v>
      </c>
    </row>
    <row r="21" spans="1:7" s="2" customFormat="1" ht="14.25" customHeight="1">
      <c r="A21" s="101" t="s">
        <v>30</v>
      </c>
      <c r="B21" s="57">
        <f>+'Annex 4.3 Detail Budget Subcom'!B34+'Annex 4.3 Detail Budget Subcom'!B44</f>
        <v>498884.30407609639</v>
      </c>
      <c r="C21" s="57">
        <f>+'Annex 4.3 Detail Budget Subcom'!C34+'Annex 4.3 Detail Budget Subcom'!C44</f>
        <v>8531.2245340169375</v>
      </c>
      <c r="D21" s="57">
        <f>+'Annex 4.3 Detail Budget Subcom'!D34+'Annex 4.3 Detail Budget Subcom'!D44</f>
        <v>52934.740802969289</v>
      </c>
      <c r="E21" s="57">
        <f>+'Annex 4.3 Detail Budget Subcom'!E34+'Annex 4.3 Detail Budget Subcom'!E44</f>
        <v>314613.39894253633</v>
      </c>
      <c r="F21" s="57">
        <f>+'Annex 4.3 Detail Budget Subcom'!F34+'Annex 4.3 Detail Budget Subcom'!F44</f>
        <v>25273.909010272615</v>
      </c>
      <c r="G21" s="57">
        <f>+'Annex 4.3 Detail Budget Subcom'!G34+'Annex 4.3 Detail Budget Subcom'!G44</f>
        <v>97531.030786301199</v>
      </c>
    </row>
    <row r="22" spans="1:7" s="2" customFormat="1" ht="15" customHeight="1">
      <c r="A22" s="83"/>
      <c r="B22" s="57"/>
      <c r="C22" s="1"/>
      <c r="D22" s="1"/>
      <c r="E22" s="1"/>
      <c r="F22" s="1"/>
      <c r="G22" s="1"/>
    </row>
    <row r="23" spans="1:7">
      <c r="A23" s="11" t="s">
        <v>287</v>
      </c>
      <c r="B23" s="55">
        <f t="shared" ref="B23:G23" si="2">SUM(B24:B31)</f>
        <v>8382836.3976593241</v>
      </c>
      <c r="C23" s="55">
        <f t="shared" si="2"/>
        <v>5479854.8600423178</v>
      </c>
      <c r="D23" s="55">
        <f t="shared" si="2"/>
        <v>1009900.25</v>
      </c>
      <c r="E23" s="55">
        <f t="shared" si="2"/>
        <v>537052.25</v>
      </c>
      <c r="F23" s="55">
        <f t="shared" si="2"/>
        <v>194400</v>
      </c>
      <c r="G23" s="55">
        <f t="shared" si="2"/>
        <v>1161629.0376170066</v>
      </c>
    </row>
    <row r="24" spans="1:7" s="2" customFormat="1" ht="15" customHeight="1">
      <c r="A24" s="100" t="s">
        <v>22</v>
      </c>
      <c r="B24" s="57">
        <f>+'Annex 4.3 Detail Budget Subcom'!B48+'Annex 4.3 Detail Budget Subcom'!B58+'Annex 4.3 Detail Budget Subcom'!B68</f>
        <v>0</v>
      </c>
      <c r="C24" s="57">
        <f>+'Annex 4.3 Detail Budget Subcom'!C48+'Annex 4.3 Detail Budget Subcom'!C58+'Annex 4.3 Detail Budget Subcom'!C68</f>
        <v>0</v>
      </c>
      <c r="D24" s="57">
        <f>+'Annex 4.3 Detail Budget Subcom'!D48+'Annex 4.3 Detail Budget Subcom'!D58+'Annex 4.3 Detail Budget Subcom'!D68</f>
        <v>0</v>
      </c>
      <c r="E24" s="57">
        <f>+'Annex 4.3 Detail Budget Subcom'!E48+'Annex 4.3 Detail Budget Subcom'!E58+'Annex 4.3 Detail Budget Subcom'!E68</f>
        <v>0</v>
      </c>
      <c r="F24" s="57">
        <f>+'Annex 4.3 Detail Budget Subcom'!F48+'Annex 4.3 Detail Budget Subcom'!F58+'Annex 4.3 Detail Budget Subcom'!F68</f>
        <v>0</v>
      </c>
      <c r="G24" s="57">
        <f>+'Annex 4.3 Detail Budget Subcom'!G48+'Annex 4.3 Detail Budget Subcom'!G58+'Annex 4.3 Detail Budget Subcom'!G68</f>
        <v>0</v>
      </c>
    </row>
    <row r="25" spans="1:7" s="2" customFormat="1" ht="15" customHeight="1">
      <c r="A25" s="101" t="s">
        <v>24</v>
      </c>
      <c r="B25" s="57">
        <f>+'Annex 4.3 Detail Budget Subcom'!B49+'Annex 4.3 Detail Budget Subcom'!B59+'Annex 4.3 Detail Budget Subcom'!B69</f>
        <v>453000</v>
      </c>
      <c r="C25" s="57">
        <f>+'Annex 4.3 Detail Budget Subcom'!C49+'Annex 4.3 Detail Budget Subcom'!C59+'Annex 4.3 Detail Budget Subcom'!C69</f>
        <v>373920</v>
      </c>
      <c r="D25" s="57">
        <f>+'Annex 4.3 Detail Budget Subcom'!D49+'Annex 4.3 Detail Budget Subcom'!D59+'Annex 4.3 Detail Budget Subcom'!D69</f>
        <v>50400</v>
      </c>
      <c r="E25" s="57">
        <f>+'Annex 4.3 Detail Budget Subcom'!E49+'Annex 4.3 Detail Budget Subcom'!E59+'Annex 4.3 Detail Budget Subcom'!E69</f>
        <v>0</v>
      </c>
      <c r="F25" s="57">
        <f>+'Annex 4.3 Detail Budget Subcom'!F49+'Annex 4.3 Detail Budget Subcom'!F59+'Annex 4.3 Detail Budget Subcom'!F69</f>
        <v>0</v>
      </c>
      <c r="G25" s="57">
        <f>+'Annex 4.3 Detail Budget Subcom'!G49+'Annex 4.3 Detail Budget Subcom'!G59+'Annex 4.3 Detail Budget Subcom'!G69</f>
        <v>28680.000000000004</v>
      </c>
    </row>
    <row r="26" spans="1:7" s="2" customFormat="1" ht="15" customHeight="1">
      <c r="A26" s="101" t="s">
        <v>25</v>
      </c>
      <c r="B26" s="57">
        <f>+'Annex 4.3 Detail Budget Subcom'!B50+'Annex 4.3 Detail Budget Subcom'!B60+'Annex 4.3 Detail Budget Subcom'!B70</f>
        <v>205000</v>
      </c>
      <c r="C26" s="57">
        <f>+'Annex 4.3 Detail Budget Subcom'!C50+'Annex 4.3 Detail Budget Subcom'!C60+'Annex 4.3 Detail Budget Subcom'!C70</f>
        <v>189400</v>
      </c>
      <c r="D26" s="57">
        <f>+'Annex 4.3 Detail Budget Subcom'!D50+'Annex 4.3 Detail Budget Subcom'!D60+'Annex 4.3 Detail Budget Subcom'!D70</f>
        <v>0</v>
      </c>
      <c r="E26" s="57">
        <f>+'Annex 4.3 Detail Budget Subcom'!E50+'Annex 4.3 Detail Budget Subcom'!E60+'Annex 4.3 Detail Budget Subcom'!E70</f>
        <v>0</v>
      </c>
      <c r="F26" s="57">
        <f>+'Annex 4.3 Detail Budget Subcom'!F50+'Annex 4.3 Detail Budget Subcom'!F60+'Annex 4.3 Detail Budget Subcom'!F70</f>
        <v>0</v>
      </c>
      <c r="G26" s="57">
        <f>+'Annex 4.3 Detail Budget Subcom'!G50+'Annex 4.3 Detail Budget Subcom'!G60+'Annex 4.3 Detail Budget Subcom'!G70</f>
        <v>15600.000000000002</v>
      </c>
    </row>
    <row r="27" spans="1:7" s="2" customFormat="1" ht="15" customHeight="1">
      <c r="A27" s="101" t="s">
        <v>26</v>
      </c>
      <c r="B27" s="57">
        <f>+'Annex 4.3 Detail Budget Subcom'!B51+'Annex 4.3 Detail Budget Subcom'!B61+'Annex 4.3 Detail Budget Subcom'!B71</f>
        <v>1869750.4468821133</v>
      </c>
      <c r="C27" s="57">
        <f>+'Annex 4.3 Detail Budget Subcom'!C51+'Annex 4.3 Detail Budget Subcom'!C61+'Annex 4.3 Detail Budget Subcom'!C71</f>
        <v>1529475.2043668171</v>
      </c>
      <c r="D27" s="57">
        <f>+'Annex 4.3 Detail Budget Subcom'!D51+'Annex 4.3 Detail Budget Subcom'!D61+'Annex 4.3 Detail Budget Subcom'!D71</f>
        <v>36000</v>
      </c>
      <c r="E27" s="57">
        <f>+'Annex 4.3 Detail Budget Subcom'!E51+'Annex 4.3 Detail Budget Subcom'!E61+'Annex 4.3 Detail Budget Subcom'!E71</f>
        <v>0</v>
      </c>
      <c r="F27" s="57">
        <f>+'Annex 4.3 Detail Budget Subcom'!F51+'Annex 4.3 Detail Budget Subcom'!F61+'Annex 4.3 Detail Budget Subcom'!F71</f>
        <v>64800</v>
      </c>
      <c r="G27" s="57">
        <f>+'Annex 4.3 Detail Budget Subcom'!G51+'Annex 4.3 Detail Budget Subcom'!G61+'Annex 4.3 Detail Budget Subcom'!G71</f>
        <v>239475.24251529633</v>
      </c>
    </row>
    <row r="28" spans="1:7" s="2" customFormat="1" ht="15" customHeight="1">
      <c r="A28" s="101" t="s">
        <v>27</v>
      </c>
      <c r="B28" s="57">
        <f>+'Annex 4.3 Detail Budget Subcom'!B52+'Annex 4.3 Detail Budget Subcom'!B62+'Annex 4.3 Detail Budget Subcom'!B72</f>
        <v>190000</v>
      </c>
      <c r="C28" s="57">
        <f>+'Annex 4.3 Detail Budget Subcom'!C52+'Annex 4.3 Detail Budget Subcom'!C62+'Annex 4.3 Detail Budget Subcom'!C72</f>
        <v>169000</v>
      </c>
      <c r="D28" s="57">
        <f>+'Annex 4.3 Detail Budget Subcom'!D52+'Annex 4.3 Detail Budget Subcom'!D62+'Annex 4.3 Detail Budget Subcom'!D72</f>
        <v>0</v>
      </c>
      <c r="E28" s="57">
        <f>+'Annex 4.3 Detail Budget Subcom'!E52+'Annex 4.3 Detail Budget Subcom'!E62+'Annex 4.3 Detail Budget Subcom'!E72</f>
        <v>0</v>
      </c>
      <c r="F28" s="57">
        <f>+'Annex 4.3 Detail Budget Subcom'!F52+'Annex 4.3 Detail Budget Subcom'!F62+'Annex 4.3 Detail Budget Subcom'!F72</f>
        <v>0</v>
      </c>
      <c r="G28" s="57">
        <f>+'Annex 4.3 Detail Budget Subcom'!G52+'Annex 4.3 Detail Budget Subcom'!G62+'Annex 4.3 Detail Budget Subcom'!G72</f>
        <v>21000</v>
      </c>
    </row>
    <row r="29" spans="1:7" s="2" customFormat="1" ht="15" customHeight="1">
      <c r="A29" s="101" t="s">
        <v>28</v>
      </c>
      <c r="B29" s="57">
        <f>+'Annex 4.3 Detail Budget Subcom'!B53+'Annex 4.3 Detail Budget Subcom'!B63+'Annex 4.3 Detail Budget Subcom'!B73</f>
        <v>760102.95785450167</v>
      </c>
      <c r="C29" s="57">
        <f>+'Annex 4.3 Detail Budget Subcom'!C53+'Annex 4.3 Detail Budget Subcom'!C63+'Annex 4.3 Detail Budget Subcom'!C73</f>
        <v>619517.32432473591</v>
      </c>
      <c r="D29" s="57">
        <f>+'Annex 4.3 Detail Budget Subcom'!D53+'Annex 4.3 Detail Budget Subcom'!D63+'Annex 4.3 Detail Budget Subcom'!D73</f>
        <v>21600</v>
      </c>
      <c r="E29" s="57">
        <f>+'Annex 4.3 Detail Budget Subcom'!E53+'Annex 4.3 Detail Budget Subcom'!E63+'Annex 4.3 Detail Budget Subcom'!E73</f>
        <v>0</v>
      </c>
      <c r="F29" s="57">
        <f>+'Annex 4.3 Detail Budget Subcom'!F53+'Annex 4.3 Detail Budget Subcom'!F63+'Annex 4.3 Detail Budget Subcom'!F73</f>
        <v>10800</v>
      </c>
      <c r="G29" s="57">
        <f>+'Annex 4.3 Detail Budget Subcom'!G53+'Annex 4.3 Detail Budget Subcom'!G63+'Annex 4.3 Detail Budget Subcom'!G73</f>
        <v>108185.63352976584</v>
      </c>
    </row>
    <row r="30" spans="1:7" s="2" customFormat="1" ht="15" customHeight="1">
      <c r="A30" s="101" t="s">
        <v>29</v>
      </c>
      <c r="B30" s="57">
        <f>+'Annex 4.3 Detail Budget Subcom'!B54+'Annex 4.3 Detail Budget Subcom'!B64+'Annex 4.3 Detail Budget Subcom'!B74</f>
        <v>635000</v>
      </c>
      <c r="C30" s="57">
        <f>+'Annex 4.3 Detail Budget Subcom'!C54+'Annex 4.3 Detail Budget Subcom'!C64+'Annex 4.3 Detail Budget Subcom'!C74</f>
        <v>463700</v>
      </c>
      <c r="D30" s="57">
        <f>+'Annex 4.3 Detail Budget Subcom'!D54+'Annex 4.3 Detail Budget Subcom'!D64+'Annex 4.3 Detail Budget Subcom'!D74</f>
        <v>28800</v>
      </c>
      <c r="E30" s="57">
        <f>+'Annex 4.3 Detail Budget Subcom'!E54+'Annex 4.3 Detail Budget Subcom'!E64+'Annex 4.3 Detail Budget Subcom'!E74</f>
        <v>0</v>
      </c>
      <c r="F30" s="57">
        <f>+'Annex 4.3 Detail Budget Subcom'!F54+'Annex 4.3 Detail Budget Subcom'!F64+'Annex 4.3 Detail Budget Subcom'!F74</f>
        <v>43200</v>
      </c>
      <c r="G30" s="57">
        <f>+'Annex 4.3 Detail Budget Subcom'!G54+'Annex 4.3 Detail Budget Subcom'!G64+'Annex 4.3 Detail Budget Subcom'!G74</f>
        <v>99300</v>
      </c>
    </row>
    <row r="31" spans="1:7" s="2" customFormat="1" ht="15" customHeight="1">
      <c r="A31" s="101" t="s">
        <v>30</v>
      </c>
      <c r="B31" s="57">
        <f>+'Annex 4.3 Detail Budget Subcom'!B55+'Annex 4.3 Detail Budget Subcom'!B65+'Annex 4.3 Detail Budget Subcom'!B75</f>
        <v>4269982.9929227093</v>
      </c>
      <c r="C31" s="57">
        <f>+'Annex 4.3 Detail Budget Subcom'!C55+'Annex 4.3 Detail Budget Subcom'!C65+'Annex 4.3 Detail Budget Subcom'!C75</f>
        <v>2134842.3313507647</v>
      </c>
      <c r="D31" s="57">
        <f>+'Annex 4.3 Detail Budget Subcom'!D55+'Annex 4.3 Detail Budget Subcom'!D65+'Annex 4.3 Detail Budget Subcom'!D75</f>
        <v>873100.25</v>
      </c>
      <c r="E31" s="57">
        <f>+'Annex 4.3 Detail Budget Subcom'!E55+'Annex 4.3 Detail Budget Subcom'!E65+'Annex 4.3 Detail Budget Subcom'!E75</f>
        <v>537052.25</v>
      </c>
      <c r="F31" s="57">
        <f>+'Annex 4.3 Detail Budget Subcom'!F55+'Annex 4.3 Detail Budget Subcom'!F65+'Annex 4.3 Detail Budget Subcom'!F75</f>
        <v>75600</v>
      </c>
      <c r="G31" s="57">
        <f>+'Annex 4.3 Detail Budget Subcom'!G55+'Annex 4.3 Detail Budget Subcom'!G65+'Annex 4.3 Detail Budget Subcom'!G75</f>
        <v>649388.16157194448</v>
      </c>
    </row>
    <row r="32" spans="1:7" s="2" customFormat="1" ht="15" customHeight="1">
      <c r="A32" s="85"/>
      <c r="B32" s="57"/>
      <c r="C32" s="4"/>
      <c r="D32" s="4"/>
      <c r="E32" s="4"/>
      <c r="F32" s="4"/>
      <c r="G32" s="4"/>
    </row>
    <row r="33" spans="1:28" s="6" customFormat="1" ht="15" customHeight="1">
      <c r="A33" s="11" t="s">
        <v>405</v>
      </c>
      <c r="B33" s="55">
        <f t="shared" ref="B33:G33" si="3">SUM(B34:B41)</f>
        <v>738821.03690458578</v>
      </c>
      <c r="C33" s="55">
        <f t="shared" si="3"/>
        <v>242805.27745229291</v>
      </c>
      <c r="D33" s="55">
        <f t="shared" si="3"/>
        <v>145794.6</v>
      </c>
      <c r="E33" s="55">
        <f t="shared" si="3"/>
        <v>0</v>
      </c>
      <c r="F33" s="55">
        <f t="shared" si="3"/>
        <v>0</v>
      </c>
      <c r="G33" s="55">
        <f t="shared" si="3"/>
        <v>350221.15945229295</v>
      </c>
      <c r="H33" s="98"/>
      <c r="I33" s="98"/>
      <c r="J33" s="98"/>
      <c r="K33" s="98"/>
      <c r="L33" s="98"/>
      <c r="M33" s="98"/>
      <c r="N33" s="98"/>
      <c r="O33" s="98"/>
      <c r="P33" s="98"/>
      <c r="Q33" s="98"/>
      <c r="R33" s="98"/>
      <c r="S33" s="98"/>
      <c r="T33" s="98"/>
      <c r="U33" s="98"/>
      <c r="V33" s="98"/>
      <c r="W33" s="98"/>
      <c r="X33" s="98"/>
      <c r="Y33" s="98"/>
      <c r="Z33" s="98"/>
      <c r="AA33" s="98"/>
      <c r="AB33" s="98"/>
    </row>
    <row r="34" spans="1:28" s="34" customFormat="1" ht="15" customHeight="1">
      <c r="A34" s="100" t="s">
        <v>22</v>
      </c>
      <c r="B34" s="57">
        <f>+'Annex 4.3 Detail Budget Subcom'!B78</f>
        <v>0</v>
      </c>
      <c r="C34" s="57">
        <f>+'Annex 4.3 Detail Budget Subcom'!C78</f>
        <v>0</v>
      </c>
      <c r="D34" s="57">
        <f>+'Annex 4.3 Detail Budget Subcom'!D78</f>
        <v>0</v>
      </c>
      <c r="E34" s="57">
        <f>+'Annex 4.3 Detail Budget Subcom'!E78</f>
        <v>0</v>
      </c>
      <c r="F34" s="57">
        <f>+'Annex 4.3 Detail Budget Subcom'!F78</f>
        <v>0</v>
      </c>
      <c r="G34" s="57">
        <f>+'Annex 4.3 Detail Budget Subcom'!G78</f>
        <v>0</v>
      </c>
    </row>
    <row r="35" spans="1:28" s="34" customFormat="1" ht="15" customHeight="1">
      <c r="A35" s="101" t="s">
        <v>24</v>
      </c>
      <c r="B35" s="57">
        <f>+'Annex 4.3 Detail Budget Subcom'!B79</f>
        <v>474000.00457651826</v>
      </c>
      <c r="C35" s="57">
        <f>+'Annex 4.3 Detail Budget Subcom'!C79</f>
        <v>143162.38428825914</v>
      </c>
      <c r="D35" s="57">
        <f>+'Annex 4.3 Detail Budget Subcom'!D79</f>
        <v>129000</v>
      </c>
      <c r="E35" s="57">
        <f>+'Annex 4.3 Detail Budget Subcom'!E79</f>
        <v>0</v>
      </c>
      <c r="F35" s="57">
        <f>+'Annex 4.3 Detail Budget Subcom'!F79</f>
        <v>0</v>
      </c>
      <c r="G35" s="57">
        <f>+'Annex 4.3 Detail Budget Subcom'!G79</f>
        <v>201837.62028825912</v>
      </c>
    </row>
    <row r="36" spans="1:28" s="34" customFormat="1" ht="15" customHeight="1">
      <c r="A36" s="101" t="s">
        <v>25</v>
      </c>
      <c r="B36" s="57">
        <f>+'Annex 4.3 Detail Budget Subcom'!B80</f>
        <v>5000</v>
      </c>
      <c r="C36" s="57">
        <f>+'Annex 4.3 Detail Budget Subcom'!C80</f>
        <v>2314.1750000000002</v>
      </c>
      <c r="D36" s="57">
        <f>+'Annex 4.3 Detail Budget Subcom'!D80</f>
        <v>0</v>
      </c>
      <c r="E36" s="57">
        <f>+'Annex 4.3 Detail Budget Subcom'!E80</f>
        <v>0</v>
      </c>
      <c r="F36" s="57">
        <f>+'Annex 4.3 Detail Budget Subcom'!F80</f>
        <v>0</v>
      </c>
      <c r="G36" s="57">
        <f>+'Annex 4.3 Detail Budget Subcom'!G80</f>
        <v>2685.8249999999998</v>
      </c>
    </row>
    <row r="37" spans="1:28" s="34" customFormat="1" ht="15" customHeight="1">
      <c r="A37" s="101" t="s">
        <v>26</v>
      </c>
      <c r="B37" s="57">
        <f>+'Annex 4.3 Detail Budget Subcom'!B81</f>
        <v>52982.011441295719</v>
      </c>
      <c r="C37" s="57">
        <f>+'Annex 4.3 Detail Budget Subcom'!C81</f>
        <v>21856.463720647858</v>
      </c>
      <c r="D37" s="57">
        <f>+'Annex 4.3 Detail Budget Subcom'!D81</f>
        <v>3594.6000000000004</v>
      </c>
      <c r="E37" s="57">
        <f>+'Annex 4.3 Detail Budget Subcom'!E81</f>
        <v>0</v>
      </c>
      <c r="F37" s="57">
        <f>+'Annex 4.3 Detail Budget Subcom'!F81</f>
        <v>0</v>
      </c>
      <c r="G37" s="57">
        <f>+'Annex 4.3 Detail Budget Subcom'!G81</f>
        <v>27530.947720647862</v>
      </c>
    </row>
    <row r="38" spans="1:28" s="34" customFormat="1" ht="15" customHeight="1">
      <c r="A38" s="101" t="s">
        <v>27</v>
      </c>
      <c r="B38" s="57">
        <f>+'Annex 4.3 Detail Budget Subcom'!B82</f>
        <v>16000.005491821947</v>
      </c>
      <c r="C38" s="57">
        <f>+'Annex 4.3 Detail Budget Subcom'!C82</f>
        <v>7200.0027459109733</v>
      </c>
      <c r="D38" s="57">
        <f>+'Annex 4.3 Detail Budget Subcom'!D82</f>
        <v>1200</v>
      </c>
      <c r="E38" s="57">
        <f>+'Annex 4.3 Detail Budget Subcom'!E82</f>
        <v>0</v>
      </c>
      <c r="F38" s="57">
        <f>+'Annex 4.3 Detail Budget Subcom'!F82</f>
        <v>0</v>
      </c>
      <c r="G38" s="57">
        <f>+'Annex 4.3 Detail Budget Subcom'!G82</f>
        <v>7600.0027459109733</v>
      </c>
    </row>
    <row r="39" spans="1:28" s="34" customFormat="1" ht="15" customHeight="1">
      <c r="A39" s="101" t="s">
        <v>28</v>
      </c>
      <c r="B39" s="57">
        <f>+'Annex 4.3 Detail Budget Subcom'!B83</f>
        <v>57000.004576518288</v>
      </c>
      <c r="C39" s="57">
        <f>+'Annex 4.3 Detail Budget Subcom'!C83</f>
        <v>18876.559288259145</v>
      </c>
      <c r="D39" s="57">
        <f>+'Annex 4.3 Detail Budget Subcom'!D83</f>
        <v>2400</v>
      </c>
      <c r="E39" s="57">
        <f>+'Annex 4.3 Detail Budget Subcom'!E83</f>
        <v>0</v>
      </c>
      <c r="F39" s="57">
        <f>+'Annex 4.3 Detail Budget Subcom'!F83</f>
        <v>0</v>
      </c>
      <c r="G39" s="57">
        <f>+'Annex 4.3 Detail Budget Subcom'!G83</f>
        <v>35723.445288259143</v>
      </c>
    </row>
    <row r="40" spans="1:28" s="34" customFormat="1" ht="15" customHeight="1">
      <c r="A40" s="101" t="s">
        <v>29</v>
      </c>
      <c r="B40" s="57">
        <f>+'Annex 4.3 Detail Budget Subcom'!B84</f>
        <v>63000.005949473772</v>
      </c>
      <c r="C40" s="57">
        <f>+'Annex 4.3 Detail Budget Subcom'!C84</f>
        <v>21128.876974736886</v>
      </c>
      <c r="D40" s="57">
        <f>+'Annex 4.3 Detail Budget Subcom'!D84</f>
        <v>6600</v>
      </c>
      <c r="E40" s="57">
        <f>+'Annex 4.3 Detail Budget Subcom'!E84</f>
        <v>0</v>
      </c>
      <c r="F40" s="57">
        <f>+'Annex 4.3 Detail Budget Subcom'!F84</f>
        <v>0</v>
      </c>
      <c r="G40" s="57">
        <f>+'Annex 4.3 Detail Budget Subcom'!G84</f>
        <v>35271.128974736886</v>
      </c>
    </row>
    <row r="41" spans="1:28" s="34" customFormat="1" ht="15" customHeight="1">
      <c r="A41" s="101" t="s">
        <v>30</v>
      </c>
      <c r="B41" s="57">
        <f>+'Annex 4.3 Detail Budget Subcom'!B85</f>
        <v>70839.004868957796</v>
      </c>
      <c r="C41" s="57">
        <f>+'Annex 4.3 Detail Budget Subcom'!C85</f>
        <v>28266.8154344789</v>
      </c>
      <c r="D41" s="57">
        <f>+'Annex 4.3 Detail Budget Subcom'!D85</f>
        <v>3000</v>
      </c>
      <c r="E41" s="57">
        <f>+'Annex 4.3 Detail Budget Subcom'!E85</f>
        <v>0</v>
      </c>
      <c r="F41" s="57">
        <f>+'Annex 4.3 Detail Budget Subcom'!F85</f>
        <v>0</v>
      </c>
      <c r="G41" s="57">
        <f>+'Annex 4.3 Detail Budget Subcom'!G85</f>
        <v>39572.189434478903</v>
      </c>
    </row>
    <row r="42" spans="1:28" s="34" customFormat="1" ht="15" customHeight="1">
      <c r="A42" s="102"/>
      <c r="B42" s="57"/>
      <c r="C42" s="57"/>
      <c r="D42" s="57"/>
      <c r="E42" s="57"/>
      <c r="F42" s="57"/>
      <c r="G42" s="57"/>
    </row>
    <row r="43" spans="1:28" s="34" customFormat="1" ht="15" customHeight="1">
      <c r="A43" s="343" t="s">
        <v>459</v>
      </c>
      <c r="B43" s="55">
        <f>SUM(B44:B51)</f>
        <v>210000</v>
      </c>
      <c r="C43" s="55">
        <f t="shared" ref="C43:G43" si="4">SUM(C44:C51)</f>
        <v>105000</v>
      </c>
      <c r="D43" s="55">
        <f t="shared" si="4"/>
        <v>0</v>
      </c>
      <c r="E43" s="55">
        <f t="shared" si="4"/>
        <v>0</v>
      </c>
      <c r="F43" s="55">
        <f t="shared" si="4"/>
        <v>0</v>
      </c>
      <c r="G43" s="55">
        <f t="shared" si="4"/>
        <v>105000</v>
      </c>
    </row>
    <row r="44" spans="1:28" s="34" customFormat="1" ht="15" customHeight="1">
      <c r="A44" s="102" t="s">
        <v>22</v>
      </c>
      <c r="B44" s="57">
        <f>+'Annex 4.3 Detail Budget Subcom'!B88</f>
        <v>0</v>
      </c>
      <c r="C44" s="57">
        <f>+'Annex 4.3 Detail Budget Subcom'!C88</f>
        <v>0</v>
      </c>
      <c r="D44" s="57">
        <f>+'Annex 4.3 Detail Budget Subcom'!D88</f>
        <v>0</v>
      </c>
      <c r="E44" s="57">
        <f>+'Annex 4.3 Detail Budget Subcom'!E88</f>
        <v>0</v>
      </c>
      <c r="F44" s="57">
        <f>+'Annex 4.3 Detail Budget Subcom'!F88</f>
        <v>0</v>
      </c>
      <c r="G44" s="57">
        <f>+'Annex 4.3 Detail Budget Subcom'!G88</f>
        <v>0</v>
      </c>
    </row>
    <row r="45" spans="1:28" s="34" customFormat="1" ht="15" customHeight="1">
      <c r="A45" s="102" t="s">
        <v>24</v>
      </c>
      <c r="B45" s="57">
        <f>+'Annex 4.3 Detail Budget Subcom'!B89</f>
        <v>60000</v>
      </c>
      <c r="C45" s="57">
        <f>+'Annex 4.3 Detail Budget Subcom'!C89</f>
        <v>30000</v>
      </c>
      <c r="D45" s="57">
        <f>+'Annex 4.3 Detail Budget Subcom'!D89</f>
        <v>0</v>
      </c>
      <c r="E45" s="57">
        <f>+'Annex 4.3 Detail Budget Subcom'!E89</f>
        <v>0</v>
      </c>
      <c r="F45" s="57">
        <f>+'Annex 4.3 Detail Budget Subcom'!F89</f>
        <v>0</v>
      </c>
      <c r="G45" s="57">
        <f>+'Annex 4.3 Detail Budget Subcom'!G89</f>
        <v>30000</v>
      </c>
    </row>
    <row r="46" spans="1:28" s="34" customFormat="1" ht="15" customHeight="1">
      <c r="A46" s="102" t="s">
        <v>25</v>
      </c>
      <c r="B46" s="57">
        <f>+'Annex 4.3 Detail Budget Subcom'!B90</f>
        <v>96000</v>
      </c>
      <c r="C46" s="57">
        <f>+'Annex 4.3 Detail Budget Subcom'!C90</f>
        <v>48000</v>
      </c>
      <c r="D46" s="57">
        <f>+'Annex 4.3 Detail Budget Subcom'!D90</f>
        <v>0</v>
      </c>
      <c r="E46" s="57">
        <f>+'Annex 4.3 Detail Budget Subcom'!E90</f>
        <v>0</v>
      </c>
      <c r="F46" s="57">
        <f>+'Annex 4.3 Detail Budget Subcom'!F90</f>
        <v>0</v>
      </c>
      <c r="G46" s="57">
        <f>+'Annex 4.3 Detail Budget Subcom'!G90</f>
        <v>48000</v>
      </c>
    </row>
    <row r="47" spans="1:28" s="34" customFormat="1" ht="15" customHeight="1">
      <c r="A47" s="102" t="s">
        <v>26</v>
      </c>
      <c r="B47" s="57">
        <f>+'Annex 4.3 Detail Budget Subcom'!B91</f>
        <v>12000</v>
      </c>
      <c r="C47" s="57">
        <f>+'Annex 4.3 Detail Budget Subcom'!C91</f>
        <v>6000</v>
      </c>
      <c r="D47" s="57">
        <f>+'Annex 4.3 Detail Budget Subcom'!D91</f>
        <v>0</v>
      </c>
      <c r="E47" s="57">
        <f>+'Annex 4.3 Detail Budget Subcom'!E91</f>
        <v>0</v>
      </c>
      <c r="F47" s="57">
        <f>+'Annex 4.3 Detail Budget Subcom'!F91</f>
        <v>0</v>
      </c>
      <c r="G47" s="57">
        <f>+'Annex 4.3 Detail Budget Subcom'!G91</f>
        <v>6000</v>
      </c>
    </row>
    <row r="48" spans="1:28" s="34" customFormat="1" ht="15" customHeight="1">
      <c r="A48" s="102" t="s">
        <v>27</v>
      </c>
      <c r="B48" s="57">
        <f>+'Annex 4.3 Detail Budget Subcom'!B92</f>
        <v>0</v>
      </c>
      <c r="C48" s="57">
        <f>+'Annex 4.3 Detail Budget Subcom'!C92</f>
        <v>0</v>
      </c>
      <c r="D48" s="57">
        <f>+'Annex 4.3 Detail Budget Subcom'!D92</f>
        <v>0</v>
      </c>
      <c r="E48" s="57">
        <f>+'Annex 4.3 Detail Budget Subcom'!E92</f>
        <v>0</v>
      </c>
      <c r="F48" s="57">
        <f>+'Annex 4.3 Detail Budget Subcom'!F92</f>
        <v>0</v>
      </c>
      <c r="G48" s="57">
        <f>+'Annex 4.3 Detail Budget Subcom'!G92</f>
        <v>0</v>
      </c>
    </row>
    <row r="49" spans="1:7" s="34" customFormat="1" ht="15" customHeight="1">
      <c r="A49" s="102" t="s">
        <v>28</v>
      </c>
      <c r="B49" s="57">
        <f>+'Annex 4.3 Detail Budget Subcom'!B93</f>
        <v>12000</v>
      </c>
      <c r="C49" s="57">
        <f>+'Annex 4.3 Detail Budget Subcom'!C93</f>
        <v>6000</v>
      </c>
      <c r="D49" s="57">
        <f>+'Annex 4.3 Detail Budget Subcom'!D93</f>
        <v>0</v>
      </c>
      <c r="E49" s="57">
        <f>+'Annex 4.3 Detail Budget Subcom'!E93</f>
        <v>0</v>
      </c>
      <c r="F49" s="57">
        <f>+'Annex 4.3 Detail Budget Subcom'!F93</f>
        <v>0</v>
      </c>
      <c r="G49" s="57">
        <f>+'Annex 4.3 Detail Budget Subcom'!G93</f>
        <v>6000</v>
      </c>
    </row>
    <row r="50" spans="1:7" s="34" customFormat="1" ht="15" customHeight="1">
      <c r="A50" s="102" t="s">
        <v>29</v>
      </c>
      <c r="B50" s="57">
        <f>+'Annex 4.3 Detail Budget Subcom'!B94</f>
        <v>24000</v>
      </c>
      <c r="C50" s="57">
        <f>+'Annex 4.3 Detail Budget Subcom'!C94</f>
        <v>12000</v>
      </c>
      <c r="D50" s="57">
        <f>+'Annex 4.3 Detail Budget Subcom'!D94</f>
        <v>0</v>
      </c>
      <c r="E50" s="57">
        <f>+'Annex 4.3 Detail Budget Subcom'!E94</f>
        <v>0</v>
      </c>
      <c r="F50" s="57">
        <f>+'Annex 4.3 Detail Budget Subcom'!F94</f>
        <v>0</v>
      </c>
      <c r="G50" s="57">
        <f>+'Annex 4.3 Detail Budget Subcom'!G94</f>
        <v>12000</v>
      </c>
    </row>
    <row r="51" spans="1:7" s="34" customFormat="1" ht="15" customHeight="1">
      <c r="A51" s="344" t="s">
        <v>30</v>
      </c>
      <c r="B51" s="57">
        <f>+'Annex 4.3 Detail Budget Subcom'!B95</f>
        <v>6000</v>
      </c>
      <c r="C51" s="57">
        <f>+'Annex 4.3 Detail Budget Subcom'!C95</f>
        <v>3000</v>
      </c>
      <c r="D51" s="57">
        <f>+'Annex 4.3 Detail Budget Subcom'!D95</f>
        <v>0</v>
      </c>
      <c r="E51" s="57">
        <f>+'Annex 4.3 Detail Budget Subcom'!E95</f>
        <v>0</v>
      </c>
      <c r="F51" s="57">
        <f>+'Annex 4.3 Detail Budget Subcom'!F95</f>
        <v>0</v>
      </c>
      <c r="G51" s="57">
        <f>+'Annex 4.3 Detail Budget Subcom'!G95</f>
        <v>3000</v>
      </c>
    </row>
    <row r="52" spans="1:7" s="34" customFormat="1" ht="15" customHeight="1">
      <c r="A52" s="85"/>
      <c r="B52" s="57"/>
      <c r="C52" s="33"/>
      <c r="D52" s="33"/>
      <c r="E52" s="33"/>
      <c r="F52" s="33"/>
      <c r="G52" s="33"/>
    </row>
    <row r="53" spans="1:7">
      <c r="A53" s="333" t="s">
        <v>469</v>
      </c>
      <c r="B53" s="55">
        <f>+B3+B13+B23+B33+B43</f>
        <v>115692244.85307397</v>
      </c>
      <c r="C53" s="55">
        <f t="shared" ref="C53:G53" si="5">+C3+C13+C23+C33+C43</f>
        <v>26139067.132163607</v>
      </c>
      <c r="D53" s="55">
        <f t="shared" si="5"/>
        <v>37954961.617913842</v>
      </c>
      <c r="E53" s="55">
        <f t="shared" si="5"/>
        <v>18999529.744869277</v>
      </c>
      <c r="F53" s="55">
        <f t="shared" si="5"/>
        <v>24316473.028671633</v>
      </c>
      <c r="G53" s="55">
        <f t="shared" si="5"/>
        <v>8282213.3294556253</v>
      </c>
    </row>
    <row r="54" spans="1:7" s="2" customFormat="1">
      <c r="B54" s="97"/>
    </row>
    <row r="55" spans="1:7" s="2" customFormat="1">
      <c r="B55" s="97"/>
      <c r="C55" s="97"/>
      <c r="D55" s="97"/>
      <c r="E55" s="97"/>
      <c r="F55" s="97"/>
      <c r="G55" s="97"/>
    </row>
    <row r="56" spans="1:7" s="2" customFormat="1">
      <c r="B56" s="97"/>
    </row>
    <row r="57" spans="1:7" s="2" customFormat="1">
      <c r="B57" s="324"/>
    </row>
    <row r="58" spans="1:7" s="2" customFormat="1">
      <c r="B58" s="97"/>
    </row>
    <row r="59" spans="1:7" s="2" customFormat="1">
      <c r="B59" s="97"/>
    </row>
    <row r="60" spans="1:7" s="2" customFormat="1">
      <c r="B60" s="97"/>
    </row>
    <row r="61" spans="1:7" s="2" customFormat="1">
      <c r="B61" s="97"/>
    </row>
    <row r="62" spans="1:7" s="2" customFormat="1">
      <c r="B62" s="97"/>
    </row>
  </sheetData>
  <mergeCells count="3">
    <mergeCell ref="A1:A2"/>
    <mergeCell ref="B1:B2"/>
    <mergeCell ref="C1:G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2" tint="-9.9978637043366805E-2"/>
  </sheetPr>
  <dimension ref="A1:AC20"/>
  <sheetViews>
    <sheetView topLeftCell="A10" workbookViewId="0">
      <selection activeCell="D22" sqref="D22"/>
    </sheetView>
  </sheetViews>
  <sheetFormatPr defaultColWidth="11.42578125" defaultRowHeight="15"/>
  <cols>
    <col min="1" max="1" width="34.28515625" style="29" customWidth="1"/>
    <col min="2" max="2" width="43.140625" style="29" customWidth="1"/>
    <col min="3" max="3" width="14.5703125" style="63" customWidth="1"/>
    <col min="4" max="4" width="13.28515625" style="29" customWidth="1"/>
    <col min="5" max="5" width="18" style="29" customWidth="1"/>
    <col min="6" max="6" width="11.42578125" style="29" customWidth="1"/>
    <col min="7" max="7" width="14.42578125" style="64" customWidth="1"/>
    <col min="8" max="8" width="14.140625" style="29" customWidth="1"/>
    <col min="9" max="9" width="12.7109375" style="2" customWidth="1"/>
    <col min="10" max="29" width="11.42578125" style="2"/>
    <col min="30" max="16384" width="11.42578125" style="29"/>
  </cols>
  <sheetData>
    <row r="1" spans="1:9" ht="14.45" customHeight="1">
      <c r="A1" s="352" t="s">
        <v>472</v>
      </c>
      <c r="B1" s="368" t="s">
        <v>473</v>
      </c>
      <c r="C1" s="367" t="s">
        <v>8</v>
      </c>
      <c r="D1" s="364" t="s">
        <v>9</v>
      </c>
      <c r="E1" s="364"/>
      <c r="F1" s="364"/>
      <c r="G1" s="364"/>
      <c r="H1" s="364"/>
      <c r="I1" s="359" t="s">
        <v>474</v>
      </c>
    </row>
    <row r="2" spans="1:9" ht="51.75" customHeight="1">
      <c r="A2" s="352"/>
      <c r="B2" s="369"/>
      <c r="C2" s="367"/>
      <c r="D2" s="334" t="s">
        <v>11</v>
      </c>
      <c r="E2" s="334" t="s">
        <v>12</v>
      </c>
      <c r="F2" s="334" t="s">
        <v>13</v>
      </c>
      <c r="G2" s="334" t="s">
        <v>14</v>
      </c>
      <c r="H2" s="215" t="s">
        <v>15</v>
      </c>
      <c r="I2" s="359"/>
    </row>
    <row r="3" spans="1:9" s="2" customFormat="1">
      <c r="A3" s="161" t="s">
        <v>22</v>
      </c>
      <c r="B3" s="162" t="s">
        <v>475</v>
      </c>
      <c r="C3" s="57">
        <f>+'Annex 4.4 D Detail Budget Comp'!B4+'Annex 4.4 D Detail Budget Comp'!B14+'Annex 4.4 D Detail Budget Comp'!B24+'Annex 4.4 D Detail Budget Comp'!B34+'Annex 4.4 D Detail Budget Comp'!B44</f>
        <v>0</v>
      </c>
      <c r="D3" s="57">
        <f>+'Annex 4.4 D Detail Budget Comp'!C4+'Annex 4.4 D Detail Budget Comp'!C14+'Annex 4.4 D Detail Budget Comp'!C24+'Annex 4.4 D Detail Budget Comp'!C34+'Annex 4.4 D Detail Budget Comp'!C44</f>
        <v>0</v>
      </c>
      <c r="E3" s="57">
        <f>+'Annex 4.4 D Detail Budget Comp'!D4+'Annex 4.4 D Detail Budget Comp'!D14+'Annex 4.4 D Detail Budget Comp'!D24+'Annex 4.4 D Detail Budget Comp'!D34+'Annex 4.4 D Detail Budget Comp'!D44</f>
        <v>0</v>
      </c>
      <c r="F3" s="57">
        <f>+'Annex 4.4 D Detail Budget Comp'!E4+'Annex 4.4 D Detail Budget Comp'!E14+'Annex 4.4 D Detail Budget Comp'!E24+'Annex 4.4 D Detail Budget Comp'!E34+'Annex 4.4 D Detail Budget Comp'!E44</f>
        <v>0</v>
      </c>
      <c r="G3" s="57">
        <f>+'Annex 4.4 D Detail Budget Comp'!F4+'Annex 4.4 D Detail Budget Comp'!F14+'Annex 4.4 D Detail Budget Comp'!F24+'Annex 4.4 D Detail Budget Comp'!F34+'Annex 4.4 D Detail Budget Comp'!F44</f>
        <v>0</v>
      </c>
      <c r="H3" s="57">
        <f>+'Annex 4.4 D Detail Budget Comp'!G4+'Annex 4.4 D Detail Budget Comp'!G14+'Annex 4.4 D Detail Budget Comp'!G24+'Annex 4.4 D Detail Budget Comp'!G34+'Annex 4.4 D Detail Budget Comp'!G44</f>
        <v>0</v>
      </c>
      <c r="I3" s="262">
        <f>+C3/$C$11</f>
        <v>0</v>
      </c>
    </row>
    <row r="4" spans="1:9" s="2" customFormat="1" ht="45">
      <c r="A4" s="162" t="s">
        <v>24</v>
      </c>
      <c r="B4" s="162" t="s">
        <v>476</v>
      </c>
      <c r="C4" s="57">
        <f>+'Annex 4.4 D Detail Budget Comp'!B5+'Annex 4.4 D Detail Budget Comp'!B15+'Annex 4.4 D Detail Budget Comp'!B25+'Annex 4.4 D Detail Budget Comp'!B35+'Annex 4.4 D Detail Budget Comp'!B45</f>
        <v>8079278.4447675068</v>
      </c>
      <c r="D4" s="57">
        <f>+'Annex 4.4 D Detail Budget Comp'!C5+'Annex 4.4 D Detail Budget Comp'!C15+'Annex 4.4 D Detail Budget Comp'!C25+'Annex 4.4 D Detail Budget Comp'!C35+'Annex 4.4 D Detail Budget Comp'!C45</f>
        <v>583565.90906788828</v>
      </c>
      <c r="E4" s="57">
        <f>+'Annex 4.4 D Detail Budget Comp'!D5+'Annex 4.4 D Detail Budget Comp'!D15+'Annex 4.4 D Detail Budget Comp'!D25+'Annex 4.4 D Detail Budget Comp'!D35+'Annex 4.4 D Detail Budget Comp'!D45</f>
        <v>285711.3736505062</v>
      </c>
      <c r="F4" s="57">
        <f>+'Annex 4.4 D Detail Budget Comp'!E5+'Annex 4.4 D Detail Budget Comp'!E15+'Annex 4.4 D Detail Budget Comp'!E25+'Annex 4.4 D Detail Budget Comp'!E35+'Annex 4.4 D Detail Budget Comp'!E45</f>
        <v>6804000</v>
      </c>
      <c r="G4" s="57">
        <f>+'Annex 4.4 D Detail Budget Comp'!F5+'Annex 4.4 D Detail Budget Comp'!F15+'Annex 4.4 D Detail Budget Comp'!F25+'Annex 4.4 D Detail Budget Comp'!F35+'Annex 4.4 D Detail Budget Comp'!F45</f>
        <v>0</v>
      </c>
      <c r="H4" s="57">
        <f>+'Annex 4.4 D Detail Budget Comp'!G5+'Annex 4.4 D Detail Budget Comp'!G15+'Annex 4.4 D Detail Budget Comp'!G25+'Annex 4.4 D Detail Budget Comp'!G35+'Annex 4.4 D Detail Budget Comp'!G45</f>
        <v>406001.16204911197</v>
      </c>
      <c r="I4" s="262">
        <f t="shared" ref="I4:I11" si="0">+C4/$C$11</f>
        <v>6.9834226615863249E-2</v>
      </c>
    </row>
    <row r="5" spans="1:9" s="2" customFormat="1" ht="35.25" customHeight="1">
      <c r="A5" s="162" t="s">
        <v>25</v>
      </c>
      <c r="B5" s="162" t="s">
        <v>477</v>
      </c>
      <c r="C5" s="57">
        <f>+'Annex 4.4 D Detail Budget Comp'!B6+'Annex 4.4 D Detail Budget Comp'!B16+'Annex 4.4 D Detail Budget Comp'!B26+'Annex 4.4 D Detail Budget Comp'!B36+'Annex 4.4 D Detail Budget Comp'!B46</f>
        <v>396000.02911066904</v>
      </c>
      <c r="D5" s="57">
        <f>+'Annex 4.4 D Detail Budget Comp'!C6+'Annex 4.4 D Detail Budget Comp'!C16+'Annex 4.4 D Detail Budget Comp'!C26+'Annex 4.4 D Detail Budget Comp'!C36+'Annex 4.4 D Detail Budget Comp'!C46</f>
        <v>244714.17499999999</v>
      </c>
      <c r="E5" s="57">
        <f>+'Annex 4.4 D Detail Budget Comp'!D6+'Annex 4.4 D Detail Budget Comp'!D16+'Annex 4.4 D Detail Budget Comp'!D26+'Annex 4.4 D Detail Budget Comp'!D36+'Annex 4.4 D Detail Budget Comp'!D46</f>
        <v>28800.008733200717</v>
      </c>
      <c r="F5" s="57">
        <f>+'Annex 4.4 D Detail Budget Comp'!E6+'Annex 4.4 D Detail Budget Comp'!E16+'Annex 4.4 D Detail Budget Comp'!E26+'Annex 4.4 D Detail Budget Comp'!E36+'Annex 4.4 D Detail Budget Comp'!E46</f>
        <v>0</v>
      </c>
      <c r="G5" s="57">
        <f>+'Annex 4.4 D Detail Budget Comp'!F6+'Annex 4.4 D Detail Budget Comp'!F16+'Annex 4.4 D Detail Budget Comp'!F26+'Annex 4.4 D Detail Budget Comp'!F36+'Annex 4.4 D Detail Budget Comp'!F46</f>
        <v>0</v>
      </c>
      <c r="H5" s="57">
        <f>+'Annex 4.4 D Detail Budget Comp'!G6+'Annex 4.4 D Detail Budget Comp'!G16+'Annex 4.4 D Detail Budget Comp'!G26+'Annex 4.4 D Detail Budget Comp'!G36+'Annex 4.4 D Detail Budget Comp'!G46</f>
        <v>122485.84537746834</v>
      </c>
      <c r="I5" s="262">
        <f t="shared" si="0"/>
        <v>3.4228744512095721E-3</v>
      </c>
    </row>
    <row r="6" spans="1:9" s="2" customFormat="1" ht="61.5" customHeight="1">
      <c r="A6" s="162" t="s">
        <v>26</v>
      </c>
      <c r="B6" s="162" t="s">
        <v>478</v>
      </c>
      <c r="C6" s="57">
        <f>+'Annex 4.4 D Detail Budget Comp'!B7+'Annex 4.4 D Detail Budget Comp'!B17+'Annex 4.4 D Detail Budget Comp'!B27+'Annex 4.4 D Detail Budget Comp'!B37+'Annex 4.4 D Detail Budget Comp'!B47</f>
        <v>49208857.69687888</v>
      </c>
      <c r="D6" s="57">
        <f>+'Annex 4.4 D Detail Budget Comp'!C7+'Annex 4.4 D Detail Budget Comp'!C17+'Annex 4.4 D Detail Budget Comp'!C27+'Annex 4.4 D Detail Budget Comp'!C37+'Annex 4.4 D Detail Budget Comp'!C47</f>
        <v>10062931.792411288</v>
      </c>
      <c r="E6" s="57">
        <f>+'Annex 4.4 D Detail Budget Comp'!D7+'Annex 4.4 D Detail Budget Comp'!D17+'Annex 4.4 D Detail Budget Comp'!D27+'Annex 4.4 D Detail Budget Comp'!D37+'Annex 4.4 D Detail Budget Comp'!D47</f>
        <v>18379101.334729832</v>
      </c>
      <c r="F6" s="57">
        <f>+'Annex 4.4 D Detail Budget Comp'!E7+'Annex 4.4 D Detail Budget Comp'!E17+'Annex 4.4 D Detail Budget Comp'!E27+'Annex 4.4 D Detail Budget Comp'!E37+'Annex 4.4 D Detail Budget Comp'!E47</f>
        <v>6673938.5649179295</v>
      </c>
      <c r="G6" s="57">
        <f>+'Annex 4.4 D Detail Budget Comp'!F7+'Annex 4.4 D Detail Budget Comp'!F17+'Annex 4.4 D Detail Budget Comp'!F27+'Annex 4.4 D Detail Budget Comp'!F37+'Annex 4.4 D Detail Budget Comp'!F47</f>
        <v>11608969.333868738</v>
      </c>
      <c r="H6" s="57">
        <f>+'Annex 4.4 D Detail Budget Comp'!G7+'Annex 4.4 D Detail Budget Comp'!G17+'Annex 4.4 D Detail Budget Comp'!G27+'Annex 4.4 D Detail Budget Comp'!G37+'Annex 4.4 D Detail Budget Comp'!G47</f>
        <v>2483916.6709510894</v>
      </c>
      <c r="I6" s="262">
        <f t="shared" si="0"/>
        <v>0.42534275101475294</v>
      </c>
    </row>
    <row r="7" spans="1:9" s="2" customFormat="1" ht="65.25" customHeight="1">
      <c r="A7" s="162" t="s">
        <v>27</v>
      </c>
      <c r="B7" s="162" t="s">
        <v>479</v>
      </c>
      <c r="C7" s="57">
        <f>+'Annex 4.4 D Detail Budget Comp'!B8+'Annex 4.4 D Detail Budget Comp'!B18+'Annex 4.4 D Detail Budget Comp'!B28+'Annex 4.4 D Detail Budget Comp'!B38+'Annex 4.4 D Detail Budget Comp'!B48</f>
        <v>28058153.070379343</v>
      </c>
      <c r="D7" s="57">
        <f>+'Annex 4.4 D Detail Budget Comp'!C8+'Annex 4.4 D Detail Budget Comp'!C18+'Annex 4.4 D Detail Budget Comp'!C28+'Annex 4.4 D Detail Budget Comp'!C38+'Annex 4.4 D Detail Budget Comp'!C48</f>
        <v>5546165.7237631669</v>
      </c>
      <c r="E7" s="57">
        <f>+'Annex 4.4 D Detail Budget Comp'!D8+'Annex 4.4 D Detail Budget Comp'!D18+'Annex 4.4 D Detail Budget Comp'!D28+'Annex 4.4 D Detail Budget Comp'!D38+'Annex 4.4 D Detail Budget Comp'!D48</f>
        <v>11868371.706761647</v>
      </c>
      <c r="F7" s="57">
        <f>+'Annex 4.4 D Detail Budget Comp'!E8+'Annex 4.4 D Detail Budget Comp'!E18+'Annex 4.4 D Detail Budget Comp'!E28+'Annex 4.4 D Detail Budget Comp'!E38+'Annex 4.4 D Detail Budget Comp'!E48</f>
        <v>1818718.529894602</v>
      </c>
      <c r="G7" s="57">
        <f>+'Annex 4.4 D Detail Budget Comp'!F8+'Annex 4.4 D Detail Budget Comp'!F18+'Annex 4.4 D Detail Budget Comp'!F28+'Annex 4.4 D Detail Budget Comp'!F38+'Annex 4.4 D Detail Budget Comp'!F48</f>
        <v>7600004.0489001721</v>
      </c>
      <c r="H7" s="57">
        <f>+'Annex 4.4 D Detail Budget Comp'!G8+'Annex 4.4 D Detail Budget Comp'!G18+'Annex 4.4 D Detail Budget Comp'!G28+'Annex 4.4 D Detail Budget Comp'!G38+'Annex 4.4 D Detail Budget Comp'!G48</f>
        <v>1224893.061059755</v>
      </c>
      <c r="I7" s="262">
        <f t="shared" si="0"/>
        <v>0.2425240611936646</v>
      </c>
    </row>
    <row r="8" spans="1:9" s="2" customFormat="1" ht="51" customHeight="1">
      <c r="A8" s="162" t="s">
        <v>28</v>
      </c>
      <c r="B8" s="164" t="s">
        <v>480</v>
      </c>
      <c r="C8" s="57">
        <f>+'Annex 4.4 D Detail Budget Comp'!B9+'Annex 4.4 D Detail Budget Comp'!B19+'Annex 4.4 D Detail Budget Comp'!B29+'Annex 4.4 D Detail Budget Comp'!B39+'Annex 4.4 D Detail Budget Comp'!B49</f>
        <v>3583875.8180214139</v>
      </c>
      <c r="D8" s="57">
        <f>+'Annex 4.4 D Detail Budget Comp'!C9+'Annex 4.4 D Detail Budget Comp'!C19+'Annex 4.4 D Detail Budget Comp'!C29+'Annex 4.4 D Detail Budget Comp'!C39+'Annex 4.4 D Detail Budget Comp'!C49</f>
        <v>1075939.4973977604</v>
      </c>
      <c r="E8" s="57">
        <f>+'Annex 4.4 D Detail Budget Comp'!D9+'Annex 4.4 D Detail Budget Comp'!D19+'Annex 4.4 D Detail Budget Comp'!D29+'Annex 4.4 D Detail Budget Comp'!D39+'Annex 4.4 D Detail Budget Comp'!D49</f>
        <v>837526.68477013509</v>
      </c>
      <c r="F8" s="57">
        <f>+'Annex 4.4 D Detail Budget Comp'!E9+'Annex 4.4 D Detail Budget Comp'!E19+'Annex 4.4 D Detail Budget Comp'!E29+'Annex 4.4 D Detail Budget Comp'!E39+'Annex 4.4 D Detail Budget Comp'!E49</f>
        <v>482281.42412860948</v>
      </c>
      <c r="G8" s="57">
        <f>+'Annex 4.4 D Detail Budget Comp'!F9+'Annex 4.4 D Detail Budget Comp'!F19+'Annex 4.4 D Detail Budget Comp'!F29+'Annex 4.4 D Detail Budget Comp'!F39+'Annex 4.4 D Detail Budget Comp'!F49</f>
        <v>650152.03853398398</v>
      </c>
      <c r="H8" s="57">
        <f>+'Annex 4.4 D Detail Budget Comp'!G9+'Annex 4.4 D Detail Budget Comp'!G19+'Annex 4.4 D Detail Budget Comp'!G29+'Annex 4.4 D Detail Budget Comp'!G39+'Annex 4.4 D Detail Budget Comp'!G49</f>
        <v>537976.17319092457</v>
      </c>
      <c r="I8" s="262">
        <f t="shared" si="0"/>
        <v>3.0977666848567412E-2</v>
      </c>
    </row>
    <row r="9" spans="1:9" s="2" customFormat="1" ht="31.5" customHeight="1">
      <c r="A9" s="162" t="s">
        <v>29</v>
      </c>
      <c r="B9" s="162" t="s">
        <v>481</v>
      </c>
      <c r="C9" s="57">
        <f>+'Annex 4.4 D Detail Budget Comp'!B10+'Annex 4.4 D Detail Budget Comp'!B20+'Annex 4.4 D Detail Budget Comp'!B30+'Annex 4.4 D Detail Budget Comp'!B40+'Annex 4.4 D Detail Budget Comp'!B50</f>
        <v>5059727.2945691301</v>
      </c>
      <c r="D9" s="57">
        <f>+'Annex 4.4 D Detail Budget Comp'!C10+'Annex 4.4 D Detail Budget Comp'!C20+'Annex 4.4 D Detail Budget Comp'!C30+'Annex 4.4 D Detail Budget Comp'!C40+'Annex 4.4 D Detail Budget Comp'!C50</f>
        <v>1026278.1315106953</v>
      </c>
      <c r="E9" s="57">
        <f>+'Annex 4.4 D Detail Budget Comp'!D10+'Annex 4.4 D Detail Budget Comp'!D20+'Annex 4.4 D Detail Budget Comp'!D30+'Annex 4.4 D Detail Budget Comp'!D40+'Annex 4.4 D Detail Budget Comp'!D50</f>
        <v>1152152.5946919087</v>
      </c>
      <c r="F9" s="57">
        <f>+'Annex 4.4 D Detail Budget Comp'!E10+'Annex 4.4 D Detail Budget Comp'!E20+'Annex 4.4 D Detail Budget Comp'!E30+'Annex 4.4 D Detail Budget Comp'!E40+'Annex 4.4 D Detail Budget Comp'!E50</f>
        <v>1230351.8776721484</v>
      </c>
      <c r="G9" s="57">
        <f>+'Annex 4.4 D Detail Budget Comp'!F10+'Annex 4.4 D Detail Budget Comp'!F20+'Annex 4.4 D Detail Budget Comp'!F30+'Annex 4.4 D Detail Budget Comp'!F40+'Annex 4.4 D Detail Budget Comp'!F50</f>
        <v>1145487.0836838046</v>
      </c>
      <c r="H9" s="57">
        <f>+'Annex 4.4 D Detail Budget Comp'!G10+'Annex 4.4 D Detail Budget Comp'!G20+'Annex 4.4 D Detail Budget Comp'!G30+'Annex 4.4 D Detail Budget Comp'!G40+'Annex 4.4 D Detail Budget Comp'!G50</f>
        <v>505457.60701057268</v>
      </c>
      <c r="I9" s="262">
        <f t="shared" si="0"/>
        <v>4.3734368721039571E-2</v>
      </c>
    </row>
    <row r="10" spans="1:9" s="2" customFormat="1" ht="47.25" customHeight="1">
      <c r="A10" s="162" t="s">
        <v>30</v>
      </c>
      <c r="B10" s="162" t="s">
        <v>482</v>
      </c>
      <c r="C10" s="57">
        <f>+'Annex 4.4 D Detail Budget Comp'!B11+'Annex 4.4 D Detail Budget Comp'!B21+'Annex 4.4 D Detail Budget Comp'!B31+'Annex 4.4 D Detail Budget Comp'!B41+'Annex 4.4 D Detail Budget Comp'!B51</f>
        <v>21306352.499347039</v>
      </c>
      <c r="D10" s="57">
        <f>+'Annex 4.4 D Detail Budget Comp'!C11+'Annex 4.4 D Detail Budget Comp'!C21+'Annex 4.4 D Detail Budget Comp'!C31+'Annex 4.4 D Detail Budget Comp'!C41+'Annex 4.4 D Detail Budget Comp'!C51</f>
        <v>7599471.9030128038</v>
      </c>
      <c r="E10" s="57">
        <f>+'Annex 4.4 D Detail Budget Comp'!D11+'Annex 4.4 D Detail Budget Comp'!D21+'Annex 4.4 D Detail Budget Comp'!D31+'Annex 4.4 D Detail Budget Comp'!D41+'Annex 4.4 D Detail Budget Comp'!D51</f>
        <v>5403297.9145766161</v>
      </c>
      <c r="F10" s="57">
        <f>+'Annex 4.4 D Detail Budget Comp'!E11+'Annex 4.4 D Detail Budget Comp'!E21+'Annex 4.4 D Detail Budget Comp'!E31+'Annex 4.4 D Detail Budget Comp'!E41+'Annex 4.4 D Detail Budget Comp'!E51</f>
        <v>1990239.3482559882</v>
      </c>
      <c r="G10" s="57">
        <f>+'Annex 4.4 D Detail Budget Comp'!F11+'Annex 4.4 D Detail Budget Comp'!F21+'Annex 4.4 D Detail Budget Comp'!F31+'Annex 4.4 D Detail Budget Comp'!F41+'Annex 4.4 D Detail Budget Comp'!F51</f>
        <v>3311860.5236849282</v>
      </c>
      <c r="H10" s="57">
        <f>+'Annex 4.4 D Detail Budget Comp'!G11+'Annex 4.4 D Detail Budget Comp'!G21+'Annex 4.4 D Detail Budget Comp'!G31+'Annex 4.4 D Detail Budget Comp'!G41+'Annex 4.4 D Detail Budget Comp'!G51</f>
        <v>3001482.8098167027</v>
      </c>
      <c r="I10" s="262">
        <f t="shared" si="0"/>
        <v>0.18416405115490264</v>
      </c>
    </row>
    <row r="11" spans="1:9">
      <c r="A11" s="333" t="s">
        <v>469</v>
      </c>
      <c r="B11" s="333"/>
      <c r="C11" s="55">
        <f t="shared" ref="C11:H11" si="1">SUM(C3:C10)</f>
        <v>115692244.85307398</v>
      </c>
      <c r="D11" s="55">
        <f t="shared" si="1"/>
        <v>26139067.132163603</v>
      </c>
      <c r="E11" s="55">
        <f t="shared" si="1"/>
        <v>37954961.617913842</v>
      </c>
      <c r="F11" s="55">
        <f t="shared" si="1"/>
        <v>18999529.744869277</v>
      </c>
      <c r="G11" s="55">
        <f t="shared" si="1"/>
        <v>24316473.02867163</v>
      </c>
      <c r="H11" s="55">
        <f t="shared" si="1"/>
        <v>8282213.3294556253</v>
      </c>
      <c r="I11" s="263">
        <f t="shared" si="0"/>
        <v>1</v>
      </c>
    </row>
    <row r="12" spans="1:9" s="2" customFormat="1">
      <c r="A12" s="1"/>
      <c r="B12" s="1"/>
      <c r="C12" s="57"/>
      <c r="D12" s="262">
        <f>+D11/$C$11</f>
        <v>0.22593620830298097</v>
      </c>
      <c r="E12" s="262">
        <f>+E11/$C$11</f>
        <v>0.3280683304755268</v>
      </c>
      <c r="F12" s="262">
        <f>+F11/$C$11</f>
        <v>0.16422474789903302</v>
      </c>
      <c r="G12" s="262">
        <f>+G11/$C$11</f>
        <v>0.21018239433034505</v>
      </c>
      <c r="H12" s="262">
        <f>+H11/$C$11</f>
        <v>7.1588318992114056E-2</v>
      </c>
      <c r="I12" s="262">
        <f>SUM(D12:H12)</f>
        <v>0.99999999999999989</v>
      </c>
    </row>
    <row r="13" spans="1:9" s="2" customFormat="1">
      <c r="C13" s="97"/>
      <c r="D13" s="322"/>
      <c r="E13" s="97"/>
      <c r="F13" s="97"/>
      <c r="G13" s="97"/>
      <c r="H13" s="97"/>
    </row>
    <row r="14" spans="1:9" s="2" customFormat="1">
      <c r="C14" s="97"/>
    </row>
    <row r="15" spans="1:9" s="2" customFormat="1">
      <c r="C15" s="97"/>
    </row>
    <row r="16" spans="1:9" s="2" customFormat="1">
      <c r="C16" s="97"/>
    </row>
    <row r="17" spans="3:3" s="2" customFormat="1">
      <c r="C17" s="97"/>
    </row>
    <row r="18" spans="3:3" s="2" customFormat="1">
      <c r="C18" s="97"/>
    </row>
    <row r="19" spans="3:3" s="2" customFormat="1">
      <c r="C19" s="97"/>
    </row>
    <row r="20" spans="3:3" s="2" customFormat="1">
      <c r="C20" s="97"/>
    </row>
  </sheetData>
  <mergeCells count="5">
    <mergeCell ref="A1:A2"/>
    <mergeCell ref="C1:C2"/>
    <mergeCell ref="D1:H1"/>
    <mergeCell ref="I1:I2"/>
    <mergeCell ref="B1:B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78"/>
  <sheetViews>
    <sheetView topLeftCell="A58" zoomScale="60" zoomScaleNormal="60" workbookViewId="0">
      <selection activeCell="A76" sqref="A76"/>
    </sheetView>
  </sheetViews>
  <sheetFormatPr defaultColWidth="11.42578125" defaultRowHeight="15"/>
  <cols>
    <col min="1" max="1" width="163" style="29" bestFit="1" customWidth="1"/>
    <col min="2" max="2" width="15" style="29" bestFit="1" customWidth="1"/>
    <col min="3" max="3" width="16.7109375" style="29" customWidth="1"/>
    <col min="4" max="4" width="16.85546875" style="29" bestFit="1" customWidth="1"/>
    <col min="5" max="5" width="16.140625" style="29" customWidth="1"/>
    <col min="6" max="6" width="16" style="29" bestFit="1" customWidth="1"/>
    <col min="7" max="7" width="16.85546875" style="29" bestFit="1" customWidth="1"/>
    <col min="8" max="8" width="17.85546875" style="29" customWidth="1"/>
    <col min="9" max="9" width="20.28515625" style="29" customWidth="1"/>
    <col min="10" max="10" width="13.140625" style="29" bestFit="1" customWidth="1"/>
    <col min="11" max="16384" width="11.42578125" style="29"/>
  </cols>
  <sheetData>
    <row r="1" spans="1:10">
      <c r="A1" s="370" t="s">
        <v>483</v>
      </c>
      <c r="B1" s="371"/>
      <c r="C1" s="371"/>
      <c r="D1" s="371"/>
      <c r="E1" s="371"/>
      <c r="F1" s="371"/>
      <c r="G1" s="371"/>
      <c r="H1" s="371"/>
      <c r="I1" s="371"/>
    </row>
    <row r="2" spans="1:10" ht="14.45" customHeight="1">
      <c r="A2" s="352" t="s">
        <v>484</v>
      </c>
      <c r="B2" s="358" t="s">
        <v>485</v>
      </c>
      <c r="C2" s="358"/>
      <c r="D2" s="358"/>
      <c r="E2" s="358"/>
      <c r="F2" s="358"/>
      <c r="G2" s="358"/>
      <c r="H2" s="358"/>
      <c r="I2" s="359" t="s">
        <v>486</v>
      </c>
    </row>
    <row r="3" spans="1:10">
      <c r="A3" s="352"/>
      <c r="B3" s="45">
        <v>1</v>
      </c>
      <c r="C3" s="45">
        <v>2</v>
      </c>
      <c r="D3" s="45">
        <v>3</v>
      </c>
      <c r="E3" s="45">
        <v>4</v>
      </c>
      <c r="F3" s="45">
        <v>5</v>
      </c>
      <c r="G3" s="45">
        <v>6</v>
      </c>
      <c r="H3" s="45">
        <v>7</v>
      </c>
      <c r="I3" s="359"/>
    </row>
    <row r="4" spans="1:10" ht="25.15" customHeight="1">
      <c r="A4" s="11" t="s">
        <v>16</v>
      </c>
      <c r="B4" s="271">
        <f>+B5+B11</f>
        <v>2206589.9656461272</v>
      </c>
      <c r="C4" s="271">
        <f t="shared" ref="C4:I4" si="0">+C5+C11</f>
        <v>8419446.8836620245</v>
      </c>
      <c r="D4" s="271">
        <f t="shared" si="0"/>
        <v>21309727.642263222</v>
      </c>
      <c r="E4" s="271">
        <f t="shared" si="0"/>
        <v>23623133.273845486</v>
      </c>
      <c r="F4" s="271">
        <f t="shared" si="0"/>
        <v>20155402.374218818</v>
      </c>
      <c r="G4" s="271">
        <f t="shared" si="0"/>
        <v>12727975.556270313</v>
      </c>
      <c r="H4" s="271">
        <f t="shared" si="0"/>
        <v>6012950.5443764953</v>
      </c>
      <c r="I4" s="271">
        <f t="shared" si="0"/>
        <v>94455226.240282506</v>
      </c>
    </row>
    <row r="5" spans="1:10" s="80" customFormat="1" ht="18.75" customHeight="1">
      <c r="A5" s="76" t="s">
        <v>17</v>
      </c>
      <c r="B5" s="43">
        <f t="shared" ref="B5:I5" si="1">+B6</f>
        <v>1949200.4696077828</v>
      </c>
      <c r="C5" s="43">
        <f t="shared" si="1"/>
        <v>1949200.4696077828</v>
      </c>
      <c r="D5" s="43">
        <f t="shared" si="1"/>
        <v>0</v>
      </c>
      <c r="E5" s="43">
        <f t="shared" si="1"/>
        <v>0</v>
      </c>
      <c r="F5" s="43">
        <f t="shared" si="1"/>
        <v>0</v>
      </c>
      <c r="G5" s="43">
        <f t="shared" si="1"/>
        <v>0</v>
      </c>
      <c r="H5" s="43">
        <f t="shared" si="1"/>
        <v>0</v>
      </c>
      <c r="I5" s="43">
        <f t="shared" si="1"/>
        <v>3898400.9392155656</v>
      </c>
    </row>
    <row r="6" spans="1:10" s="10" customFormat="1" ht="15" customHeight="1">
      <c r="A6" s="19" t="s">
        <v>18</v>
      </c>
      <c r="B6" s="272">
        <f>SUM(B7:B10)</f>
        <v>1949200.4696077828</v>
      </c>
      <c r="C6" s="272">
        <f t="shared" ref="C6:I6" si="2">SUM(C7:C10)</f>
        <v>1949200.4696077828</v>
      </c>
      <c r="D6" s="272">
        <f t="shared" si="2"/>
        <v>0</v>
      </c>
      <c r="E6" s="272">
        <f t="shared" si="2"/>
        <v>0</v>
      </c>
      <c r="F6" s="272">
        <f t="shared" si="2"/>
        <v>0</v>
      </c>
      <c r="G6" s="272">
        <f t="shared" si="2"/>
        <v>0</v>
      </c>
      <c r="H6" s="272">
        <f t="shared" si="2"/>
        <v>0</v>
      </c>
      <c r="I6" s="273">
        <f t="shared" si="2"/>
        <v>3898400.9392155656</v>
      </c>
    </row>
    <row r="7" spans="1:10" s="2" customFormat="1" ht="15" customHeight="1">
      <c r="A7" s="274" t="s">
        <v>20</v>
      </c>
      <c r="B7" s="7">
        <f>+'Annex 4.1 Detail Budget_Activi'!O7</f>
        <v>1047123.0087620356</v>
      </c>
      <c r="C7" s="7">
        <f>+'Annex 4.1 Detail Budget_Activi'!P7</f>
        <v>1047123.0087620356</v>
      </c>
      <c r="D7" s="7">
        <f>+'Annex 4.1 Detail Budget_Activi'!Q7</f>
        <v>0</v>
      </c>
      <c r="E7" s="7">
        <f>+'Annex 4.1 Detail Budget_Activi'!R7</f>
        <v>0</v>
      </c>
      <c r="F7" s="7">
        <f>+'Annex 4.1 Detail Budget_Activi'!S7</f>
        <v>0</v>
      </c>
      <c r="G7" s="7">
        <f>+'Annex 4.1 Detail Budget_Activi'!T7</f>
        <v>0</v>
      </c>
      <c r="H7" s="7">
        <f>+'Annex 4.1 Detail Budget_Activi'!U7</f>
        <v>0</v>
      </c>
      <c r="I7" s="7">
        <f>SUM(B7:H7)</f>
        <v>2094246.0175240713</v>
      </c>
      <c r="J7" s="323"/>
    </row>
    <row r="8" spans="1:10" s="2" customFormat="1" ht="15" customHeight="1">
      <c r="A8" s="274" t="s">
        <v>33</v>
      </c>
      <c r="B8" s="7">
        <f>+'Annex 4.1 Detail Budget_Activi'!O17</f>
        <v>347316.6498572079</v>
      </c>
      <c r="C8" s="7">
        <f>+'Annex 4.1 Detail Budget_Activi'!P17</f>
        <v>347316.6498572079</v>
      </c>
      <c r="D8" s="7">
        <f>+'Annex 4.1 Detail Budget_Activi'!Q17</f>
        <v>0</v>
      </c>
      <c r="E8" s="7">
        <f>+'Annex 4.1 Detail Budget_Activi'!R17</f>
        <v>0</v>
      </c>
      <c r="F8" s="7">
        <f>+'Annex 4.1 Detail Budget_Activi'!S17</f>
        <v>0</v>
      </c>
      <c r="G8" s="7">
        <f>+'Annex 4.1 Detail Budget_Activi'!T17</f>
        <v>0</v>
      </c>
      <c r="H8" s="7">
        <f>+'Annex 4.1 Detail Budget_Activi'!U17</f>
        <v>0</v>
      </c>
      <c r="I8" s="7">
        <f>SUM(B8:H8)</f>
        <v>694633.2997144158</v>
      </c>
    </row>
    <row r="9" spans="1:10" s="2" customFormat="1" ht="15" customHeight="1">
      <c r="A9" s="274" t="s">
        <v>37</v>
      </c>
      <c r="B9" s="7">
        <f>+'Annex 4.1 Detail Budget_Activi'!O27</f>
        <v>107998.64648692649</v>
      </c>
      <c r="C9" s="7">
        <f>+'Annex 4.1 Detail Budget_Activi'!P27</f>
        <v>107998.64648692649</v>
      </c>
      <c r="D9" s="7">
        <f>+'Annex 4.1 Detail Budget_Activi'!Q27</f>
        <v>0</v>
      </c>
      <c r="E9" s="7">
        <f>+'Annex 4.1 Detail Budget_Activi'!R27</f>
        <v>0</v>
      </c>
      <c r="F9" s="7">
        <f>+'Annex 4.1 Detail Budget_Activi'!S27</f>
        <v>0</v>
      </c>
      <c r="G9" s="7">
        <f>+'Annex 4.1 Detail Budget_Activi'!T27</f>
        <v>0</v>
      </c>
      <c r="H9" s="7">
        <f>+'Annex 4.1 Detail Budget_Activi'!U27</f>
        <v>0</v>
      </c>
      <c r="I9" s="7">
        <f>SUM(B9:H9)</f>
        <v>215997.29297385298</v>
      </c>
    </row>
    <row r="10" spans="1:10" s="2" customFormat="1" ht="15" customHeight="1">
      <c r="A10" s="274" t="s">
        <v>41</v>
      </c>
      <c r="B10" s="7">
        <f>+'Annex 4.1 Detail Budget_Activi'!O37</f>
        <v>446762.16450161248</v>
      </c>
      <c r="C10" s="7">
        <f>+'Annex 4.1 Detail Budget_Activi'!P37</f>
        <v>446762.16450161248</v>
      </c>
      <c r="D10" s="7">
        <f>+'Annex 4.1 Detail Budget_Activi'!Q37</f>
        <v>0</v>
      </c>
      <c r="E10" s="7">
        <f>+'Annex 4.1 Detail Budget_Activi'!R37</f>
        <v>0</v>
      </c>
      <c r="F10" s="7">
        <f>+'Annex 4.1 Detail Budget_Activi'!S37</f>
        <v>0</v>
      </c>
      <c r="G10" s="7">
        <f>+'Annex 4.1 Detail Budget_Activi'!T37</f>
        <v>0</v>
      </c>
      <c r="H10" s="7">
        <f>+'Annex 4.1 Detail Budget_Activi'!U37</f>
        <v>0</v>
      </c>
      <c r="I10" s="7">
        <f>SUM(B10:H10)</f>
        <v>893524.32900322496</v>
      </c>
    </row>
    <row r="11" spans="1:10" s="80" customFormat="1">
      <c r="A11" s="76" t="s">
        <v>45</v>
      </c>
      <c r="B11" s="44">
        <f t="shared" ref="B11:I11" si="3">+B12+B17+B21</f>
        <v>257389.49603834431</v>
      </c>
      <c r="C11" s="44">
        <f t="shared" si="3"/>
        <v>6470246.414054241</v>
      </c>
      <c r="D11" s="44">
        <f t="shared" si="3"/>
        <v>21309727.642263222</v>
      </c>
      <c r="E11" s="44">
        <f t="shared" si="3"/>
        <v>23623133.273845486</v>
      </c>
      <c r="F11" s="44">
        <f t="shared" si="3"/>
        <v>20155402.374218818</v>
      </c>
      <c r="G11" s="44">
        <f t="shared" si="3"/>
        <v>12727975.556270313</v>
      </c>
      <c r="H11" s="44">
        <f t="shared" si="3"/>
        <v>6012950.5443764953</v>
      </c>
      <c r="I11" s="44">
        <f t="shared" si="3"/>
        <v>90556825.301066935</v>
      </c>
    </row>
    <row r="12" spans="1:10" s="10" customFormat="1">
      <c r="A12" s="46" t="s">
        <v>46</v>
      </c>
      <c r="B12" s="272">
        <f>SUM(B13:B16)</f>
        <v>0</v>
      </c>
      <c r="C12" s="272">
        <f t="shared" ref="C12:H12" si="4">SUM(C13:C16)</f>
        <v>1844619.1915222062</v>
      </c>
      <c r="D12" s="272">
        <f t="shared" si="4"/>
        <v>6117138.0557648726</v>
      </c>
      <c r="E12" s="272">
        <f t="shared" si="4"/>
        <v>7764894.7546153935</v>
      </c>
      <c r="F12" s="272">
        <f t="shared" si="4"/>
        <v>6169265.7377717346</v>
      </c>
      <c r="G12" s="272">
        <f t="shared" si="4"/>
        <v>3110076.6463169199</v>
      </c>
      <c r="H12" s="272">
        <f t="shared" si="4"/>
        <v>1345708.3500403881</v>
      </c>
      <c r="I12" s="13">
        <f>SUM(I13:I16)</f>
        <v>26351702.736031514</v>
      </c>
    </row>
    <row r="13" spans="1:10" s="2" customFormat="1" ht="15" customHeight="1">
      <c r="A13" s="274" t="s">
        <v>48</v>
      </c>
      <c r="B13" s="7">
        <f>+'Annex 4.1 Detail Budget_Activi'!O49</f>
        <v>0</v>
      </c>
      <c r="C13" s="7">
        <f>+'Annex 4.1 Detail Budget_Activi'!P49</f>
        <v>234449.56989224075</v>
      </c>
      <c r="D13" s="7">
        <f>+'Annex 4.1 Detail Budget_Activi'!Q49</f>
        <v>770334.30107450509</v>
      </c>
      <c r="E13" s="7">
        <f>+'Annex 4.1 Detail Budget_Activi'!R49</f>
        <v>1004783.870966746</v>
      </c>
      <c r="F13" s="7">
        <f>+'Annex 4.1 Detail Budget_Activi'!S49</f>
        <v>669855.91397783067</v>
      </c>
      <c r="G13" s="7">
        <f>+'Annex 4.1 Detail Budget_Activi'!T49</f>
        <v>502391.935483373</v>
      </c>
      <c r="H13" s="7">
        <f>+'Annex 4.1 Detail Budget_Activi'!U49</f>
        <v>167463.97849445767</v>
      </c>
      <c r="I13" s="17">
        <f>SUM(B13:H13)</f>
        <v>3349279.5698891534</v>
      </c>
    </row>
    <row r="14" spans="1:10" s="26" customFormat="1" ht="15" customHeight="1">
      <c r="A14" s="274" t="s">
        <v>58</v>
      </c>
      <c r="B14" s="7">
        <f>+'Annex 4.1 Detail Budget_Activi'!O59</f>
        <v>0</v>
      </c>
      <c r="C14" s="7">
        <f>+'Annex 4.1 Detail Budget_Activi'!P59</f>
        <v>351674.35483836103</v>
      </c>
      <c r="D14" s="7">
        <f>+'Annex 4.1 Detail Budget_Activi'!Q59</f>
        <v>1155501.4516117577</v>
      </c>
      <c r="E14" s="7">
        <f>+'Annex 4.1 Detail Budget_Activi'!R59</f>
        <v>1507175.8064501185</v>
      </c>
      <c r="F14" s="7">
        <f>+'Annex 4.1 Detail Budget_Activi'!S59</f>
        <v>1004783.8709667461</v>
      </c>
      <c r="G14" s="7">
        <f>+'Annex 4.1 Detail Budget_Activi'!T59</f>
        <v>753587.90322505927</v>
      </c>
      <c r="H14" s="7">
        <f>+'Annex 4.1 Detail Budget_Activi'!U59</f>
        <v>251195.96774168653</v>
      </c>
      <c r="I14" s="17">
        <f>SUM(B14:H14)</f>
        <v>5023919.3548337296</v>
      </c>
    </row>
    <row r="15" spans="1:10" s="26" customFormat="1" ht="15" customHeight="1">
      <c r="A15" s="275" t="s">
        <v>60</v>
      </c>
      <c r="B15" s="7">
        <f>+'Annex 4.1 Detail Budget_Activi'!O69</f>
        <v>0</v>
      </c>
      <c r="C15" s="7">
        <f>+'Annex 4.1 Detail Budget_Activi'!P69</f>
        <v>1061632.7741199187</v>
      </c>
      <c r="D15" s="7">
        <f>+'Annex 4.1 Detail Budget_Activi'!Q69</f>
        <v>3488221.9721083036</v>
      </c>
      <c r="E15" s="7">
        <f>+'Annex 4.1 Detail Budget_Activi'!R69</f>
        <v>4549854.7462282227</v>
      </c>
      <c r="F15" s="7">
        <f>+'Annex 4.1 Detail Budget_Activi'!S69</f>
        <v>3791545.621856852</v>
      </c>
      <c r="G15" s="7">
        <f>+'Annex 4.1 Detail Budget_Activi'!T69</f>
        <v>1516618.2487427406</v>
      </c>
      <c r="H15" s="7">
        <f>+'Annex 4.1 Detail Budget_Activi'!U69</f>
        <v>758309.1243713703</v>
      </c>
      <c r="I15" s="17">
        <f>SUM(B15:H15)</f>
        <v>15166182.487427406</v>
      </c>
    </row>
    <row r="16" spans="1:10" s="26" customFormat="1" ht="15" customHeight="1">
      <c r="A16" s="274" t="s">
        <v>65</v>
      </c>
      <c r="B16" s="7">
        <f>+'Annex 4.1 Detail Budget_Activi'!O79</f>
        <v>0</v>
      </c>
      <c r="C16" s="7">
        <f>+'Annex 4.1 Detail Budget_Activi'!P79</f>
        <v>196862.49267168573</v>
      </c>
      <c r="D16" s="7">
        <f>+'Annex 4.1 Detail Budget_Activi'!Q79</f>
        <v>703080.33097030607</v>
      </c>
      <c r="E16" s="7">
        <f>+'Annex 4.1 Detail Budget_Activi'!R79</f>
        <v>703080.33097030607</v>
      </c>
      <c r="F16" s="7">
        <f>+'Annex 4.1 Detail Budget_Activi'!S79</f>
        <v>703080.33097030607</v>
      </c>
      <c r="G16" s="7">
        <f>+'Annex 4.1 Detail Budget_Activi'!T79</f>
        <v>337478.55886574689</v>
      </c>
      <c r="H16" s="7">
        <f>+'Annex 4.1 Detail Budget_Activi'!U79</f>
        <v>168739.27943287345</v>
      </c>
      <c r="I16" s="17">
        <f>SUM(B16:H16)</f>
        <v>2812321.3238812243</v>
      </c>
    </row>
    <row r="17" spans="1:9" s="10" customFormat="1" ht="15" customHeight="1">
      <c r="A17" s="46" t="s">
        <v>72</v>
      </c>
      <c r="B17" s="13">
        <f>SUM(B18:B20)</f>
        <v>0</v>
      </c>
      <c r="C17" s="13">
        <f t="shared" ref="C17:I17" si="5">SUM(C18:C20)</f>
        <v>4368237.7264936902</v>
      </c>
      <c r="D17" s="13">
        <f t="shared" si="5"/>
        <v>14935200.090460006</v>
      </c>
      <c r="E17" s="13">
        <f t="shared" si="5"/>
        <v>15600849.023191748</v>
      </c>
      <c r="F17" s="13">
        <f t="shared" si="5"/>
        <v>13728747.140408739</v>
      </c>
      <c r="G17" s="13">
        <f t="shared" si="5"/>
        <v>9360509.4139150493</v>
      </c>
      <c r="H17" s="13">
        <f t="shared" si="5"/>
        <v>4409852.6982977623</v>
      </c>
      <c r="I17" s="13">
        <f t="shared" si="5"/>
        <v>62403396.092767</v>
      </c>
    </row>
    <row r="18" spans="1:9" s="26" customFormat="1" ht="15" customHeight="1">
      <c r="A18" s="274" t="s">
        <v>74</v>
      </c>
      <c r="B18" s="25">
        <f>+'Annex 4.1 Detail Budget_Activi'!O90</f>
        <v>0</v>
      </c>
      <c r="C18" s="25">
        <f>+'Annex 4.1 Detail Budget_Activi'!P90</f>
        <v>358595.98044930643</v>
      </c>
      <c r="D18" s="25">
        <f>+'Annex 4.1 Detail Budget_Activi'!Q90</f>
        <v>1280699.9301760944</v>
      </c>
      <c r="E18" s="25">
        <f>+'Annex 4.1 Detail Budget_Activi'!R90</f>
        <v>1280699.9301760944</v>
      </c>
      <c r="F18" s="25">
        <f>+'Annex 4.1 Detail Budget_Activi'!S90</f>
        <v>1127015.9385549631</v>
      </c>
      <c r="G18" s="25">
        <f>+'Annex 4.1 Detail Budget_Activi'!T90</f>
        <v>768419.95810565678</v>
      </c>
      <c r="H18" s="25">
        <f>+'Annex 4.1 Detail Budget_Activi'!U90</f>
        <v>307367.98324226268</v>
      </c>
      <c r="I18" s="25">
        <f>SUM(B18:H18)</f>
        <v>5122799.7207043776</v>
      </c>
    </row>
    <row r="19" spans="1:9" s="2" customFormat="1" ht="15" customHeight="1">
      <c r="A19" s="274" t="s">
        <v>85</v>
      </c>
      <c r="B19" s="25">
        <f>+'Annex 4.1 Detail Budget_Activi'!O100</f>
        <v>0</v>
      </c>
      <c r="C19" s="25">
        <f>+'Annex 4.1 Detail Budget_Activi'!P100</f>
        <v>1679870.4814832844</v>
      </c>
      <c r="D19" s="25">
        <f>+'Annex 4.1 Detail Budget_Activi'!Q100</f>
        <v>5999537.433868872</v>
      </c>
      <c r="E19" s="25">
        <f>+'Annex 4.1 Detail Budget_Activi'!R100</f>
        <v>5999537.433868872</v>
      </c>
      <c r="F19" s="25">
        <f>+'Annex 4.1 Detail Budget_Activi'!S100</f>
        <v>5279592.9418046083</v>
      </c>
      <c r="G19" s="25">
        <f>+'Annex 4.1 Detail Budget_Activi'!T100</f>
        <v>3599722.460321323</v>
      </c>
      <c r="H19" s="25">
        <f>+'Annex 4.1 Detail Budget_Activi'!U100</f>
        <v>1439888.9841285292</v>
      </c>
      <c r="I19" s="25">
        <f>SUM(B19:H19)</f>
        <v>23998149.735475488</v>
      </c>
    </row>
    <row r="20" spans="1:9" s="2" customFormat="1" ht="15" customHeight="1">
      <c r="A20" s="275" t="s">
        <v>97</v>
      </c>
      <c r="B20" s="25">
        <f>+'Annex 4.1 Detail Budget_Activi'!O110</f>
        <v>0</v>
      </c>
      <c r="C20" s="25">
        <f>+'Annex 4.1 Detail Budget_Activi'!P110</f>
        <v>2329771.2645610995</v>
      </c>
      <c r="D20" s="25">
        <f>+'Annex 4.1 Detail Budget_Activi'!Q110</f>
        <v>7654962.7264150409</v>
      </c>
      <c r="E20" s="25">
        <f>+'Annex 4.1 Detail Budget_Activi'!R110</f>
        <v>8320611.659146782</v>
      </c>
      <c r="F20" s="25">
        <f>+'Annex 4.1 Detail Budget_Activi'!S110</f>
        <v>7322138.260049168</v>
      </c>
      <c r="G20" s="25">
        <f>+'Annex 4.1 Detail Budget_Activi'!T110</f>
        <v>4992366.99548807</v>
      </c>
      <c r="H20" s="25">
        <f>+'Annex 4.1 Detail Budget_Activi'!U110</f>
        <v>2662595.7309269705</v>
      </c>
      <c r="I20" s="25">
        <f>SUM(B20:H20)</f>
        <v>33282446.636587132</v>
      </c>
    </row>
    <row r="21" spans="1:9" s="2" customFormat="1" ht="15" customHeight="1">
      <c r="A21" s="46" t="s">
        <v>106</v>
      </c>
      <c r="B21" s="13">
        <f>SUM(B22:B24)</f>
        <v>257389.49603834431</v>
      </c>
      <c r="C21" s="13">
        <f t="shared" ref="C21:I21" si="6">SUM(C22:C24)</f>
        <v>257389.49603834431</v>
      </c>
      <c r="D21" s="13">
        <f t="shared" si="6"/>
        <v>257389.49603834431</v>
      </c>
      <c r="E21" s="13">
        <f t="shared" si="6"/>
        <v>257389.49603834431</v>
      </c>
      <c r="F21" s="13">
        <f t="shared" si="6"/>
        <v>257389.49603834431</v>
      </c>
      <c r="G21" s="13">
        <f t="shared" si="6"/>
        <v>257389.49603834431</v>
      </c>
      <c r="H21" s="13">
        <f t="shared" si="6"/>
        <v>257389.49603834431</v>
      </c>
      <c r="I21" s="13">
        <f t="shared" si="6"/>
        <v>1801726.4722684103</v>
      </c>
    </row>
    <row r="22" spans="1:9" s="2" customFormat="1" ht="15" customHeight="1">
      <c r="A22" s="274" t="s">
        <v>108</v>
      </c>
      <c r="B22" s="7">
        <f>+'Annex 4.1 Detail Budget_Activi'!O121</f>
        <v>11657.142857142855</v>
      </c>
      <c r="C22" s="7">
        <f>+'Annex 4.1 Detail Budget_Activi'!P121</f>
        <v>11657.142857142855</v>
      </c>
      <c r="D22" s="7">
        <f>+'Annex 4.1 Detail Budget_Activi'!Q121</f>
        <v>11657.142857142855</v>
      </c>
      <c r="E22" s="7">
        <f>+'Annex 4.1 Detail Budget_Activi'!R121</f>
        <v>11657.142857142855</v>
      </c>
      <c r="F22" s="7">
        <f>+'Annex 4.1 Detail Budget_Activi'!S121</f>
        <v>11657.142857142855</v>
      </c>
      <c r="G22" s="7">
        <f>+'Annex 4.1 Detail Budget_Activi'!T121</f>
        <v>11657.142857142855</v>
      </c>
      <c r="H22" s="7">
        <f>+'Annex 4.1 Detail Budget_Activi'!U121</f>
        <v>11657.142857142855</v>
      </c>
      <c r="I22" s="4">
        <f>SUM(B22:H22)</f>
        <v>81599.999999999985</v>
      </c>
    </row>
    <row r="23" spans="1:9" s="2" customFormat="1" ht="15" customHeight="1">
      <c r="A23" s="274" t="s">
        <v>118</v>
      </c>
      <c r="B23" s="7">
        <f>+'Annex 4.1 Detail Budget_Activi'!O131</f>
        <v>77142.857142857145</v>
      </c>
      <c r="C23" s="7">
        <f>+'Annex 4.1 Detail Budget_Activi'!P131</f>
        <v>77142.857142857145</v>
      </c>
      <c r="D23" s="7">
        <f>+'Annex 4.1 Detail Budget_Activi'!Q131</f>
        <v>77142.857142857145</v>
      </c>
      <c r="E23" s="7">
        <f>+'Annex 4.1 Detail Budget_Activi'!R131</f>
        <v>77142.857142857145</v>
      </c>
      <c r="F23" s="7">
        <f>+'Annex 4.1 Detail Budget_Activi'!S131</f>
        <v>77142.857142857145</v>
      </c>
      <c r="G23" s="7">
        <f>+'Annex 4.1 Detail Budget_Activi'!T131</f>
        <v>77142.857142857145</v>
      </c>
      <c r="H23" s="7">
        <f>+'Annex 4.1 Detail Budget_Activi'!U131</f>
        <v>77142.857142857145</v>
      </c>
      <c r="I23" s="4">
        <f>SUM(B23:H23)</f>
        <v>540000</v>
      </c>
    </row>
    <row r="24" spans="1:9" s="2" customFormat="1" ht="15" customHeight="1">
      <c r="A24" s="274" t="s">
        <v>129</v>
      </c>
      <c r="B24" s="7">
        <f>+'Annex 4.1 Detail Budget_Activi'!O141</f>
        <v>168589.49603834431</v>
      </c>
      <c r="C24" s="7">
        <f>+'Annex 4.1 Detail Budget_Activi'!P141</f>
        <v>168589.49603834431</v>
      </c>
      <c r="D24" s="7">
        <f>+'Annex 4.1 Detail Budget_Activi'!Q141</f>
        <v>168589.49603834431</v>
      </c>
      <c r="E24" s="7">
        <f>+'Annex 4.1 Detail Budget_Activi'!R141</f>
        <v>168589.49603834431</v>
      </c>
      <c r="F24" s="7">
        <f>+'Annex 4.1 Detail Budget_Activi'!S141</f>
        <v>168589.49603834431</v>
      </c>
      <c r="G24" s="7">
        <f>+'Annex 4.1 Detail Budget_Activi'!T141</f>
        <v>168589.49603834431</v>
      </c>
      <c r="H24" s="7">
        <f>+'Annex 4.1 Detail Budget_Activi'!U141</f>
        <v>168589.49603834431</v>
      </c>
      <c r="I24" s="4">
        <f>SUM(B24:H24)</f>
        <v>1180126.4722684103</v>
      </c>
    </row>
    <row r="25" spans="1:9" s="3" customFormat="1" ht="25.15" customHeight="1">
      <c r="A25" s="11" t="s">
        <v>135</v>
      </c>
      <c r="B25" s="271">
        <f>+B27+B31+B35+B39+B43</f>
        <v>3083440.2990384591</v>
      </c>
      <c r="C25" s="271">
        <f t="shared" ref="C25:I25" si="7">+C27+C31+C35+C39+C43</f>
        <v>3214474.1322115357</v>
      </c>
      <c r="D25" s="271">
        <f t="shared" si="7"/>
        <v>1426970</v>
      </c>
      <c r="E25" s="271">
        <f t="shared" si="7"/>
        <v>1383770</v>
      </c>
      <c r="F25" s="271">
        <f t="shared" si="7"/>
        <v>1350145</v>
      </c>
      <c r="G25" s="271">
        <f t="shared" si="7"/>
        <v>783145</v>
      </c>
      <c r="H25" s="271">
        <f t="shared" si="7"/>
        <v>663416.74697758455</v>
      </c>
      <c r="I25" s="271">
        <f t="shared" si="7"/>
        <v>11905361.178227581</v>
      </c>
    </row>
    <row r="26" spans="1:9" s="80" customFormat="1">
      <c r="A26" s="76" t="s">
        <v>136</v>
      </c>
      <c r="B26" s="44"/>
      <c r="C26" s="44"/>
      <c r="D26" s="44"/>
      <c r="E26" s="44"/>
      <c r="F26" s="44"/>
      <c r="G26" s="44"/>
      <c r="H26" s="44"/>
      <c r="I26" s="44"/>
    </row>
    <row r="27" spans="1:9" s="8" customFormat="1" ht="15" customHeight="1">
      <c r="A27" s="276" t="s">
        <v>137</v>
      </c>
      <c r="B27" s="277">
        <f t="shared" ref="B27:I27" si="8">SUM(B28:B30)</f>
        <v>2508608.1374999974</v>
      </c>
      <c r="C27" s="277">
        <f t="shared" si="8"/>
        <v>2737709.4937499971</v>
      </c>
      <c r="D27" s="277">
        <f t="shared" si="8"/>
        <v>1134000</v>
      </c>
      <c r="E27" s="277">
        <f t="shared" si="8"/>
        <v>1134000</v>
      </c>
      <c r="F27" s="277">
        <f t="shared" si="8"/>
        <v>1134000</v>
      </c>
      <c r="G27" s="277">
        <f t="shared" si="8"/>
        <v>567000</v>
      </c>
      <c r="H27" s="277">
        <f t="shared" si="8"/>
        <v>567000</v>
      </c>
      <c r="I27" s="277">
        <f t="shared" si="8"/>
        <v>9782317.6312499959</v>
      </c>
    </row>
    <row r="28" spans="1:9" s="2" customFormat="1" ht="14.25" customHeight="1">
      <c r="A28" s="274" t="s">
        <v>139</v>
      </c>
      <c r="B28" s="7">
        <f>+'Annex 4.1 Detail Budget_Activi'!O154</f>
        <v>1134000</v>
      </c>
      <c r="C28" s="7">
        <f>+'Annex 4.1 Detail Budget_Activi'!P154</f>
        <v>1134000</v>
      </c>
      <c r="D28" s="7">
        <f>+'Annex 4.1 Detail Budget_Activi'!Q154</f>
        <v>1134000</v>
      </c>
      <c r="E28" s="7">
        <f>+'Annex 4.1 Detail Budget_Activi'!R154</f>
        <v>1134000</v>
      </c>
      <c r="F28" s="7">
        <f>+'Annex 4.1 Detail Budget_Activi'!S154</f>
        <v>1134000</v>
      </c>
      <c r="G28" s="7">
        <f>+'Annex 4.1 Detail Budget_Activi'!T154</f>
        <v>567000</v>
      </c>
      <c r="H28" s="7">
        <f>+'Annex 4.1 Detail Budget_Activi'!U154</f>
        <v>567000</v>
      </c>
      <c r="I28" s="7">
        <f>SUM(B28:H28)</f>
        <v>6804000</v>
      </c>
    </row>
    <row r="29" spans="1:9" s="2" customFormat="1" ht="15" customHeight="1">
      <c r="A29" s="274" t="s">
        <v>143</v>
      </c>
      <c r="B29" s="7">
        <f>+'Annex 4.1 Detail Budget_Activi'!O164</f>
        <v>833705.50673076941</v>
      </c>
      <c r="C29" s="7">
        <f>+'Annex 4.1 Detail Budget_Activi'!P164</f>
        <v>972656.42451923084</v>
      </c>
      <c r="D29" s="7">
        <f>+'Annex 4.1 Detail Budget_Activi'!Q164</f>
        <v>0</v>
      </c>
      <c r="E29" s="7">
        <f>+'Annex 4.1 Detail Budget_Activi'!R164</f>
        <v>0</v>
      </c>
      <c r="F29" s="7">
        <f>+'Annex 4.1 Detail Budget_Activi'!S164</f>
        <v>0</v>
      </c>
      <c r="G29" s="7">
        <f>+'Annex 4.1 Detail Budget_Activi'!T164</f>
        <v>0</v>
      </c>
      <c r="H29" s="7">
        <f>+'Annex 4.1 Detail Budget_Activi'!U164</f>
        <v>0</v>
      </c>
      <c r="I29" s="16">
        <f>SUM(B29:H29)</f>
        <v>1806361.9312500004</v>
      </c>
    </row>
    <row r="30" spans="1:9" s="2" customFormat="1" ht="15" customHeight="1">
      <c r="A30" s="274" t="s">
        <v>155</v>
      </c>
      <c r="B30" s="7">
        <f>+'Annex 4.1 Detail Budget_Activi'!O174</f>
        <v>540902.63076922833</v>
      </c>
      <c r="C30" s="7">
        <f>+'Annex 4.1 Detail Budget_Activi'!P174</f>
        <v>631053.0692307665</v>
      </c>
      <c r="D30" s="7">
        <f>+'Annex 4.1 Detail Budget_Activi'!Q174</f>
        <v>0</v>
      </c>
      <c r="E30" s="7">
        <f>+'Annex 4.1 Detail Budget_Activi'!R174</f>
        <v>0</v>
      </c>
      <c r="F30" s="7">
        <f>+'Annex 4.1 Detail Budget_Activi'!S174</f>
        <v>0</v>
      </c>
      <c r="G30" s="7">
        <f>+'Annex 4.1 Detail Budget_Activi'!T174</f>
        <v>0</v>
      </c>
      <c r="H30" s="7">
        <f>+'Annex 4.1 Detail Budget_Activi'!U174</f>
        <v>0</v>
      </c>
      <c r="I30" s="16">
        <f>SUM(B30:H30)</f>
        <v>1171955.6999999948</v>
      </c>
    </row>
    <row r="31" spans="1:9" s="10" customFormat="1" ht="15" customHeight="1">
      <c r="A31" s="46" t="s">
        <v>167</v>
      </c>
      <c r="B31" s="278">
        <f>SUM(B32:B34)</f>
        <v>105625</v>
      </c>
      <c r="C31" s="278">
        <f t="shared" ref="C31:I31" si="9">SUM(C32:C34)</f>
        <v>105625</v>
      </c>
      <c r="D31" s="278">
        <f t="shared" si="9"/>
        <v>88825</v>
      </c>
      <c r="E31" s="278">
        <f t="shared" si="9"/>
        <v>45625</v>
      </c>
      <c r="F31" s="278">
        <f t="shared" si="9"/>
        <v>12000</v>
      </c>
      <c r="G31" s="278">
        <f t="shared" si="9"/>
        <v>12000</v>
      </c>
      <c r="H31" s="278">
        <f t="shared" si="9"/>
        <v>6000</v>
      </c>
      <c r="I31" s="278">
        <f t="shared" si="9"/>
        <v>375700</v>
      </c>
    </row>
    <row r="32" spans="1:9" s="281" customFormat="1" ht="15" customHeight="1">
      <c r="A32" s="279" t="s">
        <v>169</v>
      </c>
      <c r="B32" s="39">
        <f>+'Annex 4.1 Detail Budget_Activi'!O185</f>
        <v>72000</v>
      </c>
      <c r="C32" s="39">
        <f>+'Annex 4.1 Detail Budget_Activi'!P185</f>
        <v>72000</v>
      </c>
      <c r="D32" s="39">
        <f>+'Annex 4.1 Detail Budget_Activi'!Q185</f>
        <v>43200</v>
      </c>
      <c r="E32" s="39">
        <f>+'Annex 4.1 Detail Budget_Activi'!R185</f>
        <v>0</v>
      </c>
      <c r="F32" s="39">
        <f>+'Annex 4.1 Detail Budget_Activi'!S185</f>
        <v>0</v>
      </c>
      <c r="G32" s="39">
        <f>+'Annex 4.1 Detail Budget_Activi'!T185</f>
        <v>0</v>
      </c>
      <c r="H32" s="39">
        <f>+'Annex 4.1 Detail Budget_Activi'!U185</f>
        <v>0</v>
      </c>
      <c r="I32" s="280">
        <f>SUM(B32:H32)</f>
        <v>187200</v>
      </c>
    </row>
    <row r="33" spans="1:9" s="281" customFormat="1" ht="15" customHeight="1">
      <c r="A33" s="279" t="s">
        <v>182</v>
      </c>
      <c r="B33" s="39">
        <f>+'Annex 4.1 Detail Budget_Activi'!O195</f>
        <v>6000</v>
      </c>
      <c r="C33" s="39">
        <f>+'Annex 4.1 Detail Budget_Activi'!P195</f>
        <v>6000</v>
      </c>
      <c r="D33" s="39">
        <f>+'Annex 4.1 Detail Budget_Activi'!Q195</f>
        <v>18000</v>
      </c>
      <c r="E33" s="39">
        <f>+'Annex 4.1 Detail Budget_Activi'!R195</f>
        <v>18000</v>
      </c>
      <c r="F33" s="39">
        <f>+'Annex 4.1 Detail Budget_Activi'!S195</f>
        <v>12000</v>
      </c>
      <c r="G33" s="39">
        <f>+'Annex 4.1 Detail Budget_Activi'!T195</f>
        <v>12000</v>
      </c>
      <c r="H33" s="39">
        <f>+'Annex 4.1 Detail Budget_Activi'!U195</f>
        <v>6000</v>
      </c>
      <c r="I33" s="280">
        <f>SUM(B33:H33)</f>
        <v>78000</v>
      </c>
    </row>
    <row r="34" spans="1:9" s="281" customFormat="1" ht="15" customHeight="1">
      <c r="A34" s="279" t="s">
        <v>190</v>
      </c>
      <c r="B34" s="39">
        <f>+'Annex 4.1 Detail Budget_Activi'!O205</f>
        <v>27625</v>
      </c>
      <c r="C34" s="39">
        <f>+'Annex 4.1 Detail Budget_Activi'!P205</f>
        <v>27625</v>
      </c>
      <c r="D34" s="39">
        <f>+'Annex 4.1 Detail Budget_Activi'!Q205</f>
        <v>27625</v>
      </c>
      <c r="E34" s="39">
        <f>+'Annex 4.1 Detail Budget_Activi'!R205</f>
        <v>27625</v>
      </c>
      <c r="F34" s="39">
        <f>+'Annex 4.1 Detail Budget_Activi'!S205</f>
        <v>0</v>
      </c>
      <c r="G34" s="39">
        <f>+'Annex 4.1 Detail Budget_Activi'!T205</f>
        <v>0</v>
      </c>
      <c r="H34" s="39">
        <f>+'Annex 4.1 Detail Budget_Activi'!U205</f>
        <v>0</v>
      </c>
      <c r="I34" s="280">
        <f>SUM(B34:H34)</f>
        <v>110500</v>
      </c>
    </row>
    <row r="35" spans="1:9" s="10" customFormat="1" ht="15" customHeight="1">
      <c r="A35" s="46" t="s">
        <v>203</v>
      </c>
      <c r="B35" s="278">
        <f>SUM(B36:B37)</f>
        <v>127166.20000000001</v>
      </c>
      <c r="C35" s="278">
        <f t="shared" ref="C35:I35" si="10">SUM(C36:C37)</f>
        <v>65333.100000000006</v>
      </c>
      <c r="D35" s="278">
        <f t="shared" si="10"/>
        <v>3500</v>
      </c>
      <c r="E35" s="278">
        <f t="shared" si="10"/>
        <v>3500</v>
      </c>
      <c r="F35" s="278">
        <f t="shared" si="10"/>
        <v>3500</v>
      </c>
      <c r="G35" s="278">
        <f t="shared" si="10"/>
        <v>3500</v>
      </c>
      <c r="H35" s="278">
        <f t="shared" si="10"/>
        <v>1750</v>
      </c>
      <c r="I35" s="278">
        <f t="shared" si="10"/>
        <v>208249.30000000002</v>
      </c>
    </row>
    <row r="36" spans="1:9" s="2" customFormat="1" ht="15" customHeight="1">
      <c r="A36" s="274" t="s">
        <v>205</v>
      </c>
      <c r="B36" s="7">
        <f>+'Annex 4.1 Detail Budget_Activi'!O216</f>
        <v>3500</v>
      </c>
      <c r="C36" s="7">
        <f>+'Annex 4.1 Detail Budget_Activi'!P216</f>
        <v>3500</v>
      </c>
      <c r="D36" s="7">
        <f>+'Annex 4.1 Detail Budget_Activi'!Q216</f>
        <v>3500</v>
      </c>
      <c r="E36" s="7">
        <f>+'Annex 4.1 Detail Budget_Activi'!R216</f>
        <v>3500</v>
      </c>
      <c r="F36" s="7">
        <f>+'Annex 4.1 Detail Budget_Activi'!S216</f>
        <v>3500</v>
      </c>
      <c r="G36" s="7">
        <f>+'Annex 4.1 Detail Budget_Activi'!T216</f>
        <v>3500</v>
      </c>
      <c r="H36" s="7">
        <f>+'Annex 4.1 Detail Budget_Activi'!U216</f>
        <v>1750</v>
      </c>
      <c r="I36" s="1">
        <f>SUM(B36:H36)</f>
        <v>22750</v>
      </c>
    </row>
    <row r="37" spans="1:9" s="2" customFormat="1" ht="15" customHeight="1">
      <c r="A37" s="282" t="s">
        <v>487</v>
      </c>
      <c r="B37" s="7">
        <f>+'Annex 4.1 Detail Budget_Activi'!O226</f>
        <v>123666.20000000001</v>
      </c>
      <c r="C37" s="7">
        <f>+'Annex 4.1 Detail Budget_Activi'!P226</f>
        <v>61833.100000000006</v>
      </c>
      <c r="D37" s="7">
        <f>+'Annex 4.1 Detail Budget_Activi'!Q226</f>
        <v>0</v>
      </c>
      <c r="E37" s="7">
        <f>+'Annex 4.1 Detail Budget_Activi'!R226</f>
        <v>0</v>
      </c>
      <c r="F37" s="7">
        <f>+'Annex 4.1 Detail Budget_Activi'!S226</f>
        <v>0</v>
      </c>
      <c r="G37" s="7">
        <f>+'Annex 4.1 Detail Budget_Activi'!T226</f>
        <v>0</v>
      </c>
      <c r="H37" s="7">
        <f>+'Annex 4.1 Detail Budget_Activi'!U226</f>
        <v>0</v>
      </c>
      <c r="I37" s="1">
        <f>SUM(B37:H37)</f>
        <v>185499.30000000002</v>
      </c>
    </row>
    <row r="38" spans="1:9" s="80" customFormat="1">
      <c r="A38" s="76" t="s">
        <v>227</v>
      </c>
      <c r="B38" s="44"/>
      <c r="C38" s="44"/>
      <c r="D38" s="44"/>
      <c r="E38" s="44"/>
      <c r="F38" s="44"/>
      <c r="G38" s="44"/>
      <c r="H38" s="44"/>
      <c r="I38" s="44"/>
    </row>
    <row r="39" spans="1:9" s="10" customFormat="1" ht="15" customHeight="1">
      <c r="A39" s="46" t="s">
        <v>228</v>
      </c>
      <c r="B39" s="278">
        <f t="shared" ref="B39:I39" si="11">SUM(B40:B42)</f>
        <v>198240</v>
      </c>
      <c r="C39" s="278">
        <f t="shared" si="11"/>
        <v>93320</v>
      </c>
      <c r="D39" s="278">
        <f t="shared" si="11"/>
        <v>93320</v>
      </c>
      <c r="E39" s="278">
        <f t="shared" si="11"/>
        <v>93320</v>
      </c>
      <c r="F39" s="278">
        <f t="shared" si="11"/>
        <v>93320</v>
      </c>
      <c r="G39" s="278">
        <f t="shared" si="11"/>
        <v>93320</v>
      </c>
      <c r="H39" s="278">
        <f t="shared" si="11"/>
        <v>35004.246977584509</v>
      </c>
      <c r="I39" s="278">
        <f t="shared" si="11"/>
        <v>699844.24697758455</v>
      </c>
    </row>
    <row r="40" spans="1:9" s="2" customFormat="1">
      <c r="A40" s="274" t="s">
        <v>230</v>
      </c>
      <c r="B40" s="7">
        <f>+'Annex 4.1 Detail Budget_Activi'!O238</f>
        <v>189000</v>
      </c>
      <c r="C40" s="7">
        <f>+'Annex 4.1 Detail Budget_Activi'!P238</f>
        <v>81000</v>
      </c>
      <c r="D40" s="7">
        <f>+'Annex 4.1 Detail Budget_Activi'!Q238</f>
        <v>81000</v>
      </c>
      <c r="E40" s="7">
        <f>+'Annex 4.1 Detail Budget_Activi'!R238</f>
        <v>81000</v>
      </c>
      <c r="F40" s="7">
        <f>+'Annex 4.1 Detail Budget_Activi'!S238</f>
        <v>81000</v>
      </c>
      <c r="G40" s="7">
        <f>+'Annex 4.1 Detail Budget_Activi'!T238</f>
        <v>81000</v>
      </c>
      <c r="H40" s="7">
        <f>+'Annex 4.1 Detail Budget_Activi'!U238</f>
        <v>27000</v>
      </c>
      <c r="I40" s="4">
        <f>SUM(B40:H40)</f>
        <v>621000</v>
      </c>
    </row>
    <row r="41" spans="1:9" s="2" customFormat="1">
      <c r="A41" s="274" t="s">
        <v>243</v>
      </c>
      <c r="B41" s="7">
        <f>+'Annex 4.1 Detail Budget_Activi'!O248</f>
        <v>3840</v>
      </c>
      <c r="C41" s="7">
        <f>+'Annex 4.1 Detail Budget_Activi'!P248</f>
        <v>5120</v>
      </c>
      <c r="D41" s="7">
        <f>+'Annex 4.1 Detail Budget_Activi'!Q248</f>
        <v>5120</v>
      </c>
      <c r="E41" s="7">
        <f>+'Annex 4.1 Detail Budget_Activi'!R248</f>
        <v>5120</v>
      </c>
      <c r="F41" s="7">
        <f>+'Annex 4.1 Detail Budget_Activi'!S248</f>
        <v>5120</v>
      </c>
      <c r="G41" s="7">
        <f>+'Annex 4.1 Detail Budget_Activi'!T248</f>
        <v>5120</v>
      </c>
      <c r="H41" s="7">
        <f>+'Annex 4.1 Detail Budget_Activi'!U248</f>
        <v>3326.4403023727841</v>
      </c>
      <c r="I41" s="4">
        <f>SUM(B41:H41)</f>
        <v>32766.440302372783</v>
      </c>
    </row>
    <row r="42" spans="1:9" s="2" customFormat="1">
      <c r="A42" s="274" t="s">
        <v>248</v>
      </c>
      <c r="B42" s="7">
        <f>+'Annex 4.1 Detail Budget_Activi'!O258</f>
        <v>5400</v>
      </c>
      <c r="C42" s="7">
        <f>+'Annex 4.1 Detail Budget_Activi'!P258</f>
        <v>7200</v>
      </c>
      <c r="D42" s="7">
        <f>+'Annex 4.1 Detail Budget_Activi'!Q258</f>
        <v>7200</v>
      </c>
      <c r="E42" s="7">
        <f>+'Annex 4.1 Detail Budget_Activi'!R258</f>
        <v>7200</v>
      </c>
      <c r="F42" s="7">
        <f>+'Annex 4.1 Detail Budget_Activi'!S258</f>
        <v>7200</v>
      </c>
      <c r="G42" s="7">
        <f>+'Annex 4.1 Detail Budget_Activi'!T258</f>
        <v>7200</v>
      </c>
      <c r="H42" s="7">
        <f>+'Annex 4.1 Detail Budget_Activi'!U258</f>
        <v>4677.8066752117275</v>
      </c>
      <c r="I42" s="4">
        <f>SUM(B42:H42)</f>
        <v>46077.80667521173</v>
      </c>
    </row>
    <row r="43" spans="1:9" s="28" customFormat="1" ht="15" customHeight="1">
      <c r="A43" s="283" t="s">
        <v>255</v>
      </c>
      <c r="B43" s="284">
        <f>SUM(B44:B46)</f>
        <v>143800.96153846153</v>
      </c>
      <c r="C43" s="284">
        <f t="shared" ref="C43:I43" si="12">SUM(C44:C46)</f>
        <v>212486.53846153844</v>
      </c>
      <c r="D43" s="284">
        <f t="shared" si="12"/>
        <v>107325</v>
      </c>
      <c r="E43" s="284">
        <f t="shared" si="12"/>
        <v>107325</v>
      </c>
      <c r="F43" s="284">
        <f t="shared" si="12"/>
        <v>107325</v>
      </c>
      <c r="G43" s="284">
        <f t="shared" si="12"/>
        <v>107325</v>
      </c>
      <c r="H43" s="284">
        <f t="shared" si="12"/>
        <v>53662.5</v>
      </c>
      <c r="I43" s="284">
        <f t="shared" si="12"/>
        <v>839250</v>
      </c>
    </row>
    <row r="44" spans="1:9" s="18" customFormat="1" ht="15" customHeight="1">
      <c r="A44" s="285" t="s">
        <v>257</v>
      </c>
      <c r="B44" s="24">
        <f>+'Annex 4.1 Detail Budget_Activi'!O269</f>
        <v>90138.461538461532</v>
      </c>
      <c r="C44" s="24">
        <f>+'Annex 4.1 Detail Budget_Activi'!P269</f>
        <v>105161.53846153845</v>
      </c>
      <c r="D44" s="24">
        <f>+'Annex 4.1 Detail Budget_Activi'!Q269</f>
        <v>0</v>
      </c>
      <c r="E44" s="24">
        <f>+'Annex 4.1 Detail Budget_Activi'!R269</f>
        <v>0</v>
      </c>
      <c r="F44" s="24">
        <f>+'Annex 4.1 Detail Budget_Activi'!S269</f>
        <v>0</v>
      </c>
      <c r="G44" s="24">
        <f>+'Annex 4.1 Detail Budget_Activi'!T269</f>
        <v>0</v>
      </c>
      <c r="H44" s="24">
        <f>+'Annex 4.1 Detail Budget_Activi'!U269</f>
        <v>0</v>
      </c>
      <c r="I44" s="24">
        <f>SUM(B44:H44)</f>
        <v>195300</v>
      </c>
    </row>
    <row r="45" spans="1:9" s="18" customFormat="1" ht="15" customHeight="1">
      <c r="A45" s="285" t="s">
        <v>267</v>
      </c>
      <c r="B45" s="24">
        <f>+'Annex 4.1 Detail Budget_Activi'!O279</f>
        <v>15187.5</v>
      </c>
      <c r="C45" s="24">
        <f>+'Annex 4.1 Detail Budget_Activi'!P279</f>
        <v>30375</v>
      </c>
      <c r="D45" s="24">
        <f>+'Annex 4.1 Detail Budget_Activi'!Q279</f>
        <v>30375</v>
      </c>
      <c r="E45" s="24">
        <f>+'Annex 4.1 Detail Budget_Activi'!R279</f>
        <v>30375</v>
      </c>
      <c r="F45" s="24">
        <f>+'Annex 4.1 Detail Budget_Activi'!S279</f>
        <v>30375</v>
      </c>
      <c r="G45" s="24">
        <f>+'Annex 4.1 Detail Budget_Activi'!T279</f>
        <v>30375</v>
      </c>
      <c r="H45" s="24">
        <f>+'Annex 4.1 Detail Budget_Activi'!U279</f>
        <v>15187.5</v>
      </c>
      <c r="I45" s="24">
        <f>SUM(B45:H45)</f>
        <v>182250</v>
      </c>
    </row>
    <row r="46" spans="1:9" s="18" customFormat="1" ht="15" customHeight="1">
      <c r="A46" s="285" t="s">
        <v>278</v>
      </c>
      <c r="B46" s="24">
        <f>+'Annex 4.1 Detail Budget_Activi'!O289</f>
        <v>38475</v>
      </c>
      <c r="C46" s="24">
        <f>+'Annex 4.1 Detail Budget_Activi'!P289</f>
        <v>76950</v>
      </c>
      <c r="D46" s="24">
        <f>+'Annex 4.1 Detail Budget_Activi'!Q289</f>
        <v>76950</v>
      </c>
      <c r="E46" s="24">
        <f>+'Annex 4.1 Detail Budget_Activi'!R289</f>
        <v>76950</v>
      </c>
      <c r="F46" s="24">
        <f>+'Annex 4.1 Detail Budget_Activi'!S289</f>
        <v>76950</v>
      </c>
      <c r="G46" s="24">
        <f>+'Annex 4.1 Detail Budget_Activi'!T289</f>
        <v>76950</v>
      </c>
      <c r="H46" s="24">
        <f>+'Annex 4.1 Detail Budget_Activi'!U289</f>
        <v>38475</v>
      </c>
      <c r="I46" s="24">
        <f>SUM(B46:H46)</f>
        <v>461700</v>
      </c>
    </row>
    <row r="47" spans="1:9">
      <c r="A47" s="11" t="s">
        <v>287</v>
      </c>
      <c r="B47" s="271">
        <f>+B48+B56+B65</f>
        <v>685399.41208439565</v>
      </c>
      <c r="C47" s="271">
        <f t="shared" ref="C47:I47" si="13">+C48+C56+C65</f>
        <v>2347974.0721952957</v>
      </c>
      <c r="D47" s="271">
        <f t="shared" si="13"/>
        <v>1160651.2721952957</v>
      </c>
      <c r="E47" s="271">
        <f t="shared" si="13"/>
        <v>1160651.2721952957</v>
      </c>
      <c r="F47" s="271">
        <f t="shared" si="13"/>
        <v>1160651.2721952957</v>
      </c>
      <c r="G47" s="271">
        <f t="shared" si="13"/>
        <v>1160651.2721952957</v>
      </c>
      <c r="H47" s="271">
        <f t="shared" si="13"/>
        <v>706857.82459845033</v>
      </c>
      <c r="I47" s="271">
        <f t="shared" si="13"/>
        <v>8382836.3976593241</v>
      </c>
    </row>
    <row r="48" spans="1:9" s="10" customFormat="1">
      <c r="A48" s="286" t="s">
        <v>288</v>
      </c>
      <c r="B48" s="287">
        <f t="shared" ref="B48:I48" si="14">+B49+B53</f>
        <v>145187.91208439565</v>
      </c>
      <c r="C48" s="287">
        <f t="shared" si="14"/>
        <v>152162.57219529562</v>
      </c>
      <c r="D48" s="287">
        <f t="shared" si="14"/>
        <v>148839.77219529563</v>
      </c>
      <c r="E48" s="287">
        <f t="shared" si="14"/>
        <v>148839.77219529563</v>
      </c>
      <c r="F48" s="287">
        <f t="shared" si="14"/>
        <v>148839.77219529563</v>
      </c>
      <c r="G48" s="287">
        <f t="shared" si="14"/>
        <v>148839.77219529563</v>
      </c>
      <c r="H48" s="287">
        <f t="shared" si="14"/>
        <v>135846.32459845033</v>
      </c>
      <c r="I48" s="287">
        <f t="shared" si="14"/>
        <v>1028555.8976593241</v>
      </c>
    </row>
    <row r="49" spans="1:9" s="8" customFormat="1" ht="15" customHeight="1">
      <c r="A49" s="288" t="s">
        <v>290</v>
      </c>
      <c r="B49" s="53">
        <f>SUM(B50:B52)</f>
        <v>19748.3</v>
      </c>
      <c r="C49" s="53">
        <f t="shared" ref="C49:I49" si="15">SUM(C50:C52)</f>
        <v>25552.799999999999</v>
      </c>
      <c r="D49" s="53">
        <f t="shared" si="15"/>
        <v>22230</v>
      </c>
      <c r="E49" s="53">
        <f t="shared" si="15"/>
        <v>22230</v>
      </c>
      <c r="F49" s="53">
        <f t="shared" si="15"/>
        <v>22230</v>
      </c>
      <c r="G49" s="53">
        <f t="shared" si="15"/>
        <v>22230</v>
      </c>
      <c r="H49" s="53">
        <f t="shared" si="15"/>
        <v>11115</v>
      </c>
      <c r="I49" s="53">
        <f t="shared" si="15"/>
        <v>145336.1</v>
      </c>
    </row>
    <row r="50" spans="1:9" s="2" customFormat="1" ht="15" customHeight="1">
      <c r="A50" s="275" t="s">
        <v>292</v>
      </c>
      <c r="B50" s="7">
        <f>+'Annex 4.1 Detail Budget_Activi'!O302</f>
        <v>5557.5</v>
      </c>
      <c r="C50" s="7">
        <f>+'Annex 4.1 Detail Budget_Activi'!P302</f>
        <v>11115</v>
      </c>
      <c r="D50" s="7">
        <f>+'Annex 4.1 Detail Budget_Activi'!Q302</f>
        <v>11115</v>
      </c>
      <c r="E50" s="7">
        <f>+'Annex 4.1 Detail Budget_Activi'!R302</f>
        <v>11115</v>
      </c>
      <c r="F50" s="7">
        <f>+'Annex 4.1 Detail Budget_Activi'!S302</f>
        <v>11115</v>
      </c>
      <c r="G50" s="7">
        <f>+'Annex 4.1 Detail Budget_Activi'!T302</f>
        <v>11115</v>
      </c>
      <c r="H50" s="7">
        <f>+'Annex 4.1 Detail Budget_Activi'!U302</f>
        <v>5557.5</v>
      </c>
      <c r="I50" s="4">
        <f>SUM(B50:H50)</f>
        <v>66690</v>
      </c>
    </row>
    <row r="51" spans="1:9" s="2" customFormat="1" ht="15" customHeight="1">
      <c r="A51" s="275" t="s">
        <v>299</v>
      </c>
      <c r="B51" s="7">
        <f>+'Annex 4.1 Detail Budget_Activi'!O312</f>
        <v>10732.8</v>
      </c>
      <c r="C51" s="7">
        <f>+'Annex 4.1 Detail Budget_Activi'!P312</f>
        <v>10732.8</v>
      </c>
      <c r="D51" s="7">
        <f>+'Annex 4.1 Detail Budget_Activi'!Q312</f>
        <v>0</v>
      </c>
      <c r="E51" s="7">
        <f>+'Annex 4.1 Detail Budget_Activi'!R312</f>
        <v>0</v>
      </c>
      <c r="F51" s="7">
        <f>+'Annex 4.1 Detail Budget_Activi'!S312</f>
        <v>0</v>
      </c>
      <c r="G51" s="7">
        <f>+'Annex 4.1 Detail Budget_Activi'!T312</f>
        <v>0</v>
      </c>
      <c r="H51" s="7">
        <f>+'Annex 4.1 Detail Budget_Activi'!U312</f>
        <v>0</v>
      </c>
      <c r="I51" s="4">
        <f>SUM(B51:H51)</f>
        <v>21465.599999999999</v>
      </c>
    </row>
    <row r="52" spans="1:9" s="2" customFormat="1" ht="15" customHeight="1">
      <c r="A52" s="275" t="s">
        <v>306</v>
      </c>
      <c r="B52" s="7">
        <f>+'Annex 4.1 Detail Budget_Activi'!O322</f>
        <v>3458</v>
      </c>
      <c r="C52" s="7">
        <f>+'Annex 4.1 Detail Budget_Activi'!P322</f>
        <v>3705</v>
      </c>
      <c r="D52" s="7">
        <f>+'Annex 4.1 Detail Budget_Activi'!Q322</f>
        <v>11115</v>
      </c>
      <c r="E52" s="7">
        <f>+'Annex 4.1 Detail Budget_Activi'!R322</f>
        <v>11115</v>
      </c>
      <c r="F52" s="7">
        <f>+'Annex 4.1 Detail Budget_Activi'!S322</f>
        <v>11115</v>
      </c>
      <c r="G52" s="7">
        <f>+'Annex 4.1 Detail Budget_Activi'!T322</f>
        <v>11115</v>
      </c>
      <c r="H52" s="7">
        <f>+'Annex 4.1 Detail Budget_Activi'!U322</f>
        <v>5557.5</v>
      </c>
      <c r="I52" s="4">
        <f>SUM(B52:H52)</f>
        <v>57180.5</v>
      </c>
    </row>
    <row r="53" spans="1:9" s="8" customFormat="1" ht="15" customHeight="1">
      <c r="A53" s="288" t="s">
        <v>309</v>
      </c>
      <c r="B53" s="277">
        <f>SUM(B54:B55)</f>
        <v>125439.61208439565</v>
      </c>
      <c r="C53" s="277">
        <f t="shared" ref="C53:H53" si="16">SUM(C54:C55)</f>
        <v>126609.77219529563</v>
      </c>
      <c r="D53" s="277">
        <f t="shared" si="16"/>
        <v>126609.77219529563</v>
      </c>
      <c r="E53" s="277">
        <f t="shared" si="16"/>
        <v>126609.77219529563</v>
      </c>
      <c r="F53" s="277">
        <f t="shared" si="16"/>
        <v>126609.77219529563</v>
      </c>
      <c r="G53" s="277">
        <f t="shared" si="16"/>
        <v>126609.77219529563</v>
      </c>
      <c r="H53" s="277">
        <f t="shared" si="16"/>
        <v>124731.32459845034</v>
      </c>
      <c r="I53" s="277">
        <f>SUM(I54:I55)</f>
        <v>883219.79765932413</v>
      </c>
    </row>
    <row r="54" spans="1:9" s="2" customFormat="1" ht="15" customHeight="1">
      <c r="A54" s="275" t="s">
        <v>311</v>
      </c>
      <c r="B54" s="7">
        <f>+'Annex 4.1 Detail Budget_Activi'!O333</f>
        <v>2470.3380119000003</v>
      </c>
      <c r="C54" s="7">
        <f>+'Annex 4.1 Detail Budget_Activi'!P333</f>
        <v>3640.4981228000006</v>
      </c>
      <c r="D54" s="7">
        <f>+'Annex 4.1 Detail Budget_Activi'!Q333</f>
        <v>3640.4981228000006</v>
      </c>
      <c r="E54" s="7">
        <f>+'Annex 4.1 Detail Budget_Activi'!R333</f>
        <v>3640.4981228000006</v>
      </c>
      <c r="F54" s="7">
        <f>+'Annex 4.1 Detail Budget_Activi'!S333</f>
        <v>3640.4981228000006</v>
      </c>
      <c r="G54" s="7">
        <f>+'Annex 4.1 Detail Budget_Activi'!T333</f>
        <v>3640.4981228000006</v>
      </c>
      <c r="H54" s="7">
        <f>+'Annex 4.1 Detail Budget_Activi'!U333</f>
        <v>1762.0505259547101</v>
      </c>
      <c r="I54" s="4">
        <f>SUM(B54:H54)</f>
        <v>22434.879151854711</v>
      </c>
    </row>
    <row r="55" spans="1:9" s="2" customFormat="1" ht="15" customHeight="1">
      <c r="A55" s="275" t="s">
        <v>314</v>
      </c>
      <c r="B55" s="7">
        <f>+'Annex 4.1 Detail Budget_Activi'!O343</f>
        <v>122969.27407249564</v>
      </c>
      <c r="C55" s="7">
        <f>+'Annex 4.1 Detail Budget_Activi'!P343</f>
        <v>122969.27407249564</v>
      </c>
      <c r="D55" s="7">
        <f>+'Annex 4.1 Detail Budget_Activi'!Q343</f>
        <v>122969.27407249564</v>
      </c>
      <c r="E55" s="7">
        <f>+'Annex 4.1 Detail Budget_Activi'!R343</f>
        <v>122969.27407249564</v>
      </c>
      <c r="F55" s="7">
        <f>+'Annex 4.1 Detail Budget_Activi'!S343</f>
        <v>122969.27407249564</v>
      </c>
      <c r="G55" s="7">
        <f>+'Annex 4.1 Detail Budget_Activi'!T343</f>
        <v>122969.27407249564</v>
      </c>
      <c r="H55" s="7">
        <f>+'Annex 4.1 Detail Budget_Activi'!U343</f>
        <v>122969.27407249564</v>
      </c>
      <c r="I55" s="4">
        <f>SUM(B55:H55)</f>
        <v>860784.91850746947</v>
      </c>
    </row>
    <row r="56" spans="1:9" s="3" customFormat="1" ht="19.899999999999999" customHeight="1">
      <c r="A56" s="11" t="s">
        <v>319</v>
      </c>
      <c r="B56" s="9">
        <f>+B57</f>
        <v>378211.5</v>
      </c>
      <c r="C56" s="9">
        <f t="shared" ref="C56:I56" si="17">+C57</f>
        <v>1871811.5</v>
      </c>
      <c r="D56" s="9">
        <f t="shared" si="17"/>
        <v>687811.5</v>
      </c>
      <c r="E56" s="9">
        <f t="shared" si="17"/>
        <v>687811.5</v>
      </c>
      <c r="F56" s="9">
        <f t="shared" si="17"/>
        <v>687811.5</v>
      </c>
      <c r="G56" s="9">
        <f t="shared" si="17"/>
        <v>687811.5</v>
      </c>
      <c r="H56" s="9">
        <f t="shared" si="17"/>
        <v>409011.5</v>
      </c>
      <c r="I56" s="9">
        <f t="shared" si="17"/>
        <v>5410280.5</v>
      </c>
    </row>
    <row r="57" spans="1:9" s="10" customFormat="1" ht="15" customHeight="1">
      <c r="A57" s="289" t="s">
        <v>320</v>
      </c>
      <c r="B57" s="278">
        <f>SUM(B58:B64)</f>
        <v>378211.5</v>
      </c>
      <c r="C57" s="278">
        <f t="shared" ref="C57:I57" si="18">SUM(C58:C64)</f>
        <v>1871811.5</v>
      </c>
      <c r="D57" s="278">
        <f t="shared" si="18"/>
        <v>687811.5</v>
      </c>
      <c r="E57" s="278">
        <f t="shared" si="18"/>
        <v>687811.5</v>
      </c>
      <c r="F57" s="278">
        <f t="shared" si="18"/>
        <v>687811.5</v>
      </c>
      <c r="G57" s="278">
        <f t="shared" si="18"/>
        <v>687811.5</v>
      </c>
      <c r="H57" s="278">
        <f t="shared" si="18"/>
        <v>409011.5</v>
      </c>
      <c r="I57" s="278">
        <f t="shared" si="18"/>
        <v>5410280.5</v>
      </c>
    </row>
    <row r="58" spans="1:9" s="2" customFormat="1" ht="15" customHeight="1">
      <c r="A58" s="275" t="s">
        <v>322</v>
      </c>
      <c r="B58" s="7">
        <f>+'Annex 4.1 Detail Budget_Activi'!O355</f>
        <v>0</v>
      </c>
      <c r="C58" s="7">
        <f>+'Annex 4.1 Detail Budget_Activi'!P355</f>
        <v>504000</v>
      </c>
      <c r="D58" s="7">
        <f>+'Annex 4.1 Detail Budget_Activi'!Q355</f>
        <v>0</v>
      </c>
      <c r="E58" s="7">
        <f>+'Annex 4.1 Detail Budget_Activi'!R355</f>
        <v>0</v>
      </c>
      <c r="F58" s="7">
        <f>+'Annex 4.1 Detail Budget_Activi'!S355</f>
        <v>0</v>
      </c>
      <c r="G58" s="7">
        <f>+'Annex 4.1 Detail Budget_Activi'!T355</f>
        <v>0</v>
      </c>
      <c r="H58" s="7">
        <f>+'Annex 4.1 Detail Budget_Activi'!U355</f>
        <v>0</v>
      </c>
      <c r="I58" s="7">
        <f t="shared" ref="I58:I64" si="19">SUM(B58:H58)</f>
        <v>504000</v>
      </c>
    </row>
    <row r="59" spans="1:9" s="2" customFormat="1" ht="15" customHeight="1">
      <c r="A59" s="275" t="s">
        <v>337</v>
      </c>
      <c r="B59" s="7">
        <f>+'Annex 4.1 Detail Budget_Activi'!O365</f>
        <v>0</v>
      </c>
      <c r="C59" s="7">
        <f>+'Annex 4.1 Detail Budget_Activi'!P365</f>
        <v>680000</v>
      </c>
      <c r="D59" s="7">
        <f>+'Annex 4.1 Detail Budget_Activi'!Q365</f>
        <v>0</v>
      </c>
      <c r="E59" s="7">
        <f>+'Annex 4.1 Detail Budget_Activi'!R365</f>
        <v>0</v>
      </c>
      <c r="F59" s="7">
        <f>+'Annex 4.1 Detail Budget_Activi'!S365</f>
        <v>0</v>
      </c>
      <c r="G59" s="7">
        <f>+'Annex 4.1 Detail Budget_Activi'!T365</f>
        <v>0</v>
      </c>
      <c r="H59" s="7">
        <f>+'Annex 4.1 Detail Budget_Activi'!U365</f>
        <v>0</v>
      </c>
      <c r="I59" s="16">
        <f t="shared" si="19"/>
        <v>680000</v>
      </c>
    </row>
    <row r="60" spans="1:9" s="2" customFormat="1" ht="15" customHeight="1">
      <c r="A60" s="275" t="s">
        <v>350</v>
      </c>
      <c r="B60" s="7">
        <f>+'Annex 4.1 Detail Budget_Activi'!O375</f>
        <v>187000</v>
      </c>
      <c r="C60" s="7">
        <f>+'Annex 4.1 Detail Budget_Activi'!P375</f>
        <v>374000</v>
      </c>
      <c r="D60" s="7">
        <f>+'Annex 4.1 Detail Budget_Activi'!Q375</f>
        <v>374000</v>
      </c>
      <c r="E60" s="7">
        <f>+'Annex 4.1 Detail Budget_Activi'!R375</f>
        <v>374000</v>
      </c>
      <c r="F60" s="7">
        <f>+'Annex 4.1 Detail Budget_Activi'!S375</f>
        <v>374000</v>
      </c>
      <c r="G60" s="7">
        <f>+'Annex 4.1 Detail Budget_Activi'!T375</f>
        <v>374000</v>
      </c>
      <c r="H60" s="7">
        <f>+'Annex 4.1 Detail Budget_Activi'!U375</f>
        <v>187000</v>
      </c>
      <c r="I60" s="16">
        <f t="shared" si="19"/>
        <v>2244000</v>
      </c>
    </row>
    <row r="61" spans="1:9" s="2" customFormat="1" ht="15" customHeight="1">
      <c r="A61" s="275" t="s">
        <v>363</v>
      </c>
      <c r="B61" s="7">
        <f>+'Annex 4.1 Detail Budget_Activi'!O385</f>
        <v>130211.5</v>
      </c>
      <c r="C61" s="7">
        <f>+'Annex 4.1 Detail Budget_Activi'!P385</f>
        <v>130211.5</v>
      </c>
      <c r="D61" s="7">
        <f>+'Annex 4.1 Detail Budget_Activi'!Q385</f>
        <v>130211.5</v>
      </c>
      <c r="E61" s="7">
        <f>+'Annex 4.1 Detail Budget_Activi'!R385</f>
        <v>130211.5</v>
      </c>
      <c r="F61" s="7">
        <f>+'Annex 4.1 Detail Budget_Activi'!S385</f>
        <v>130211.5</v>
      </c>
      <c r="G61" s="7">
        <f>+'Annex 4.1 Detail Budget_Activi'!T385</f>
        <v>130211.5</v>
      </c>
      <c r="H61" s="7">
        <f>+'Annex 4.1 Detail Budget_Activi'!U385</f>
        <v>130211.5</v>
      </c>
      <c r="I61" s="16">
        <f t="shared" si="19"/>
        <v>911480.5</v>
      </c>
    </row>
    <row r="62" spans="1:9" s="2" customFormat="1" ht="15" customHeight="1">
      <c r="A62" s="275" t="s">
        <v>368</v>
      </c>
      <c r="B62" s="7">
        <f>+'Annex 4.1 Detail Budget_Activi'!O395</f>
        <v>37000</v>
      </c>
      <c r="C62" s="7">
        <f>+'Annex 4.1 Detail Budget_Activi'!P395</f>
        <v>74000</v>
      </c>
      <c r="D62" s="7">
        <f>+'Annex 4.1 Detail Budget_Activi'!Q395</f>
        <v>74000</v>
      </c>
      <c r="E62" s="7">
        <f>+'Annex 4.1 Detail Budget_Activi'!R395</f>
        <v>74000</v>
      </c>
      <c r="F62" s="7">
        <f>+'Annex 4.1 Detail Budget_Activi'!S395</f>
        <v>74000</v>
      </c>
      <c r="G62" s="7">
        <f>+'Annex 4.1 Detail Budget_Activi'!T395</f>
        <v>74000</v>
      </c>
      <c r="H62" s="7">
        <f>+'Annex 4.1 Detail Budget_Activi'!U395</f>
        <v>37000</v>
      </c>
      <c r="I62" s="16">
        <f t="shared" si="19"/>
        <v>444000</v>
      </c>
    </row>
    <row r="63" spans="1:9" s="18" customFormat="1" ht="15" customHeight="1">
      <c r="A63" s="275" t="s">
        <v>372</v>
      </c>
      <c r="B63" s="7">
        <f>+'Annex 4.1 Detail Budget_Activi'!O405</f>
        <v>0</v>
      </c>
      <c r="C63" s="7">
        <f>+'Annex 4.1 Detail Budget_Activi'!P405</f>
        <v>61600</v>
      </c>
      <c r="D63" s="7">
        <f>+'Annex 4.1 Detail Budget_Activi'!Q405</f>
        <v>61600</v>
      </c>
      <c r="E63" s="7">
        <f>+'Annex 4.1 Detail Budget_Activi'!R405</f>
        <v>61600</v>
      </c>
      <c r="F63" s="7">
        <f>+'Annex 4.1 Detail Budget_Activi'!S405</f>
        <v>61600</v>
      </c>
      <c r="G63" s="7">
        <f>+'Annex 4.1 Detail Budget_Activi'!T405</f>
        <v>61600</v>
      </c>
      <c r="H63" s="7">
        <f>+'Annex 4.1 Detail Budget_Activi'!U405</f>
        <v>30800</v>
      </c>
      <c r="I63" s="16">
        <f t="shared" si="19"/>
        <v>338800</v>
      </c>
    </row>
    <row r="64" spans="1:9" s="18" customFormat="1" ht="15" customHeight="1">
      <c r="A64" s="275" t="s">
        <v>375</v>
      </c>
      <c r="B64" s="7">
        <f>+'Annex 4.1 Detail Budget_Activi'!O415</f>
        <v>24000</v>
      </c>
      <c r="C64" s="7">
        <f>+'Annex 4.1 Detail Budget_Activi'!P415</f>
        <v>48000</v>
      </c>
      <c r="D64" s="7">
        <f>+'Annex 4.1 Detail Budget_Activi'!Q415</f>
        <v>48000</v>
      </c>
      <c r="E64" s="7">
        <f>+'Annex 4.1 Detail Budget_Activi'!R415</f>
        <v>48000</v>
      </c>
      <c r="F64" s="7">
        <f>+'Annex 4.1 Detail Budget_Activi'!S415</f>
        <v>48000</v>
      </c>
      <c r="G64" s="7">
        <f>+'Annex 4.1 Detail Budget_Activi'!T415</f>
        <v>48000</v>
      </c>
      <c r="H64" s="7">
        <f>+'Annex 4.1 Detail Budget_Activi'!U415</f>
        <v>24000</v>
      </c>
      <c r="I64" s="16">
        <f t="shared" si="19"/>
        <v>288000</v>
      </c>
    </row>
    <row r="65" spans="1:10" s="6" customFormat="1" ht="19.899999999999999" customHeight="1">
      <c r="A65" s="14" t="s">
        <v>387</v>
      </c>
      <c r="B65" s="271">
        <f>+B66</f>
        <v>162000</v>
      </c>
      <c r="C65" s="271">
        <f t="shared" ref="C65:I65" si="20">+C66</f>
        <v>324000</v>
      </c>
      <c r="D65" s="271">
        <f t="shared" si="20"/>
        <v>324000</v>
      </c>
      <c r="E65" s="271">
        <f t="shared" si="20"/>
        <v>324000</v>
      </c>
      <c r="F65" s="271">
        <f t="shared" si="20"/>
        <v>324000</v>
      </c>
      <c r="G65" s="271">
        <f t="shared" si="20"/>
        <v>324000</v>
      </c>
      <c r="H65" s="271">
        <f t="shared" si="20"/>
        <v>162000</v>
      </c>
      <c r="I65" s="271">
        <f t="shared" si="20"/>
        <v>1944000</v>
      </c>
    </row>
    <row r="66" spans="1:10" s="23" customFormat="1" ht="15" customHeight="1">
      <c r="A66" s="289" t="s">
        <v>388</v>
      </c>
      <c r="B66" s="290">
        <f>SUM(B67:B68)</f>
        <v>162000</v>
      </c>
      <c r="C66" s="290">
        <f t="shared" ref="C66:I66" si="21">SUM(C67:C68)</f>
        <v>324000</v>
      </c>
      <c r="D66" s="290">
        <f t="shared" si="21"/>
        <v>324000</v>
      </c>
      <c r="E66" s="290">
        <f t="shared" si="21"/>
        <v>324000</v>
      </c>
      <c r="F66" s="290">
        <f t="shared" si="21"/>
        <v>324000</v>
      </c>
      <c r="G66" s="290">
        <f t="shared" si="21"/>
        <v>324000</v>
      </c>
      <c r="H66" s="290">
        <f t="shared" si="21"/>
        <v>162000</v>
      </c>
      <c r="I66" s="290">
        <f t="shared" si="21"/>
        <v>1944000</v>
      </c>
    </row>
    <row r="67" spans="1:10" s="2" customFormat="1" ht="15" customHeight="1">
      <c r="A67" s="275" t="s">
        <v>390</v>
      </c>
      <c r="B67" s="7">
        <f>+'Annex 4.1 Detail Budget_Activi'!O427</f>
        <v>18000</v>
      </c>
      <c r="C67" s="7">
        <f>+'Annex 4.1 Detail Budget_Activi'!P427</f>
        <v>36000</v>
      </c>
      <c r="D67" s="7">
        <f>+'Annex 4.1 Detail Budget_Activi'!Q427</f>
        <v>36000</v>
      </c>
      <c r="E67" s="7">
        <f>+'Annex 4.1 Detail Budget_Activi'!R427</f>
        <v>36000</v>
      </c>
      <c r="F67" s="7">
        <f>+'Annex 4.1 Detail Budget_Activi'!S427</f>
        <v>36000</v>
      </c>
      <c r="G67" s="7">
        <f>+'Annex 4.1 Detail Budget_Activi'!T427</f>
        <v>36000</v>
      </c>
      <c r="H67" s="7">
        <f>+'Annex 4.1 Detail Budget_Activi'!U427</f>
        <v>18000</v>
      </c>
      <c r="I67" s="7">
        <f>SUM(B67:H67)</f>
        <v>216000</v>
      </c>
    </row>
    <row r="68" spans="1:10" s="2" customFormat="1" ht="15" customHeight="1">
      <c r="A68" s="275" t="s">
        <v>394</v>
      </c>
      <c r="B68" s="7">
        <f>+'Annex 4.1 Detail Budget_Activi'!O437</f>
        <v>144000</v>
      </c>
      <c r="C68" s="7">
        <f>+'Annex 4.1 Detail Budget_Activi'!P437</f>
        <v>288000</v>
      </c>
      <c r="D68" s="7">
        <f>+'Annex 4.1 Detail Budget_Activi'!Q437</f>
        <v>288000</v>
      </c>
      <c r="E68" s="7">
        <f>+'Annex 4.1 Detail Budget_Activi'!R437</f>
        <v>288000</v>
      </c>
      <c r="F68" s="7">
        <f>+'Annex 4.1 Detail Budget_Activi'!S437</f>
        <v>288000</v>
      </c>
      <c r="G68" s="7">
        <f>+'Annex 4.1 Detail Budget_Activi'!T437</f>
        <v>288000</v>
      </c>
      <c r="H68" s="7">
        <f>+'Annex 4.1 Detail Budget_Activi'!U437</f>
        <v>144000</v>
      </c>
      <c r="I68" s="7">
        <f>SUM(B68:H68)</f>
        <v>1728000</v>
      </c>
    </row>
    <row r="69" spans="1:10" s="6" customFormat="1" ht="15" customHeight="1">
      <c r="A69" s="11" t="s">
        <v>405</v>
      </c>
      <c r="B69" s="271">
        <f>+B70+B73</f>
        <v>176145.86241494084</v>
      </c>
      <c r="C69" s="271">
        <f t="shared" ref="C69:I69" si="22">+C70+C73</f>
        <v>94945.862414940828</v>
      </c>
      <c r="D69" s="271">
        <f t="shared" si="22"/>
        <v>94945.862414940828</v>
      </c>
      <c r="E69" s="271">
        <f t="shared" si="22"/>
        <v>94945.862414940828</v>
      </c>
      <c r="F69" s="271">
        <f t="shared" si="22"/>
        <v>94945.862414940828</v>
      </c>
      <c r="G69" s="271">
        <f t="shared" si="22"/>
        <v>94945.862414940828</v>
      </c>
      <c r="H69" s="271">
        <f t="shared" si="22"/>
        <v>87945.862414940828</v>
      </c>
      <c r="I69" s="271">
        <f t="shared" si="22"/>
        <v>738821.03690458578</v>
      </c>
    </row>
    <row r="70" spans="1:10" s="23" customFormat="1" ht="15" customHeight="1">
      <c r="A70" s="289" t="s">
        <v>406</v>
      </c>
      <c r="B70" s="290">
        <f t="shared" ref="B70:I70" si="23">SUM(B71:B72)</f>
        <v>80945.862414940828</v>
      </c>
      <c r="C70" s="290">
        <f t="shared" si="23"/>
        <v>80945.862414940828</v>
      </c>
      <c r="D70" s="290">
        <f t="shared" si="23"/>
        <v>80945.862414940828</v>
      </c>
      <c r="E70" s="290">
        <f t="shared" si="23"/>
        <v>80945.862414940828</v>
      </c>
      <c r="F70" s="290">
        <f t="shared" si="23"/>
        <v>80945.862414940828</v>
      </c>
      <c r="G70" s="290">
        <f t="shared" si="23"/>
        <v>80945.862414940828</v>
      </c>
      <c r="H70" s="290">
        <f t="shared" si="23"/>
        <v>80945.862414940828</v>
      </c>
      <c r="I70" s="290">
        <f t="shared" si="23"/>
        <v>566621.03690458578</v>
      </c>
    </row>
    <row r="71" spans="1:10" s="34" customFormat="1" ht="15" customHeight="1">
      <c r="A71" s="275" t="s">
        <v>408</v>
      </c>
      <c r="B71" s="7">
        <f>+'Annex 4.1 Detail Budget_Activi'!O449</f>
        <v>69426</v>
      </c>
      <c r="C71" s="7">
        <f>+'Annex 4.1 Detail Budget_Activi'!P449</f>
        <v>69426</v>
      </c>
      <c r="D71" s="7">
        <f>+'Annex 4.1 Detail Budget_Activi'!Q449</f>
        <v>69426</v>
      </c>
      <c r="E71" s="7">
        <f>+'Annex 4.1 Detail Budget_Activi'!R449</f>
        <v>69426</v>
      </c>
      <c r="F71" s="7">
        <f>+'Annex 4.1 Detail Budget_Activi'!S449</f>
        <v>69426</v>
      </c>
      <c r="G71" s="7">
        <f>+'Annex 4.1 Detail Budget_Activi'!T449</f>
        <v>69426</v>
      </c>
      <c r="H71" s="7">
        <f>+'Annex 4.1 Detail Budget_Activi'!U449</f>
        <v>69426</v>
      </c>
      <c r="I71" s="7">
        <f>SUM(B71:H71)</f>
        <v>485982</v>
      </c>
    </row>
    <row r="72" spans="1:10" s="34" customFormat="1" ht="15" customHeight="1">
      <c r="A72" s="275" t="s">
        <v>422</v>
      </c>
      <c r="B72" s="7">
        <f>+'Annex 4.1 Detail Budget_Activi'!O459</f>
        <v>11519.862414940832</v>
      </c>
      <c r="C72" s="7">
        <f>+'Annex 4.1 Detail Budget_Activi'!P459</f>
        <v>11519.862414940832</v>
      </c>
      <c r="D72" s="7">
        <f>+'Annex 4.1 Detail Budget_Activi'!Q459</f>
        <v>11519.862414940832</v>
      </c>
      <c r="E72" s="7">
        <f>+'Annex 4.1 Detail Budget_Activi'!R459</f>
        <v>11519.862414940832</v>
      </c>
      <c r="F72" s="7">
        <f>+'Annex 4.1 Detail Budget_Activi'!S459</f>
        <v>11519.862414940832</v>
      </c>
      <c r="G72" s="7">
        <f>+'Annex 4.1 Detail Budget_Activi'!T459</f>
        <v>11519.862414940832</v>
      </c>
      <c r="H72" s="7">
        <f>+'Annex 4.1 Detail Budget_Activi'!U459</f>
        <v>11519.862414940832</v>
      </c>
      <c r="I72" s="7">
        <f>SUM(B72:H72)</f>
        <v>80639.03690458581</v>
      </c>
    </row>
    <row r="73" spans="1:10" s="38" customFormat="1" ht="15" customHeight="1">
      <c r="A73" s="289" t="s">
        <v>434</v>
      </c>
      <c r="B73" s="290">
        <f>SUM(B74:B75)</f>
        <v>95200</v>
      </c>
      <c r="C73" s="290">
        <f t="shared" ref="C73:I73" si="24">SUM(C74:C75)</f>
        <v>14000</v>
      </c>
      <c r="D73" s="290">
        <f t="shared" si="24"/>
        <v>14000</v>
      </c>
      <c r="E73" s="290">
        <f t="shared" si="24"/>
        <v>14000</v>
      </c>
      <c r="F73" s="290">
        <f t="shared" si="24"/>
        <v>14000</v>
      </c>
      <c r="G73" s="290">
        <f t="shared" si="24"/>
        <v>14000</v>
      </c>
      <c r="H73" s="290">
        <f t="shared" si="24"/>
        <v>7000</v>
      </c>
      <c r="I73" s="290">
        <f t="shared" si="24"/>
        <v>172200</v>
      </c>
    </row>
    <row r="74" spans="1:10" s="35" customFormat="1" ht="15" customHeight="1">
      <c r="A74" s="275" t="s">
        <v>436</v>
      </c>
      <c r="B74" s="7">
        <f>+'Annex 4.1 Detail Budget_Activi'!O470</f>
        <v>88200</v>
      </c>
      <c r="C74" s="7">
        <f>+'Annex 4.1 Detail Budget_Activi'!P470</f>
        <v>0</v>
      </c>
      <c r="D74" s="7">
        <f>+'Annex 4.1 Detail Budget_Activi'!Q470</f>
        <v>0</v>
      </c>
      <c r="E74" s="7">
        <f>+'Annex 4.1 Detail Budget_Activi'!R470</f>
        <v>0</v>
      </c>
      <c r="F74" s="7">
        <f>+'Annex 4.1 Detail Budget_Activi'!S470</f>
        <v>0</v>
      </c>
      <c r="G74" s="7">
        <f>+'Annex 4.1 Detail Budget_Activi'!T470</f>
        <v>0</v>
      </c>
      <c r="H74" s="7">
        <f>+'Annex 4.1 Detail Budget_Activi'!U470</f>
        <v>0</v>
      </c>
      <c r="I74" s="7">
        <f>SUM(B74:H74)</f>
        <v>88200</v>
      </c>
    </row>
    <row r="75" spans="1:10" s="35" customFormat="1" ht="15" customHeight="1">
      <c r="A75" s="275" t="s">
        <v>448</v>
      </c>
      <c r="B75" s="7">
        <f>+'Annex 4.1 Detail Budget_Activi'!O480</f>
        <v>7000</v>
      </c>
      <c r="C75" s="7">
        <f>+'Annex 4.1 Detail Budget_Activi'!P480</f>
        <v>14000</v>
      </c>
      <c r="D75" s="7">
        <f>+'Annex 4.1 Detail Budget_Activi'!Q480</f>
        <v>14000</v>
      </c>
      <c r="E75" s="7">
        <f>+'Annex 4.1 Detail Budget_Activi'!R480</f>
        <v>14000</v>
      </c>
      <c r="F75" s="7">
        <f>+'Annex 4.1 Detail Budget_Activi'!S480</f>
        <v>14000</v>
      </c>
      <c r="G75" s="7">
        <f>+'Annex 4.1 Detail Budget_Activi'!T480</f>
        <v>14000</v>
      </c>
      <c r="H75" s="7">
        <f>+'Annex 4.1 Detail Budget_Activi'!U480</f>
        <v>7000</v>
      </c>
      <c r="I75" s="7">
        <f>SUM(B75:H75)</f>
        <v>84000</v>
      </c>
    </row>
    <row r="76" spans="1:10" s="35" customFormat="1" ht="15" customHeight="1">
      <c r="A76" s="345" t="s">
        <v>459</v>
      </c>
      <c r="B76" s="52">
        <f>+'Annex 4.1 Detail Budget_Activi'!O490</f>
        <v>0</v>
      </c>
      <c r="C76" s="52">
        <f>+'Annex 4.1 Detail Budget_Activi'!P490</f>
        <v>0</v>
      </c>
      <c r="D76" s="52">
        <f>+'Annex 4.1 Detail Budget_Activi'!Q490</f>
        <v>0</v>
      </c>
      <c r="E76" s="52">
        <f>+'Annex 4.1 Detail Budget_Activi'!R490</f>
        <v>105000</v>
      </c>
      <c r="F76" s="52">
        <f>+'Annex 4.1 Detail Budget_Activi'!S490</f>
        <v>0</v>
      </c>
      <c r="G76" s="52">
        <f>+'Annex 4.1 Detail Budget_Activi'!T490</f>
        <v>0</v>
      </c>
      <c r="H76" s="52">
        <f>+'Annex 4.1 Detail Budget_Activi'!U490</f>
        <v>105000</v>
      </c>
      <c r="I76" s="52">
        <f>SUM(B76:H76)</f>
        <v>210000</v>
      </c>
    </row>
    <row r="77" spans="1:10" s="35" customFormat="1" ht="15" customHeight="1">
      <c r="A77" s="291"/>
      <c r="B77" s="22">
        <f>+B4+B25+B47+B69+B76</f>
        <v>6151575.539183923</v>
      </c>
      <c r="C77" s="22">
        <f t="shared" ref="C77:I77" si="25">+C4+C25+C47+C69+C76</f>
        <v>14076840.950483797</v>
      </c>
      <c r="D77" s="22">
        <f t="shared" si="25"/>
        <v>23992294.776873458</v>
      </c>
      <c r="E77" s="22">
        <f t="shared" si="25"/>
        <v>26367500.408455722</v>
      </c>
      <c r="F77" s="22">
        <f t="shared" si="25"/>
        <v>22761144.508829053</v>
      </c>
      <c r="G77" s="22">
        <f t="shared" si="25"/>
        <v>14766717.69088055</v>
      </c>
      <c r="H77" s="22">
        <f t="shared" si="25"/>
        <v>7576170.9783674711</v>
      </c>
      <c r="I77" s="22">
        <f t="shared" si="25"/>
        <v>115692244.853074</v>
      </c>
      <c r="J77" s="292"/>
    </row>
    <row r="78" spans="1:10">
      <c r="A78" s="349" t="s">
        <v>469</v>
      </c>
      <c r="B78" s="349"/>
      <c r="C78" s="349"/>
      <c r="D78" s="349"/>
      <c r="E78" s="349"/>
      <c r="F78" s="349"/>
      <c r="G78" s="349"/>
      <c r="H78" s="349"/>
      <c r="I78" s="349"/>
    </row>
  </sheetData>
  <mergeCells count="5">
    <mergeCell ref="A1:I1"/>
    <mergeCell ref="A2:A3"/>
    <mergeCell ref="B2:H2"/>
    <mergeCell ref="I2:I3"/>
    <mergeCell ref="A78:I7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Q87"/>
  <sheetViews>
    <sheetView tabSelected="1" topLeftCell="A53" zoomScale="60" zoomScaleNormal="60" workbookViewId="0">
      <selection activeCell="Q78" sqref="Q78"/>
    </sheetView>
  </sheetViews>
  <sheetFormatPr defaultColWidth="9.140625" defaultRowHeight="15"/>
  <cols>
    <col min="1" max="1" width="45.140625" style="29" customWidth="1"/>
    <col min="2" max="2" width="21.85546875" style="29" customWidth="1"/>
    <col min="3" max="3" width="27" style="29" customWidth="1"/>
    <col min="4" max="4" width="17.85546875" style="29" customWidth="1"/>
    <col min="5" max="5" width="16.42578125" style="29" customWidth="1"/>
    <col min="6" max="6" width="21.5703125" style="29" customWidth="1"/>
    <col min="7" max="7" width="16.42578125" style="29" customWidth="1"/>
    <col min="8" max="8" width="13.42578125" style="29" customWidth="1"/>
    <col min="9" max="13" width="16.28515625" style="29" bestFit="1" customWidth="1"/>
    <col min="14" max="15" width="13.42578125" style="29" customWidth="1"/>
    <col min="16" max="16" width="13" style="29" bestFit="1" customWidth="1"/>
    <col min="17" max="17" width="10.85546875" style="29" bestFit="1" customWidth="1"/>
    <col min="18" max="16384" width="9.140625" style="29"/>
  </cols>
  <sheetData>
    <row r="1" spans="1:15" ht="18.75">
      <c r="A1" s="251" t="s">
        <v>488</v>
      </c>
      <c r="B1" s="251"/>
    </row>
    <row r="2" spans="1:15" ht="18.75">
      <c r="A2" s="251" t="s">
        <v>489</v>
      </c>
      <c r="B2" s="251"/>
    </row>
    <row r="3" spans="1:15" ht="30">
      <c r="A3" s="252" t="s">
        <v>490</v>
      </c>
      <c r="B3" s="252" t="s">
        <v>491</v>
      </c>
      <c r="C3" s="252" t="s">
        <v>492</v>
      </c>
      <c r="D3" s="252" t="s">
        <v>493</v>
      </c>
      <c r="E3" s="252" t="s">
        <v>494</v>
      </c>
      <c r="F3" s="252" t="s">
        <v>495</v>
      </c>
      <c r="G3" s="252" t="s">
        <v>496</v>
      </c>
      <c r="H3" s="252" t="s">
        <v>497</v>
      </c>
      <c r="I3" s="252" t="s">
        <v>498</v>
      </c>
      <c r="J3" s="252" t="s">
        <v>499</v>
      </c>
      <c r="K3" s="252" t="s">
        <v>500</v>
      </c>
      <c r="L3" s="252" t="s">
        <v>501</v>
      </c>
      <c r="M3" s="252" t="s">
        <v>502</v>
      </c>
      <c r="N3" s="252" t="s">
        <v>503</v>
      </c>
      <c r="O3" s="252" t="s">
        <v>504</v>
      </c>
    </row>
    <row r="4" spans="1:15" ht="15" customHeight="1">
      <c r="A4" s="372" t="s">
        <v>505</v>
      </c>
      <c r="B4" s="372" t="str">
        <f>+A4</f>
        <v>Project Management Component</v>
      </c>
      <c r="C4" s="372" t="str">
        <f>+'Annex 4.1 Detail Budget_Activi'!A448</f>
        <v>Project Management Unit (PMU) in operation</v>
      </c>
      <c r="D4" s="372" t="str">
        <f>+'Annex 4.1 Detail Budget_Activi'!A449</f>
        <v xml:space="preserve"> Set-up and operate the PMU</v>
      </c>
      <c r="E4" s="372" t="s">
        <v>506</v>
      </c>
      <c r="F4" s="164" t="s">
        <v>22</v>
      </c>
      <c r="G4" s="270" t="s">
        <v>507</v>
      </c>
      <c r="H4" s="253">
        <f>+'Annex 4.1 Detail Budget_Activi'!$W450*('Annex 4.6 Activities_annualFlow'!B$71/'Annex 4.6 Activities_annualFlow'!$I$71)</f>
        <v>0</v>
      </c>
      <c r="I4" s="253">
        <f>+'Annex 4.1 Detail Budget_Activi'!$W450*('Annex 4.6 Activities_annualFlow'!C$71/'Annex 4.6 Activities_annualFlow'!$I$71)</f>
        <v>0</v>
      </c>
      <c r="J4" s="253">
        <f>+'Annex 4.1 Detail Budget_Activi'!$W450*('Annex 4.6 Activities_annualFlow'!D$71/'Annex 4.6 Activities_annualFlow'!$I$71)</f>
        <v>0</v>
      </c>
      <c r="K4" s="253">
        <f>+'Annex 4.1 Detail Budget_Activi'!$W450*('Annex 4.6 Activities_annualFlow'!E$71/'Annex 4.6 Activities_annualFlow'!$I$71)</f>
        <v>0</v>
      </c>
      <c r="L4" s="253">
        <f>+'Annex 4.1 Detail Budget_Activi'!$W450*('Annex 4.6 Activities_annualFlow'!F$71/'Annex 4.6 Activities_annualFlow'!$I$71)</f>
        <v>0</v>
      </c>
      <c r="M4" s="253">
        <f>+'Annex 4.1 Detail Budget_Activi'!$W450*('Annex 4.6 Activities_annualFlow'!G$71/'Annex 4.6 Activities_annualFlow'!$I$71)</f>
        <v>0</v>
      </c>
      <c r="N4" s="253">
        <f>+'Annex 4.1 Detail Budget_Activi'!$W450*('Annex 4.6 Activities_annualFlow'!H$71/'Annex 4.6 Activities_annualFlow'!$I$71)</f>
        <v>0</v>
      </c>
      <c r="O4" s="254">
        <f>SUM(H4:N4)</f>
        <v>0</v>
      </c>
    </row>
    <row r="5" spans="1:15">
      <c r="A5" s="373"/>
      <c r="B5" s="373"/>
      <c r="C5" s="373"/>
      <c r="D5" s="373"/>
      <c r="E5" s="373"/>
      <c r="F5" s="164" t="s">
        <v>24</v>
      </c>
      <c r="G5" s="270" t="s">
        <v>508</v>
      </c>
      <c r="H5" s="253">
        <f>+'Annex 4.1 Detail Budget_Activi'!$W451*('Annex 4.6 Activities_annualFlow'!B$71/'Annex 4.6 Activities_annualFlow'!$I$71)</f>
        <v>18428.571428571428</v>
      </c>
      <c r="I5" s="253">
        <f>+'Annex 4.1 Detail Budget_Activi'!$W451*('Annex 4.6 Activities_annualFlow'!C$71/'Annex 4.6 Activities_annualFlow'!$I$71)</f>
        <v>18428.571428571428</v>
      </c>
      <c r="J5" s="253">
        <f>+'Annex 4.1 Detail Budget_Activi'!$W451*('Annex 4.6 Activities_annualFlow'!D$71/'Annex 4.6 Activities_annualFlow'!$I$71)</f>
        <v>18428.571428571428</v>
      </c>
      <c r="K5" s="253">
        <f>+'Annex 4.1 Detail Budget_Activi'!$W451*('Annex 4.6 Activities_annualFlow'!E$71/'Annex 4.6 Activities_annualFlow'!$I$71)</f>
        <v>18428.571428571428</v>
      </c>
      <c r="L5" s="253">
        <f>+'Annex 4.1 Detail Budget_Activi'!$W451*('Annex 4.6 Activities_annualFlow'!F$71/'Annex 4.6 Activities_annualFlow'!$I$71)</f>
        <v>18428.571428571428</v>
      </c>
      <c r="M5" s="253">
        <f>+'Annex 4.1 Detail Budget_Activi'!$W451*('Annex 4.6 Activities_annualFlow'!G$71/'Annex 4.6 Activities_annualFlow'!$I$71)</f>
        <v>18428.571428571428</v>
      </c>
      <c r="N5" s="253">
        <f>+'Annex 4.1 Detail Budget_Activi'!$W451*('Annex 4.6 Activities_annualFlow'!H$71/'Annex 4.6 Activities_annualFlow'!$I$71)</f>
        <v>18428.571428571428</v>
      </c>
      <c r="O5" s="254">
        <f t="shared" ref="O5:O68" si="0">SUM(H5:N5)</f>
        <v>128999.99999999997</v>
      </c>
    </row>
    <row r="6" spans="1:15" ht="30">
      <c r="A6" s="373"/>
      <c r="B6" s="373"/>
      <c r="C6" s="373"/>
      <c r="D6" s="373"/>
      <c r="E6" s="373"/>
      <c r="F6" s="164" t="s">
        <v>25</v>
      </c>
      <c r="G6" s="270" t="s">
        <v>509</v>
      </c>
      <c r="H6" s="253">
        <f>+'Annex 4.1 Detail Budget_Activi'!$W452*('Annex 4.6 Activities_annualFlow'!B$71/'Annex 4.6 Activities_annualFlow'!$I$71)</f>
        <v>0</v>
      </c>
      <c r="I6" s="253">
        <f>+'Annex 4.1 Detail Budget_Activi'!$W452*('Annex 4.6 Activities_annualFlow'!C$71/'Annex 4.6 Activities_annualFlow'!$I$71)</f>
        <v>0</v>
      </c>
      <c r="J6" s="253">
        <f>+'Annex 4.1 Detail Budget_Activi'!$W452*('Annex 4.6 Activities_annualFlow'!D$71/'Annex 4.6 Activities_annualFlow'!$I$71)</f>
        <v>0</v>
      </c>
      <c r="K6" s="253">
        <f>+'Annex 4.1 Detail Budget_Activi'!$W452*('Annex 4.6 Activities_annualFlow'!E$71/'Annex 4.6 Activities_annualFlow'!$I$71)</f>
        <v>0</v>
      </c>
      <c r="L6" s="253">
        <f>+'Annex 4.1 Detail Budget_Activi'!$W452*('Annex 4.6 Activities_annualFlow'!F$71/'Annex 4.6 Activities_annualFlow'!$I$71)</f>
        <v>0</v>
      </c>
      <c r="M6" s="253">
        <f>+'Annex 4.1 Detail Budget_Activi'!$W452*('Annex 4.6 Activities_annualFlow'!G$71/'Annex 4.6 Activities_annualFlow'!$I$71)</f>
        <v>0</v>
      </c>
      <c r="N6" s="253">
        <f>+'Annex 4.1 Detail Budget_Activi'!$W452*('Annex 4.6 Activities_annualFlow'!H$71/'Annex 4.6 Activities_annualFlow'!$I$71)</f>
        <v>0</v>
      </c>
      <c r="O6" s="254">
        <f t="shared" si="0"/>
        <v>0</v>
      </c>
    </row>
    <row r="7" spans="1:15">
      <c r="A7" s="373"/>
      <c r="B7" s="373"/>
      <c r="C7" s="373"/>
      <c r="D7" s="373"/>
      <c r="E7" s="373"/>
      <c r="F7" s="164" t="s">
        <v>510</v>
      </c>
      <c r="G7" s="270" t="s">
        <v>511</v>
      </c>
      <c r="H7" s="253">
        <f>+'Annex 4.1 Detail Budget_Activi'!$W453*('Annex 4.6 Activities_annualFlow'!B$71/'Annex 4.6 Activities_annualFlow'!$I$71)</f>
        <v>513.51428571428573</v>
      </c>
      <c r="I7" s="253">
        <f>+'Annex 4.1 Detail Budget_Activi'!$W453*('Annex 4.6 Activities_annualFlow'!C$71/'Annex 4.6 Activities_annualFlow'!$I$71)</f>
        <v>513.51428571428573</v>
      </c>
      <c r="J7" s="253">
        <f>+'Annex 4.1 Detail Budget_Activi'!$W453*('Annex 4.6 Activities_annualFlow'!D$71/'Annex 4.6 Activities_annualFlow'!$I$71)</f>
        <v>513.51428571428573</v>
      </c>
      <c r="K7" s="253">
        <f>+'Annex 4.1 Detail Budget_Activi'!$W453*('Annex 4.6 Activities_annualFlow'!E$71/'Annex 4.6 Activities_annualFlow'!$I$71)</f>
        <v>513.51428571428573</v>
      </c>
      <c r="L7" s="253">
        <f>+'Annex 4.1 Detail Budget_Activi'!$W453*('Annex 4.6 Activities_annualFlow'!F$71/'Annex 4.6 Activities_annualFlow'!$I$71)</f>
        <v>513.51428571428573</v>
      </c>
      <c r="M7" s="253">
        <f>+'Annex 4.1 Detail Budget_Activi'!$W453*('Annex 4.6 Activities_annualFlow'!G$71/'Annex 4.6 Activities_annualFlow'!$I$71)</f>
        <v>513.51428571428573</v>
      </c>
      <c r="N7" s="253">
        <f>+'Annex 4.1 Detail Budget_Activi'!$W453*('Annex 4.6 Activities_annualFlow'!H$71/'Annex 4.6 Activities_annualFlow'!$I$71)</f>
        <v>513.51428571428573</v>
      </c>
      <c r="O7" s="254">
        <f t="shared" si="0"/>
        <v>3594.5999999999995</v>
      </c>
    </row>
    <row r="8" spans="1:15">
      <c r="A8" s="373"/>
      <c r="B8" s="373"/>
      <c r="C8" s="373"/>
      <c r="D8" s="373"/>
      <c r="E8" s="373"/>
      <c r="F8" s="164" t="s">
        <v>27</v>
      </c>
      <c r="G8" s="270" t="s">
        <v>512</v>
      </c>
      <c r="H8" s="253">
        <f>+'Annex 4.1 Detail Budget_Activi'!$W454*('Annex 4.6 Activities_annualFlow'!B$71/'Annex 4.6 Activities_annualFlow'!$I$71)</f>
        <v>171.42857142857142</v>
      </c>
      <c r="I8" s="253">
        <f>+'Annex 4.1 Detail Budget_Activi'!$W454*('Annex 4.6 Activities_annualFlow'!C$71/'Annex 4.6 Activities_annualFlow'!$I$71)</f>
        <v>171.42857142857142</v>
      </c>
      <c r="J8" s="253">
        <f>+'Annex 4.1 Detail Budget_Activi'!$W454*('Annex 4.6 Activities_annualFlow'!D$71/'Annex 4.6 Activities_annualFlow'!$I$71)</f>
        <v>171.42857142857142</v>
      </c>
      <c r="K8" s="253">
        <f>+'Annex 4.1 Detail Budget_Activi'!$W454*('Annex 4.6 Activities_annualFlow'!E$71/'Annex 4.6 Activities_annualFlow'!$I$71)</f>
        <v>171.42857142857142</v>
      </c>
      <c r="L8" s="253">
        <f>+'Annex 4.1 Detail Budget_Activi'!$W454*('Annex 4.6 Activities_annualFlow'!F$71/'Annex 4.6 Activities_annualFlow'!$I$71)</f>
        <v>171.42857142857142</v>
      </c>
      <c r="M8" s="253">
        <f>+'Annex 4.1 Detail Budget_Activi'!$W454*('Annex 4.6 Activities_annualFlow'!G$71/'Annex 4.6 Activities_annualFlow'!$I$71)</f>
        <v>171.42857142857142</v>
      </c>
      <c r="N8" s="253">
        <f>+'Annex 4.1 Detail Budget_Activi'!$W454*('Annex 4.6 Activities_annualFlow'!H$71/'Annex 4.6 Activities_annualFlow'!$I$71)</f>
        <v>171.42857142857142</v>
      </c>
      <c r="O8" s="254">
        <f t="shared" si="0"/>
        <v>1199.9999999999998</v>
      </c>
    </row>
    <row r="9" spans="1:15" ht="30">
      <c r="A9" s="373"/>
      <c r="B9" s="373"/>
      <c r="C9" s="373"/>
      <c r="D9" s="373"/>
      <c r="E9" s="373"/>
      <c r="F9" s="164" t="s">
        <v>28</v>
      </c>
      <c r="G9" s="270" t="s">
        <v>513</v>
      </c>
      <c r="H9" s="253">
        <f>+'Annex 4.1 Detail Budget_Activi'!$W455*('Annex 4.6 Activities_annualFlow'!B$71/'Annex 4.6 Activities_annualFlow'!$I$71)</f>
        <v>342.85714285714283</v>
      </c>
      <c r="I9" s="253">
        <f>+'Annex 4.1 Detail Budget_Activi'!$W455*('Annex 4.6 Activities_annualFlow'!C$71/'Annex 4.6 Activities_annualFlow'!$I$71)</f>
        <v>342.85714285714283</v>
      </c>
      <c r="J9" s="253">
        <f>+'Annex 4.1 Detail Budget_Activi'!$W455*('Annex 4.6 Activities_annualFlow'!D$71/'Annex 4.6 Activities_annualFlow'!$I$71)</f>
        <v>342.85714285714283</v>
      </c>
      <c r="K9" s="253">
        <f>+'Annex 4.1 Detail Budget_Activi'!$W455*('Annex 4.6 Activities_annualFlow'!E$71/'Annex 4.6 Activities_annualFlow'!$I$71)</f>
        <v>342.85714285714283</v>
      </c>
      <c r="L9" s="253">
        <f>+'Annex 4.1 Detail Budget_Activi'!$W455*('Annex 4.6 Activities_annualFlow'!F$71/'Annex 4.6 Activities_annualFlow'!$I$71)</f>
        <v>342.85714285714283</v>
      </c>
      <c r="M9" s="253">
        <f>+'Annex 4.1 Detail Budget_Activi'!$W455*('Annex 4.6 Activities_annualFlow'!G$71/'Annex 4.6 Activities_annualFlow'!$I$71)</f>
        <v>342.85714285714283</v>
      </c>
      <c r="N9" s="253">
        <f>+'Annex 4.1 Detail Budget_Activi'!$W455*('Annex 4.6 Activities_annualFlow'!H$71/'Annex 4.6 Activities_annualFlow'!$I$71)</f>
        <v>342.85714285714283</v>
      </c>
      <c r="O9" s="254">
        <f t="shared" si="0"/>
        <v>2399.9999999999995</v>
      </c>
    </row>
    <row r="10" spans="1:15">
      <c r="A10" s="373"/>
      <c r="B10" s="373"/>
      <c r="C10" s="373"/>
      <c r="D10" s="373"/>
      <c r="E10" s="373"/>
      <c r="F10" s="164" t="s">
        <v>29</v>
      </c>
      <c r="G10" s="270" t="s">
        <v>514</v>
      </c>
      <c r="H10" s="253">
        <f>+'Annex 4.1 Detail Budget_Activi'!$W456*('Annex 4.6 Activities_annualFlow'!B$71/'Annex 4.6 Activities_annualFlow'!$I$71)</f>
        <v>942.85714285714278</v>
      </c>
      <c r="I10" s="253">
        <f>+'Annex 4.1 Detail Budget_Activi'!$W456*('Annex 4.6 Activities_annualFlow'!C$71/'Annex 4.6 Activities_annualFlow'!$I$71)</f>
        <v>942.85714285714278</v>
      </c>
      <c r="J10" s="253">
        <f>+'Annex 4.1 Detail Budget_Activi'!$W456*('Annex 4.6 Activities_annualFlow'!D$71/'Annex 4.6 Activities_annualFlow'!$I$71)</f>
        <v>942.85714285714278</v>
      </c>
      <c r="K10" s="253">
        <f>+'Annex 4.1 Detail Budget_Activi'!$W456*('Annex 4.6 Activities_annualFlow'!E$71/'Annex 4.6 Activities_annualFlow'!$I$71)</f>
        <v>942.85714285714278</v>
      </c>
      <c r="L10" s="253">
        <f>+'Annex 4.1 Detail Budget_Activi'!$W456*('Annex 4.6 Activities_annualFlow'!F$71/'Annex 4.6 Activities_annualFlow'!$I$71)</f>
        <v>942.85714285714278</v>
      </c>
      <c r="M10" s="253">
        <f>+'Annex 4.1 Detail Budget_Activi'!$W456*('Annex 4.6 Activities_annualFlow'!G$71/'Annex 4.6 Activities_annualFlow'!$I$71)</f>
        <v>942.85714285714278</v>
      </c>
      <c r="N10" s="253">
        <f>+'Annex 4.1 Detail Budget_Activi'!$W456*('Annex 4.6 Activities_annualFlow'!H$71/'Annex 4.6 Activities_annualFlow'!$I$71)</f>
        <v>942.85714285714278</v>
      </c>
      <c r="O10" s="254">
        <f t="shared" si="0"/>
        <v>6600</v>
      </c>
    </row>
    <row r="11" spans="1:15" ht="30">
      <c r="A11" s="373"/>
      <c r="B11" s="373"/>
      <c r="C11" s="373"/>
      <c r="D11" s="373"/>
      <c r="E11" s="374"/>
      <c r="F11" s="164" t="s">
        <v>30</v>
      </c>
      <c r="G11" s="270" t="s">
        <v>515</v>
      </c>
      <c r="H11" s="253">
        <f>+'Annex 4.1 Detail Budget_Activi'!$W457*('Annex 4.6 Activities_annualFlow'!B$71/'Annex 4.6 Activities_annualFlow'!$I$71)</f>
        <v>428.57142857142856</v>
      </c>
      <c r="I11" s="253">
        <f>+'Annex 4.1 Detail Budget_Activi'!$W457*('Annex 4.6 Activities_annualFlow'!C$71/'Annex 4.6 Activities_annualFlow'!$I$71)</f>
        <v>428.57142857142856</v>
      </c>
      <c r="J11" s="253">
        <f>+'Annex 4.1 Detail Budget_Activi'!$W457*('Annex 4.6 Activities_annualFlow'!D$71/'Annex 4.6 Activities_annualFlow'!$I$71)</f>
        <v>428.57142857142856</v>
      </c>
      <c r="K11" s="253">
        <f>+'Annex 4.1 Detail Budget_Activi'!$W457*('Annex 4.6 Activities_annualFlow'!E$71/'Annex 4.6 Activities_annualFlow'!$I$71)</f>
        <v>428.57142857142856</v>
      </c>
      <c r="L11" s="253">
        <f>+'Annex 4.1 Detail Budget_Activi'!$W457*('Annex 4.6 Activities_annualFlow'!F$71/'Annex 4.6 Activities_annualFlow'!$I$71)</f>
        <v>428.57142857142856</v>
      </c>
      <c r="M11" s="253">
        <f>+'Annex 4.1 Detail Budget_Activi'!$W457*('Annex 4.6 Activities_annualFlow'!G$71/'Annex 4.6 Activities_annualFlow'!$I$71)</f>
        <v>428.57142857142856</v>
      </c>
      <c r="N11" s="253">
        <f>+'Annex 4.1 Detail Budget_Activi'!$W457*('Annex 4.6 Activities_annualFlow'!H$71/'Annex 4.6 Activities_annualFlow'!$I$71)</f>
        <v>428.57142857142856</v>
      </c>
      <c r="O11" s="254">
        <f t="shared" si="0"/>
        <v>2999.9999999999995</v>
      </c>
    </row>
    <row r="12" spans="1:15">
      <c r="A12" s="373"/>
      <c r="B12" s="373"/>
      <c r="C12" s="373"/>
      <c r="D12" s="373"/>
      <c r="E12" s="372" t="s">
        <v>516</v>
      </c>
      <c r="F12" s="164" t="s">
        <v>22</v>
      </c>
      <c r="G12" s="270" t="s">
        <v>507</v>
      </c>
      <c r="H12" s="253">
        <f>+'Annex 4.1 Detail Budget_Activi'!$X450*('Annex 4.6 Activities_annualFlow'!B$71/'Annex 4.6 Activities_annualFlow'!$I$71)</f>
        <v>0</v>
      </c>
      <c r="I12" s="253">
        <f>+'Annex 4.1 Detail Budget_Activi'!$X450*('Annex 4.6 Activities_annualFlow'!C$71/'Annex 4.6 Activities_annualFlow'!$I$71)</f>
        <v>0</v>
      </c>
      <c r="J12" s="253">
        <f>+'Annex 4.1 Detail Budget_Activi'!$X450*('Annex 4.6 Activities_annualFlow'!D$71/'Annex 4.6 Activities_annualFlow'!$I$71)</f>
        <v>0</v>
      </c>
      <c r="K12" s="253">
        <f>+'Annex 4.1 Detail Budget_Activi'!$X450*('Annex 4.6 Activities_annualFlow'!E$71/'Annex 4.6 Activities_annualFlow'!$I$71)</f>
        <v>0</v>
      </c>
      <c r="L12" s="253">
        <f>+'Annex 4.1 Detail Budget_Activi'!$X450*('Annex 4.6 Activities_annualFlow'!F$71/'Annex 4.6 Activities_annualFlow'!$I$71)</f>
        <v>0</v>
      </c>
      <c r="M12" s="253">
        <f>+'Annex 4.1 Detail Budget_Activi'!$X450*('Annex 4.6 Activities_annualFlow'!G$71/'Annex 4.6 Activities_annualFlow'!$I$71)</f>
        <v>0</v>
      </c>
      <c r="N12" s="253">
        <f>+'Annex 4.1 Detail Budget_Activi'!$X450*('Annex 4.6 Activities_annualFlow'!H$71/'Annex 4.6 Activities_annualFlow'!$I$71)</f>
        <v>0</v>
      </c>
      <c r="O12" s="254">
        <f t="shared" si="0"/>
        <v>0</v>
      </c>
    </row>
    <row r="13" spans="1:15">
      <c r="A13" s="373"/>
      <c r="B13" s="373"/>
      <c r="C13" s="373"/>
      <c r="D13" s="373"/>
      <c r="E13" s="373"/>
      <c r="F13" s="164" t="s">
        <v>24</v>
      </c>
      <c r="G13" s="270" t="s">
        <v>508</v>
      </c>
      <c r="H13" s="253">
        <f>+'Annex 4.1 Detail Budget_Activi'!$X451*('Annex 4.6 Activities_annualFlow'!B$71/'Annex 4.6 Activities_annualFlow'!$I$71)</f>
        <v>18428.571428571428</v>
      </c>
      <c r="I13" s="253">
        <f>+'Annex 4.1 Detail Budget_Activi'!$X451*('Annex 4.6 Activities_annualFlow'!C$71/'Annex 4.6 Activities_annualFlow'!$I$71)</f>
        <v>18428.571428571428</v>
      </c>
      <c r="J13" s="253">
        <f>+'Annex 4.1 Detail Budget_Activi'!$X451*('Annex 4.6 Activities_annualFlow'!D$71/'Annex 4.6 Activities_annualFlow'!$I$71)</f>
        <v>18428.571428571428</v>
      </c>
      <c r="K13" s="253">
        <f>+'Annex 4.1 Detail Budget_Activi'!$X451*('Annex 4.6 Activities_annualFlow'!E$71/'Annex 4.6 Activities_annualFlow'!$I$71)</f>
        <v>18428.571428571428</v>
      </c>
      <c r="L13" s="253">
        <f>+'Annex 4.1 Detail Budget_Activi'!$X451*('Annex 4.6 Activities_annualFlow'!F$71/'Annex 4.6 Activities_annualFlow'!$I$71)</f>
        <v>18428.571428571428</v>
      </c>
      <c r="M13" s="253">
        <f>+'Annex 4.1 Detail Budget_Activi'!$X451*('Annex 4.6 Activities_annualFlow'!G$71/'Annex 4.6 Activities_annualFlow'!$I$71)</f>
        <v>18428.571428571428</v>
      </c>
      <c r="N13" s="253">
        <f>+'Annex 4.1 Detail Budget_Activi'!$X451*('Annex 4.6 Activities_annualFlow'!H$71/'Annex 4.6 Activities_annualFlow'!$I$71)</f>
        <v>18428.571428571428</v>
      </c>
      <c r="O13" s="254">
        <f t="shared" si="0"/>
        <v>128999.99999999997</v>
      </c>
    </row>
    <row r="14" spans="1:15" ht="30">
      <c r="A14" s="373"/>
      <c r="B14" s="373"/>
      <c r="C14" s="373"/>
      <c r="D14" s="373"/>
      <c r="E14" s="373"/>
      <c r="F14" s="164" t="s">
        <v>25</v>
      </c>
      <c r="G14" s="270" t="s">
        <v>509</v>
      </c>
      <c r="H14" s="253">
        <f>+'Annex 4.1 Detail Budget_Activi'!$X452*('Annex 4.6 Activities_annualFlow'!B$71/'Annex 4.6 Activities_annualFlow'!$I$71)</f>
        <v>0</v>
      </c>
      <c r="I14" s="253">
        <f>+'Annex 4.1 Detail Budget_Activi'!$X452*('Annex 4.6 Activities_annualFlow'!C$71/'Annex 4.6 Activities_annualFlow'!$I$71)</f>
        <v>0</v>
      </c>
      <c r="J14" s="253">
        <f>+'Annex 4.1 Detail Budget_Activi'!$X452*('Annex 4.6 Activities_annualFlow'!D$71/'Annex 4.6 Activities_annualFlow'!$I$71)</f>
        <v>0</v>
      </c>
      <c r="K14" s="253">
        <f>+'Annex 4.1 Detail Budget_Activi'!$X452*('Annex 4.6 Activities_annualFlow'!E$71/'Annex 4.6 Activities_annualFlow'!$I$71)</f>
        <v>0</v>
      </c>
      <c r="L14" s="253">
        <f>+'Annex 4.1 Detail Budget_Activi'!$X452*('Annex 4.6 Activities_annualFlow'!F$71/'Annex 4.6 Activities_annualFlow'!$I$71)</f>
        <v>0</v>
      </c>
      <c r="M14" s="253">
        <f>+'Annex 4.1 Detail Budget_Activi'!$X452*('Annex 4.6 Activities_annualFlow'!G$71/'Annex 4.6 Activities_annualFlow'!$I$71)</f>
        <v>0</v>
      </c>
      <c r="N14" s="253">
        <f>+'Annex 4.1 Detail Budget_Activi'!$X452*('Annex 4.6 Activities_annualFlow'!H$71/'Annex 4.6 Activities_annualFlow'!$I$71)</f>
        <v>0</v>
      </c>
      <c r="O14" s="254">
        <f t="shared" si="0"/>
        <v>0</v>
      </c>
    </row>
    <row r="15" spans="1:15">
      <c r="A15" s="373"/>
      <c r="B15" s="373"/>
      <c r="C15" s="373"/>
      <c r="D15" s="373"/>
      <c r="E15" s="373"/>
      <c r="F15" s="164" t="s">
        <v>510</v>
      </c>
      <c r="G15" s="270" t="s">
        <v>511</v>
      </c>
      <c r="H15" s="253">
        <f>+'Annex 4.1 Detail Budget_Activi'!$X453*('Annex 4.6 Activities_annualFlow'!B$71/'Annex 4.6 Activities_annualFlow'!$I$71)</f>
        <v>513.51428571428573</v>
      </c>
      <c r="I15" s="253">
        <f>+'Annex 4.1 Detail Budget_Activi'!$X453*('Annex 4.6 Activities_annualFlow'!C$71/'Annex 4.6 Activities_annualFlow'!$I$71)</f>
        <v>513.51428571428573</v>
      </c>
      <c r="J15" s="253">
        <f>+'Annex 4.1 Detail Budget_Activi'!$X453*('Annex 4.6 Activities_annualFlow'!D$71/'Annex 4.6 Activities_annualFlow'!$I$71)</f>
        <v>513.51428571428573</v>
      </c>
      <c r="K15" s="253">
        <f>+'Annex 4.1 Detail Budget_Activi'!$X453*('Annex 4.6 Activities_annualFlow'!E$71/'Annex 4.6 Activities_annualFlow'!$I$71)</f>
        <v>513.51428571428573</v>
      </c>
      <c r="L15" s="253">
        <f>+'Annex 4.1 Detail Budget_Activi'!$X453*('Annex 4.6 Activities_annualFlow'!F$71/'Annex 4.6 Activities_annualFlow'!$I$71)</f>
        <v>513.51428571428573</v>
      </c>
      <c r="M15" s="253">
        <f>+'Annex 4.1 Detail Budget_Activi'!$X453*('Annex 4.6 Activities_annualFlow'!G$71/'Annex 4.6 Activities_annualFlow'!$I$71)</f>
        <v>513.51428571428573</v>
      </c>
      <c r="N15" s="253">
        <f>+'Annex 4.1 Detail Budget_Activi'!$X453*('Annex 4.6 Activities_annualFlow'!H$71/'Annex 4.6 Activities_annualFlow'!$I$71)</f>
        <v>513.51428571428573</v>
      </c>
      <c r="O15" s="254">
        <f t="shared" si="0"/>
        <v>3594.5999999999995</v>
      </c>
    </row>
    <row r="16" spans="1:15">
      <c r="A16" s="373"/>
      <c r="B16" s="373"/>
      <c r="C16" s="373"/>
      <c r="D16" s="373"/>
      <c r="E16" s="373"/>
      <c r="F16" s="164" t="s">
        <v>27</v>
      </c>
      <c r="G16" s="270" t="s">
        <v>512</v>
      </c>
      <c r="H16" s="253">
        <f>+'Annex 4.1 Detail Budget_Activi'!$X454*('Annex 4.6 Activities_annualFlow'!B$71/'Annex 4.6 Activities_annualFlow'!$I$71)</f>
        <v>171.42857142857142</v>
      </c>
      <c r="I16" s="253">
        <f>+'Annex 4.1 Detail Budget_Activi'!$X454*('Annex 4.6 Activities_annualFlow'!C$71/'Annex 4.6 Activities_annualFlow'!$I$71)</f>
        <v>171.42857142857142</v>
      </c>
      <c r="J16" s="253">
        <f>+'Annex 4.1 Detail Budget_Activi'!$X454*('Annex 4.6 Activities_annualFlow'!D$71/'Annex 4.6 Activities_annualFlow'!$I$71)</f>
        <v>171.42857142857142</v>
      </c>
      <c r="K16" s="253">
        <f>+'Annex 4.1 Detail Budget_Activi'!$X454*('Annex 4.6 Activities_annualFlow'!E$71/'Annex 4.6 Activities_annualFlow'!$I$71)</f>
        <v>171.42857142857142</v>
      </c>
      <c r="L16" s="253">
        <f>+'Annex 4.1 Detail Budget_Activi'!$X454*('Annex 4.6 Activities_annualFlow'!F$71/'Annex 4.6 Activities_annualFlow'!$I$71)</f>
        <v>171.42857142857142</v>
      </c>
      <c r="M16" s="253">
        <f>+'Annex 4.1 Detail Budget_Activi'!$X454*('Annex 4.6 Activities_annualFlow'!G$71/'Annex 4.6 Activities_annualFlow'!$I$71)</f>
        <v>171.42857142857142</v>
      </c>
      <c r="N16" s="253">
        <f>+'Annex 4.1 Detail Budget_Activi'!$X454*('Annex 4.6 Activities_annualFlow'!H$71/'Annex 4.6 Activities_annualFlow'!$I$71)</f>
        <v>171.42857142857142</v>
      </c>
      <c r="O16" s="254">
        <f t="shared" si="0"/>
        <v>1199.9999999999998</v>
      </c>
    </row>
    <row r="17" spans="1:15" ht="30">
      <c r="A17" s="373"/>
      <c r="B17" s="373"/>
      <c r="C17" s="373"/>
      <c r="D17" s="373"/>
      <c r="E17" s="373"/>
      <c r="F17" s="164" t="s">
        <v>28</v>
      </c>
      <c r="G17" s="270" t="s">
        <v>513</v>
      </c>
      <c r="H17" s="253">
        <f>+'Annex 4.1 Detail Budget_Activi'!$X455*('Annex 4.6 Activities_annualFlow'!B$71/'Annex 4.6 Activities_annualFlow'!$I$71)</f>
        <v>342.85714285714283</v>
      </c>
      <c r="I17" s="253">
        <f>+'Annex 4.1 Detail Budget_Activi'!$X455*('Annex 4.6 Activities_annualFlow'!C$71/'Annex 4.6 Activities_annualFlow'!$I$71)</f>
        <v>342.85714285714283</v>
      </c>
      <c r="J17" s="253">
        <f>+'Annex 4.1 Detail Budget_Activi'!$X455*('Annex 4.6 Activities_annualFlow'!D$71/'Annex 4.6 Activities_annualFlow'!$I$71)</f>
        <v>342.85714285714283</v>
      </c>
      <c r="K17" s="253">
        <f>+'Annex 4.1 Detail Budget_Activi'!$X455*('Annex 4.6 Activities_annualFlow'!E$71/'Annex 4.6 Activities_annualFlow'!$I$71)</f>
        <v>342.85714285714283</v>
      </c>
      <c r="L17" s="253">
        <f>+'Annex 4.1 Detail Budget_Activi'!$X455*('Annex 4.6 Activities_annualFlow'!F$71/'Annex 4.6 Activities_annualFlow'!$I$71)</f>
        <v>342.85714285714283</v>
      </c>
      <c r="M17" s="253">
        <f>+'Annex 4.1 Detail Budget_Activi'!$X455*('Annex 4.6 Activities_annualFlow'!G$71/'Annex 4.6 Activities_annualFlow'!$I$71)</f>
        <v>342.85714285714283</v>
      </c>
      <c r="N17" s="253">
        <f>+'Annex 4.1 Detail Budget_Activi'!$X455*('Annex 4.6 Activities_annualFlow'!H$71/'Annex 4.6 Activities_annualFlow'!$I$71)</f>
        <v>342.85714285714283</v>
      </c>
      <c r="O17" s="254">
        <f t="shared" si="0"/>
        <v>2399.9999999999995</v>
      </c>
    </row>
    <row r="18" spans="1:15">
      <c r="A18" s="373"/>
      <c r="B18" s="373"/>
      <c r="C18" s="373"/>
      <c r="D18" s="373"/>
      <c r="E18" s="373"/>
      <c r="F18" s="164" t="s">
        <v>29</v>
      </c>
      <c r="G18" s="270" t="s">
        <v>514</v>
      </c>
      <c r="H18" s="253">
        <f>+'Annex 4.1 Detail Budget_Activi'!$X456*('Annex 4.6 Activities_annualFlow'!B$71/'Annex 4.6 Activities_annualFlow'!$I$71)</f>
        <v>942.85714285714278</v>
      </c>
      <c r="I18" s="253">
        <f>+'Annex 4.1 Detail Budget_Activi'!$X456*('Annex 4.6 Activities_annualFlow'!C$71/'Annex 4.6 Activities_annualFlow'!$I$71)</f>
        <v>942.85714285714278</v>
      </c>
      <c r="J18" s="253">
        <f>+'Annex 4.1 Detail Budget_Activi'!$X456*('Annex 4.6 Activities_annualFlow'!D$71/'Annex 4.6 Activities_annualFlow'!$I$71)</f>
        <v>942.85714285714278</v>
      </c>
      <c r="K18" s="253">
        <f>+'Annex 4.1 Detail Budget_Activi'!$X456*('Annex 4.6 Activities_annualFlow'!E$71/'Annex 4.6 Activities_annualFlow'!$I$71)</f>
        <v>942.85714285714278</v>
      </c>
      <c r="L18" s="253">
        <f>+'Annex 4.1 Detail Budget_Activi'!$X456*('Annex 4.6 Activities_annualFlow'!F$71/'Annex 4.6 Activities_annualFlow'!$I$71)</f>
        <v>942.85714285714278</v>
      </c>
      <c r="M18" s="253">
        <f>+'Annex 4.1 Detail Budget_Activi'!$X456*('Annex 4.6 Activities_annualFlow'!G$71/'Annex 4.6 Activities_annualFlow'!$I$71)</f>
        <v>942.85714285714278</v>
      </c>
      <c r="N18" s="253">
        <f>+'Annex 4.1 Detail Budget_Activi'!$X456*('Annex 4.6 Activities_annualFlow'!H$71/'Annex 4.6 Activities_annualFlow'!$I$71)</f>
        <v>942.85714285714278</v>
      </c>
      <c r="O18" s="254">
        <f t="shared" si="0"/>
        <v>6600</v>
      </c>
    </row>
    <row r="19" spans="1:15" ht="30">
      <c r="A19" s="373"/>
      <c r="B19" s="373"/>
      <c r="C19" s="373"/>
      <c r="D19" s="373"/>
      <c r="E19" s="374"/>
      <c r="F19" s="164" t="s">
        <v>30</v>
      </c>
      <c r="G19" s="270" t="s">
        <v>515</v>
      </c>
      <c r="H19" s="253">
        <f>+'Annex 4.1 Detail Budget_Activi'!$X457*('Annex 4.6 Activities_annualFlow'!B$71/'Annex 4.6 Activities_annualFlow'!$I$71)</f>
        <v>428.57142857142856</v>
      </c>
      <c r="I19" s="253">
        <f>+'Annex 4.1 Detail Budget_Activi'!$X457*('Annex 4.6 Activities_annualFlow'!C$71/'Annex 4.6 Activities_annualFlow'!$I$71)</f>
        <v>428.57142857142856</v>
      </c>
      <c r="J19" s="253">
        <f>+'Annex 4.1 Detail Budget_Activi'!$X457*('Annex 4.6 Activities_annualFlow'!D$71/'Annex 4.6 Activities_annualFlow'!$I$71)</f>
        <v>428.57142857142856</v>
      </c>
      <c r="K19" s="253">
        <f>+'Annex 4.1 Detail Budget_Activi'!$X457*('Annex 4.6 Activities_annualFlow'!E$71/'Annex 4.6 Activities_annualFlow'!$I$71)</f>
        <v>428.57142857142856</v>
      </c>
      <c r="L19" s="253">
        <f>+'Annex 4.1 Detail Budget_Activi'!$X457*('Annex 4.6 Activities_annualFlow'!F$71/'Annex 4.6 Activities_annualFlow'!$I$71)</f>
        <v>428.57142857142856</v>
      </c>
      <c r="M19" s="253">
        <f>+'Annex 4.1 Detail Budget_Activi'!$X457*('Annex 4.6 Activities_annualFlow'!G$71/'Annex 4.6 Activities_annualFlow'!$I$71)</f>
        <v>428.57142857142856</v>
      </c>
      <c r="N19" s="253">
        <f>+'Annex 4.1 Detail Budget_Activi'!$X457*('Annex 4.6 Activities_annualFlow'!H$71/'Annex 4.6 Activities_annualFlow'!$I$71)</f>
        <v>428.57142857142856</v>
      </c>
      <c r="O19" s="254">
        <f t="shared" si="0"/>
        <v>2999.9999999999995</v>
      </c>
    </row>
    <row r="20" spans="1:15">
      <c r="A20" s="373"/>
      <c r="B20" s="373"/>
      <c r="C20" s="373"/>
      <c r="D20" s="373"/>
      <c r="E20" s="372" t="s">
        <v>517</v>
      </c>
      <c r="F20" s="164" t="s">
        <v>22</v>
      </c>
      <c r="G20" s="270" t="s">
        <v>507</v>
      </c>
      <c r="H20" s="253">
        <f>+'Annex 4.1 Detail Budget_Activi'!$AA450*('Annex 4.6 Activities_annualFlow'!B$71/'Annex 4.6 Activities_annualFlow'!$I$71)</f>
        <v>0</v>
      </c>
      <c r="I20" s="253">
        <f>+'Annex 4.1 Detail Budget_Activi'!$AA450*('Annex 4.6 Activities_annualFlow'!C$71/'Annex 4.6 Activities_annualFlow'!$I$71)</f>
        <v>0</v>
      </c>
      <c r="J20" s="253">
        <f>+'Annex 4.1 Detail Budget_Activi'!$AA450*('Annex 4.6 Activities_annualFlow'!D$71/'Annex 4.6 Activities_annualFlow'!$I$71)</f>
        <v>0</v>
      </c>
      <c r="K20" s="253">
        <f>+'Annex 4.1 Detail Budget_Activi'!$AA450*('Annex 4.6 Activities_annualFlow'!E$71/'Annex 4.6 Activities_annualFlow'!$I$71)</f>
        <v>0</v>
      </c>
      <c r="L20" s="253">
        <f>+'Annex 4.1 Detail Budget_Activi'!$AA450*('Annex 4.6 Activities_annualFlow'!F$71/'Annex 4.6 Activities_annualFlow'!$I$71)</f>
        <v>0</v>
      </c>
      <c r="M20" s="253">
        <f>+'Annex 4.1 Detail Budget_Activi'!$AA450*('Annex 4.6 Activities_annualFlow'!G$71/'Annex 4.6 Activities_annualFlow'!$I$71)</f>
        <v>0</v>
      </c>
      <c r="N20" s="253">
        <f>+'Annex 4.1 Detail Budget_Activi'!$AA450*('Annex 4.6 Activities_annualFlow'!H$71/'Annex 4.6 Activities_annualFlow'!$I$71)</f>
        <v>0</v>
      </c>
      <c r="O20" s="254">
        <f t="shared" si="0"/>
        <v>0</v>
      </c>
    </row>
    <row r="21" spans="1:15">
      <c r="A21" s="373"/>
      <c r="B21" s="373"/>
      <c r="C21" s="373"/>
      <c r="D21" s="373"/>
      <c r="E21" s="373"/>
      <c r="F21" s="164" t="s">
        <v>24</v>
      </c>
      <c r="G21" s="270" t="s">
        <v>508</v>
      </c>
      <c r="H21" s="253">
        <f>+'Annex 4.1 Detail Budget_Activi'!$AA451*('Annex 4.6 Activities_annualFlow'!B$71/'Annex 4.6 Activities_annualFlow'!$I$71)</f>
        <v>24571.428571428569</v>
      </c>
      <c r="I21" s="253">
        <f>+'Annex 4.1 Detail Budget_Activi'!$AA451*('Annex 4.6 Activities_annualFlow'!C$71/'Annex 4.6 Activities_annualFlow'!$I$71)</f>
        <v>24571.428571428569</v>
      </c>
      <c r="J21" s="253">
        <f>+'Annex 4.1 Detail Budget_Activi'!$AA451*('Annex 4.6 Activities_annualFlow'!D$71/'Annex 4.6 Activities_annualFlow'!$I$71)</f>
        <v>24571.428571428569</v>
      </c>
      <c r="K21" s="253">
        <f>+'Annex 4.1 Detail Budget_Activi'!$AA451*('Annex 4.6 Activities_annualFlow'!E$71/'Annex 4.6 Activities_annualFlow'!$I$71)</f>
        <v>24571.428571428569</v>
      </c>
      <c r="L21" s="253">
        <f>+'Annex 4.1 Detail Budget_Activi'!$AA451*('Annex 4.6 Activities_annualFlow'!F$71/'Annex 4.6 Activities_annualFlow'!$I$71)</f>
        <v>24571.428571428569</v>
      </c>
      <c r="M21" s="253">
        <f>+'Annex 4.1 Detail Budget_Activi'!$AA451*('Annex 4.6 Activities_annualFlow'!G$71/'Annex 4.6 Activities_annualFlow'!$I$71)</f>
        <v>24571.428571428569</v>
      </c>
      <c r="N21" s="253">
        <f>+'Annex 4.1 Detail Budget_Activi'!$AA451*('Annex 4.6 Activities_annualFlow'!H$71/'Annex 4.6 Activities_annualFlow'!$I$71)</f>
        <v>24571.428571428569</v>
      </c>
      <c r="O21" s="254">
        <f t="shared" si="0"/>
        <v>172000</v>
      </c>
    </row>
    <row r="22" spans="1:15" ht="30">
      <c r="A22" s="373"/>
      <c r="B22" s="373"/>
      <c r="C22" s="373"/>
      <c r="D22" s="373"/>
      <c r="E22" s="373"/>
      <c r="F22" s="164" t="s">
        <v>25</v>
      </c>
      <c r="G22" s="270" t="s">
        <v>509</v>
      </c>
      <c r="H22" s="253">
        <f>+'Annex 4.1 Detail Budget_Activi'!$AA452*('Annex 4.6 Activities_annualFlow'!B$71/'Annex 4.6 Activities_annualFlow'!$I$71)</f>
        <v>0</v>
      </c>
      <c r="I22" s="253">
        <f>+'Annex 4.1 Detail Budget_Activi'!$AA452*('Annex 4.6 Activities_annualFlow'!C$71/'Annex 4.6 Activities_annualFlow'!$I$71)</f>
        <v>0</v>
      </c>
      <c r="J22" s="253">
        <f>+'Annex 4.1 Detail Budget_Activi'!$AA452*('Annex 4.6 Activities_annualFlow'!D$71/'Annex 4.6 Activities_annualFlow'!$I$71)</f>
        <v>0</v>
      </c>
      <c r="K22" s="253">
        <f>+'Annex 4.1 Detail Budget_Activi'!$AA452*('Annex 4.6 Activities_annualFlow'!E$71/'Annex 4.6 Activities_annualFlow'!$I$71)</f>
        <v>0</v>
      </c>
      <c r="L22" s="253">
        <f>+'Annex 4.1 Detail Budget_Activi'!$AA452*('Annex 4.6 Activities_annualFlow'!F$71/'Annex 4.6 Activities_annualFlow'!$I$71)</f>
        <v>0</v>
      </c>
      <c r="M22" s="253">
        <f>+'Annex 4.1 Detail Budget_Activi'!$AA452*('Annex 4.6 Activities_annualFlow'!G$71/'Annex 4.6 Activities_annualFlow'!$I$71)</f>
        <v>0</v>
      </c>
      <c r="N22" s="253">
        <f>+'Annex 4.1 Detail Budget_Activi'!$AA452*('Annex 4.6 Activities_annualFlow'!H$71/'Annex 4.6 Activities_annualFlow'!$I$71)</f>
        <v>0</v>
      </c>
      <c r="O22" s="254">
        <f t="shared" si="0"/>
        <v>0</v>
      </c>
    </row>
    <row r="23" spans="1:15">
      <c r="A23" s="373"/>
      <c r="B23" s="373"/>
      <c r="C23" s="373"/>
      <c r="D23" s="373"/>
      <c r="E23" s="373"/>
      <c r="F23" s="164" t="s">
        <v>510</v>
      </c>
      <c r="G23" s="270" t="s">
        <v>511</v>
      </c>
      <c r="H23" s="253">
        <f>+'Annex 4.1 Detail Budget_Activi'!$AA453*('Annex 4.6 Activities_annualFlow'!B$71/'Annex 4.6 Activities_annualFlow'!$I$71)</f>
        <v>684.68571428571443</v>
      </c>
      <c r="I23" s="253">
        <f>+'Annex 4.1 Detail Budget_Activi'!$AA453*('Annex 4.6 Activities_annualFlow'!C$71/'Annex 4.6 Activities_annualFlow'!$I$71)</f>
        <v>684.68571428571443</v>
      </c>
      <c r="J23" s="253">
        <f>+'Annex 4.1 Detail Budget_Activi'!$AA453*('Annex 4.6 Activities_annualFlow'!D$71/'Annex 4.6 Activities_annualFlow'!$I$71)</f>
        <v>684.68571428571443</v>
      </c>
      <c r="K23" s="253">
        <f>+'Annex 4.1 Detail Budget_Activi'!$AA453*('Annex 4.6 Activities_annualFlow'!E$71/'Annex 4.6 Activities_annualFlow'!$I$71)</f>
        <v>684.68571428571443</v>
      </c>
      <c r="L23" s="253">
        <f>+'Annex 4.1 Detail Budget_Activi'!$AA453*('Annex 4.6 Activities_annualFlow'!F$71/'Annex 4.6 Activities_annualFlow'!$I$71)</f>
        <v>684.68571428571443</v>
      </c>
      <c r="M23" s="253">
        <f>+'Annex 4.1 Detail Budget_Activi'!$AA453*('Annex 4.6 Activities_annualFlow'!G$71/'Annex 4.6 Activities_annualFlow'!$I$71)</f>
        <v>684.68571428571443</v>
      </c>
      <c r="N23" s="253">
        <f>+'Annex 4.1 Detail Budget_Activi'!$AA453*('Annex 4.6 Activities_annualFlow'!H$71/'Annex 4.6 Activities_annualFlow'!$I$71)</f>
        <v>684.68571428571443</v>
      </c>
      <c r="O23" s="254">
        <f t="shared" si="0"/>
        <v>4792.8000000000011</v>
      </c>
    </row>
    <row r="24" spans="1:15">
      <c r="A24" s="373"/>
      <c r="B24" s="373"/>
      <c r="C24" s="373"/>
      <c r="D24" s="373"/>
      <c r="E24" s="373"/>
      <c r="F24" s="164" t="s">
        <v>27</v>
      </c>
      <c r="G24" s="270" t="s">
        <v>512</v>
      </c>
      <c r="H24" s="253">
        <f>+'Annex 4.1 Detail Budget_Activi'!$AA454*('Annex 4.6 Activities_annualFlow'!B$71/'Annex 4.6 Activities_annualFlow'!$I$71)</f>
        <v>228.57142857142858</v>
      </c>
      <c r="I24" s="253">
        <f>+'Annex 4.1 Detail Budget_Activi'!$AA454*('Annex 4.6 Activities_annualFlow'!C$71/'Annex 4.6 Activities_annualFlow'!$I$71)</f>
        <v>228.57142857142858</v>
      </c>
      <c r="J24" s="253">
        <f>+'Annex 4.1 Detail Budget_Activi'!$AA454*('Annex 4.6 Activities_annualFlow'!D$71/'Annex 4.6 Activities_annualFlow'!$I$71)</f>
        <v>228.57142857142858</v>
      </c>
      <c r="K24" s="253">
        <f>+'Annex 4.1 Detail Budget_Activi'!$AA454*('Annex 4.6 Activities_annualFlow'!E$71/'Annex 4.6 Activities_annualFlow'!$I$71)</f>
        <v>228.57142857142858</v>
      </c>
      <c r="L24" s="253">
        <f>+'Annex 4.1 Detail Budget_Activi'!$AA454*('Annex 4.6 Activities_annualFlow'!F$71/'Annex 4.6 Activities_annualFlow'!$I$71)</f>
        <v>228.57142857142858</v>
      </c>
      <c r="M24" s="253">
        <f>+'Annex 4.1 Detail Budget_Activi'!$AA454*('Annex 4.6 Activities_annualFlow'!G$71/'Annex 4.6 Activities_annualFlow'!$I$71)</f>
        <v>228.57142857142858</v>
      </c>
      <c r="N24" s="253">
        <f>+'Annex 4.1 Detail Budget_Activi'!$AA454*('Annex 4.6 Activities_annualFlow'!H$71/'Annex 4.6 Activities_annualFlow'!$I$71)</f>
        <v>228.57142857142858</v>
      </c>
      <c r="O24" s="254">
        <f t="shared" si="0"/>
        <v>1600.0000000000002</v>
      </c>
    </row>
    <row r="25" spans="1:15" ht="13.5" customHeight="1">
      <c r="A25" s="373"/>
      <c r="B25" s="373"/>
      <c r="C25" s="373"/>
      <c r="D25" s="373"/>
      <c r="E25" s="373"/>
      <c r="F25" s="164" t="s">
        <v>28</v>
      </c>
      <c r="G25" s="270" t="s">
        <v>513</v>
      </c>
      <c r="H25" s="253">
        <f>+'Annex 4.1 Detail Budget_Activi'!$AA455*('Annex 4.6 Activities_annualFlow'!B$71/'Annex 4.6 Activities_annualFlow'!$I$71)</f>
        <v>457.14285714285717</v>
      </c>
      <c r="I25" s="253">
        <f>+'Annex 4.1 Detail Budget_Activi'!$AA455*('Annex 4.6 Activities_annualFlow'!C$71/'Annex 4.6 Activities_annualFlow'!$I$71)</f>
        <v>457.14285714285717</v>
      </c>
      <c r="J25" s="253">
        <f>+'Annex 4.1 Detail Budget_Activi'!$AA455*('Annex 4.6 Activities_annualFlow'!D$71/'Annex 4.6 Activities_annualFlow'!$I$71)</f>
        <v>457.14285714285717</v>
      </c>
      <c r="K25" s="253">
        <f>+'Annex 4.1 Detail Budget_Activi'!$AA455*('Annex 4.6 Activities_annualFlow'!E$71/'Annex 4.6 Activities_annualFlow'!$I$71)</f>
        <v>457.14285714285717</v>
      </c>
      <c r="L25" s="253">
        <f>+'Annex 4.1 Detail Budget_Activi'!$AA455*('Annex 4.6 Activities_annualFlow'!F$71/'Annex 4.6 Activities_annualFlow'!$I$71)</f>
        <v>457.14285714285717</v>
      </c>
      <c r="M25" s="253">
        <f>+'Annex 4.1 Detail Budget_Activi'!$AA455*('Annex 4.6 Activities_annualFlow'!G$71/'Annex 4.6 Activities_annualFlow'!$I$71)</f>
        <v>457.14285714285717</v>
      </c>
      <c r="N25" s="253">
        <f>+'Annex 4.1 Detail Budget_Activi'!$AA455*('Annex 4.6 Activities_annualFlow'!H$71/'Annex 4.6 Activities_annualFlow'!$I$71)</f>
        <v>457.14285714285717</v>
      </c>
      <c r="O25" s="254">
        <f t="shared" si="0"/>
        <v>3200.0000000000005</v>
      </c>
    </row>
    <row r="26" spans="1:15" ht="13.5" customHeight="1">
      <c r="A26" s="373"/>
      <c r="B26" s="373"/>
      <c r="C26" s="373"/>
      <c r="D26" s="373"/>
      <c r="E26" s="373"/>
      <c r="F26" s="164" t="s">
        <v>29</v>
      </c>
      <c r="G26" s="270" t="s">
        <v>514</v>
      </c>
      <c r="H26" s="253">
        <f>+'Annex 4.1 Detail Budget_Activi'!$AA456*('Annex 4.6 Activities_annualFlow'!B$71/'Annex 4.6 Activities_annualFlow'!$I$71)</f>
        <v>1257.1428571428571</v>
      </c>
      <c r="I26" s="253">
        <f>+'Annex 4.1 Detail Budget_Activi'!$AA456*('Annex 4.6 Activities_annualFlow'!C$71/'Annex 4.6 Activities_annualFlow'!$I$71)</f>
        <v>1257.1428571428571</v>
      </c>
      <c r="J26" s="253">
        <f>+'Annex 4.1 Detail Budget_Activi'!$AA456*('Annex 4.6 Activities_annualFlow'!D$71/'Annex 4.6 Activities_annualFlow'!$I$71)</f>
        <v>1257.1428571428571</v>
      </c>
      <c r="K26" s="253">
        <f>+'Annex 4.1 Detail Budget_Activi'!$AA456*('Annex 4.6 Activities_annualFlow'!E$71/'Annex 4.6 Activities_annualFlow'!$I$71)</f>
        <v>1257.1428571428571</v>
      </c>
      <c r="L26" s="253">
        <f>+'Annex 4.1 Detail Budget_Activi'!$AA456*('Annex 4.6 Activities_annualFlow'!F$71/'Annex 4.6 Activities_annualFlow'!$I$71)</f>
        <v>1257.1428571428571</v>
      </c>
      <c r="M26" s="253">
        <f>+'Annex 4.1 Detail Budget_Activi'!$AA456*('Annex 4.6 Activities_annualFlow'!G$71/'Annex 4.6 Activities_annualFlow'!$I$71)</f>
        <v>1257.1428571428571</v>
      </c>
      <c r="N26" s="253">
        <f>+'Annex 4.1 Detail Budget_Activi'!$AA456*('Annex 4.6 Activities_annualFlow'!H$71/'Annex 4.6 Activities_annualFlow'!$I$71)</f>
        <v>1257.1428571428571</v>
      </c>
      <c r="O26" s="254">
        <f t="shared" si="0"/>
        <v>8800</v>
      </c>
    </row>
    <row r="27" spans="1:15" ht="13.5" customHeight="1">
      <c r="A27" s="373"/>
      <c r="B27" s="373"/>
      <c r="C27" s="373"/>
      <c r="D27" s="373"/>
      <c r="E27" s="374"/>
      <c r="F27" s="164" t="s">
        <v>30</v>
      </c>
      <c r="G27" s="270" t="s">
        <v>515</v>
      </c>
      <c r="H27" s="253">
        <f>+'Annex 4.1 Detail Budget_Activi'!$AA457*('Annex 4.6 Activities_annualFlow'!B$71/'Annex 4.6 Activities_annualFlow'!$I$71)</f>
        <v>571.42857142857144</v>
      </c>
      <c r="I27" s="253">
        <f>+'Annex 4.1 Detail Budget_Activi'!$AA457*('Annex 4.6 Activities_annualFlow'!C$71/'Annex 4.6 Activities_annualFlow'!$I$71)</f>
        <v>571.42857142857144</v>
      </c>
      <c r="J27" s="253">
        <f>+'Annex 4.1 Detail Budget_Activi'!$AA457*('Annex 4.6 Activities_annualFlow'!D$71/'Annex 4.6 Activities_annualFlow'!$I$71)</f>
        <v>571.42857142857144</v>
      </c>
      <c r="K27" s="253">
        <f>+'Annex 4.1 Detail Budget_Activi'!$AA457*('Annex 4.6 Activities_annualFlow'!E$71/'Annex 4.6 Activities_annualFlow'!$I$71)</f>
        <v>571.42857142857144</v>
      </c>
      <c r="L27" s="253">
        <f>+'Annex 4.1 Detail Budget_Activi'!$AA457*('Annex 4.6 Activities_annualFlow'!F$71/'Annex 4.6 Activities_annualFlow'!$I$71)</f>
        <v>571.42857142857144</v>
      </c>
      <c r="M27" s="253">
        <f>+'Annex 4.1 Detail Budget_Activi'!$AA457*('Annex 4.6 Activities_annualFlow'!G$71/'Annex 4.6 Activities_annualFlow'!$I$71)</f>
        <v>571.42857142857144</v>
      </c>
      <c r="N27" s="253">
        <f>+'Annex 4.1 Detail Budget_Activi'!$AA457*('Annex 4.6 Activities_annualFlow'!H$71/'Annex 4.6 Activities_annualFlow'!$I$71)</f>
        <v>571.42857142857144</v>
      </c>
      <c r="O27" s="254">
        <f t="shared" si="0"/>
        <v>4000.0000000000005</v>
      </c>
    </row>
    <row r="28" spans="1:15" ht="13.5" customHeight="1">
      <c r="A28" s="373"/>
      <c r="B28" s="373"/>
      <c r="C28" s="373"/>
      <c r="D28" s="373" t="str">
        <f>+'Annex 4.1 Detail Budget_Activi'!A459</f>
        <v xml:space="preserve"> Stenghten MEFCCA/MARENA project oversight and stearing capacities</v>
      </c>
      <c r="E28" s="372" t="s">
        <v>506</v>
      </c>
      <c r="F28" s="164" t="s">
        <v>22</v>
      </c>
      <c r="G28" s="270" t="s">
        <v>518</v>
      </c>
      <c r="H28" s="253">
        <f>+'Annex 4.1 Detail Budget_Activi'!$W460*('Annex 4.6 Activities_annualFlow'!B$72/'Annex 4.6 Activities_annualFlow'!$I$72)</f>
        <v>0</v>
      </c>
      <c r="I28" s="253">
        <f>+'Annex 4.1 Detail Budget_Activi'!$W460*('Annex 4.6 Activities_annualFlow'!C$72/'Annex 4.6 Activities_annualFlow'!$I$72)</f>
        <v>0</v>
      </c>
      <c r="J28" s="253">
        <f>+'Annex 4.1 Detail Budget_Activi'!$W460*('Annex 4.6 Activities_annualFlow'!D$72/'Annex 4.6 Activities_annualFlow'!$I$72)</f>
        <v>0</v>
      </c>
      <c r="K28" s="253">
        <f>+'Annex 4.1 Detail Budget_Activi'!$W460*('Annex 4.6 Activities_annualFlow'!E$72/'Annex 4.6 Activities_annualFlow'!$I$72)</f>
        <v>0</v>
      </c>
      <c r="L28" s="253">
        <f>+'Annex 4.1 Detail Budget_Activi'!$W460*('Annex 4.6 Activities_annualFlow'!F$72/'Annex 4.6 Activities_annualFlow'!$I$72)</f>
        <v>0</v>
      </c>
      <c r="M28" s="253">
        <f>+'Annex 4.1 Detail Budget_Activi'!$W460*('Annex 4.6 Activities_annualFlow'!G$72/'Annex 4.6 Activities_annualFlow'!$I$72)</f>
        <v>0</v>
      </c>
      <c r="N28" s="253">
        <f>+'Annex 4.1 Detail Budget_Activi'!$W460*('Annex 4.6 Activities_annualFlow'!H$72/'Annex 4.6 Activities_annualFlow'!$I$72)</f>
        <v>0</v>
      </c>
      <c r="O28" s="254">
        <f t="shared" si="0"/>
        <v>0</v>
      </c>
    </row>
    <row r="29" spans="1:15" ht="13.5" customHeight="1">
      <c r="A29" s="373"/>
      <c r="B29" s="373"/>
      <c r="C29" s="373"/>
      <c r="D29" s="373"/>
      <c r="E29" s="373"/>
      <c r="F29" s="164" t="s">
        <v>24</v>
      </c>
      <c r="G29" s="270" t="s">
        <v>519</v>
      </c>
      <c r="H29" s="253">
        <f>+'Annex 4.1 Detail Budget_Activi'!$W461*('Annex 4.6 Activities_annualFlow'!B$72/'Annex 4.6 Activities_annualFlow'!$I$72)</f>
        <v>714.28604117987766</v>
      </c>
      <c r="I29" s="253">
        <f>+'Annex 4.1 Detail Budget_Activi'!$W461*('Annex 4.6 Activities_annualFlow'!C$72/'Annex 4.6 Activities_annualFlow'!$I$72)</f>
        <v>714.28604117987766</v>
      </c>
      <c r="J29" s="253">
        <f>+'Annex 4.1 Detail Budget_Activi'!$W461*('Annex 4.6 Activities_annualFlow'!D$72/'Annex 4.6 Activities_annualFlow'!$I$72)</f>
        <v>714.28604117987766</v>
      </c>
      <c r="K29" s="253">
        <f>+'Annex 4.1 Detail Budget_Activi'!$W461*('Annex 4.6 Activities_annualFlow'!E$72/'Annex 4.6 Activities_annualFlow'!$I$72)</f>
        <v>714.28604117987766</v>
      </c>
      <c r="L29" s="253">
        <f>+'Annex 4.1 Detail Budget_Activi'!$W461*('Annex 4.6 Activities_annualFlow'!F$72/'Annex 4.6 Activities_annualFlow'!$I$72)</f>
        <v>714.28604117987766</v>
      </c>
      <c r="M29" s="253">
        <f>+'Annex 4.1 Detail Budget_Activi'!$W461*('Annex 4.6 Activities_annualFlow'!G$72/'Annex 4.6 Activities_annualFlow'!$I$72)</f>
        <v>714.28604117987766</v>
      </c>
      <c r="N29" s="253">
        <f>+'Annex 4.1 Detail Budget_Activi'!$W461*('Annex 4.6 Activities_annualFlow'!H$72/'Annex 4.6 Activities_annualFlow'!$I$72)</f>
        <v>714.28604117987766</v>
      </c>
      <c r="O29" s="254">
        <f t="shared" si="0"/>
        <v>5000.0022882591429</v>
      </c>
    </row>
    <row r="30" spans="1:15" ht="13.5" customHeight="1">
      <c r="A30" s="373"/>
      <c r="B30" s="373"/>
      <c r="C30" s="373"/>
      <c r="D30" s="373"/>
      <c r="E30" s="373"/>
      <c r="F30" s="164" t="s">
        <v>25</v>
      </c>
      <c r="G30" s="270" t="s">
        <v>520</v>
      </c>
      <c r="H30" s="253">
        <f>+'Annex 4.1 Detail Budget_Activi'!$W462*('Annex 4.6 Activities_annualFlow'!B$72/'Annex 4.6 Activities_annualFlow'!$I$72)</f>
        <v>0</v>
      </c>
      <c r="I30" s="253">
        <f>+'Annex 4.1 Detail Budget_Activi'!$W462*('Annex 4.6 Activities_annualFlow'!C$72/'Annex 4.6 Activities_annualFlow'!$I$72)</f>
        <v>0</v>
      </c>
      <c r="J30" s="253">
        <f>+'Annex 4.1 Detail Budget_Activi'!$W462*('Annex 4.6 Activities_annualFlow'!D$72/'Annex 4.6 Activities_annualFlow'!$I$72)</f>
        <v>0</v>
      </c>
      <c r="K30" s="253">
        <f>+'Annex 4.1 Detail Budget_Activi'!$W462*('Annex 4.6 Activities_annualFlow'!E$72/'Annex 4.6 Activities_annualFlow'!$I$72)</f>
        <v>0</v>
      </c>
      <c r="L30" s="253">
        <f>+'Annex 4.1 Detail Budget_Activi'!$W462*('Annex 4.6 Activities_annualFlow'!F$72/'Annex 4.6 Activities_annualFlow'!$I$72)</f>
        <v>0</v>
      </c>
      <c r="M30" s="253">
        <f>+'Annex 4.1 Detail Budget_Activi'!$W462*('Annex 4.6 Activities_annualFlow'!G$72/'Annex 4.6 Activities_annualFlow'!$I$72)</f>
        <v>0</v>
      </c>
      <c r="N30" s="253">
        <f>+'Annex 4.1 Detail Budget_Activi'!$W462*('Annex 4.6 Activities_annualFlow'!H$72/'Annex 4.6 Activities_annualFlow'!$I$72)</f>
        <v>0</v>
      </c>
      <c r="O30" s="254">
        <f t="shared" si="0"/>
        <v>0</v>
      </c>
    </row>
    <row r="31" spans="1:15" ht="13.5" customHeight="1">
      <c r="A31" s="373"/>
      <c r="B31" s="373"/>
      <c r="C31" s="373"/>
      <c r="D31" s="373"/>
      <c r="E31" s="373"/>
      <c r="F31" s="164" t="s">
        <v>510</v>
      </c>
      <c r="G31" s="270" t="s">
        <v>521</v>
      </c>
      <c r="H31" s="253">
        <f>+'Annex 4.1 Detail Budget_Activi'!$W463*('Annex 4.6 Activities_annualFlow'!B$72/'Annex 4.6 Activities_annualFlow'!$I$72)</f>
        <v>1785.7151029496945</v>
      </c>
      <c r="I31" s="253">
        <f>+'Annex 4.1 Detail Budget_Activi'!$W463*('Annex 4.6 Activities_annualFlow'!C$72/'Annex 4.6 Activities_annualFlow'!$I$72)</f>
        <v>1785.7151029496945</v>
      </c>
      <c r="J31" s="253">
        <f>+'Annex 4.1 Detail Budget_Activi'!$W463*('Annex 4.6 Activities_annualFlow'!D$72/'Annex 4.6 Activities_annualFlow'!$I$72)</f>
        <v>1785.7151029496945</v>
      </c>
      <c r="K31" s="253">
        <f>+'Annex 4.1 Detail Budget_Activi'!$W463*('Annex 4.6 Activities_annualFlow'!E$72/'Annex 4.6 Activities_annualFlow'!$I$72)</f>
        <v>1785.7151029496945</v>
      </c>
      <c r="L31" s="253">
        <f>+'Annex 4.1 Detail Budget_Activi'!$W463*('Annex 4.6 Activities_annualFlow'!F$72/'Annex 4.6 Activities_annualFlow'!$I$72)</f>
        <v>1785.7151029496945</v>
      </c>
      <c r="M31" s="253">
        <f>+'Annex 4.1 Detail Budget_Activi'!$W463*('Annex 4.6 Activities_annualFlow'!G$72/'Annex 4.6 Activities_annualFlow'!$I$72)</f>
        <v>1785.7151029496945</v>
      </c>
      <c r="N31" s="253">
        <f>+'Annex 4.1 Detail Budget_Activi'!$W463*('Annex 4.6 Activities_annualFlow'!H$72/'Annex 4.6 Activities_annualFlow'!$I$72)</f>
        <v>1785.7151029496945</v>
      </c>
      <c r="O31" s="254">
        <f t="shared" si="0"/>
        <v>12500.005720647861</v>
      </c>
    </row>
    <row r="32" spans="1:15" ht="13.5" customHeight="1">
      <c r="A32" s="373"/>
      <c r="B32" s="373"/>
      <c r="C32" s="373"/>
      <c r="D32" s="373"/>
      <c r="E32" s="373"/>
      <c r="F32" s="164" t="s">
        <v>27</v>
      </c>
      <c r="G32" s="270" t="s">
        <v>522</v>
      </c>
      <c r="H32" s="253">
        <f>+'Annex 4.1 Detail Budget_Activi'!$W464*('Annex 4.6 Activities_annualFlow'!B$72/'Annex 4.6 Activities_annualFlow'!$I$72)</f>
        <v>857.14324941585346</v>
      </c>
      <c r="I32" s="253">
        <f>+'Annex 4.1 Detail Budget_Activi'!$W464*('Annex 4.6 Activities_annualFlow'!C$72/'Annex 4.6 Activities_annualFlow'!$I$72)</f>
        <v>857.14324941585346</v>
      </c>
      <c r="J32" s="253">
        <f>+'Annex 4.1 Detail Budget_Activi'!$W464*('Annex 4.6 Activities_annualFlow'!D$72/'Annex 4.6 Activities_annualFlow'!$I$72)</f>
        <v>857.14324941585346</v>
      </c>
      <c r="K32" s="253">
        <f>+'Annex 4.1 Detail Budget_Activi'!$W464*('Annex 4.6 Activities_annualFlow'!E$72/'Annex 4.6 Activities_annualFlow'!$I$72)</f>
        <v>857.14324941585346</v>
      </c>
      <c r="L32" s="253">
        <f>+'Annex 4.1 Detail Budget_Activi'!$W464*('Annex 4.6 Activities_annualFlow'!F$72/'Annex 4.6 Activities_annualFlow'!$I$72)</f>
        <v>857.14324941585346</v>
      </c>
      <c r="M32" s="253">
        <f>+'Annex 4.1 Detail Budget_Activi'!$W464*('Annex 4.6 Activities_annualFlow'!G$72/'Annex 4.6 Activities_annualFlow'!$I$72)</f>
        <v>857.14324941585346</v>
      </c>
      <c r="N32" s="253">
        <f>+'Annex 4.1 Detail Budget_Activi'!$W464*('Annex 4.6 Activities_annualFlow'!H$72/'Annex 4.6 Activities_annualFlow'!$I$72)</f>
        <v>857.14324941585346</v>
      </c>
      <c r="O32" s="254">
        <f t="shared" si="0"/>
        <v>6000.0027459109742</v>
      </c>
    </row>
    <row r="33" spans="1:15" ht="13.5" customHeight="1">
      <c r="A33" s="373"/>
      <c r="B33" s="373"/>
      <c r="C33" s="373"/>
      <c r="D33" s="373"/>
      <c r="E33" s="373"/>
      <c r="F33" s="164" t="s">
        <v>28</v>
      </c>
      <c r="G33" s="270" t="s">
        <v>523</v>
      </c>
      <c r="H33" s="253">
        <f>+'Annex 4.1 Detail Budget_Activi'!$W465*('Annex 4.6 Activities_annualFlow'!B$72/'Annex 4.6 Activities_annualFlow'!$I$72)</f>
        <v>714.28604117987766</v>
      </c>
      <c r="I33" s="253">
        <f>+'Annex 4.1 Detail Budget_Activi'!$W465*('Annex 4.6 Activities_annualFlow'!C$72/'Annex 4.6 Activities_annualFlow'!$I$72)</f>
        <v>714.28604117987766</v>
      </c>
      <c r="J33" s="253">
        <f>+'Annex 4.1 Detail Budget_Activi'!$W465*('Annex 4.6 Activities_annualFlow'!D$72/'Annex 4.6 Activities_annualFlow'!$I$72)</f>
        <v>714.28604117987766</v>
      </c>
      <c r="K33" s="253">
        <f>+'Annex 4.1 Detail Budget_Activi'!$W465*('Annex 4.6 Activities_annualFlow'!E$72/'Annex 4.6 Activities_annualFlow'!$I$72)</f>
        <v>714.28604117987766</v>
      </c>
      <c r="L33" s="253">
        <f>+'Annex 4.1 Detail Budget_Activi'!$W465*('Annex 4.6 Activities_annualFlow'!F$72/'Annex 4.6 Activities_annualFlow'!$I$72)</f>
        <v>714.28604117987766</v>
      </c>
      <c r="M33" s="253">
        <f>+'Annex 4.1 Detail Budget_Activi'!$W465*('Annex 4.6 Activities_annualFlow'!G$72/'Annex 4.6 Activities_annualFlow'!$I$72)</f>
        <v>714.28604117987766</v>
      </c>
      <c r="N33" s="253">
        <f>+'Annex 4.1 Detail Budget_Activi'!$W465*('Annex 4.6 Activities_annualFlow'!H$72/'Annex 4.6 Activities_annualFlow'!$I$72)</f>
        <v>714.28604117987766</v>
      </c>
      <c r="O33" s="254">
        <f t="shared" si="0"/>
        <v>5000.0022882591429</v>
      </c>
    </row>
    <row r="34" spans="1:15" ht="13.5" customHeight="1">
      <c r="A34" s="373"/>
      <c r="B34" s="373"/>
      <c r="C34" s="373"/>
      <c r="D34" s="373"/>
      <c r="E34" s="373"/>
      <c r="F34" s="164" t="s">
        <v>29</v>
      </c>
      <c r="G34" s="270" t="s">
        <v>524</v>
      </c>
      <c r="H34" s="253">
        <f>+'Annex 4.1 Detail Budget_Activi'!$W466*('Annex 4.6 Activities_annualFlow'!B$72/'Annex 4.6 Activities_annualFlow'!$I$72)</f>
        <v>928.57185353384114</v>
      </c>
      <c r="I34" s="253">
        <f>+'Annex 4.1 Detail Budget_Activi'!$W466*('Annex 4.6 Activities_annualFlow'!C$72/'Annex 4.6 Activities_annualFlow'!$I$72)</f>
        <v>928.57185353384114</v>
      </c>
      <c r="J34" s="253">
        <f>+'Annex 4.1 Detail Budget_Activi'!$W466*('Annex 4.6 Activities_annualFlow'!D$72/'Annex 4.6 Activities_annualFlow'!$I$72)</f>
        <v>928.57185353384114</v>
      </c>
      <c r="K34" s="253">
        <f>+'Annex 4.1 Detail Budget_Activi'!$W466*('Annex 4.6 Activities_annualFlow'!E$72/'Annex 4.6 Activities_annualFlow'!$I$72)</f>
        <v>928.57185353384114</v>
      </c>
      <c r="L34" s="253">
        <f>+'Annex 4.1 Detail Budget_Activi'!$W466*('Annex 4.6 Activities_annualFlow'!F$72/'Annex 4.6 Activities_annualFlow'!$I$72)</f>
        <v>928.57185353384114</v>
      </c>
      <c r="M34" s="253">
        <f>+'Annex 4.1 Detail Budget_Activi'!$W466*('Annex 4.6 Activities_annualFlow'!G$72/'Annex 4.6 Activities_annualFlow'!$I$72)</f>
        <v>928.57185353384114</v>
      </c>
      <c r="N34" s="253">
        <f>+'Annex 4.1 Detail Budget_Activi'!$W466*('Annex 4.6 Activities_annualFlow'!H$72/'Annex 4.6 Activities_annualFlow'!$I$72)</f>
        <v>928.57185353384114</v>
      </c>
      <c r="O34" s="254">
        <f t="shared" si="0"/>
        <v>6500.0029747368881</v>
      </c>
    </row>
    <row r="35" spans="1:15" ht="13.5" customHeight="1">
      <c r="A35" s="373"/>
      <c r="B35" s="373"/>
      <c r="C35" s="373"/>
      <c r="D35" s="373"/>
      <c r="E35" s="373"/>
      <c r="F35" s="164" t="s">
        <v>30</v>
      </c>
      <c r="G35" s="270" t="s">
        <v>525</v>
      </c>
      <c r="H35" s="253">
        <f>+'Annex 4.1 Detail Budget_Activi'!$W467*('Annex 4.6 Activities_annualFlow'!B$72/'Annex 4.6 Activities_annualFlow'!$I$72)</f>
        <v>759.92891921127193</v>
      </c>
      <c r="I35" s="253">
        <f>+'Annex 4.1 Detail Budget_Activi'!$W467*('Annex 4.6 Activities_annualFlow'!C$72/'Annex 4.6 Activities_annualFlow'!$I$72)</f>
        <v>759.92891921127193</v>
      </c>
      <c r="J35" s="253">
        <f>+'Annex 4.1 Detail Budget_Activi'!$W467*('Annex 4.6 Activities_annualFlow'!D$72/'Annex 4.6 Activities_annualFlow'!$I$72)</f>
        <v>759.92891921127193</v>
      </c>
      <c r="K35" s="253">
        <f>+'Annex 4.1 Detail Budget_Activi'!$W467*('Annex 4.6 Activities_annualFlow'!E$72/'Annex 4.6 Activities_annualFlow'!$I$72)</f>
        <v>759.92891921127193</v>
      </c>
      <c r="L35" s="253">
        <f>+'Annex 4.1 Detail Budget_Activi'!$W467*('Annex 4.6 Activities_annualFlow'!F$72/'Annex 4.6 Activities_annualFlow'!$I$72)</f>
        <v>759.92891921127193</v>
      </c>
      <c r="M35" s="253">
        <f>+'Annex 4.1 Detail Budget_Activi'!$W467*('Annex 4.6 Activities_annualFlow'!G$72/'Annex 4.6 Activities_annualFlow'!$I$72)</f>
        <v>759.92891921127193</v>
      </c>
      <c r="N35" s="253">
        <f>+'Annex 4.1 Detail Budget_Activi'!$W467*('Annex 4.6 Activities_annualFlow'!H$72/'Annex 4.6 Activities_annualFlow'!$I$72)</f>
        <v>759.92891921127193</v>
      </c>
      <c r="O35" s="254">
        <f t="shared" si="0"/>
        <v>5319.5024344789035</v>
      </c>
    </row>
    <row r="36" spans="1:15" ht="13.5" customHeight="1">
      <c r="A36" s="373"/>
      <c r="B36" s="373"/>
      <c r="C36" s="373"/>
      <c r="D36" s="373"/>
      <c r="E36" s="373" t="s">
        <v>517</v>
      </c>
      <c r="F36" s="164" t="s">
        <v>22</v>
      </c>
      <c r="G36" s="270" t="s">
        <v>518</v>
      </c>
      <c r="H36" s="253">
        <f>+'Annex 4.1 Detail Budget_Activi'!$AA460*('Annex 4.6 Activities_annualFlow'!B$72/'Annex 4.6 Activities_annualFlow'!$I$72)</f>
        <v>0</v>
      </c>
      <c r="I36" s="253">
        <f>+'Annex 4.1 Detail Budget_Activi'!$AA460*('Annex 4.6 Activities_annualFlow'!C$72/'Annex 4.6 Activities_annualFlow'!$I$72)</f>
        <v>0</v>
      </c>
      <c r="J36" s="253">
        <f>+'Annex 4.1 Detail Budget_Activi'!$AA460*('Annex 4.6 Activities_annualFlow'!D$72/'Annex 4.6 Activities_annualFlow'!$I$72)</f>
        <v>0</v>
      </c>
      <c r="K36" s="253">
        <f>+'Annex 4.1 Detail Budget_Activi'!$AA460*('Annex 4.6 Activities_annualFlow'!E$72/'Annex 4.6 Activities_annualFlow'!$I$72)</f>
        <v>0</v>
      </c>
      <c r="L36" s="253">
        <f>+'Annex 4.1 Detail Budget_Activi'!$AA460*('Annex 4.6 Activities_annualFlow'!F$72/'Annex 4.6 Activities_annualFlow'!$I$72)</f>
        <v>0</v>
      </c>
      <c r="M36" s="253">
        <f>+'Annex 4.1 Detail Budget_Activi'!$AA460*('Annex 4.6 Activities_annualFlow'!G$72/'Annex 4.6 Activities_annualFlow'!$I$72)</f>
        <v>0</v>
      </c>
      <c r="N36" s="253">
        <f>+'Annex 4.1 Detail Budget_Activi'!$AA460*('Annex 4.6 Activities_annualFlow'!H$72/'Annex 4.6 Activities_annualFlow'!$I$72)</f>
        <v>0</v>
      </c>
      <c r="O36" s="254">
        <f t="shared" si="0"/>
        <v>0</v>
      </c>
    </row>
    <row r="37" spans="1:15" ht="13.5" customHeight="1">
      <c r="A37" s="373"/>
      <c r="B37" s="373"/>
      <c r="C37" s="373"/>
      <c r="D37" s="373"/>
      <c r="E37" s="373"/>
      <c r="F37" s="164" t="s">
        <v>24</v>
      </c>
      <c r="G37" s="270" t="s">
        <v>519</v>
      </c>
      <c r="H37" s="253">
        <f>+'Annex 4.1 Detail Budget_Activi'!$AA461*('Annex 4.6 Activities_annualFlow'!B$72/'Annex 4.6 Activities_annualFlow'!$I$72)</f>
        <v>714.28604117987766</v>
      </c>
      <c r="I37" s="253">
        <f>+'Annex 4.1 Detail Budget_Activi'!$AA461*('Annex 4.6 Activities_annualFlow'!C$72/'Annex 4.6 Activities_annualFlow'!$I$72)</f>
        <v>714.28604117987766</v>
      </c>
      <c r="J37" s="253">
        <f>+'Annex 4.1 Detail Budget_Activi'!$AA461*('Annex 4.6 Activities_annualFlow'!D$72/'Annex 4.6 Activities_annualFlow'!$I$72)</f>
        <v>714.28604117987766</v>
      </c>
      <c r="K37" s="253">
        <f>+'Annex 4.1 Detail Budget_Activi'!$AA461*('Annex 4.6 Activities_annualFlow'!E$72/'Annex 4.6 Activities_annualFlow'!$I$72)</f>
        <v>714.28604117987766</v>
      </c>
      <c r="L37" s="253">
        <f>+'Annex 4.1 Detail Budget_Activi'!$AA461*('Annex 4.6 Activities_annualFlow'!F$72/'Annex 4.6 Activities_annualFlow'!$I$72)</f>
        <v>714.28604117987766</v>
      </c>
      <c r="M37" s="253">
        <f>+'Annex 4.1 Detail Budget_Activi'!$AA461*('Annex 4.6 Activities_annualFlow'!G$72/'Annex 4.6 Activities_annualFlow'!$I$72)</f>
        <v>714.28604117987766</v>
      </c>
      <c r="N37" s="253">
        <f>+'Annex 4.1 Detail Budget_Activi'!$AA461*('Annex 4.6 Activities_annualFlow'!H$72/'Annex 4.6 Activities_annualFlow'!$I$72)</f>
        <v>714.28604117987766</v>
      </c>
      <c r="O37" s="254">
        <f t="shared" si="0"/>
        <v>5000.0022882591429</v>
      </c>
    </row>
    <row r="38" spans="1:15" ht="13.5" customHeight="1">
      <c r="A38" s="373"/>
      <c r="B38" s="373"/>
      <c r="C38" s="373"/>
      <c r="D38" s="373"/>
      <c r="E38" s="373"/>
      <c r="F38" s="164" t="s">
        <v>25</v>
      </c>
      <c r="G38" s="270" t="s">
        <v>520</v>
      </c>
      <c r="H38" s="253">
        <f>+'Annex 4.1 Detail Budget_Activi'!$AA462*('Annex 4.6 Activities_annualFlow'!B$72/'Annex 4.6 Activities_annualFlow'!$I$72)</f>
        <v>0</v>
      </c>
      <c r="I38" s="253">
        <f>+'Annex 4.1 Detail Budget_Activi'!$AA462*('Annex 4.6 Activities_annualFlow'!C$72/'Annex 4.6 Activities_annualFlow'!$I$72)</f>
        <v>0</v>
      </c>
      <c r="J38" s="253">
        <f>+'Annex 4.1 Detail Budget_Activi'!$AA462*('Annex 4.6 Activities_annualFlow'!D$72/'Annex 4.6 Activities_annualFlow'!$I$72)</f>
        <v>0</v>
      </c>
      <c r="K38" s="253">
        <f>+'Annex 4.1 Detail Budget_Activi'!$AA462*('Annex 4.6 Activities_annualFlow'!E$72/'Annex 4.6 Activities_annualFlow'!$I$72)</f>
        <v>0</v>
      </c>
      <c r="L38" s="253">
        <f>+'Annex 4.1 Detail Budget_Activi'!$AA462*('Annex 4.6 Activities_annualFlow'!F$72/'Annex 4.6 Activities_annualFlow'!$I$72)</f>
        <v>0</v>
      </c>
      <c r="M38" s="253">
        <f>+'Annex 4.1 Detail Budget_Activi'!$AA462*('Annex 4.6 Activities_annualFlow'!G$72/'Annex 4.6 Activities_annualFlow'!$I$72)</f>
        <v>0</v>
      </c>
      <c r="N38" s="253">
        <f>+'Annex 4.1 Detail Budget_Activi'!$AA462*('Annex 4.6 Activities_annualFlow'!H$72/'Annex 4.6 Activities_annualFlow'!$I$72)</f>
        <v>0</v>
      </c>
      <c r="O38" s="254">
        <f t="shared" si="0"/>
        <v>0</v>
      </c>
    </row>
    <row r="39" spans="1:15" ht="13.5" customHeight="1">
      <c r="A39" s="373"/>
      <c r="B39" s="373"/>
      <c r="C39" s="373"/>
      <c r="D39" s="373"/>
      <c r="E39" s="373"/>
      <c r="F39" s="164" t="s">
        <v>510</v>
      </c>
      <c r="G39" s="270" t="s">
        <v>521</v>
      </c>
      <c r="H39" s="253">
        <f>+'Annex 4.1 Detail Budget_Activi'!$AA463*('Annex 4.6 Activities_annualFlow'!B$72/'Annex 4.6 Activities_annualFlow'!$I$72)</f>
        <v>1785.7151029496945</v>
      </c>
      <c r="I39" s="253">
        <f>+'Annex 4.1 Detail Budget_Activi'!$AA463*('Annex 4.6 Activities_annualFlow'!C$72/'Annex 4.6 Activities_annualFlow'!$I$72)</f>
        <v>1785.7151029496945</v>
      </c>
      <c r="J39" s="253">
        <f>+'Annex 4.1 Detail Budget_Activi'!$AA463*('Annex 4.6 Activities_annualFlow'!D$72/'Annex 4.6 Activities_annualFlow'!$I$72)</f>
        <v>1785.7151029496945</v>
      </c>
      <c r="K39" s="253">
        <f>+'Annex 4.1 Detail Budget_Activi'!$AA463*('Annex 4.6 Activities_annualFlow'!E$72/'Annex 4.6 Activities_annualFlow'!$I$72)</f>
        <v>1785.7151029496945</v>
      </c>
      <c r="L39" s="253">
        <f>+'Annex 4.1 Detail Budget_Activi'!$AA463*('Annex 4.6 Activities_annualFlow'!F$72/'Annex 4.6 Activities_annualFlow'!$I$72)</f>
        <v>1785.7151029496945</v>
      </c>
      <c r="M39" s="253">
        <f>+'Annex 4.1 Detail Budget_Activi'!$AA463*('Annex 4.6 Activities_annualFlow'!G$72/'Annex 4.6 Activities_annualFlow'!$I$72)</f>
        <v>1785.7151029496945</v>
      </c>
      <c r="N39" s="253">
        <f>+'Annex 4.1 Detail Budget_Activi'!$AA463*('Annex 4.6 Activities_annualFlow'!H$72/'Annex 4.6 Activities_annualFlow'!$I$72)</f>
        <v>1785.7151029496945</v>
      </c>
      <c r="O39" s="254">
        <f t="shared" si="0"/>
        <v>12500.005720647861</v>
      </c>
    </row>
    <row r="40" spans="1:15" ht="13.5" customHeight="1">
      <c r="A40" s="373"/>
      <c r="B40" s="373"/>
      <c r="C40" s="373"/>
      <c r="D40" s="373"/>
      <c r="E40" s="373"/>
      <c r="F40" s="164" t="s">
        <v>27</v>
      </c>
      <c r="G40" s="270" t="s">
        <v>522</v>
      </c>
      <c r="H40" s="253">
        <f>+'Annex 4.1 Detail Budget_Activi'!$AA464*('Annex 4.6 Activities_annualFlow'!B$72/'Annex 4.6 Activities_annualFlow'!$I$72)</f>
        <v>857.14324941585346</v>
      </c>
      <c r="I40" s="253">
        <f>+'Annex 4.1 Detail Budget_Activi'!$AA464*('Annex 4.6 Activities_annualFlow'!C$72/'Annex 4.6 Activities_annualFlow'!$I$72)</f>
        <v>857.14324941585346</v>
      </c>
      <c r="J40" s="253">
        <f>+'Annex 4.1 Detail Budget_Activi'!$AA464*('Annex 4.6 Activities_annualFlow'!D$72/'Annex 4.6 Activities_annualFlow'!$I$72)</f>
        <v>857.14324941585346</v>
      </c>
      <c r="K40" s="253">
        <f>+'Annex 4.1 Detail Budget_Activi'!$AA464*('Annex 4.6 Activities_annualFlow'!E$72/'Annex 4.6 Activities_annualFlow'!$I$72)</f>
        <v>857.14324941585346</v>
      </c>
      <c r="L40" s="253">
        <f>+'Annex 4.1 Detail Budget_Activi'!$AA464*('Annex 4.6 Activities_annualFlow'!F$72/'Annex 4.6 Activities_annualFlow'!$I$72)</f>
        <v>857.14324941585346</v>
      </c>
      <c r="M40" s="253">
        <f>+'Annex 4.1 Detail Budget_Activi'!$AA464*('Annex 4.6 Activities_annualFlow'!G$72/'Annex 4.6 Activities_annualFlow'!$I$72)</f>
        <v>857.14324941585346</v>
      </c>
      <c r="N40" s="253">
        <f>+'Annex 4.1 Detail Budget_Activi'!$AA464*('Annex 4.6 Activities_annualFlow'!H$72/'Annex 4.6 Activities_annualFlow'!$I$72)</f>
        <v>857.14324941585346</v>
      </c>
      <c r="O40" s="254">
        <f t="shared" si="0"/>
        <v>6000.0027459109742</v>
      </c>
    </row>
    <row r="41" spans="1:15" ht="13.5" customHeight="1">
      <c r="A41" s="373"/>
      <c r="B41" s="373"/>
      <c r="C41" s="373"/>
      <c r="D41" s="373"/>
      <c r="E41" s="373"/>
      <c r="F41" s="164" t="s">
        <v>28</v>
      </c>
      <c r="G41" s="270" t="s">
        <v>523</v>
      </c>
      <c r="H41" s="253">
        <f>+'Annex 4.1 Detail Budget_Activi'!$AA465*('Annex 4.6 Activities_annualFlow'!B$72/'Annex 4.6 Activities_annualFlow'!$I$72)</f>
        <v>714.28604117987766</v>
      </c>
      <c r="I41" s="253">
        <f>+'Annex 4.1 Detail Budget_Activi'!$AA465*('Annex 4.6 Activities_annualFlow'!C$72/'Annex 4.6 Activities_annualFlow'!$I$72)</f>
        <v>714.28604117987766</v>
      </c>
      <c r="J41" s="253">
        <f>+'Annex 4.1 Detail Budget_Activi'!$AA465*('Annex 4.6 Activities_annualFlow'!D$72/'Annex 4.6 Activities_annualFlow'!$I$72)</f>
        <v>714.28604117987766</v>
      </c>
      <c r="K41" s="253">
        <f>+'Annex 4.1 Detail Budget_Activi'!$AA465*('Annex 4.6 Activities_annualFlow'!E$72/'Annex 4.6 Activities_annualFlow'!$I$72)</f>
        <v>714.28604117987766</v>
      </c>
      <c r="L41" s="253">
        <f>+'Annex 4.1 Detail Budget_Activi'!$AA465*('Annex 4.6 Activities_annualFlow'!F$72/'Annex 4.6 Activities_annualFlow'!$I$72)</f>
        <v>714.28604117987766</v>
      </c>
      <c r="M41" s="253">
        <f>+'Annex 4.1 Detail Budget_Activi'!$AA465*('Annex 4.6 Activities_annualFlow'!G$72/'Annex 4.6 Activities_annualFlow'!$I$72)</f>
        <v>714.28604117987766</v>
      </c>
      <c r="N41" s="253">
        <f>+'Annex 4.1 Detail Budget_Activi'!$AA465*('Annex 4.6 Activities_annualFlow'!H$72/'Annex 4.6 Activities_annualFlow'!$I$72)</f>
        <v>714.28604117987766</v>
      </c>
      <c r="O41" s="254">
        <f t="shared" si="0"/>
        <v>5000.0022882591429</v>
      </c>
    </row>
    <row r="42" spans="1:15" ht="13.5" customHeight="1">
      <c r="A42" s="373"/>
      <c r="B42" s="373"/>
      <c r="C42" s="373"/>
      <c r="D42" s="373"/>
      <c r="E42" s="373"/>
      <c r="F42" s="164" t="s">
        <v>29</v>
      </c>
      <c r="G42" s="270" t="s">
        <v>524</v>
      </c>
      <c r="H42" s="253">
        <f>+'Annex 4.1 Detail Budget_Activi'!$AA466*('Annex 4.6 Activities_annualFlow'!B$72/'Annex 4.6 Activities_annualFlow'!$I$72)</f>
        <v>928.57185353384114</v>
      </c>
      <c r="I42" s="253">
        <f>+'Annex 4.1 Detail Budget_Activi'!$AA466*('Annex 4.6 Activities_annualFlow'!C$72/'Annex 4.6 Activities_annualFlow'!$I$72)</f>
        <v>928.57185353384114</v>
      </c>
      <c r="J42" s="253">
        <f>+'Annex 4.1 Detail Budget_Activi'!$AA466*('Annex 4.6 Activities_annualFlow'!D$72/'Annex 4.6 Activities_annualFlow'!$I$72)</f>
        <v>928.57185353384114</v>
      </c>
      <c r="K42" s="253">
        <f>+'Annex 4.1 Detail Budget_Activi'!$AA466*('Annex 4.6 Activities_annualFlow'!E$72/'Annex 4.6 Activities_annualFlow'!$I$72)</f>
        <v>928.57185353384114</v>
      </c>
      <c r="L42" s="253">
        <f>+'Annex 4.1 Detail Budget_Activi'!$AA466*('Annex 4.6 Activities_annualFlow'!F$72/'Annex 4.6 Activities_annualFlow'!$I$72)</f>
        <v>928.57185353384114</v>
      </c>
      <c r="M42" s="253">
        <f>+'Annex 4.1 Detail Budget_Activi'!$AA466*('Annex 4.6 Activities_annualFlow'!G$72/'Annex 4.6 Activities_annualFlow'!$I$72)</f>
        <v>928.57185353384114</v>
      </c>
      <c r="N42" s="253">
        <f>+'Annex 4.1 Detail Budget_Activi'!$AA466*('Annex 4.6 Activities_annualFlow'!H$72/'Annex 4.6 Activities_annualFlow'!$I$72)</f>
        <v>928.57185353384114</v>
      </c>
      <c r="O42" s="254">
        <f t="shared" si="0"/>
        <v>6500.0029747368881</v>
      </c>
    </row>
    <row r="43" spans="1:15" ht="30" customHeight="1">
      <c r="A43" s="373"/>
      <c r="B43" s="373"/>
      <c r="C43" s="373"/>
      <c r="D43" s="373"/>
      <c r="E43" s="374"/>
      <c r="F43" s="164" t="s">
        <v>30</v>
      </c>
      <c r="G43" s="270" t="s">
        <v>525</v>
      </c>
      <c r="H43" s="253">
        <f>+'Annex 4.1 Detail Budget_Activi'!$AA467*('Annex 4.6 Activities_annualFlow'!B$72/'Annex 4.6 Activities_annualFlow'!$I$72)</f>
        <v>759.92891921127193</v>
      </c>
      <c r="I43" s="253">
        <f>+'Annex 4.1 Detail Budget_Activi'!$AA467*('Annex 4.6 Activities_annualFlow'!C$72/'Annex 4.6 Activities_annualFlow'!$I$72)</f>
        <v>759.92891921127193</v>
      </c>
      <c r="J43" s="253">
        <f>+'Annex 4.1 Detail Budget_Activi'!$AA467*('Annex 4.6 Activities_annualFlow'!D$72/'Annex 4.6 Activities_annualFlow'!$I$72)</f>
        <v>759.92891921127193</v>
      </c>
      <c r="K43" s="253">
        <f>+'Annex 4.1 Detail Budget_Activi'!$AA467*('Annex 4.6 Activities_annualFlow'!E$72/'Annex 4.6 Activities_annualFlow'!$I$72)</f>
        <v>759.92891921127193</v>
      </c>
      <c r="L43" s="253">
        <f>+'Annex 4.1 Detail Budget_Activi'!$AA467*('Annex 4.6 Activities_annualFlow'!F$72/'Annex 4.6 Activities_annualFlow'!$I$72)</f>
        <v>759.92891921127193</v>
      </c>
      <c r="M43" s="253">
        <f>+'Annex 4.1 Detail Budget_Activi'!$AA467*('Annex 4.6 Activities_annualFlow'!G$72/'Annex 4.6 Activities_annualFlow'!$I$72)</f>
        <v>759.92891921127193</v>
      </c>
      <c r="N43" s="253">
        <f>+'Annex 4.1 Detail Budget_Activi'!$AA467*('Annex 4.6 Activities_annualFlow'!H$72/'Annex 4.6 Activities_annualFlow'!$I$72)</f>
        <v>759.92891921127193</v>
      </c>
      <c r="O43" s="254">
        <f t="shared" si="0"/>
        <v>5319.5024344789035</v>
      </c>
    </row>
    <row r="44" spans="1:15" ht="15.75" customHeight="1">
      <c r="A44" s="373"/>
      <c r="B44" s="373"/>
      <c r="C44" s="373" t="str">
        <f>+'Annex 4.1 Detail Budget_Activi'!A469</f>
        <v>Project M&amp;E and reporting system implemented, and Environmental and Social Impact Assessment and Management and Mitigation Plan in place</v>
      </c>
      <c r="D44" s="373" t="str">
        <f>+'Annex 4.1 Detail Budget_Activi'!A470</f>
        <v>Set-up the project monitoring, evaluation and reporting system</v>
      </c>
      <c r="E44" s="372" t="s">
        <v>506</v>
      </c>
      <c r="F44" s="164" t="s">
        <v>22</v>
      </c>
      <c r="G44" s="270" t="s">
        <v>526</v>
      </c>
      <c r="H44" s="253">
        <f>+'Annex 4.1 Detail Budget_Activi'!$W471*('Annex 4.6 Activities_annualFlow'!B$74/'Annex 4.6 Activities_annualFlow'!$I$74)</f>
        <v>0</v>
      </c>
      <c r="I44" s="253">
        <f>+'Annex 4.1 Detail Budget_Activi'!$W471*('Annex 4.6 Activities_annualFlow'!C$74/'Annex 4.6 Activities_annualFlow'!$I$74)</f>
        <v>0</v>
      </c>
      <c r="J44" s="253">
        <f>+'Annex 4.1 Detail Budget_Activi'!$W471*('Annex 4.6 Activities_annualFlow'!D$74/'Annex 4.6 Activities_annualFlow'!$I$74)</f>
        <v>0</v>
      </c>
      <c r="K44" s="253">
        <f>+'Annex 4.1 Detail Budget_Activi'!$W471*('Annex 4.6 Activities_annualFlow'!E$74/'Annex 4.6 Activities_annualFlow'!$I$74)</f>
        <v>0</v>
      </c>
      <c r="L44" s="253">
        <f>+'Annex 4.1 Detail Budget_Activi'!$W471*('Annex 4.6 Activities_annualFlow'!F$74/'Annex 4.6 Activities_annualFlow'!$I$74)</f>
        <v>0</v>
      </c>
      <c r="M44" s="253">
        <f>+'Annex 4.1 Detail Budget_Activi'!$W471*('Annex 4.6 Activities_annualFlow'!G$74/'Annex 4.6 Activities_annualFlow'!$I$74)</f>
        <v>0</v>
      </c>
      <c r="N44" s="253">
        <f>+'Annex 4.1 Detail Budget_Activi'!$W471*('Annex 4.6 Activities_annualFlow'!H$74/'Annex 4.6 Activities_annualFlow'!$I$74)</f>
        <v>0</v>
      </c>
      <c r="O44" s="254">
        <f t="shared" si="0"/>
        <v>0</v>
      </c>
    </row>
    <row r="45" spans="1:15" ht="15.75" customHeight="1">
      <c r="A45" s="373"/>
      <c r="B45" s="373"/>
      <c r="C45" s="373"/>
      <c r="D45" s="373"/>
      <c r="E45" s="373"/>
      <c r="F45" s="164" t="s">
        <v>24</v>
      </c>
      <c r="G45" s="270" t="s">
        <v>527</v>
      </c>
      <c r="H45" s="253">
        <f>+'Annex 4.1 Detail Budget_Activi'!$W472*('Annex 4.6 Activities_annualFlow'!B$74/'Annex 4.6 Activities_annualFlow'!$I$74)</f>
        <v>4628.3500000000004</v>
      </c>
      <c r="I45" s="253">
        <f>+'Annex 4.1 Detail Budget_Activi'!$W472*('Annex 4.6 Activities_annualFlow'!C$74/'Annex 4.6 Activities_annualFlow'!$I$74)</f>
        <v>0</v>
      </c>
      <c r="J45" s="253">
        <f>+'Annex 4.1 Detail Budget_Activi'!$W472*('Annex 4.6 Activities_annualFlow'!D$74/'Annex 4.6 Activities_annualFlow'!$I$74)</f>
        <v>0</v>
      </c>
      <c r="K45" s="253">
        <f>+'Annex 4.1 Detail Budget_Activi'!$W472*('Annex 4.6 Activities_annualFlow'!E$74/'Annex 4.6 Activities_annualFlow'!$I$74)</f>
        <v>0</v>
      </c>
      <c r="L45" s="253">
        <f>+'Annex 4.1 Detail Budget_Activi'!$W472*('Annex 4.6 Activities_annualFlow'!F$74/'Annex 4.6 Activities_annualFlow'!$I$74)</f>
        <v>0</v>
      </c>
      <c r="M45" s="253">
        <f>+'Annex 4.1 Detail Budget_Activi'!$W472*('Annex 4.6 Activities_annualFlow'!G$74/'Annex 4.6 Activities_annualFlow'!$I$74)</f>
        <v>0</v>
      </c>
      <c r="N45" s="253">
        <f>+'Annex 4.1 Detail Budget_Activi'!$W472*('Annex 4.6 Activities_annualFlow'!H$74/'Annex 4.6 Activities_annualFlow'!$I$74)</f>
        <v>0</v>
      </c>
      <c r="O45" s="254">
        <f t="shared" si="0"/>
        <v>4628.3500000000004</v>
      </c>
    </row>
    <row r="46" spans="1:15" ht="15.75" customHeight="1">
      <c r="A46" s="373"/>
      <c r="B46" s="373"/>
      <c r="C46" s="373"/>
      <c r="D46" s="373"/>
      <c r="E46" s="373"/>
      <c r="F46" s="164" t="s">
        <v>25</v>
      </c>
      <c r="G46" s="270" t="s">
        <v>528</v>
      </c>
      <c r="H46" s="253">
        <f>+'Annex 4.1 Detail Budget_Activi'!$W473*('Annex 4.6 Activities_annualFlow'!B$74/'Annex 4.6 Activities_annualFlow'!$I$74)</f>
        <v>2314.1750000000002</v>
      </c>
      <c r="I46" s="253">
        <f>+'Annex 4.1 Detail Budget_Activi'!$W473*('Annex 4.6 Activities_annualFlow'!C$74/'Annex 4.6 Activities_annualFlow'!$I$74)</f>
        <v>0</v>
      </c>
      <c r="J46" s="253">
        <f>+'Annex 4.1 Detail Budget_Activi'!$W473*('Annex 4.6 Activities_annualFlow'!D$74/'Annex 4.6 Activities_annualFlow'!$I$74)</f>
        <v>0</v>
      </c>
      <c r="K46" s="253">
        <f>+'Annex 4.1 Detail Budget_Activi'!$W473*('Annex 4.6 Activities_annualFlow'!E$74/'Annex 4.6 Activities_annualFlow'!$I$74)</f>
        <v>0</v>
      </c>
      <c r="L46" s="253">
        <f>+'Annex 4.1 Detail Budget_Activi'!$W473*('Annex 4.6 Activities_annualFlow'!F$74/'Annex 4.6 Activities_annualFlow'!$I$74)</f>
        <v>0</v>
      </c>
      <c r="M46" s="253">
        <f>+'Annex 4.1 Detail Budget_Activi'!$W473*('Annex 4.6 Activities_annualFlow'!G$74/'Annex 4.6 Activities_annualFlow'!$I$74)</f>
        <v>0</v>
      </c>
      <c r="N46" s="253">
        <f>+'Annex 4.1 Detail Budget_Activi'!$W473*('Annex 4.6 Activities_annualFlow'!H$74/'Annex 4.6 Activities_annualFlow'!$I$74)</f>
        <v>0</v>
      </c>
      <c r="O46" s="254">
        <f t="shared" si="0"/>
        <v>2314.1750000000002</v>
      </c>
    </row>
    <row r="47" spans="1:15" ht="15.75" customHeight="1">
      <c r="A47" s="373"/>
      <c r="B47" s="373"/>
      <c r="C47" s="373"/>
      <c r="D47" s="373"/>
      <c r="E47" s="373"/>
      <c r="F47" s="164" t="s">
        <v>510</v>
      </c>
      <c r="G47" s="270" t="s">
        <v>529</v>
      </c>
      <c r="H47" s="253">
        <f>+'Annex 4.1 Detail Budget_Activi'!$W474*('Annex 4.6 Activities_annualFlow'!B$74/'Annex 4.6 Activities_annualFlow'!$I$74)</f>
        <v>4628.3500000000004</v>
      </c>
      <c r="I47" s="253">
        <f>+'Annex 4.1 Detail Budget_Activi'!$W474*('Annex 4.6 Activities_annualFlow'!C$74/'Annex 4.6 Activities_annualFlow'!$I$74)</f>
        <v>0</v>
      </c>
      <c r="J47" s="253">
        <f>+'Annex 4.1 Detail Budget_Activi'!$W474*('Annex 4.6 Activities_annualFlow'!D$74/'Annex 4.6 Activities_annualFlow'!$I$74)</f>
        <v>0</v>
      </c>
      <c r="K47" s="253">
        <f>+'Annex 4.1 Detail Budget_Activi'!$W474*('Annex 4.6 Activities_annualFlow'!E$74/'Annex 4.6 Activities_annualFlow'!$I$74)</f>
        <v>0</v>
      </c>
      <c r="L47" s="253">
        <f>+'Annex 4.1 Detail Budget_Activi'!$W474*('Annex 4.6 Activities_annualFlow'!F$74/'Annex 4.6 Activities_annualFlow'!$I$74)</f>
        <v>0</v>
      </c>
      <c r="M47" s="253">
        <f>+'Annex 4.1 Detail Budget_Activi'!$W474*('Annex 4.6 Activities_annualFlow'!G$74/'Annex 4.6 Activities_annualFlow'!$I$74)</f>
        <v>0</v>
      </c>
      <c r="N47" s="253">
        <f>+'Annex 4.1 Detail Budget_Activi'!$W474*('Annex 4.6 Activities_annualFlow'!H$74/'Annex 4.6 Activities_annualFlow'!$I$74)</f>
        <v>0</v>
      </c>
      <c r="O47" s="254">
        <f t="shared" si="0"/>
        <v>4628.3500000000004</v>
      </c>
    </row>
    <row r="48" spans="1:15" ht="15.75" customHeight="1">
      <c r="A48" s="373"/>
      <c r="B48" s="373"/>
      <c r="C48" s="373"/>
      <c r="D48" s="373"/>
      <c r="E48" s="373"/>
      <c r="F48" s="164" t="s">
        <v>27</v>
      </c>
      <c r="G48" s="270" t="s">
        <v>530</v>
      </c>
      <c r="H48" s="253">
        <f>+'Annex 4.1 Detail Budget_Activi'!$W475*('Annex 4.6 Activities_annualFlow'!B$74/'Annex 4.6 Activities_annualFlow'!$I$74)</f>
        <v>0</v>
      </c>
      <c r="I48" s="253">
        <f>+'Annex 4.1 Detail Budget_Activi'!$W475*('Annex 4.6 Activities_annualFlow'!C$74/'Annex 4.6 Activities_annualFlow'!$I$74)</f>
        <v>0</v>
      </c>
      <c r="J48" s="253">
        <f>+'Annex 4.1 Detail Budget_Activi'!$W475*('Annex 4.6 Activities_annualFlow'!D$74/'Annex 4.6 Activities_annualFlow'!$I$74)</f>
        <v>0</v>
      </c>
      <c r="K48" s="253">
        <f>+'Annex 4.1 Detail Budget_Activi'!$W475*('Annex 4.6 Activities_annualFlow'!E$74/'Annex 4.6 Activities_annualFlow'!$I$74)</f>
        <v>0</v>
      </c>
      <c r="L48" s="253">
        <f>+'Annex 4.1 Detail Budget_Activi'!$W475*('Annex 4.6 Activities_annualFlow'!F$74/'Annex 4.6 Activities_annualFlow'!$I$74)</f>
        <v>0</v>
      </c>
      <c r="M48" s="253">
        <f>+'Annex 4.1 Detail Budget_Activi'!$W475*('Annex 4.6 Activities_annualFlow'!G$74/'Annex 4.6 Activities_annualFlow'!$I$74)</f>
        <v>0</v>
      </c>
      <c r="N48" s="253">
        <f>+'Annex 4.1 Detail Budget_Activi'!$W475*('Annex 4.6 Activities_annualFlow'!H$74/'Annex 4.6 Activities_annualFlow'!$I$74)</f>
        <v>0</v>
      </c>
      <c r="O48" s="254">
        <f t="shared" si="0"/>
        <v>0</v>
      </c>
    </row>
    <row r="49" spans="1:15" ht="15.75" customHeight="1">
      <c r="A49" s="373"/>
      <c r="B49" s="373"/>
      <c r="C49" s="373"/>
      <c r="D49" s="373"/>
      <c r="E49" s="373"/>
      <c r="F49" s="164" t="s">
        <v>28</v>
      </c>
      <c r="G49" s="270" t="s">
        <v>531</v>
      </c>
      <c r="H49" s="253">
        <f>+'Annex 4.1 Detail Budget_Activi'!$W476*('Annex 4.6 Activities_annualFlow'!B$74/'Annex 4.6 Activities_annualFlow'!$I$74)</f>
        <v>6942.5249999999996</v>
      </c>
      <c r="I49" s="253">
        <f>+'Annex 4.1 Detail Budget_Activi'!$W476*('Annex 4.6 Activities_annualFlow'!C$74/'Annex 4.6 Activities_annualFlow'!$I$74)</f>
        <v>0</v>
      </c>
      <c r="J49" s="253">
        <f>+'Annex 4.1 Detail Budget_Activi'!$W476*('Annex 4.6 Activities_annualFlow'!D$74/'Annex 4.6 Activities_annualFlow'!$I$74)</f>
        <v>0</v>
      </c>
      <c r="K49" s="253">
        <f>+'Annex 4.1 Detail Budget_Activi'!$W476*('Annex 4.6 Activities_annualFlow'!E$74/'Annex 4.6 Activities_annualFlow'!$I$74)</f>
        <v>0</v>
      </c>
      <c r="L49" s="253">
        <f>+'Annex 4.1 Detail Budget_Activi'!$W476*('Annex 4.6 Activities_annualFlow'!F$74/'Annex 4.6 Activities_annualFlow'!$I$74)</f>
        <v>0</v>
      </c>
      <c r="M49" s="253">
        <f>+'Annex 4.1 Detail Budget_Activi'!$W476*('Annex 4.6 Activities_annualFlow'!G$74/'Annex 4.6 Activities_annualFlow'!$I$74)</f>
        <v>0</v>
      </c>
      <c r="N49" s="253">
        <f>+'Annex 4.1 Detail Budget_Activi'!$W476*('Annex 4.6 Activities_annualFlow'!H$74/'Annex 4.6 Activities_annualFlow'!$I$74)</f>
        <v>0</v>
      </c>
      <c r="O49" s="254">
        <f t="shared" si="0"/>
        <v>6942.5249999999996</v>
      </c>
    </row>
    <row r="50" spans="1:15" ht="15.75" customHeight="1">
      <c r="A50" s="373"/>
      <c r="B50" s="373"/>
      <c r="C50" s="373"/>
      <c r="D50" s="373"/>
      <c r="E50" s="373"/>
      <c r="F50" s="164" t="s">
        <v>29</v>
      </c>
      <c r="G50" s="270" t="s">
        <v>532</v>
      </c>
      <c r="H50" s="253">
        <f>+'Annex 4.1 Detail Budget_Activi'!$W477*('Annex 4.6 Activities_annualFlow'!B$74/'Annex 4.6 Activities_annualFlow'!$I$74)</f>
        <v>4628.3500000000004</v>
      </c>
      <c r="I50" s="253">
        <f>+'Annex 4.1 Detail Budget_Activi'!$W477*('Annex 4.6 Activities_annualFlow'!C$74/'Annex 4.6 Activities_annualFlow'!$I$74)</f>
        <v>0</v>
      </c>
      <c r="J50" s="253">
        <f>+'Annex 4.1 Detail Budget_Activi'!$W477*('Annex 4.6 Activities_annualFlow'!D$74/'Annex 4.6 Activities_annualFlow'!$I$74)</f>
        <v>0</v>
      </c>
      <c r="K50" s="253">
        <f>+'Annex 4.1 Detail Budget_Activi'!$W477*('Annex 4.6 Activities_annualFlow'!E$74/'Annex 4.6 Activities_annualFlow'!$I$74)</f>
        <v>0</v>
      </c>
      <c r="L50" s="253">
        <f>+'Annex 4.1 Detail Budget_Activi'!$W477*('Annex 4.6 Activities_annualFlow'!F$74/'Annex 4.6 Activities_annualFlow'!$I$74)</f>
        <v>0</v>
      </c>
      <c r="M50" s="253">
        <f>+'Annex 4.1 Detail Budget_Activi'!$W477*('Annex 4.6 Activities_annualFlow'!G$74/'Annex 4.6 Activities_annualFlow'!$I$74)</f>
        <v>0</v>
      </c>
      <c r="N50" s="253">
        <f>+'Annex 4.1 Detail Budget_Activi'!$W477*('Annex 4.6 Activities_annualFlow'!H$74/'Annex 4.6 Activities_annualFlow'!$I$74)</f>
        <v>0</v>
      </c>
      <c r="O50" s="254">
        <f t="shared" si="0"/>
        <v>4628.3500000000004</v>
      </c>
    </row>
    <row r="51" spans="1:15" ht="15.75" customHeight="1">
      <c r="A51" s="373"/>
      <c r="B51" s="373"/>
      <c r="C51" s="373"/>
      <c r="D51" s="373"/>
      <c r="E51" s="374"/>
      <c r="F51" s="164" t="s">
        <v>30</v>
      </c>
      <c r="G51" s="270" t="s">
        <v>533</v>
      </c>
      <c r="H51" s="253">
        <f>+'Annex 4.1 Detail Budget_Activi'!$W478*('Annex 4.6 Activities_annualFlow'!B$74/'Annex 4.6 Activities_annualFlow'!$I$74)</f>
        <v>17680.296999999999</v>
      </c>
      <c r="I51" s="253">
        <f>+'Annex 4.1 Detail Budget_Activi'!$W478*('Annex 4.6 Activities_annualFlow'!C$74/'Annex 4.6 Activities_annualFlow'!$I$74)</f>
        <v>0</v>
      </c>
      <c r="J51" s="253">
        <f>+'Annex 4.1 Detail Budget_Activi'!$W478*('Annex 4.6 Activities_annualFlow'!D$74/'Annex 4.6 Activities_annualFlow'!$I$74)</f>
        <v>0</v>
      </c>
      <c r="K51" s="253">
        <f>+'Annex 4.1 Detail Budget_Activi'!$W478*('Annex 4.6 Activities_annualFlow'!E$74/'Annex 4.6 Activities_annualFlow'!$I$74)</f>
        <v>0</v>
      </c>
      <c r="L51" s="253">
        <f>+'Annex 4.1 Detail Budget_Activi'!$W478*('Annex 4.6 Activities_annualFlow'!F$74/'Annex 4.6 Activities_annualFlow'!$I$74)</f>
        <v>0</v>
      </c>
      <c r="M51" s="253">
        <f>+'Annex 4.1 Detail Budget_Activi'!$W478*('Annex 4.6 Activities_annualFlow'!G$74/'Annex 4.6 Activities_annualFlow'!$I$74)</f>
        <v>0</v>
      </c>
      <c r="N51" s="253">
        <f>+'Annex 4.1 Detail Budget_Activi'!$W478*('Annex 4.6 Activities_annualFlow'!H$74/'Annex 4.6 Activities_annualFlow'!$I$74)</f>
        <v>0</v>
      </c>
      <c r="O51" s="254">
        <f t="shared" si="0"/>
        <v>17680.296999999999</v>
      </c>
    </row>
    <row r="52" spans="1:15" ht="15.75" customHeight="1">
      <c r="A52" s="373"/>
      <c r="B52" s="373"/>
      <c r="C52" s="373"/>
      <c r="D52" s="373"/>
      <c r="E52" s="372" t="s">
        <v>517</v>
      </c>
      <c r="F52" s="164" t="s">
        <v>22</v>
      </c>
      <c r="G52" s="270" t="s">
        <v>526</v>
      </c>
      <c r="H52" s="253">
        <f>+'Annex 4.1 Detail Budget_Activi'!$AA471*('Annex 4.6 Activities_annualFlow'!B$74/'Annex 4.6 Activities_annualFlow'!$I$74)</f>
        <v>0</v>
      </c>
      <c r="I52" s="253">
        <f>+'Annex 4.1 Detail Budget_Activi'!$AA471*('Annex 4.6 Activities_annualFlow'!C$74/'Annex 4.6 Activities_annualFlow'!$I$74)</f>
        <v>0</v>
      </c>
      <c r="J52" s="253">
        <f>+'Annex 4.1 Detail Budget_Activi'!$AA471*('Annex 4.6 Activities_annualFlow'!D$74/'Annex 4.6 Activities_annualFlow'!$I$74)</f>
        <v>0</v>
      </c>
      <c r="K52" s="253">
        <f>+'Annex 4.1 Detail Budget_Activi'!$AA471*('Annex 4.6 Activities_annualFlow'!E$74/'Annex 4.6 Activities_annualFlow'!$I$74)</f>
        <v>0</v>
      </c>
      <c r="L52" s="253">
        <f>+'Annex 4.1 Detail Budget_Activi'!$AA471*('Annex 4.6 Activities_annualFlow'!F$74/'Annex 4.6 Activities_annualFlow'!$I$74)</f>
        <v>0</v>
      </c>
      <c r="M52" s="253">
        <f>+'Annex 4.1 Detail Budget_Activi'!$AA471*('Annex 4.6 Activities_annualFlow'!G$74/'Annex 4.6 Activities_annualFlow'!$I$74)</f>
        <v>0</v>
      </c>
      <c r="N52" s="253">
        <f>+'Annex 4.1 Detail Budget_Activi'!$AA471*('Annex 4.6 Activities_annualFlow'!H$74/'Annex 4.6 Activities_annualFlow'!$I$74)</f>
        <v>0</v>
      </c>
      <c r="O52" s="254">
        <f t="shared" si="0"/>
        <v>0</v>
      </c>
    </row>
    <row r="53" spans="1:15" ht="15.75" customHeight="1">
      <c r="A53" s="373"/>
      <c r="B53" s="373"/>
      <c r="C53" s="373"/>
      <c r="D53" s="373"/>
      <c r="E53" s="373"/>
      <c r="F53" s="164" t="s">
        <v>24</v>
      </c>
      <c r="G53" s="270" t="s">
        <v>527</v>
      </c>
      <c r="H53" s="253">
        <f>+'Annex 4.1 Detail Budget_Activi'!$AA472*('Annex 4.6 Activities_annualFlow'!B$74/'Annex 4.6 Activities_annualFlow'!$I$74)</f>
        <v>5371.65</v>
      </c>
      <c r="I53" s="253">
        <f>+'Annex 4.1 Detail Budget_Activi'!$AA472*('Annex 4.6 Activities_annualFlow'!C$74/'Annex 4.6 Activities_annualFlow'!$I$74)</f>
        <v>0</v>
      </c>
      <c r="J53" s="253">
        <f>+'Annex 4.1 Detail Budget_Activi'!$AA472*('Annex 4.6 Activities_annualFlow'!D$74/'Annex 4.6 Activities_annualFlow'!$I$74)</f>
        <v>0</v>
      </c>
      <c r="K53" s="253">
        <f>+'Annex 4.1 Detail Budget_Activi'!$AA472*('Annex 4.6 Activities_annualFlow'!E$74/'Annex 4.6 Activities_annualFlow'!$I$74)</f>
        <v>0</v>
      </c>
      <c r="L53" s="253">
        <f>+'Annex 4.1 Detail Budget_Activi'!$AA472*('Annex 4.6 Activities_annualFlow'!F$74/'Annex 4.6 Activities_annualFlow'!$I$74)</f>
        <v>0</v>
      </c>
      <c r="M53" s="253">
        <f>+'Annex 4.1 Detail Budget_Activi'!$AA472*('Annex 4.6 Activities_annualFlow'!G$74/'Annex 4.6 Activities_annualFlow'!$I$74)</f>
        <v>0</v>
      </c>
      <c r="N53" s="253">
        <f>+'Annex 4.1 Detail Budget_Activi'!$AA472*('Annex 4.6 Activities_annualFlow'!H$74/'Annex 4.6 Activities_annualFlow'!$I$74)</f>
        <v>0</v>
      </c>
      <c r="O53" s="254">
        <f t="shared" si="0"/>
        <v>5371.65</v>
      </c>
    </row>
    <row r="54" spans="1:15" ht="15.75" customHeight="1">
      <c r="A54" s="373"/>
      <c r="B54" s="373"/>
      <c r="C54" s="373"/>
      <c r="D54" s="373"/>
      <c r="E54" s="373"/>
      <c r="F54" s="164" t="s">
        <v>25</v>
      </c>
      <c r="G54" s="270" t="s">
        <v>528</v>
      </c>
      <c r="H54" s="253">
        <f>+'Annex 4.1 Detail Budget_Activi'!$AA473*('Annex 4.6 Activities_annualFlow'!B$74/'Annex 4.6 Activities_annualFlow'!$I$74)</f>
        <v>2685.8249999999998</v>
      </c>
      <c r="I54" s="253">
        <f>+'Annex 4.1 Detail Budget_Activi'!$AA473*('Annex 4.6 Activities_annualFlow'!C$74/'Annex 4.6 Activities_annualFlow'!$I$74)</f>
        <v>0</v>
      </c>
      <c r="J54" s="253">
        <f>+'Annex 4.1 Detail Budget_Activi'!$AA473*('Annex 4.6 Activities_annualFlow'!D$74/'Annex 4.6 Activities_annualFlow'!$I$74)</f>
        <v>0</v>
      </c>
      <c r="K54" s="253">
        <f>+'Annex 4.1 Detail Budget_Activi'!$AA473*('Annex 4.6 Activities_annualFlow'!E$74/'Annex 4.6 Activities_annualFlow'!$I$74)</f>
        <v>0</v>
      </c>
      <c r="L54" s="253">
        <f>+'Annex 4.1 Detail Budget_Activi'!$AA473*('Annex 4.6 Activities_annualFlow'!F$74/'Annex 4.6 Activities_annualFlow'!$I$74)</f>
        <v>0</v>
      </c>
      <c r="M54" s="253">
        <f>+'Annex 4.1 Detail Budget_Activi'!$AA473*('Annex 4.6 Activities_annualFlow'!G$74/'Annex 4.6 Activities_annualFlow'!$I$74)</f>
        <v>0</v>
      </c>
      <c r="N54" s="253">
        <f>+'Annex 4.1 Detail Budget_Activi'!$AA473*('Annex 4.6 Activities_annualFlow'!H$74/'Annex 4.6 Activities_annualFlow'!$I$74)</f>
        <v>0</v>
      </c>
      <c r="O54" s="254">
        <f t="shared" si="0"/>
        <v>2685.8249999999998</v>
      </c>
    </row>
    <row r="55" spans="1:15" ht="15.75" customHeight="1">
      <c r="A55" s="373"/>
      <c r="B55" s="373"/>
      <c r="C55" s="373"/>
      <c r="D55" s="373"/>
      <c r="E55" s="373"/>
      <c r="F55" s="164" t="s">
        <v>510</v>
      </c>
      <c r="G55" s="270" t="s">
        <v>529</v>
      </c>
      <c r="H55" s="253">
        <f>+'Annex 4.1 Detail Budget_Activi'!$AA474*('Annex 4.6 Activities_annualFlow'!B$74/'Annex 4.6 Activities_annualFlow'!$I$74)</f>
        <v>5371.65</v>
      </c>
      <c r="I55" s="253">
        <f>+'Annex 4.1 Detail Budget_Activi'!$AA474*('Annex 4.6 Activities_annualFlow'!C$74/'Annex 4.6 Activities_annualFlow'!$I$74)</f>
        <v>0</v>
      </c>
      <c r="J55" s="253">
        <f>+'Annex 4.1 Detail Budget_Activi'!$AA474*('Annex 4.6 Activities_annualFlow'!D$74/'Annex 4.6 Activities_annualFlow'!$I$74)</f>
        <v>0</v>
      </c>
      <c r="K55" s="253">
        <f>+'Annex 4.1 Detail Budget_Activi'!$AA474*('Annex 4.6 Activities_annualFlow'!E$74/'Annex 4.6 Activities_annualFlow'!$I$74)</f>
        <v>0</v>
      </c>
      <c r="L55" s="253">
        <f>+'Annex 4.1 Detail Budget_Activi'!$AA474*('Annex 4.6 Activities_annualFlow'!F$74/'Annex 4.6 Activities_annualFlow'!$I$74)</f>
        <v>0</v>
      </c>
      <c r="M55" s="253">
        <f>+'Annex 4.1 Detail Budget_Activi'!$AA474*('Annex 4.6 Activities_annualFlow'!G$74/'Annex 4.6 Activities_annualFlow'!$I$74)</f>
        <v>0</v>
      </c>
      <c r="N55" s="253">
        <f>+'Annex 4.1 Detail Budget_Activi'!$AA474*('Annex 4.6 Activities_annualFlow'!H$74/'Annex 4.6 Activities_annualFlow'!$I$74)</f>
        <v>0</v>
      </c>
      <c r="O55" s="254">
        <f t="shared" si="0"/>
        <v>5371.65</v>
      </c>
    </row>
    <row r="56" spans="1:15" ht="15.75" customHeight="1">
      <c r="A56" s="373"/>
      <c r="B56" s="373"/>
      <c r="C56" s="373"/>
      <c r="D56" s="373"/>
      <c r="E56" s="373"/>
      <c r="F56" s="164" t="s">
        <v>27</v>
      </c>
      <c r="G56" s="270" t="s">
        <v>530</v>
      </c>
      <c r="H56" s="253">
        <f>+'Annex 4.1 Detail Budget_Activi'!$AA475*('Annex 4.6 Activities_annualFlow'!B$74/'Annex 4.6 Activities_annualFlow'!$I$74)</f>
        <v>0</v>
      </c>
      <c r="I56" s="253">
        <f>+'Annex 4.1 Detail Budget_Activi'!$AA475*('Annex 4.6 Activities_annualFlow'!C$74/'Annex 4.6 Activities_annualFlow'!$I$74)</f>
        <v>0</v>
      </c>
      <c r="J56" s="253">
        <f>+'Annex 4.1 Detail Budget_Activi'!$AA475*('Annex 4.6 Activities_annualFlow'!D$74/'Annex 4.6 Activities_annualFlow'!$I$74)</f>
        <v>0</v>
      </c>
      <c r="K56" s="253">
        <f>+'Annex 4.1 Detail Budget_Activi'!$AA475*('Annex 4.6 Activities_annualFlow'!E$74/'Annex 4.6 Activities_annualFlow'!$I$74)</f>
        <v>0</v>
      </c>
      <c r="L56" s="253">
        <f>+'Annex 4.1 Detail Budget_Activi'!$AA475*('Annex 4.6 Activities_annualFlow'!F$74/'Annex 4.6 Activities_annualFlow'!$I$74)</f>
        <v>0</v>
      </c>
      <c r="M56" s="253">
        <f>+'Annex 4.1 Detail Budget_Activi'!$AA475*('Annex 4.6 Activities_annualFlow'!G$74/'Annex 4.6 Activities_annualFlow'!$I$74)</f>
        <v>0</v>
      </c>
      <c r="N56" s="253">
        <f>+'Annex 4.1 Detail Budget_Activi'!$AA475*('Annex 4.6 Activities_annualFlow'!H$74/'Annex 4.6 Activities_annualFlow'!$I$74)</f>
        <v>0</v>
      </c>
      <c r="O56" s="254">
        <f t="shared" si="0"/>
        <v>0</v>
      </c>
    </row>
    <row r="57" spans="1:15" ht="15.75" customHeight="1">
      <c r="A57" s="373"/>
      <c r="B57" s="373"/>
      <c r="C57" s="373"/>
      <c r="D57" s="373"/>
      <c r="E57" s="373"/>
      <c r="F57" s="164" t="s">
        <v>28</v>
      </c>
      <c r="G57" s="270" t="s">
        <v>531</v>
      </c>
      <c r="H57" s="253">
        <f>+'Annex 4.1 Detail Budget_Activi'!$AA476*('Annex 4.6 Activities_annualFlow'!B$74/'Annex 4.6 Activities_annualFlow'!$I$74)</f>
        <v>8057.4750000000004</v>
      </c>
      <c r="I57" s="253">
        <f>+'Annex 4.1 Detail Budget_Activi'!$AA476*('Annex 4.6 Activities_annualFlow'!C$74/'Annex 4.6 Activities_annualFlow'!$I$74)</f>
        <v>0</v>
      </c>
      <c r="J57" s="253">
        <f>+'Annex 4.1 Detail Budget_Activi'!$AA476*('Annex 4.6 Activities_annualFlow'!D$74/'Annex 4.6 Activities_annualFlow'!$I$74)</f>
        <v>0</v>
      </c>
      <c r="K57" s="253">
        <f>+'Annex 4.1 Detail Budget_Activi'!$AA476*('Annex 4.6 Activities_annualFlow'!E$74/'Annex 4.6 Activities_annualFlow'!$I$74)</f>
        <v>0</v>
      </c>
      <c r="L57" s="253">
        <f>+'Annex 4.1 Detail Budget_Activi'!$AA476*('Annex 4.6 Activities_annualFlow'!F$74/'Annex 4.6 Activities_annualFlow'!$I$74)</f>
        <v>0</v>
      </c>
      <c r="M57" s="253">
        <f>+'Annex 4.1 Detail Budget_Activi'!$AA476*('Annex 4.6 Activities_annualFlow'!G$74/'Annex 4.6 Activities_annualFlow'!$I$74)</f>
        <v>0</v>
      </c>
      <c r="N57" s="253">
        <f>+'Annex 4.1 Detail Budget_Activi'!$AA476*('Annex 4.6 Activities_annualFlow'!H$74/'Annex 4.6 Activities_annualFlow'!$I$74)</f>
        <v>0</v>
      </c>
      <c r="O57" s="254">
        <f t="shared" si="0"/>
        <v>8057.4750000000004</v>
      </c>
    </row>
    <row r="58" spans="1:15" ht="15.75" customHeight="1">
      <c r="A58" s="373"/>
      <c r="B58" s="373"/>
      <c r="C58" s="373"/>
      <c r="D58" s="373"/>
      <c r="E58" s="373"/>
      <c r="F58" s="164" t="s">
        <v>29</v>
      </c>
      <c r="G58" s="270" t="s">
        <v>532</v>
      </c>
      <c r="H58" s="253">
        <f>+'Annex 4.1 Detail Budget_Activi'!$AA477*('Annex 4.6 Activities_annualFlow'!B$74/'Annex 4.6 Activities_annualFlow'!$I$74)</f>
        <v>5371.65</v>
      </c>
      <c r="I58" s="253">
        <f>+'Annex 4.1 Detail Budget_Activi'!$AA477*('Annex 4.6 Activities_annualFlow'!C$74/'Annex 4.6 Activities_annualFlow'!$I$74)</f>
        <v>0</v>
      </c>
      <c r="J58" s="253">
        <f>+'Annex 4.1 Detail Budget_Activi'!$AA477*('Annex 4.6 Activities_annualFlow'!D$74/'Annex 4.6 Activities_annualFlow'!$I$74)</f>
        <v>0</v>
      </c>
      <c r="K58" s="253">
        <f>+'Annex 4.1 Detail Budget_Activi'!$AA477*('Annex 4.6 Activities_annualFlow'!E$74/'Annex 4.6 Activities_annualFlow'!$I$74)</f>
        <v>0</v>
      </c>
      <c r="L58" s="253">
        <f>+'Annex 4.1 Detail Budget_Activi'!$AA477*('Annex 4.6 Activities_annualFlow'!F$74/'Annex 4.6 Activities_annualFlow'!$I$74)</f>
        <v>0</v>
      </c>
      <c r="M58" s="253">
        <f>+'Annex 4.1 Detail Budget_Activi'!$AA477*('Annex 4.6 Activities_annualFlow'!G$74/'Annex 4.6 Activities_annualFlow'!$I$74)</f>
        <v>0</v>
      </c>
      <c r="N58" s="253">
        <f>+'Annex 4.1 Detail Budget_Activi'!$AA477*('Annex 4.6 Activities_annualFlow'!H$74/'Annex 4.6 Activities_annualFlow'!$I$74)</f>
        <v>0</v>
      </c>
      <c r="O58" s="254">
        <f t="shared" si="0"/>
        <v>5371.65</v>
      </c>
    </row>
    <row r="59" spans="1:15" ht="15.75" customHeight="1">
      <c r="A59" s="373"/>
      <c r="B59" s="373"/>
      <c r="C59" s="373"/>
      <c r="D59" s="373"/>
      <c r="E59" s="374"/>
      <c r="F59" s="164" t="s">
        <v>30</v>
      </c>
      <c r="G59" s="270" t="s">
        <v>533</v>
      </c>
      <c r="H59" s="253">
        <f>+'Annex 4.1 Detail Budget_Activi'!$AA478*('Annex 4.6 Activities_annualFlow'!B$74/'Annex 4.6 Activities_annualFlow'!$I$74)</f>
        <v>20519.703000000001</v>
      </c>
      <c r="I59" s="253">
        <f>+'Annex 4.1 Detail Budget_Activi'!$AA478*('Annex 4.6 Activities_annualFlow'!C$74/'Annex 4.6 Activities_annualFlow'!$I$74)</f>
        <v>0</v>
      </c>
      <c r="J59" s="253">
        <f>+'Annex 4.1 Detail Budget_Activi'!$AA478*('Annex 4.6 Activities_annualFlow'!D$74/'Annex 4.6 Activities_annualFlow'!$I$74)</f>
        <v>0</v>
      </c>
      <c r="K59" s="253">
        <f>+'Annex 4.1 Detail Budget_Activi'!$AA478*('Annex 4.6 Activities_annualFlow'!E$74/'Annex 4.6 Activities_annualFlow'!$I$74)</f>
        <v>0</v>
      </c>
      <c r="L59" s="253">
        <f>+'Annex 4.1 Detail Budget_Activi'!$AA478*('Annex 4.6 Activities_annualFlow'!F$74/'Annex 4.6 Activities_annualFlow'!$I$74)</f>
        <v>0</v>
      </c>
      <c r="M59" s="253">
        <f>+'Annex 4.1 Detail Budget_Activi'!$AA478*('Annex 4.6 Activities_annualFlow'!G$74/'Annex 4.6 Activities_annualFlow'!$I$74)</f>
        <v>0</v>
      </c>
      <c r="N59" s="253">
        <f>+'Annex 4.1 Detail Budget_Activi'!$AA478*('Annex 4.6 Activities_annualFlow'!H$74/'Annex 4.6 Activities_annualFlow'!$I$74)</f>
        <v>0</v>
      </c>
      <c r="O59" s="254">
        <f t="shared" si="0"/>
        <v>20519.703000000001</v>
      </c>
    </row>
    <row r="60" spans="1:15" ht="15.75" customHeight="1">
      <c r="A60" s="373"/>
      <c r="B60" s="373"/>
      <c r="C60" s="373"/>
      <c r="D60" s="373" t="str">
        <f>+'Annex 4.1 Detail Budget_Activi'!A480</f>
        <v xml:space="preserve"> Systematize findings and lessons learnt and communicate project results</v>
      </c>
      <c r="E60" s="372" t="s">
        <v>506</v>
      </c>
      <c r="F60" s="164" t="s">
        <v>22</v>
      </c>
      <c r="G60" s="270" t="s">
        <v>534</v>
      </c>
      <c r="H60" s="253">
        <f>+'Annex 4.1 Detail Budget_Activi'!$W481*('Annex 4.6 Activities_annualFlow'!B$75/'Annex 4.6 Activities_annualFlow'!$I$75)</f>
        <v>0</v>
      </c>
      <c r="I60" s="253">
        <f>+'Annex 4.1 Detail Budget_Activi'!$W481*('Annex 4.6 Activities_annualFlow'!C$75/'Annex 4.6 Activities_annualFlow'!$I$75)</f>
        <v>0</v>
      </c>
      <c r="J60" s="253">
        <f>+'Annex 4.1 Detail Budget_Activi'!$W481*('Annex 4.6 Activities_annualFlow'!D$75/'Annex 4.6 Activities_annualFlow'!$I$75)</f>
        <v>0</v>
      </c>
      <c r="K60" s="253">
        <f>+'Annex 4.1 Detail Budget_Activi'!$W481*('Annex 4.6 Activities_annualFlow'!E$75/'Annex 4.6 Activities_annualFlow'!$I$75)</f>
        <v>0</v>
      </c>
      <c r="L60" s="253">
        <f>+'Annex 4.1 Detail Budget_Activi'!$W481*('Annex 4.6 Activities_annualFlow'!F$75/'Annex 4.6 Activities_annualFlow'!$I$75)</f>
        <v>0</v>
      </c>
      <c r="M60" s="253">
        <f>+'Annex 4.1 Detail Budget_Activi'!$W481*('Annex 4.6 Activities_annualFlow'!G$75/'Annex 4.6 Activities_annualFlow'!$I$75)</f>
        <v>0</v>
      </c>
      <c r="N60" s="253">
        <f>+'Annex 4.1 Detail Budget_Activi'!$W481*('Annex 4.6 Activities_annualFlow'!H$75/'Annex 4.6 Activities_annualFlow'!$I$75)</f>
        <v>0</v>
      </c>
      <c r="O60" s="254">
        <f t="shared" si="0"/>
        <v>0</v>
      </c>
    </row>
    <row r="61" spans="1:15" ht="15.75" customHeight="1">
      <c r="A61" s="373"/>
      <c r="B61" s="373"/>
      <c r="C61" s="373"/>
      <c r="D61" s="373"/>
      <c r="E61" s="373"/>
      <c r="F61" s="164" t="s">
        <v>24</v>
      </c>
      <c r="G61" s="270" t="s">
        <v>535</v>
      </c>
      <c r="H61" s="253">
        <f>+'Annex 4.1 Detail Budget_Activi'!$W482*('Annex 4.6 Activities_annualFlow'!B$75/'Annex 4.6 Activities_annualFlow'!$I$75)</f>
        <v>377.83600000000001</v>
      </c>
      <c r="I61" s="253">
        <f>+'Annex 4.1 Detail Budget_Activi'!$W482*('Annex 4.6 Activities_annualFlow'!C$75/'Annex 4.6 Activities_annualFlow'!$I$75)</f>
        <v>755.67200000000003</v>
      </c>
      <c r="J61" s="253">
        <f>+'Annex 4.1 Detail Budget_Activi'!$W482*('Annex 4.6 Activities_annualFlow'!D$75/'Annex 4.6 Activities_annualFlow'!$I$75)</f>
        <v>755.67200000000003</v>
      </c>
      <c r="K61" s="253">
        <f>+'Annex 4.1 Detail Budget_Activi'!$W482*('Annex 4.6 Activities_annualFlow'!E$75/'Annex 4.6 Activities_annualFlow'!$I$75)</f>
        <v>755.67200000000003</v>
      </c>
      <c r="L61" s="253">
        <f>+'Annex 4.1 Detail Budget_Activi'!$W482*('Annex 4.6 Activities_annualFlow'!F$75/'Annex 4.6 Activities_annualFlow'!$I$75)</f>
        <v>755.67200000000003</v>
      </c>
      <c r="M61" s="253">
        <f>+'Annex 4.1 Detail Budget_Activi'!$W482*('Annex 4.6 Activities_annualFlow'!G$75/'Annex 4.6 Activities_annualFlow'!$I$75)</f>
        <v>755.67200000000003</v>
      </c>
      <c r="N61" s="253">
        <f>+'Annex 4.1 Detail Budget_Activi'!$W482*('Annex 4.6 Activities_annualFlow'!H$75/'Annex 4.6 Activities_annualFlow'!$I$75)</f>
        <v>377.83600000000001</v>
      </c>
      <c r="O61" s="254">
        <f t="shared" si="0"/>
        <v>4534.0320000000002</v>
      </c>
    </row>
    <row r="62" spans="1:15" ht="15.75" customHeight="1">
      <c r="A62" s="373"/>
      <c r="B62" s="373"/>
      <c r="C62" s="373"/>
      <c r="D62" s="373"/>
      <c r="E62" s="373"/>
      <c r="F62" s="164" t="s">
        <v>25</v>
      </c>
      <c r="G62" s="270" t="s">
        <v>536</v>
      </c>
      <c r="H62" s="253">
        <f>+'Annex 4.1 Detail Budget_Activi'!$W483*('Annex 4.6 Activities_annualFlow'!B$75/'Annex 4.6 Activities_annualFlow'!$I$75)</f>
        <v>0</v>
      </c>
      <c r="I62" s="253">
        <f>+'Annex 4.1 Detail Budget_Activi'!$W483*('Annex 4.6 Activities_annualFlow'!C$75/'Annex 4.6 Activities_annualFlow'!$I$75)</f>
        <v>0</v>
      </c>
      <c r="J62" s="253">
        <f>+'Annex 4.1 Detail Budget_Activi'!$W483*('Annex 4.6 Activities_annualFlow'!D$75/'Annex 4.6 Activities_annualFlow'!$I$75)</f>
        <v>0</v>
      </c>
      <c r="K62" s="253">
        <f>+'Annex 4.1 Detail Budget_Activi'!$W483*('Annex 4.6 Activities_annualFlow'!E$75/'Annex 4.6 Activities_annualFlow'!$I$75)</f>
        <v>0</v>
      </c>
      <c r="L62" s="253">
        <f>+'Annex 4.1 Detail Budget_Activi'!$W483*('Annex 4.6 Activities_annualFlow'!F$75/'Annex 4.6 Activities_annualFlow'!$I$75)</f>
        <v>0</v>
      </c>
      <c r="M62" s="253">
        <f>+'Annex 4.1 Detail Budget_Activi'!$W483*('Annex 4.6 Activities_annualFlow'!G$75/'Annex 4.6 Activities_annualFlow'!$I$75)</f>
        <v>0</v>
      </c>
      <c r="N62" s="253">
        <f>+'Annex 4.1 Detail Budget_Activi'!$W483*('Annex 4.6 Activities_annualFlow'!H$75/'Annex 4.6 Activities_annualFlow'!$I$75)</f>
        <v>0</v>
      </c>
      <c r="O62" s="254">
        <f t="shared" si="0"/>
        <v>0</v>
      </c>
    </row>
    <row r="63" spans="1:15" ht="15.75" customHeight="1">
      <c r="A63" s="373"/>
      <c r="B63" s="373"/>
      <c r="C63" s="373"/>
      <c r="D63" s="373"/>
      <c r="E63" s="373"/>
      <c r="F63" s="164" t="s">
        <v>510</v>
      </c>
      <c r="G63" s="270" t="s">
        <v>537</v>
      </c>
      <c r="H63" s="253">
        <f>+'Annex 4.1 Detail Budget_Activi'!$W484*('Annex 4.6 Activities_annualFlow'!B$75/'Annex 4.6 Activities_annualFlow'!$I$75)</f>
        <v>94.459000000000003</v>
      </c>
      <c r="I63" s="253">
        <f>+'Annex 4.1 Detail Budget_Activi'!$W484*('Annex 4.6 Activities_annualFlow'!C$75/'Annex 4.6 Activities_annualFlow'!$I$75)</f>
        <v>188.91800000000001</v>
      </c>
      <c r="J63" s="253">
        <f>+'Annex 4.1 Detail Budget_Activi'!$W484*('Annex 4.6 Activities_annualFlow'!D$75/'Annex 4.6 Activities_annualFlow'!$I$75)</f>
        <v>188.91800000000001</v>
      </c>
      <c r="K63" s="253">
        <f>+'Annex 4.1 Detail Budget_Activi'!$W484*('Annex 4.6 Activities_annualFlow'!E$75/'Annex 4.6 Activities_annualFlow'!$I$75)</f>
        <v>188.91800000000001</v>
      </c>
      <c r="L63" s="253">
        <f>+'Annex 4.1 Detail Budget_Activi'!$W484*('Annex 4.6 Activities_annualFlow'!F$75/'Annex 4.6 Activities_annualFlow'!$I$75)</f>
        <v>188.91800000000001</v>
      </c>
      <c r="M63" s="253">
        <f>+'Annex 4.1 Detail Budget_Activi'!$W484*('Annex 4.6 Activities_annualFlow'!G$75/'Annex 4.6 Activities_annualFlow'!$I$75)</f>
        <v>188.91800000000001</v>
      </c>
      <c r="N63" s="253">
        <f>+'Annex 4.1 Detail Budget_Activi'!$W484*('Annex 4.6 Activities_annualFlow'!H$75/'Annex 4.6 Activities_annualFlow'!$I$75)</f>
        <v>94.459000000000003</v>
      </c>
      <c r="O63" s="254">
        <f t="shared" si="0"/>
        <v>1133.508</v>
      </c>
    </row>
    <row r="64" spans="1:15" ht="15.75" customHeight="1">
      <c r="A64" s="373"/>
      <c r="B64" s="373"/>
      <c r="C64" s="373"/>
      <c r="D64" s="373"/>
      <c r="E64" s="373"/>
      <c r="F64" s="164" t="s">
        <v>27</v>
      </c>
      <c r="G64" s="270" t="s">
        <v>538</v>
      </c>
      <c r="H64" s="253">
        <f>+'Annex 4.1 Detail Budget_Activi'!$W485*('Annex 4.6 Activities_annualFlow'!B$75/'Annex 4.6 Activities_annualFlow'!$I$75)</f>
        <v>0</v>
      </c>
      <c r="I64" s="253">
        <f>+'Annex 4.1 Detail Budget_Activi'!$W485*('Annex 4.6 Activities_annualFlow'!C$75/'Annex 4.6 Activities_annualFlow'!$I$75)</f>
        <v>0</v>
      </c>
      <c r="J64" s="253">
        <f>+'Annex 4.1 Detail Budget_Activi'!$W485*('Annex 4.6 Activities_annualFlow'!D$75/'Annex 4.6 Activities_annualFlow'!$I$75)</f>
        <v>0</v>
      </c>
      <c r="K64" s="253">
        <f>+'Annex 4.1 Detail Budget_Activi'!$W485*('Annex 4.6 Activities_annualFlow'!E$75/'Annex 4.6 Activities_annualFlow'!$I$75)</f>
        <v>0</v>
      </c>
      <c r="L64" s="253">
        <f>+'Annex 4.1 Detail Budget_Activi'!$W485*('Annex 4.6 Activities_annualFlow'!F$75/'Annex 4.6 Activities_annualFlow'!$I$75)</f>
        <v>0</v>
      </c>
      <c r="M64" s="253">
        <f>+'Annex 4.1 Detail Budget_Activi'!$W485*('Annex 4.6 Activities_annualFlow'!G$75/'Annex 4.6 Activities_annualFlow'!$I$75)</f>
        <v>0</v>
      </c>
      <c r="N64" s="253">
        <f>+'Annex 4.1 Detail Budget_Activi'!$W485*('Annex 4.6 Activities_annualFlow'!H$75/'Annex 4.6 Activities_annualFlow'!$I$75)</f>
        <v>0</v>
      </c>
      <c r="O64" s="254">
        <f t="shared" si="0"/>
        <v>0</v>
      </c>
    </row>
    <row r="65" spans="1:15" ht="15.75" customHeight="1">
      <c r="A65" s="373"/>
      <c r="B65" s="373"/>
      <c r="C65" s="373"/>
      <c r="D65" s="373"/>
      <c r="E65" s="373"/>
      <c r="F65" s="164" t="s">
        <v>28</v>
      </c>
      <c r="G65" s="270" t="s">
        <v>539</v>
      </c>
      <c r="H65" s="253">
        <f>+'Annex 4.1 Detail Budget_Activi'!$W486*('Annex 4.6 Activities_annualFlow'!B$75/'Annex 4.6 Activities_annualFlow'!$I$75)</f>
        <v>377.83600000000001</v>
      </c>
      <c r="I65" s="253">
        <f>+'Annex 4.1 Detail Budget_Activi'!$W486*('Annex 4.6 Activities_annualFlow'!C$75/'Annex 4.6 Activities_annualFlow'!$I$75)</f>
        <v>755.67200000000003</v>
      </c>
      <c r="J65" s="253">
        <f>+'Annex 4.1 Detail Budget_Activi'!$W486*('Annex 4.6 Activities_annualFlow'!D$75/'Annex 4.6 Activities_annualFlow'!$I$75)</f>
        <v>755.67200000000003</v>
      </c>
      <c r="K65" s="253">
        <f>+'Annex 4.1 Detail Budget_Activi'!$W486*('Annex 4.6 Activities_annualFlow'!E$75/'Annex 4.6 Activities_annualFlow'!$I$75)</f>
        <v>755.67200000000003</v>
      </c>
      <c r="L65" s="253">
        <f>+'Annex 4.1 Detail Budget_Activi'!$W486*('Annex 4.6 Activities_annualFlow'!F$75/'Annex 4.6 Activities_annualFlow'!$I$75)</f>
        <v>755.67200000000003</v>
      </c>
      <c r="M65" s="253">
        <f>+'Annex 4.1 Detail Budget_Activi'!$W486*('Annex 4.6 Activities_annualFlow'!G$75/'Annex 4.6 Activities_annualFlow'!$I$75)</f>
        <v>755.67200000000003</v>
      </c>
      <c r="N65" s="253">
        <f>+'Annex 4.1 Detail Budget_Activi'!$W486*('Annex 4.6 Activities_annualFlow'!H$75/'Annex 4.6 Activities_annualFlow'!$I$75)</f>
        <v>377.83600000000001</v>
      </c>
      <c r="O65" s="254">
        <f t="shared" si="0"/>
        <v>4534.0320000000002</v>
      </c>
    </row>
    <row r="66" spans="1:15" ht="15.75" customHeight="1">
      <c r="A66" s="373"/>
      <c r="B66" s="373"/>
      <c r="C66" s="373"/>
      <c r="D66" s="373"/>
      <c r="E66" s="373"/>
      <c r="F66" s="164" t="s">
        <v>29</v>
      </c>
      <c r="G66" s="270" t="s">
        <v>540</v>
      </c>
      <c r="H66" s="253">
        <f>+'Annex 4.1 Detail Budget_Activi'!$W487*('Annex 4.6 Activities_annualFlow'!B$75/'Annex 4.6 Activities_annualFlow'!$I$75)</f>
        <v>283.37699999999995</v>
      </c>
      <c r="I66" s="253">
        <f>+'Annex 4.1 Detail Budget_Activi'!$W487*('Annex 4.6 Activities_annualFlow'!C$75/'Annex 4.6 Activities_annualFlow'!$I$75)</f>
        <v>566.75399999999991</v>
      </c>
      <c r="J66" s="253">
        <f>+'Annex 4.1 Detail Budget_Activi'!$W487*('Annex 4.6 Activities_annualFlow'!D$75/'Annex 4.6 Activities_annualFlow'!$I$75)</f>
        <v>566.75399999999991</v>
      </c>
      <c r="K66" s="253">
        <f>+'Annex 4.1 Detail Budget_Activi'!$W487*('Annex 4.6 Activities_annualFlow'!E$75/'Annex 4.6 Activities_annualFlow'!$I$75)</f>
        <v>566.75399999999991</v>
      </c>
      <c r="L66" s="253">
        <f>+'Annex 4.1 Detail Budget_Activi'!$W487*('Annex 4.6 Activities_annualFlow'!F$75/'Annex 4.6 Activities_annualFlow'!$I$75)</f>
        <v>566.75399999999991</v>
      </c>
      <c r="M66" s="253">
        <f>+'Annex 4.1 Detail Budget_Activi'!$W487*('Annex 4.6 Activities_annualFlow'!G$75/'Annex 4.6 Activities_annualFlow'!$I$75)</f>
        <v>566.75399999999991</v>
      </c>
      <c r="N66" s="253">
        <f>+'Annex 4.1 Detail Budget_Activi'!$W487*('Annex 4.6 Activities_annualFlow'!H$75/'Annex 4.6 Activities_annualFlow'!$I$75)</f>
        <v>283.37699999999995</v>
      </c>
      <c r="O66" s="254">
        <f t="shared" si="0"/>
        <v>3400.5239999999994</v>
      </c>
    </row>
    <row r="67" spans="1:15" ht="15.75" customHeight="1">
      <c r="A67" s="373"/>
      <c r="B67" s="373"/>
      <c r="C67" s="373"/>
      <c r="D67" s="373"/>
      <c r="E67" s="374"/>
      <c r="F67" s="164" t="s">
        <v>30</v>
      </c>
      <c r="G67" s="270" t="s">
        <v>541</v>
      </c>
      <c r="H67" s="253">
        <f>+'Annex 4.1 Detail Budget_Activi'!$W488*('Annex 4.6 Activities_annualFlow'!B$75/'Annex 4.6 Activities_annualFlow'!$I$75)</f>
        <v>188.91800000000001</v>
      </c>
      <c r="I67" s="253">
        <f>+'Annex 4.1 Detail Budget_Activi'!$W488*('Annex 4.6 Activities_annualFlow'!C$75/'Annex 4.6 Activities_annualFlow'!$I$75)</f>
        <v>377.83600000000001</v>
      </c>
      <c r="J67" s="253">
        <f>+'Annex 4.1 Detail Budget_Activi'!$W488*('Annex 4.6 Activities_annualFlow'!D$75/'Annex 4.6 Activities_annualFlow'!$I$75)</f>
        <v>377.83600000000001</v>
      </c>
      <c r="K67" s="253">
        <f>+'Annex 4.1 Detail Budget_Activi'!$W488*('Annex 4.6 Activities_annualFlow'!E$75/'Annex 4.6 Activities_annualFlow'!$I$75)</f>
        <v>377.83600000000001</v>
      </c>
      <c r="L67" s="253">
        <f>+'Annex 4.1 Detail Budget_Activi'!$W488*('Annex 4.6 Activities_annualFlow'!F$75/'Annex 4.6 Activities_annualFlow'!$I$75)</f>
        <v>377.83600000000001</v>
      </c>
      <c r="M67" s="253">
        <f>+'Annex 4.1 Detail Budget_Activi'!$W488*('Annex 4.6 Activities_annualFlow'!G$75/'Annex 4.6 Activities_annualFlow'!$I$75)</f>
        <v>377.83600000000001</v>
      </c>
      <c r="N67" s="253">
        <f>+'Annex 4.1 Detail Budget_Activi'!$W488*('Annex 4.6 Activities_annualFlow'!H$75/'Annex 4.6 Activities_annualFlow'!$I$75)</f>
        <v>188.91800000000001</v>
      </c>
      <c r="O67" s="254">
        <f t="shared" si="0"/>
        <v>2267.0160000000001</v>
      </c>
    </row>
    <row r="68" spans="1:15" ht="15.75" customHeight="1">
      <c r="A68" s="373"/>
      <c r="B68" s="373"/>
      <c r="C68" s="373"/>
      <c r="D68" s="373"/>
      <c r="E68" s="372" t="s">
        <v>517</v>
      </c>
      <c r="F68" s="164" t="s">
        <v>22</v>
      </c>
      <c r="G68" s="270" t="s">
        <v>534</v>
      </c>
      <c r="H68" s="253">
        <f>+'Annex 4.1 Detail Budget_Activi'!$AA481*('Annex 4.6 Activities_annualFlow'!B$75/'Annex 4.6 Activities_annualFlow'!$I$75)</f>
        <v>0</v>
      </c>
      <c r="I68" s="253">
        <f>+'Annex 4.1 Detail Budget_Activi'!$AA481*('Annex 4.6 Activities_annualFlow'!C$75/'Annex 4.6 Activities_annualFlow'!$I$75)</f>
        <v>0</v>
      </c>
      <c r="J68" s="253">
        <f>+'Annex 4.1 Detail Budget_Activi'!$AA481*('Annex 4.6 Activities_annualFlow'!D$75/'Annex 4.6 Activities_annualFlow'!$I$75)</f>
        <v>0</v>
      </c>
      <c r="K68" s="253">
        <f>+'Annex 4.1 Detail Budget_Activi'!$AA481*('Annex 4.6 Activities_annualFlow'!E$75/'Annex 4.6 Activities_annualFlow'!$I$75)</f>
        <v>0</v>
      </c>
      <c r="L68" s="253">
        <f>+'Annex 4.1 Detail Budget_Activi'!$AA481*('Annex 4.6 Activities_annualFlow'!F$75/'Annex 4.6 Activities_annualFlow'!$I$75)</f>
        <v>0</v>
      </c>
      <c r="M68" s="253">
        <f>+'Annex 4.1 Detail Budget_Activi'!$AA481*('Annex 4.6 Activities_annualFlow'!G$75/'Annex 4.6 Activities_annualFlow'!$I$75)</f>
        <v>0</v>
      </c>
      <c r="N68" s="253">
        <f>+'Annex 4.1 Detail Budget_Activi'!$AA481*('Annex 4.6 Activities_annualFlow'!H$75/'Annex 4.6 Activities_annualFlow'!$I$75)</f>
        <v>0</v>
      </c>
      <c r="O68" s="254">
        <f t="shared" si="0"/>
        <v>0</v>
      </c>
    </row>
    <row r="69" spans="1:15" ht="15.75" customHeight="1">
      <c r="A69" s="373"/>
      <c r="B69" s="373"/>
      <c r="C69" s="373"/>
      <c r="D69" s="373"/>
      <c r="E69" s="373"/>
      <c r="F69" s="164" t="s">
        <v>24</v>
      </c>
      <c r="G69" s="270" t="s">
        <v>535</v>
      </c>
      <c r="H69" s="253">
        <f>+'Annex 4.1 Detail Budget_Activi'!$AA482*('Annex 4.6 Activities_annualFlow'!B$75/'Annex 4.6 Activities_annualFlow'!$I$75)</f>
        <v>1622.164</v>
      </c>
      <c r="I69" s="253">
        <f>+'Annex 4.1 Detail Budget_Activi'!$AA482*('Annex 4.6 Activities_annualFlow'!C$75/'Annex 4.6 Activities_annualFlow'!$I$75)</f>
        <v>3244.328</v>
      </c>
      <c r="J69" s="253">
        <f>+'Annex 4.1 Detail Budget_Activi'!$AA482*('Annex 4.6 Activities_annualFlow'!D$75/'Annex 4.6 Activities_annualFlow'!$I$75)</f>
        <v>3244.328</v>
      </c>
      <c r="K69" s="253">
        <f>+'Annex 4.1 Detail Budget_Activi'!$AA482*('Annex 4.6 Activities_annualFlow'!E$75/'Annex 4.6 Activities_annualFlow'!$I$75)</f>
        <v>3244.328</v>
      </c>
      <c r="L69" s="253">
        <f>+'Annex 4.1 Detail Budget_Activi'!$AA482*('Annex 4.6 Activities_annualFlow'!F$75/'Annex 4.6 Activities_annualFlow'!$I$75)</f>
        <v>3244.328</v>
      </c>
      <c r="M69" s="253">
        <f>+'Annex 4.1 Detail Budget_Activi'!$AA482*('Annex 4.6 Activities_annualFlow'!G$75/'Annex 4.6 Activities_annualFlow'!$I$75)</f>
        <v>3244.328</v>
      </c>
      <c r="N69" s="253">
        <f>+'Annex 4.1 Detail Budget_Activi'!$AA482*('Annex 4.6 Activities_annualFlow'!H$75/'Annex 4.6 Activities_annualFlow'!$I$75)</f>
        <v>1622.164</v>
      </c>
      <c r="O69" s="254">
        <f t="shared" ref="O69:O75" si="1">SUM(H69:N69)</f>
        <v>19465.968000000001</v>
      </c>
    </row>
    <row r="70" spans="1:15" ht="15.75" customHeight="1">
      <c r="A70" s="373"/>
      <c r="B70" s="373"/>
      <c r="C70" s="373"/>
      <c r="D70" s="373"/>
      <c r="E70" s="373"/>
      <c r="F70" s="164" t="s">
        <v>25</v>
      </c>
      <c r="G70" s="270" t="s">
        <v>536</v>
      </c>
      <c r="H70" s="253">
        <f>+'Annex 4.1 Detail Budget_Activi'!$AA483*('Annex 4.6 Activities_annualFlow'!B$75/'Annex 4.6 Activities_annualFlow'!$I$75)</f>
        <v>0</v>
      </c>
      <c r="I70" s="253">
        <f>+'Annex 4.1 Detail Budget_Activi'!$AA483*('Annex 4.6 Activities_annualFlow'!C$75/'Annex 4.6 Activities_annualFlow'!$I$75)</f>
        <v>0</v>
      </c>
      <c r="J70" s="253">
        <f>+'Annex 4.1 Detail Budget_Activi'!$AA483*('Annex 4.6 Activities_annualFlow'!D$75/'Annex 4.6 Activities_annualFlow'!$I$75)</f>
        <v>0</v>
      </c>
      <c r="K70" s="253">
        <f>+'Annex 4.1 Detail Budget_Activi'!$AA483*('Annex 4.6 Activities_annualFlow'!E$75/'Annex 4.6 Activities_annualFlow'!$I$75)</f>
        <v>0</v>
      </c>
      <c r="L70" s="253">
        <f>+'Annex 4.1 Detail Budget_Activi'!$AA483*('Annex 4.6 Activities_annualFlow'!F$75/'Annex 4.6 Activities_annualFlow'!$I$75)</f>
        <v>0</v>
      </c>
      <c r="M70" s="253">
        <f>+'Annex 4.1 Detail Budget_Activi'!$AA483*('Annex 4.6 Activities_annualFlow'!G$75/'Annex 4.6 Activities_annualFlow'!$I$75)</f>
        <v>0</v>
      </c>
      <c r="N70" s="253">
        <f>+'Annex 4.1 Detail Budget_Activi'!$AA483*('Annex 4.6 Activities_annualFlow'!H$75/'Annex 4.6 Activities_annualFlow'!$I$75)</f>
        <v>0</v>
      </c>
      <c r="O70" s="254">
        <f t="shared" si="1"/>
        <v>0</v>
      </c>
    </row>
    <row r="71" spans="1:15" ht="15.75" customHeight="1">
      <c r="A71" s="373"/>
      <c r="B71" s="373"/>
      <c r="C71" s="373"/>
      <c r="D71" s="373"/>
      <c r="E71" s="373"/>
      <c r="F71" s="164" t="s">
        <v>510</v>
      </c>
      <c r="G71" s="270" t="s">
        <v>537</v>
      </c>
      <c r="H71" s="253">
        <f>+'Annex 4.1 Detail Budget_Activi'!$AA484*('Annex 4.6 Activities_annualFlow'!B$75/'Annex 4.6 Activities_annualFlow'!$I$75)</f>
        <v>405.541</v>
      </c>
      <c r="I71" s="253">
        <f>+'Annex 4.1 Detail Budget_Activi'!$AA484*('Annex 4.6 Activities_annualFlow'!C$75/'Annex 4.6 Activities_annualFlow'!$I$75)</f>
        <v>811.08199999999999</v>
      </c>
      <c r="J71" s="253">
        <f>+'Annex 4.1 Detail Budget_Activi'!$AA484*('Annex 4.6 Activities_annualFlow'!D$75/'Annex 4.6 Activities_annualFlow'!$I$75)</f>
        <v>811.08199999999999</v>
      </c>
      <c r="K71" s="253">
        <f>+'Annex 4.1 Detail Budget_Activi'!$AA484*('Annex 4.6 Activities_annualFlow'!E$75/'Annex 4.6 Activities_annualFlow'!$I$75)</f>
        <v>811.08199999999999</v>
      </c>
      <c r="L71" s="253">
        <f>+'Annex 4.1 Detail Budget_Activi'!$AA484*('Annex 4.6 Activities_annualFlow'!F$75/'Annex 4.6 Activities_annualFlow'!$I$75)</f>
        <v>811.08199999999999</v>
      </c>
      <c r="M71" s="253">
        <f>+'Annex 4.1 Detail Budget_Activi'!$AA484*('Annex 4.6 Activities_annualFlow'!G$75/'Annex 4.6 Activities_annualFlow'!$I$75)</f>
        <v>811.08199999999999</v>
      </c>
      <c r="N71" s="253">
        <f>+'Annex 4.1 Detail Budget_Activi'!$AA484*('Annex 4.6 Activities_annualFlow'!H$75/'Annex 4.6 Activities_annualFlow'!$I$75)</f>
        <v>405.541</v>
      </c>
      <c r="O71" s="254">
        <f t="shared" si="1"/>
        <v>4866.4920000000002</v>
      </c>
    </row>
    <row r="72" spans="1:15" ht="13.5" customHeight="1">
      <c r="A72" s="373"/>
      <c r="B72" s="373"/>
      <c r="C72" s="373"/>
      <c r="D72" s="373"/>
      <c r="E72" s="373"/>
      <c r="F72" s="164" t="s">
        <v>27</v>
      </c>
      <c r="G72" s="270" t="s">
        <v>538</v>
      </c>
      <c r="H72" s="253">
        <f>+'Annex 4.1 Detail Budget_Activi'!$AA485*('Annex 4.6 Activities_annualFlow'!B$75/'Annex 4.6 Activities_annualFlow'!$I$75)</f>
        <v>0</v>
      </c>
      <c r="I72" s="253">
        <f>+'Annex 4.1 Detail Budget_Activi'!$AA485*('Annex 4.6 Activities_annualFlow'!C$75/'Annex 4.6 Activities_annualFlow'!$I$75)</f>
        <v>0</v>
      </c>
      <c r="J72" s="253">
        <f>+'Annex 4.1 Detail Budget_Activi'!$AA485*('Annex 4.6 Activities_annualFlow'!D$75/'Annex 4.6 Activities_annualFlow'!$I$75)</f>
        <v>0</v>
      </c>
      <c r="K72" s="253">
        <f>+'Annex 4.1 Detail Budget_Activi'!$AA485*('Annex 4.6 Activities_annualFlow'!E$75/'Annex 4.6 Activities_annualFlow'!$I$75)</f>
        <v>0</v>
      </c>
      <c r="L72" s="253">
        <f>+'Annex 4.1 Detail Budget_Activi'!$AA485*('Annex 4.6 Activities_annualFlow'!F$75/'Annex 4.6 Activities_annualFlow'!$I$75)</f>
        <v>0</v>
      </c>
      <c r="M72" s="253">
        <f>+'Annex 4.1 Detail Budget_Activi'!$AA485*('Annex 4.6 Activities_annualFlow'!G$75/'Annex 4.6 Activities_annualFlow'!$I$75)</f>
        <v>0</v>
      </c>
      <c r="N72" s="253">
        <f>+'Annex 4.1 Detail Budget_Activi'!$AA485*('Annex 4.6 Activities_annualFlow'!H$75/'Annex 4.6 Activities_annualFlow'!$I$75)</f>
        <v>0</v>
      </c>
      <c r="O72" s="254">
        <f t="shared" si="1"/>
        <v>0</v>
      </c>
    </row>
    <row r="73" spans="1:15" ht="13.5" customHeight="1">
      <c r="A73" s="373"/>
      <c r="B73" s="373"/>
      <c r="C73" s="373"/>
      <c r="D73" s="373"/>
      <c r="E73" s="373"/>
      <c r="F73" s="164" t="s">
        <v>28</v>
      </c>
      <c r="G73" s="270" t="s">
        <v>539</v>
      </c>
      <c r="H73" s="253">
        <f>+'Annex 4.1 Detail Budget_Activi'!$AA486*('Annex 4.6 Activities_annualFlow'!B$75/'Annex 4.6 Activities_annualFlow'!$I$75)</f>
        <v>1622.164</v>
      </c>
      <c r="I73" s="253">
        <f>+'Annex 4.1 Detail Budget_Activi'!$AA486*('Annex 4.6 Activities_annualFlow'!C$75/'Annex 4.6 Activities_annualFlow'!$I$75)</f>
        <v>3244.328</v>
      </c>
      <c r="J73" s="253">
        <f>+'Annex 4.1 Detail Budget_Activi'!$AA486*('Annex 4.6 Activities_annualFlow'!D$75/'Annex 4.6 Activities_annualFlow'!$I$75)</f>
        <v>3244.328</v>
      </c>
      <c r="K73" s="253">
        <f>+'Annex 4.1 Detail Budget_Activi'!$AA486*('Annex 4.6 Activities_annualFlow'!E$75/'Annex 4.6 Activities_annualFlow'!$I$75)</f>
        <v>3244.328</v>
      </c>
      <c r="L73" s="253">
        <f>+'Annex 4.1 Detail Budget_Activi'!$AA486*('Annex 4.6 Activities_annualFlow'!F$75/'Annex 4.6 Activities_annualFlow'!$I$75)</f>
        <v>3244.328</v>
      </c>
      <c r="M73" s="253">
        <f>+'Annex 4.1 Detail Budget_Activi'!$AA486*('Annex 4.6 Activities_annualFlow'!G$75/'Annex 4.6 Activities_annualFlow'!$I$75)</f>
        <v>3244.328</v>
      </c>
      <c r="N73" s="253">
        <f>+'Annex 4.1 Detail Budget_Activi'!$AA486*('Annex 4.6 Activities_annualFlow'!H$75/'Annex 4.6 Activities_annualFlow'!$I$75)</f>
        <v>1622.164</v>
      </c>
      <c r="O73" s="254">
        <f t="shared" si="1"/>
        <v>19465.968000000001</v>
      </c>
    </row>
    <row r="74" spans="1:15" ht="13.5" customHeight="1">
      <c r="A74" s="373"/>
      <c r="B74" s="373"/>
      <c r="C74" s="373"/>
      <c r="D74" s="373"/>
      <c r="E74" s="373"/>
      <c r="F74" s="164" t="s">
        <v>29</v>
      </c>
      <c r="G74" s="270" t="s">
        <v>540</v>
      </c>
      <c r="H74" s="253">
        <f>+'Annex 4.1 Detail Budget_Activi'!$AA487*('Annex 4.6 Activities_annualFlow'!B$75/'Annex 4.6 Activities_annualFlow'!$I$75)</f>
        <v>1216.6229999999998</v>
      </c>
      <c r="I74" s="253">
        <f>+'Annex 4.1 Detail Budget_Activi'!$AA487*('Annex 4.6 Activities_annualFlow'!C$75/'Annex 4.6 Activities_annualFlow'!$I$75)</f>
        <v>2433.2459999999996</v>
      </c>
      <c r="J74" s="253">
        <f>+'Annex 4.1 Detail Budget_Activi'!$AA487*('Annex 4.6 Activities_annualFlow'!D$75/'Annex 4.6 Activities_annualFlow'!$I$75)</f>
        <v>2433.2459999999996</v>
      </c>
      <c r="K74" s="253">
        <f>+'Annex 4.1 Detail Budget_Activi'!$AA487*('Annex 4.6 Activities_annualFlow'!E$75/'Annex 4.6 Activities_annualFlow'!$I$75)</f>
        <v>2433.2459999999996</v>
      </c>
      <c r="L74" s="253">
        <f>+'Annex 4.1 Detail Budget_Activi'!$AA487*('Annex 4.6 Activities_annualFlow'!F$75/'Annex 4.6 Activities_annualFlow'!$I$75)</f>
        <v>2433.2459999999996</v>
      </c>
      <c r="M74" s="253">
        <f>+'Annex 4.1 Detail Budget_Activi'!$AA487*('Annex 4.6 Activities_annualFlow'!G$75/'Annex 4.6 Activities_annualFlow'!$I$75)</f>
        <v>2433.2459999999996</v>
      </c>
      <c r="N74" s="253">
        <f>+'Annex 4.1 Detail Budget_Activi'!$AA487*('Annex 4.6 Activities_annualFlow'!H$75/'Annex 4.6 Activities_annualFlow'!$I$75)</f>
        <v>1216.6229999999998</v>
      </c>
      <c r="O74" s="254">
        <f t="shared" si="1"/>
        <v>14599.475999999997</v>
      </c>
    </row>
    <row r="75" spans="1:15" ht="13.5" customHeight="1">
      <c r="A75" s="373"/>
      <c r="B75" s="373"/>
      <c r="C75" s="373"/>
      <c r="D75" s="373"/>
      <c r="E75" s="374"/>
      <c r="F75" s="164" t="s">
        <v>30</v>
      </c>
      <c r="G75" s="270" t="s">
        <v>541</v>
      </c>
      <c r="H75" s="253">
        <f>+'Annex 4.1 Detail Budget_Activi'!$AA488*('Annex 4.6 Activities_annualFlow'!B$75/'Annex 4.6 Activities_annualFlow'!$I$75)</f>
        <v>811.08199999999999</v>
      </c>
      <c r="I75" s="253">
        <f>+'Annex 4.1 Detail Budget_Activi'!$AA488*('Annex 4.6 Activities_annualFlow'!C$75/'Annex 4.6 Activities_annualFlow'!$I$75)</f>
        <v>1622.164</v>
      </c>
      <c r="J75" s="253">
        <f>+'Annex 4.1 Detail Budget_Activi'!$AA488*('Annex 4.6 Activities_annualFlow'!D$75/'Annex 4.6 Activities_annualFlow'!$I$75)</f>
        <v>1622.164</v>
      </c>
      <c r="K75" s="253">
        <f>+'Annex 4.1 Detail Budget_Activi'!$AA488*('Annex 4.6 Activities_annualFlow'!E$75/'Annex 4.6 Activities_annualFlow'!$I$75)</f>
        <v>1622.164</v>
      </c>
      <c r="L75" s="253">
        <f>+'Annex 4.1 Detail Budget_Activi'!$AA488*('Annex 4.6 Activities_annualFlow'!F$75/'Annex 4.6 Activities_annualFlow'!$I$75)</f>
        <v>1622.164</v>
      </c>
      <c r="M75" s="253">
        <f>+'Annex 4.1 Detail Budget_Activi'!$AA488*('Annex 4.6 Activities_annualFlow'!G$75/'Annex 4.6 Activities_annualFlow'!$I$75)</f>
        <v>1622.164</v>
      </c>
      <c r="N75" s="253">
        <f>+'Annex 4.1 Detail Budget_Activi'!$AA488*('Annex 4.6 Activities_annualFlow'!H$75/'Annex 4.6 Activities_annualFlow'!$I$75)</f>
        <v>811.08199999999999</v>
      </c>
      <c r="O75" s="254">
        <f t="shared" si="1"/>
        <v>9732.9840000000004</v>
      </c>
    </row>
    <row r="76" spans="1:15" ht="13.5" customHeight="1">
      <c r="A76" s="373"/>
      <c r="B76" s="335"/>
      <c r="C76" s="255" t="s">
        <v>542</v>
      </c>
      <c r="D76" s="255"/>
      <c r="E76" s="256"/>
      <c r="F76" s="256"/>
      <c r="G76" s="256"/>
      <c r="H76" s="257">
        <f>SUM(H4:H75)</f>
        <v>176145.86241494084</v>
      </c>
      <c r="I76" s="257">
        <f t="shared" ref="I76:O76" si="2">SUM(I4:I75)</f>
        <v>94945.862414940813</v>
      </c>
      <c r="J76" s="257">
        <f t="shared" si="2"/>
        <v>94945.862414940813</v>
      </c>
      <c r="K76" s="257">
        <f t="shared" si="2"/>
        <v>94945.862414940813</v>
      </c>
      <c r="L76" s="257">
        <f t="shared" si="2"/>
        <v>94945.862414940813</v>
      </c>
      <c r="M76" s="257">
        <f t="shared" si="2"/>
        <v>94945.862414940813</v>
      </c>
      <c r="N76" s="257">
        <f t="shared" si="2"/>
        <v>87945.862414940813</v>
      </c>
      <c r="O76" s="257">
        <f t="shared" si="2"/>
        <v>738821.03690458578</v>
      </c>
    </row>
    <row r="77" spans="1:15">
      <c r="A77" s="335"/>
      <c r="B77" s="335"/>
      <c r="C77" s="255"/>
      <c r="D77" s="255"/>
      <c r="E77" s="256"/>
      <c r="F77" s="256"/>
      <c r="G77" s="256"/>
      <c r="H77" s="256"/>
      <c r="I77" s="256"/>
      <c r="J77" s="256"/>
      <c r="K77" s="256"/>
      <c r="L77" s="256"/>
      <c r="M77" s="256"/>
      <c r="N77" s="256"/>
      <c r="O77" s="256"/>
    </row>
    <row r="78" spans="1:15">
      <c r="A78" s="258" t="s">
        <v>543</v>
      </c>
      <c r="B78" s="258"/>
      <c r="C78" s="258"/>
      <c r="D78" s="258"/>
      <c r="E78" s="258"/>
      <c r="F78" s="258"/>
      <c r="G78" s="258"/>
      <c r="H78" s="259">
        <f>+H79+H84</f>
        <v>176145.86241494084</v>
      </c>
      <c r="I78" s="259">
        <f t="shared" ref="I78:N78" si="3">+I79+I84</f>
        <v>94945.862414940828</v>
      </c>
      <c r="J78" s="259">
        <f t="shared" si="3"/>
        <v>94945.862414940828</v>
      </c>
      <c r="K78" s="259">
        <f t="shared" si="3"/>
        <v>94945.862414940828</v>
      </c>
      <c r="L78" s="259">
        <f t="shared" si="3"/>
        <v>94945.862414940828</v>
      </c>
      <c r="M78" s="259">
        <f t="shared" si="3"/>
        <v>94945.862414940828</v>
      </c>
      <c r="N78" s="259">
        <f t="shared" si="3"/>
        <v>87945.862414940813</v>
      </c>
      <c r="O78" s="259">
        <f>SUM(H78:N78)</f>
        <v>738821.0369045859</v>
      </c>
    </row>
    <row r="79" spans="1:15">
      <c r="A79" s="258" t="s">
        <v>544</v>
      </c>
      <c r="B79" s="258"/>
      <c r="C79" s="258"/>
      <c r="D79" s="258"/>
      <c r="E79" s="258"/>
      <c r="F79" s="258"/>
      <c r="G79" s="258"/>
      <c r="H79" s="259">
        <f>SUM(H80:H81)</f>
        <v>89560.004207470396</v>
      </c>
      <c r="I79" s="259">
        <f t="shared" ref="I79:N79" si="4">SUM(I80:I81)</f>
        <v>50060.383207470411</v>
      </c>
      <c r="J79" s="259">
        <f t="shared" si="4"/>
        <v>50060.383207470411</v>
      </c>
      <c r="K79" s="259">
        <f t="shared" si="4"/>
        <v>50060.383207470411</v>
      </c>
      <c r="L79" s="259">
        <f t="shared" si="4"/>
        <v>50060.383207470411</v>
      </c>
      <c r="M79" s="259">
        <f t="shared" si="4"/>
        <v>50060.383207470411</v>
      </c>
      <c r="N79" s="259">
        <f t="shared" si="4"/>
        <v>48737.957207470412</v>
      </c>
      <c r="O79" s="259">
        <f t="shared" ref="O79:O84" si="5">SUM(H79:N79)</f>
        <v>388599.87745229289</v>
      </c>
    </row>
    <row r="80" spans="1:15">
      <c r="A80" s="258" t="s">
        <v>545</v>
      </c>
      <c r="B80" s="258"/>
      <c r="C80" s="258"/>
      <c r="D80" s="258"/>
      <c r="E80" s="258"/>
      <c r="F80" s="258"/>
      <c r="G80" s="258"/>
      <c r="H80" s="259">
        <f>+H4+H5+H6+H7+H8+H9+H10+H11+H28+H29+H30+H31+H32+H33+H34+H35+H44+H45+H46+H47+H48+H49+H50+H51+H60+H61+H62+H63+H64+H65+H66+H67</f>
        <v>68732.204207470408</v>
      </c>
      <c r="I80" s="259">
        <f t="shared" ref="I80:O80" si="6">+I4+I5+I6+I7+I8+I9+I10+I11+I28+I29+I30+I31+I32+I33+I34+I35+I44+I45+I46+I47+I48+I49+I50+I51+I60+I61+I62+I63+I64+I65+I66+I67</f>
        <v>29232.583207470416</v>
      </c>
      <c r="J80" s="259">
        <f t="shared" si="6"/>
        <v>29232.583207470416</v>
      </c>
      <c r="K80" s="259">
        <f t="shared" si="6"/>
        <v>29232.583207470416</v>
      </c>
      <c r="L80" s="259">
        <f t="shared" si="6"/>
        <v>29232.583207470416</v>
      </c>
      <c r="M80" s="259">
        <f t="shared" si="6"/>
        <v>29232.583207470416</v>
      </c>
      <c r="N80" s="259">
        <f t="shared" si="6"/>
        <v>27910.157207470416</v>
      </c>
      <c r="O80" s="259">
        <f t="shared" si="6"/>
        <v>242805.27745229288</v>
      </c>
    </row>
    <row r="81" spans="1:17">
      <c r="A81" s="258" t="s">
        <v>546</v>
      </c>
      <c r="B81" s="258"/>
      <c r="C81" s="258"/>
      <c r="D81" s="258"/>
      <c r="E81" s="258"/>
      <c r="F81" s="258"/>
      <c r="G81" s="258"/>
      <c r="H81" s="259">
        <f>+H12+H13+H14+H15+H16+H17+H18+H19</f>
        <v>20827.799999999996</v>
      </c>
      <c r="I81" s="259">
        <f>+I12+I13+I14+I15+I16+I17+I18+I19</f>
        <v>20827.799999999996</v>
      </c>
      <c r="J81" s="259">
        <f>+J12+J13+J14+J15+J16+J17+J18+J19</f>
        <v>20827.799999999996</v>
      </c>
      <c r="K81" s="259">
        <f>+K12+K13+K14+K15+K16+K17+K18+K19</f>
        <v>20827.799999999996</v>
      </c>
      <c r="L81" s="259">
        <f>+L12+L13+L14+L15+L16+L17+L18+L19</f>
        <v>20827.799999999996</v>
      </c>
      <c r="M81" s="259">
        <f>+M12+M13+M14+M15+M16+M17+M18+M19</f>
        <v>20827.799999999996</v>
      </c>
      <c r="N81" s="259">
        <f>+N12+N13+N14+N15+N16+N17+N18+N19</f>
        <v>20827.799999999996</v>
      </c>
      <c r="O81" s="259">
        <f t="shared" si="5"/>
        <v>145794.59999999995</v>
      </c>
    </row>
    <row r="82" spans="1:17">
      <c r="A82" s="258" t="s">
        <v>547</v>
      </c>
      <c r="B82" s="258"/>
      <c r="C82" s="258"/>
      <c r="D82" s="258"/>
      <c r="E82" s="258"/>
      <c r="F82" s="258"/>
      <c r="G82" s="258"/>
      <c r="H82" s="327" t="s">
        <v>548</v>
      </c>
      <c r="I82" s="327" t="s">
        <v>548</v>
      </c>
      <c r="J82" s="327" t="s">
        <v>548</v>
      </c>
      <c r="K82" s="327" t="s">
        <v>548</v>
      </c>
      <c r="L82" s="327" t="s">
        <v>548</v>
      </c>
      <c r="M82" s="327" t="s">
        <v>548</v>
      </c>
      <c r="N82" s="327" t="s">
        <v>548</v>
      </c>
      <c r="O82" s="259">
        <f t="shared" si="5"/>
        <v>0</v>
      </c>
    </row>
    <row r="83" spans="1:17">
      <c r="A83" s="258" t="s">
        <v>14</v>
      </c>
      <c r="B83" s="258"/>
      <c r="C83" s="258"/>
      <c r="D83" s="258"/>
      <c r="E83" s="258"/>
      <c r="F83" s="258"/>
      <c r="G83" s="258"/>
      <c r="H83" s="327" t="s">
        <v>548</v>
      </c>
      <c r="I83" s="327" t="s">
        <v>548</v>
      </c>
      <c r="J83" s="327" t="s">
        <v>548</v>
      </c>
      <c r="K83" s="327" t="s">
        <v>548</v>
      </c>
      <c r="L83" s="327" t="s">
        <v>548</v>
      </c>
      <c r="M83" s="327" t="s">
        <v>548</v>
      </c>
      <c r="N83" s="327" t="s">
        <v>548</v>
      </c>
      <c r="O83" s="259">
        <f t="shared" si="5"/>
        <v>0</v>
      </c>
      <c r="P83" s="294"/>
      <c r="Q83" s="293"/>
    </row>
    <row r="84" spans="1:17">
      <c r="A84" s="258" t="s">
        <v>549</v>
      </c>
      <c r="B84" s="258"/>
      <c r="C84" s="258"/>
      <c r="D84" s="258"/>
      <c r="E84" s="258"/>
      <c r="F84" s="258"/>
      <c r="G84" s="258"/>
      <c r="H84" s="259">
        <f>+H20+H21+H22+H23+H24+H25+H26+H27+H36+H37+H38+H39+H40+H41+H42+H43+H52+H53+H54+H55+H56+H57+H58+H59+H68+H69+H70+H71+H72+H73+H74+H75</f>
        <v>86585.858207470432</v>
      </c>
      <c r="I84" s="259">
        <f t="shared" ref="I84:O84" si="7">+I20+I21+I22+I23+I24+I25+I26+I27+I36+I37+I38+I39+I40+I41+I42+I43+I52+I53+I54+I55+I56+I57+I58+I59+I68+I69+I70+I71+I72+I73+I74+I75</f>
        <v>44885.479207470416</v>
      </c>
      <c r="J84" s="259">
        <f t="shared" si="7"/>
        <v>44885.479207470416</v>
      </c>
      <c r="K84" s="259">
        <f t="shared" si="7"/>
        <v>44885.479207470416</v>
      </c>
      <c r="L84" s="259">
        <f t="shared" si="7"/>
        <v>44885.479207470416</v>
      </c>
      <c r="M84" s="259">
        <f t="shared" si="7"/>
        <v>44885.479207470416</v>
      </c>
      <c r="N84" s="259">
        <f t="shared" si="7"/>
        <v>39207.905207470409</v>
      </c>
      <c r="O84" s="259">
        <f t="shared" si="7"/>
        <v>350221.15945229289</v>
      </c>
    </row>
    <row r="86" spans="1:17">
      <c r="A86" s="298" t="s">
        <v>550</v>
      </c>
      <c r="B86" s="299"/>
    </row>
    <row r="87" spans="1:17">
      <c r="A87" s="29" t="s">
        <v>551</v>
      </c>
    </row>
  </sheetData>
  <mergeCells count="17">
    <mergeCell ref="E68:E75"/>
    <mergeCell ref="A4:A76"/>
    <mergeCell ref="E28:E35"/>
    <mergeCell ref="E36:E43"/>
    <mergeCell ref="D28:D43"/>
    <mergeCell ref="C4:C43"/>
    <mergeCell ref="E44:E51"/>
    <mergeCell ref="E52:E59"/>
    <mergeCell ref="D44:D59"/>
    <mergeCell ref="E4:E11"/>
    <mergeCell ref="E12:E19"/>
    <mergeCell ref="E20:E27"/>
    <mergeCell ref="D4:D27"/>
    <mergeCell ref="C44:C75"/>
    <mergeCell ref="B4:B75"/>
    <mergeCell ref="D60:D75"/>
    <mergeCell ref="E60:E6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Q67"/>
  <sheetViews>
    <sheetView topLeftCell="A45" zoomScale="60" zoomScaleNormal="60" workbookViewId="0">
      <selection activeCell="F72" sqref="F72"/>
    </sheetView>
  </sheetViews>
  <sheetFormatPr defaultColWidth="9.140625" defaultRowHeight="15"/>
  <cols>
    <col min="1" max="1" width="45.140625" style="29" customWidth="1"/>
    <col min="2" max="2" width="21.85546875" style="29" customWidth="1"/>
    <col min="3" max="3" width="27" style="29" customWidth="1"/>
    <col min="4" max="4" width="17.85546875" style="29" customWidth="1"/>
    <col min="5" max="5" width="16.42578125" style="29" customWidth="1"/>
    <col min="6" max="6" width="21.5703125" style="29" customWidth="1"/>
    <col min="7" max="7" width="16.42578125" style="29" customWidth="1"/>
    <col min="8" max="8" width="13.42578125" style="29" customWidth="1"/>
    <col min="9" max="13" width="16.28515625" style="29" bestFit="1" customWidth="1"/>
    <col min="14" max="15" width="13.42578125" style="29" customWidth="1"/>
    <col min="16" max="16" width="13" style="29" bestFit="1" customWidth="1"/>
    <col min="17" max="17" width="10.85546875" style="29" bestFit="1" customWidth="1"/>
    <col min="18" max="16384" width="9.140625" style="29"/>
  </cols>
  <sheetData>
    <row r="1" spans="1:15" ht="18.75">
      <c r="A1" s="251" t="s">
        <v>488</v>
      </c>
      <c r="B1" s="251"/>
    </row>
    <row r="2" spans="1:15" ht="18.75">
      <c r="A2" s="251" t="s">
        <v>489</v>
      </c>
      <c r="B2" s="251"/>
    </row>
    <row r="3" spans="1:15" ht="30">
      <c r="A3" s="252" t="s">
        <v>490</v>
      </c>
      <c r="B3" s="252" t="s">
        <v>491</v>
      </c>
      <c r="C3" s="252" t="s">
        <v>492</v>
      </c>
      <c r="D3" s="252" t="s">
        <v>493</v>
      </c>
      <c r="E3" s="252" t="s">
        <v>494</v>
      </c>
      <c r="F3" s="252" t="s">
        <v>495</v>
      </c>
      <c r="G3" s="252" t="s">
        <v>496</v>
      </c>
      <c r="H3" s="252" t="s">
        <v>497</v>
      </c>
      <c r="I3" s="252" t="s">
        <v>498</v>
      </c>
      <c r="J3" s="252" t="s">
        <v>499</v>
      </c>
      <c r="K3" s="252" t="s">
        <v>500</v>
      </c>
      <c r="L3" s="252" t="s">
        <v>501</v>
      </c>
      <c r="M3" s="252" t="s">
        <v>502</v>
      </c>
      <c r="N3" s="252" t="s">
        <v>503</v>
      </c>
      <c r="O3" s="252" t="s">
        <v>504</v>
      </c>
    </row>
    <row r="4" spans="1:15">
      <c r="A4" s="372" t="str">
        <f>'Detailed Budget'!$A$4</f>
        <v>Project Management Component</v>
      </c>
      <c r="B4" s="373" t="str">
        <f>'Detailed Budget'!$B$4</f>
        <v>Project Management Component</v>
      </c>
      <c r="C4" s="373" t="str">
        <f>'Detailed Budget'!$C$4</f>
        <v>Project Management Unit (PMU) in operation</v>
      </c>
      <c r="D4" s="373" t="str">
        <f>'Detailed Budget'!$D$4</f>
        <v xml:space="preserve"> Set-up and operate the PMU</v>
      </c>
      <c r="E4" s="373" t="str">
        <f>'Detailed Budget'!$E$4</f>
        <v>GCF Grant</v>
      </c>
      <c r="F4" s="164" t="s">
        <v>24</v>
      </c>
      <c r="G4" s="270" t="s">
        <v>508</v>
      </c>
      <c r="H4" s="253">
        <f>+'Annex 4.1 Detail Budget_Activi'!$W451*('Annex 4.6 Activities_annualFlow'!B$71/'Annex 4.6 Activities_annualFlow'!$I$71)</f>
        <v>18428.571428571428</v>
      </c>
      <c r="I4" s="253">
        <f>+'Annex 4.1 Detail Budget_Activi'!$W451*('Annex 4.6 Activities_annualFlow'!C$71/'Annex 4.6 Activities_annualFlow'!$I$71)</f>
        <v>18428.571428571428</v>
      </c>
      <c r="J4" s="253">
        <f>+'Annex 4.1 Detail Budget_Activi'!$W451*('Annex 4.6 Activities_annualFlow'!D$71/'Annex 4.6 Activities_annualFlow'!$I$71)</f>
        <v>18428.571428571428</v>
      </c>
      <c r="K4" s="253">
        <f>+'Annex 4.1 Detail Budget_Activi'!$W451*('Annex 4.6 Activities_annualFlow'!E$71/'Annex 4.6 Activities_annualFlow'!$I$71)</f>
        <v>18428.571428571428</v>
      </c>
      <c r="L4" s="253">
        <f>+'Annex 4.1 Detail Budget_Activi'!$W451*('Annex 4.6 Activities_annualFlow'!F$71/'Annex 4.6 Activities_annualFlow'!$I$71)</f>
        <v>18428.571428571428</v>
      </c>
      <c r="M4" s="253">
        <f>+'Annex 4.1 Detail Budget_Activi'!$W451*('Annex 4.6 Activities_annualFlow'!G$71/'Annex 4.6 Activities_annualFlow'!$I$71)</f>
        <v>18428.571428571428</v>
      </c>
      <c r="N4" s="253">
        <f>+'Annex 4.1 Detail Budget_Activi'!$W451*('Annex 4.6 Activities_annualFlow'!H$71/'Annex 4.6 Activities_annualFlow'!$I$71)</f>
        <v>18428.571428571428</v>
      </c>
      <c r="O4" s="254">
        <f t="shared" ref="O4:O51" si="0">SUM(H4:N4)</f>
        <v>128999.99999999997</v>
      </c>
    </row>
    <row r="5" spans="1:15">
      <c r="A5" s="373"/>
      <c r="B5" s="373"/>
      <c r="C5" s="373"/>
      <c r="D5" s="373"/>
      <c r="E5" s="373"/>
      <c r="F5" s="164" t="s">
        <v>510</v>
      </c>
      <c r="G5" s="270" t="s">
        <v>511</v>
      </c>
      <c r="H5" s="253">
        <f>+'Annex 4.1 Detail Budget_Activi'!$W453*('Annex 4.6 Activities_annualFlow'!B$71/'Annex 4.6 Activities_annualFlow'!$I$71)</f>
        <v>513.51428571428573</v>
      </c>
      <c r="I5" s="253">
        <f>+'Annex 4.1 Detail Budget_Activi'!$W453*('Annex 4.6 Activities_annualFlow'!C$71/'Annex 4.6 Activities_annualFlow'!$I$71)</f>
        <v>513.51428571428573</v>
      </c>
      <c r="J5" s="253">
        <f>+'Annex 4.1 Detail Budget_Activi'!$W453*('Annex 4.6 Activities_annualFlow'!D$71/'Annex 4.6 Activities_annualFlow'!$I$71)</f>
        <v>513.51428571428573</v>
      </c>
      <c r="K5" s="253">
        <f>+'Annex 4.1 Detail Budget_Activi'!$W453*('Annex 4.6 Activities_annualFlow'!E$71/'Annex 4.6 Activities_annualFlow'!$I$71)</f>
        <v>513.51428571428573</v>
      </c>
      <c r="L5" s="253">
        <f>+'Annex 4.1 Detail Budget_Activi'!$W453*('Annex 4.6 Activities_annualFlow'!F$71/'Annex 4.6 Activities_annualFlow'!$I$71)</f>
        <v>513.51428571428573</v>
      </c>
      <c r="M5" s="253">
        <f>+'Annex 4.1 Detail Budget_Activi'!$W453*('Annex 4.6 Activities_annualFlow'!G$71/'Annex 4.6 Activities_annualFlow'!$I$71)</f>
        <v>513.51428571428573</v>
      </c>
      <c r="N5" s="253">
        <f>+'Annex 4.1 Detail Budget_Activi'!$W453*('Annex 4.6 Activities_annualFlow'!H$71/'Annex 4.6 Activities_annualFlow'!$I$71)</f>
        <v>513.51428571428573</v>
      </c>
      <c r="O5" s="254">
        <f t="shared" si="0"/>
        <v>3594.5999999999995</v>
      </c>
    </row>
    <row r="6" spans="1:15">
      <c r="A6" s="373"/>
      <c r="B6" s="373"/>
      <c r="C6" s="373"/>
      <c r="D6" s="373"/>
      <c r="E6" s="373"/>
      <c r="F6" s="164" t="s">
        <v>27</v>
      </c>
      <c r="G6" s="270" t="s">
        <v>512</v>
      </c>
      <c r="H6" s="253">
        <f>+'Annex 4.1 Detail Budget_Activi'!$W454*('Annex 4.6 Activities_annualFlow'!B$71/'Annex 4.6 Activities_annualFlow'!$I$71)</f>
        <v>171.42857142857142</v>
      </c>
      <c r="I6" s="253">
        <f>+'Annex 4.1 Detail Budget_Activi'!$W454*('Annex 4.6 Activities_annualFlow'!C$71/'Annex 4.6 Activities_annualFlow'!$I$71)</f>
        <v>171.42857142857142</v>
      </c>
      <c r="J6" s="253">
        <f>+'Annex 4.1 Detail Budget_Activi'!$W454*('Annex 4.6 Activities_annualFlow'!D$71/'Annex 4.6 Activities_annualFlow'!$I$71)</f>
        <v>171.42857142857142</v>
      </c>
      <c r="K6" s="253">
        <f>+'Annex 4.1 Detail Budget_Activi'!$W454*('Annex 4.6 Activities_annualFlow'!E$71/'Annex 4.6 Activities_annualFlow'!$I$71)</f>
        <v>171.42857142857142</v>
      </c>
      <c r="L6" s="253">
        <f>+'Annex 4.1 Detail Budget_Activi'!$W454*('Annex 4.6 Activities_annualFlow'!F$71/'Annex 4.6 Activities_annualFlow'!$I$71)</f>
        <v>171.42857142857142</v>
      </c>
      <c r="M6" s="253">
        <f>+'Annex 4.1 Detail Budget_Activi'!$W454*('Annex 4.6 Activities_annualFlow'!G$71/'Annex 4.6 Activities_annualFlow'!$I$71)</f>
        <v>171.42857142857142</v>
      </c>
      <c r="N6" s="253">
        <f>+'Annex 4.1 Detail Budget_Activi'!$W454*('Annex 4.6 Activities_annualFlow'!H$71/'Annex 4.6 Activities_annualFlow'!$I$71)</f>
        <v>171.42857142857142</v>
      </c>
      <c r="O6" s="254">
        <f t="shared" si="0"/>
        <v>1199.9999999999998</v>
      </c>
    </row>
    <row r="7" spans="1:15" ht="30">
      <c r="A7" s="373"/>
      <c r="B7" s="373"/>
      <c r="C7" s="373"/>
      <c r="D7" s="373"/>
      <c r="E7" s="373"/>
      <c r="F7" s="164" t="s">
        <v>28</v>
      </c>
      <c r="G7" s="270" t="s">
        <v>513</v>
      </c>
      <c r="H7" s="253">
        <f>+'Annex 4.1 Detail Budget_Activi'!$W455*('Annex 4.6 Activities_annualFlow'!B$71/'Annex 4.6 Activities_annualFlow'!$I$71)</f>
        <v>342.85714285714283</v>
      </c>
      <c r="I7" s="253">
        <f>+'Annex 4.1 Detail Budget_Activi'!$W455*('Annex 4.6 Activities_annualFlow'!C$71/'Annex 4.6 Activities_annualFlow'!$I$71)</f>
        <v>342.85714285714283</v>
      </c>
      <c r="J7" s="253">
        <f>+'Annex 4.1 Detail Budget_Activi'!$W455*('Annex 4.6 Activities_annualFlow'!D$71/'Annex 4.6 Activities_annualFlow'!$I$71)</f>
        <v>342.85714285714283</v>
      </c>
      <c r="K7" s="253">
        <f>+'Annex 4.1 Detail Budget_Activi'!$W455*('Annex 4.6 Activities_annualFlow'!E$71/'Annex 4.6 Activities_annualFlow'!$I$71)</f>
        <v>342.85714285714283</v>
      </c>
      <c r="L7" s="253">
        <f>+'Annex 4.1 Detail Budget_Activi'!$W455*('Annex 4.6 Activities_annualFlow'!F$71/'Annex 4.6 Activities_annualFlow'!$I$71)</f>
        <v>342.85714285714283</v>
      </c>
      <c r="M7" s="253">
        <f>+'Annex 4.1 Detail Budget_Activi'!$W455*('Annex 4.6 Activities_annualFlow'!G$71/'Annex 4.6 Activities_annualFlow'!$I$71)</f>
        <v>342.85714285714283</v>
      </c>
      <c r="N7" s="253">
        <f>+'Annex 4.1 Detail Budget_Activi'!$W455*('Annex 4.6 Activities_annualFlow'!H$71/'Annex 4.6 Activities_annualFlow'!$I$71)</f>
        <v>342.85714285714283</v>
      </c>
      <c r="O7" s="254">
        <f t="shared" si="0"/>
        <v>2399.9999999999995</v>
      </c>
    </row>
    <row r="8" spans="1:15">
      <c r="A8" s="373"/>
      <c r="B8" s="373"/>
      <c r="C8" s="373"/>
      <c r="D8" s="373"/>
      <c r="E8" s="373"/>
      <c r="F8" s="164" t="s">
        <v>29</v>
      </c>
      <c r="G8" s="270" t="s">
        <v>514</v>
      </c>
      <c r="H8" s="253">
        <f>+'Annex 4.1 Detail Budget_Activi'!$W456*('Annex 4.6 Activities_annualFlow'!B$71/'Annex 4.6 Activities_annualFlow'!$I$71)</f>
        <v>942.85714285714278</v>
      </c>
      <c r="I8" s="253">
        <f>+'Annex 4.1 Detail Budget_Activi'!$W456*('Annex 4.6 Activities_annualFlow'!C$71/'Annex 4.6 Activities_annualFlow'!$I$71)</f>
        <v>942.85714285714278</v>
      </c>
      <c r="J8" s="253">
        <f>+'Annex 4.1 Detail Budget_Activi'!$W456*('Annex 4.6 Activities_annualFlow'!D$71/'Annex 4.6 Activities_annualFlow'!$I$71)</f>
        <v>942.85714285714278</v>
      </c>
      <c r="K8" s="253">
        <f>+'Annex 4.1 Detail Budget_Activi'!$W456*('Annex 4.6 Activities_annualFlow'!E$71/'Annex 4.6 Activities_annualFlow'!$I$71)</f>
        <v>942.85714285714278</v>
      </c>
      <c r="L8" s="253">
        <f>+'Annex 4.1 Detail Budget_Activi'!$W456*('Annex 4.6 Activities_annualFlow'!F$71/'Annex 4.6 Activities_annualFlow'!$I$71)</f>
        <v>942.85714285714278</v>
      </c>
      <c r="M8" s="253">
        <f>+'Annex 4.1 Detail Budget_Activi'!$W456*('Annex 4.6 Activities_annualFlow'!G$71/'Annex 4.6 Activities_annualFlow'!$I$71)</f>
        <v>942.85714285714278</v>
      </c>
      <c r="N8" s="253">
        <f>+'Annex 4.1 Detail Budget_Activi'!$W456*('Annex 4.6 Activities_annualFlow'!H$71/'Annex 4.6 Activities_annualFlow'!$I$71)</f>
        <v>942.85714285714278</v>
      </c>
      <c r="O8" s="254">
        <f t="shared" si="0"/>
        <v>6600</v>
      </c>
    </row>
    <row r="9" spans="1:15" ht="30">
      <c r="A9" s="373"/>
      <c r="B9" s="373"/>
      <c r="C9" s="373"/>
      <c r="D9" s="373"/>
      <c r="E9" s="374"/>
      <c r="F9" s="164" t="s">
        <v>30</v>
      </c>
      <c r="G9" s="270" t="s">
        <v>515</v>
      </c>
      <c r="H9" s="253">
        <f>+'Annex 4.1 Detail Budget_Activi'!$W457*('Annex 4.6 Activities_annualFlow'!B$71/'Annex 4.6 Activities_annualFlow'!$I$71)</f>
        <v>428.57142857142856</v>
      </c>
      <c r="I9" s="253">
        <f>+'Annex 4.1 Detail Budget_Activi'!$W457*('Annex 4.6 Activities_annualFlow'!C$71/'Annex 4.6 Activities_annualFlow'!$I$71)</f>
        <v>428.57142857142856</v>
      </c>
      <c r="J9" s="253">
        <f>+'Annex 4.1 Detail Budget_Activi'!$W457*('Annex 4.6 Activities_annualFlow'!D$71/'Annex 4.6 Activities_annualFlow'!$I$71)</f>
        <v>428.57142857142856</v>
      </c>
      <c r="K9" s="253">
        <f>+'Annex 4.1 Detail Budget_Activi'!$W457*('Annex 4.6 Activities_annualFlow'!E$71/'Annex 4.6 Activities_annualFlow'!$I$71)</f>
        <v>428.57142857142856</v>
      </c>
      <c r="L9" s="253">
        <f>+'Annex 4.1 Detail Budget_Activi'!$W457*('Annex 4.6 Activities_annualFlow'!F$71/'Annex 4.6 Activities_annualFlow'!$I$71)</f>
        <v>428.57142857142856</v>
      </c>
      <c r="M9" s="253">
        <f>+'Annex 4.1 Detail Budget_Activi'!$W457*('Annex 4.6 Activities_annualFlow'!G$71/'Annex 4.6 Activities_annualFlow'!$I$71)</f>
        <v>428.57142857142856</v>
      </c>
      <c r="N9" s="253">
        <f>+'Annex 4.1 Detail Budget_Activi'!$W457*('Annex 4.6 Activities_annualFlow'!H$71/'Annex 4.6 Activities_annualFlow'!$I$71)</f>
        <v>428.57142857142856</v>
      </c>
      <c r="O9" s="254">
        <f t="shared" si="0"/>
        <v>2999.9999999999995</v>
      </c>
    </row>
    <row r="10" spans="1:15">
      <c r="A10" s="373"/>
      <c r="B10" s="373"/>
      <c r="C10" s="373"/>
      <c r="D10" s="373"/>
      <c r="E10" s="373" t="str">
        <f>'Detailed Budget'!$E$12</f>
        <v>GCF Credit</v>
      </c>
      <c r="F10" s="164" t="s">
        <v>24</v>
      </c>
      <c r="G10" s="270" t="s">
        <v>508</v>
      </c>
      <c r="H10" s="253">
        <f>+'Annex 4.1 Detail Budget_Activi'!$X451*('Annex 4.6 Activities_annualFlow'!B$71/'Annex 4.6 Activities_annualFlow'!$I$71)</f>
        <v>18428.571428571428</v>
      </c>
      <c r="I10" s="253">
        <f>+'Annex 4.1 Detail Budget_Activi'!$X451*('Annex 4.6 Activities_annualFlow'!C$71/'Annex 4.6 Activities_annualFlow'!$I$71)</f>
        <v>18428.571428571428</v>
      </c>
      <c r="J10" s="253">
        <f>+'Annex 4.1 Detail Budget_Activi'!$X451*('Annex 4.6 Activities_annualFlow'!D$71/'Annex 4.6 Activities_annualFlow'!$I$71)</f>
        <v>18428.571428571428</v>
      </c>
      <c r="K10" s="253">
        <f>+'Annex 4.1 Detail Budget_Activi'!$X451*('Annex 4.6 Activities_annualFlow'!E$71/'Annex 4.6 Activities_annualFlow'!$I$71)</f>
        <v>18428.571428571428</v>
      </c>
      <c r="L10" s="253">
        <f>+'Annex 4.1 Detail Budget_Activi'!$X451*('Annex 4.6 Activities_annualFlow'!F$71/'Annex 4.6 Activities_annualFlow'!$I$71)</f>
        <v>18428.571428571428</v>
      </c>
      <c r="M10" s="253">
        <f>+'Annex 4.1 Detail Budget_Activi'!$X451*('Annex 4.6 Activities_annualFlow'!G$71/'Annex 4.6 Activities_annualFlow'!$I$71)</f>
        <v>18428.571428571428</v>
      </c>
      <c r="N10" s="253">
        <f>+'Annex 4.1 Detail Budget_Activi'!$X451*('Annex 4.6 Activities_annualFlow'!H$71/'Annex 4.6 Activities_annualFlow'!$I$71)</f>
        <v>18428.571428571428</v>
      </c>
      <c r="O10" s="254">
        <f t="shared" si="0"/>
        <v>128999.99999999997</v>
      </c>
    </row>
    <row r="11" spans="1:15">
      <c r="A11" s="373"/>
      <c r="B11" s="373"/>
      <c r="C11" s="373"/>
      <c r="D11" s="373"/>
      <c r="E11" s="373"/>
      <c r="F11" s="164" t="s">
        <v>510</v>
      </c>
      <c r="G11" s="270" t="s">
        <v>511</v>
      </c>
      <c r="H11" s="253">
        <f>+'Annex 4.1 Detail Budget_Activi'!$X453*('Annex 4.6 Activities_annualFlow'!B$71/'Annex 4.6 Activities_annualFlow'!$I$71)</f>
        <v>513.51428571428573</v>
      </c>
      <c r="I11" s="253">
        <f>+'Annex 4.1 Detail Budget_Activi'!$X453*('Annex 4.6 Activities_annualFlow'!C$71/'Annex 4.6 Activities_annualFlow'!$I$71)</f>
        <v>513.51428571428573</v>
      </c>
      <c r="J11" s="253">
        <f>+'Annex 4.1 Detail Budget_Activi'!$X453*('Annex 4.6 Activities_annualFlow'!D$71/'Annex 4.6 Activities_annualFlow'!$I$71)</f>
        <v>513.51428571428573</v>
      </c>
      <c r="K11" s="253">
        <f>+'Annex 4.1 Detail Budget_Activi'!$X453*('Annex 4.6 Activities_annualFlow'!E$71/'Annex 4.6 Activities_annualFlow'!$I$71)</f>
        <v>513.51428571428573</v>
      </c>
      <c r="L11" s="253">
        <f>+'Annex 4.1 Detail Budget_Activi'!$X453*('Annex 4.6 Activities_annualFlow'!F$71/'Annex 4.6 Activities_annualFlow'!$I$71)</f>
        <v>513.51428571428573</v>
      </c>
      <c r="M11" s="253">
        <f>+'Annex 4.1 Detail Budget_Activi'!$X453*('Annex 4.6 Activities_annualFlow'!G$71/'Annex 4.6 Activities_annualFlow'!$I$71)</f>
        <v>513.51428571428573</v>
      </c>
      <c r="N11" s="253">
        <f>+'Annex 4.1 Detail Budget_Activi'!$X453*('Annex 4.6 Activities_annualFlow'!H$71/'Annex 4.6 Activities_annualFlow'!$I$71)</f>
        <v>513.51428571428573</v>
      </c>
      <c r="O11" s="254">
        <f t="shared" si="0"/>
        <v>3594.5999999999995</v>
      </c>
    </row>
    <row r="12" spans="1:15">
      <c r="A12" s="373"/>
      <c r="B12" s="373"/>
      <c r="C12" s="373"/>
      <c r="D12" s="373"/>
      <c r="E12" s="373"/>
      <c r="F12" s="164" t="s">
        <v>27</v>
      </c>
      <c r="G12" s="270" t="s">
        <v>512</v>
      </c>
      <c r="H12" s="253">
        <f>+'Annex 4.1 Detail Budget_Activi'!$X454*('Annex 4.6 Activities_annualFlow'!B$71/'Annex 4.6 Activities_annualFlow'!$I$71)</f>
        <v>171.42857142857142</v>
      </c>
      <c r="I12" s="253">
        <f>+'Annex 4.1 Detail Budget_Activi'!$X454*('Annex 4.6 Activities_annualFlow'!C$71/'Annex 4.6 Activities_annualFlow'!$I$71)</f>
        <v>171.42857142857142</v>
      </c>
      <c r="J12" s="253">
        <f>+'Annex 4.1 Detail Budget_Activi'!$X454*('Annex 4.6 Activities_annualFlow'!D$71/'Annex 4.6 Activities_annualFlow'!$I$71)</f>
        <v>171.42857142857142</v>
      </c>
      <c r="K12" s="253">
        <f>+'Annex 4.1 Detail Budget_Activi'!$X454*('Annex 4.6 Activities_annualFlow'!E$71/'Annex 4.6 Activities_annualFlow'!$I$71)</f>
        <v>171.42857142857142</v>
      </c>
      <c r="L12" s="253">
        <f>+'Annex 4.1 Detail Budget_Activi'!$X454*('Annex 4.6 Activities_annualFlow'!F$71/'Annex 4.6 Activities_annualFlow'!$I$71)</f>
        <v>171.42857142857142</v>
      </c>
      <c r="M12" s="253">
        <f>+'Annex 4.1 Detail Budget_Activi'!$X454*('Annex 4.6 Activities_annualFlow'!G$71/'Annex 4.6 Activities_annualFlow'!$I$71)</f>
        <v>171.42857142857142</v>
      </c>
      <c r="N12" s="253">
        <f>+'Annex 4.1 Detail Budget_Activi'!$X454*('Annex 4.6 Activities_annualFlow'!H$71/'Annex 4.6 Activities_annualFlow'!$I$71)</f>
        <v>171.42857142857142</v>
      </c>
      <c r="O12" s="254">
        <f t="shared" si="0"/>
        <v>1199.9999999999998</v>
      </c>
    </row>
    <row r="13" spans="1:15" ht="30">
      <c r="A13" s="373"/>
      <c r="B13" s="373"/>
      <c r="C13" s="373"/>
      <c r="D13" s="373"/>
      <c r="E13" s="373"/>
      <c r="F13" s="164" t="s">
        <v>28</v>
      </c>
      <c r="G13" s="270" t="s">
        <v>513</v>
      </c>
      <c r="H13" s="253">
        <f>+'Annex 4.1 Detail Budget_Activi'!$X455*('Annex 4.6 Activities_annualFlow'!B$71/'Annex 4.6 Activities_annualFlow'!$I$71)</f>
        <v>342.85714285714283</v>
      </c>
      <c r="I13" s="253">
        <f>+'Annex 4.1 Detail Budget_Activi'!$X455*('Annex 4.6 Activities_annualFlow'!C$71/'Annex 4.6 Activities_annualFlow'!$I$71)</f>
        <v>342.85714285714283</v>
      </c>
      <c r="J13" s="253">
        <f>+'Annex 4.1 Detail Budget_Activi'!$X455*('Annex 4.6 Activities_annualFlow'!D$71/'Annex 4.6 Activities_annualFlow'!$I$71)</f>
        <v>342.85714285714283</v>
      </c>
      <c r="K13" s="253">
        <f>+'Annex 4.1 Detail Budget_Activi'!$X455*('Annex 4.6 Activities_annualFlow'!E$71/'Annex 4.6 Activities_annualFlow'!$I$71)</f>
        <v>342.85714285714283</v>
      </c>
      <c r="L13" s="253">
        <f>+'Annex 4.1 Detail Budget_Activi'!$X455*('Annex 4.6 Activities_annualFlow'!F$71/'Annex 4.6 Activities_annualFlow'!$I$71)</f>
        <v>342.85714285714283</v>
      </c>
      <c r="M13" s="253">
        <f>+'Annex 4.1 Detail Budget_Activi'!$X455*('Annex 4.6 Activities_annualFlow'!G$71/'Annex 4.6 Activities_annualFlow'!$I$71)</f>
        <v>342.85714285714283</v>
      </c>
      <c r="N13" s="253">
        <f>+'Annex 4.1 Detail Budget_Activi'!$X455*('Annex 4.6 Activities_annualFlow'!H$71/'Annex 4.6 Activities_annualFlow'!$I$71)</f>
        <v>342.85714285714283</v>
      </c>
      <c r="O13" s="254">
        <f t="shared" si="0"/>
        <v>2399.9999999999995</v>
      </c>
    </row>
    <row r="14" spans="1:15">
      <c r="A14" s="373"/>
      <c r="B14" s="373"/>
      <c r="C14" s="373"/>
      <c r="D14" s="373"/>
      <c r="E14" s="373"/>
      <c r="F14" s="164" t="s">
        <v>29</v>
      </c>
      <c r="G14" s="270" t="s">
        <v>514</v>
      </c>
      <c r="H14" s="253">
        <f>+'Annex 4.1 Detail Budget_Activi'!$X456*('Annex 4.6 Activities_annualFlow'!B$71/'Annex 4.6 Activities_annualFlow'!$I$71)</f>
        <v>942.85714285714278</v>
      </c>
      <c r="I14" s="253">
        <f>+'Annex 4.1 Detail Budget_Activi'!$X456*('Annex 4.6 Activities_annualFlow'!C$71/'Annex 4.6 Activities_annualFlow'!$I$71)</f>
        <v>942.85714285714278</v>
      </c>
      <c r="J14" s="253">
        <f>+'Annex 4.1 Detail Budget_Activi'!$X456*('Annex 4.6 Activities_annualFlow'!D$71/'Annex 4.6 Activities_annualFlow'!$I$71)</f>
        <v>942.85714285714278</v>
      </c>
      <c r="K14" s="253">
        <f>+'Annex 4.1 Detail Budget_Activi'!$X456*('Annex 4.6 Activities_annualFlow'!E$71/'Annex 4.6 Activities_annualFlow'!$I$71)</f>
        <v>942.85714285714278</v>
      </c>
      <c r="L14" s="253">
        <f>+'Annex 4.1 Detail Budget_Activi'!$X456*('Annex 4.6 Activities_annualFlow'!F$71/'Annex 4.6 Activities_annualFlow'!$I$71)</f>
        <v>942.85714285714278</v>
      </c>
      <c r="M14" s="253">
        <f>+'Annex 4.1 Detail Budget_Activi'!$X456*('Annex 4.6 Activities_annualFlow'!G$71/'Annex 4.6 Activities_annualFlow'!$I$71)</f>
        <v>942.85714285714278</v>
      </c>
      <c r="N14" s="253">
        <f>+'Annex 4.1 Detail Budget_Activi'!$X456*('Annex 4.6 Activities_annualFlow'!H$71/'Annex 4.6 Activities_annualFlow'!$I$71)</f>
        <v>942.85714285714278</v>
      </c>
      <c r="O14" s="254">
        <f t="shared" si="0"/>
        <v>6600</v>
      </c>
    </row>
    <row r="15" spans="1:15" ht="30">
      <c r="A15" s="373"/>
      <c r="B15" s="373"/>
      <c r="C15" s="373"/>
      <c r="D15" s="373"/>
      <c r="E15" s="374"/>
      <c r="F15" s="164" t="s">
        <v>30</v>
      </c>
      <c r="G15" s="270" t="s">
        <v>515</v>
      </c>
      <c r="H15" s="253">
        <f>+'Annex 4.1 Detail Budget_Activi'!$X457*('Annex 4.6 Activities_annualFlow'!B$71/'Annex 4.6 Activities_annualFlow'!$I$71)</f>
        <v>428.57142857142856</v>
      </c>
      <c r="I15" s="253">
        <f>+'Annex 4.1 Detail Budget_Activi'!$X457*('Annex 4.6 Activities_annualFlow'!C$71/'Annex 4.6 Activities_annualFlow'!$I$71)</f>
        <v>428.57142857142856</v>
      </c>
      <c r="J15" s="253">
        <f>+'Annex 4.1 Detail Budget_Activi'!$X457*('Annex 4.6 Activities_annualFlow'!D$71/'Annex 4.6 Activities_annualFlow'!$I$71)</f>
        <v>428.57142857142856</v>
      </c>
      <c r="K15" s="253">
        <f>+'Annex 4.1 Detail Budget_Activi'!$X457*('Annex 4.6 Activities_annualFlow'!E$71/'Annex 4.6 Activities_annualFlow'!$I$71)</f>
        <v>428.57142857142856</v>
      </c>
      <c r="L15" s="253">
        <f>+'Annex 4.1 Detail Budget_Activi'!$X457*('Annex 4.6 Activities_annualFlow'!F$71/'Annex 4.6 Activities_annualFlow'!$I$71)</f>
        <v>428.57142857142856</v>
      </c>
      <c r="M15" s="253">
        <f>+'Annex 4.1 Detail Budget_Activi'!$X457*('Annex 4.6 Activities_annualFlow'!G$71/'Annex 4.6 Activities_annualFlow'!$I$71)</f>
        <v>428.57142857142856</v>
      </c>
      <c r="N15" s="253">
        <f>+'Annex 4.1 Detail Budget_Activi'!$X457*('Annex 4.6 Activities_annualFlow'!H$71/'Annex 4.6 Activities_annualFlow'!$I$71)</f>
        <v>428.57142857142856</v>
      </c>
      <c r="O15" s="254">
        <f t="shared" si="0"/>
        <v>2999.9999999999995</v>
      </c>
    </row>
    <row r="16" spans="1:15">
      <c r="A16" s="373"/>
      <c r="B16" s="373"/>
      <c r="C16" s="373"/>
      <c r="D16" s="373"/>
      <c r="E16" s="373" t="str">
        <f>'Detailed Budget'!$E$20</f>
        <v>GEF</v>
      </c>
      <c r="F16" s="164" t="s">
        <v>24</v>
      </c>
      <c r="G16" s="270" t="s">
        <v>508</v>
      </c>
      <c r="H16" s="253">
        <f>+'Annex 4.1 Detail Budget_Activi'!$AA451*('Annex 4.6 Activities_annualFlow'!B$71/'Annex 4.6 Activities_annualFlow'!$I$71)</f>
        <v>24571.428571428569</v>
      </c>
      <c r="I16" s="253">
        <f>+'Annex 4.1 Detail Budget_Activi'!$AA451*('Annex 4.6 Activities_annualFlow'!C$71/'Annex 4.6 Activities_annualFlow'!$I$71)</f>
        <v>24571.428571428569</v>
      </c>
      <c r="J16" s="253">
        <f>+'Annex 4.1 Detail Budget_Activi'!$AA451*('Annex 4.6 Activities_annualFlow'!D$71/'Annex 4.6 Activities_annualFlow'!$I$71)</f>
        <v>24571.428571428569</v>
      </c>
      <c r="K16" s="253">
        <f>+'Annex 4.1 Detail Budget_Activi'!$AA451*('Annex 4.6 Activities_annualFlow'!E$71/'Annex 4.6 Activities_annualFlow'!$I$71)</f>
        <v>24571.428571428569</v>
      </c>
      <c r="L16" s="253">
        <f>+'Annex 4.1 Detail Budget_Activi'!$AA451*('Annex 4.6 Activities_annualFlow'!F$71/'Annex 4.6 Activities_annualFlow'!$I$71)</f>
        <v>24571.428571428569</v>
      </c>
      <c r="M16" s="253">
        <f>+'Annex 4.1 Detail Budget_Activi'!$AA451*('Annex 4.6 Activities_annualFlow'!G$71/'Annex 4.6 Activities_annualFlow'!$I$71)</f>
        <v>24571.428571428569</v>
      </c>
      <c r="N16" s="253">
        <f>+'Annex 4.1 Detail Budget_Activi'!$AA451*('Annex 4.6 Activities_annualFlow'!H$71/'Annex 4.6 Activities_annualFlow'!$I$71)</f>
        <v>24571.428571428569</v>
      </c>
      <c r="O16" s="254">
        <f t="shared" si="0"/>
        <v>172000</v>
      </c>
    </row>
    <row r="17" spans="1:15">
      <c r="A17" s="373"/>
      <c r="B17" s="373"/>
      <c r="C17" s="373"/>
      <c r="D17" s="373"/>
      <c r="E17" s="373"/>
      <c r="F17" s="164" t="s">
        <v>510</v>
      </c>
      <c r="G17" s="270" t="s">
        <v>511</v>
      </c>
      <c r="H17" s="253">
        <f>+'Annex 4.1 Detail Budget_Activi'!$AA453*('Annex 4.6 Activities_annualFlow'!B$71/'Annex 4.6 Activities_annualFlow'!$I$71)</f>
        <v>684.68571428571443</v>
      </c>
      <c r="I17" s="253">
        <f>+'Annex 4.1 Detail Budget_Activi'!$AA453*('Annex 4.6 Activities_annualFlow'!C$71/'Annex 4.6 Activities_annualFlow'!$I$71)</f>
        <v>684.68571428571443</v>
      </c>
      <c r="J17" s="253">
        <f>+'Annex 4.1 Detail Budget_Activi'!$AA453*('Annex 4.6 Activities_annualFlow'!D$71/'Annex 4.6 Activities_annualFlow'!$I$71)</f>
        <v>684.68571428571443</v>
      </c>
      <c r="K17" s="253">
        <f>+'Annex 4.1 Detail Budget_Activi'!$AA453*('Annex 4.6 Activities_annualFlow'!E$71/'Annex 4.6 Activities_annualFlow'!$I$71)</f>
        <v>684.68571428571443</v>
      </c>
      <c r="L17" s="253">
        <f>+'Annex 4.1 Detail Budget_Activi'!$AA453*('Annex 4.6 Activities_annualFlow'!F$71/'Annex 4.6 Activities_annualFlow'!$I$71)</f>
        <v>684.68571428571443</v>
      </c>
      <c r="M17" s="253">
        <f>+'Annex 4.1 Detail Budget_Activi'!$AA453*('Annex 4.6 Activities_annualFlow'!G$71/'Annex 4.6 Activities_annualFlow'!$I$71)</f>
        <v>684.68571428571443</v>
      </c>
      <c r="N17" s="253">
        <f>+'Annex 4.1 Detail Budget_Activi'!$AA453*('Annex 4.6 Activities_annualFlow'!H$71/'Annex 4.6 Activities_annualFlow'!$I$71)</f>
        <v>684.68571428571443</v>
      </c>
      <c r="O17" s="254">
        <f t="shared" si="0"/>
        <v>4792.8000000000011</v>
      </c>
    </row>
    <row r="18" spans="1:15">
      <c r="A18" s="373"/>
      <c r="B18" s="373"/>
      <c r="C18" s="373"/>
      <c r="D18" s="373"/>
      <c r="E18" s="373"/>
      <c r="F18" s="164" t="s">
        <v>27</v>
      </c>
      <c r="G18" s="270" t="s">
        <v>512</v>
      </c>
      <c r="H18" s="253">
        <f>+'Annex 4.1 Detail Budget_Activi'!$AA454*('Annex 4.6 Activities_annualFlow'!B$71/'Annex 4.6 Activities_annualFlow'!$I$71)</f>
        <v>228.57142857142858</v>
      </c>
      <c r="I18" s="253">
        <f>+'Annex 4.1 Detail Budget_Activi'!$AA454*('Annex 4.6 Activities_annualFlow'!C$71/'Annex 4.6 Activities_annualFlow'!$I$71)</f>
        <v>228.57142857142858</v>
      </c>
      <c r="J18" s="253">
        <f>+'Annex 4.1 Detail Budget_Activi'!$AA454*('Annex 4.6 Activities_annualFlow'!D$71/'Annex 4.6 Activities_annualFlow'!$I$71)</f>
        <v>228.57142857142858</v>
      </c>
      <c r="K18" s="253">
        <f>+'Annex 4.1 Detail Budget_Activi'!$AA454*('Annex 4.6 Activities_annualFlow'!E$71/'Annex 4.6 Activities_annualFlow'!$I$71)</f>
        <v>228.57142857142858</v>
      </c>
      <c r="L18" s="253">
        <f>+'Annex 4.1 Detail Budget_Activi'!$AA454*('Annex 4.6 Activities_annualFlow'!F$71/'Annex 4.6 Activities_annualFlow'!$I$71)</f>
        <v>228.57142857142858</v>
      </c>
      <c r="M18" s="253">
        <f>+'Annex 4.1 Detail Budget_Activi'!$AA454*('Annex 4.6 Activities_annualFlow'!G$71/'Annex 4.6 Activities_annualFlow'!$I$71)</f>
        <v>228.57142857142858</v>
      </c>
      <c r="N18" s="253">
        <f>+'Annex 4.1 Detail Budget_Activi'!$AA454*('Annex 4.6 Activities_annualFlow'!H$71/'Annex 4.6 Activities_annualFlow'!$I$71)</f>
        <v>228.57142857142858</v>
      </c>
      <c r="O18" s="254">
        <f t="shared" si="0"/>
        <v>1600.0000000000002</v>
      </c>
    </row>
    <row r="19" spans="1:15" ht="13.5" customHeight="1">
      <c r="A19" s="373"/>
      <c r="B19" s="373"/>
      <c r="C19" s="373"/>
      <c r="D19" s="373"/>
      <c r="E19" s="373"/>
      <c r="F19" s="164" t="s">
        <v>28</v>
      </c>
      <c r="G19" s="270" t="s">
        <v>513</v>
      </c>
      <c r="H19" s="253">
        <f>+'Annex 4.1 Detail Budget_Activi'!$AA455*('Annex 4.6 Activities_annualFlow'!B$71/'Annex 4.6 Activities_annualFlow'!$I$71)</f>
        <v>457.14285714285717</v>
      </c>
      <c r="I19" s="253">
        <f>+'Annex 4.1 Detail Budget_Activi'!$AA455*('Annex 4.6 Activities_annualFlow'!C$71/'Annex 4.6 Activities_annualFlow'!$I$71)</f>
        <v>457.14285714285717</v>
      </c>
      <c r="J19" s="253">
        <f>+'Annex 4.1 Detail Budget_Activi'!$AA455*('Annex 4.6 Activities_annualFlow'!D$71/'Annex 4.6 Activities_annualFlow'!$I$71)</f>
        <v>457.14285714285717</v>
      </c>
      <c r="K19" s="253">
        <f>+'Annex 4.1 Detail Budget_Activi'!$AA455*('Annex 4.6 Activities_annualFlow'!E$71/'Annex 4.6 Activities_annualFlow'!$I$71)</f>
        <v>457.14285714285717</v>
      </c>
      <c r="L19" s="253">
        <f>+'Annex 4.1 Detail Budget_Activi'!$AA455*('Annex 4.6 Activities_annualFlow'!F$71/'Annex 4.6 Activities_annualFlow'!$I$71)</f>
        <v>457.14285714285717</v>
      </c>
      <c r="M19" s="253">
        <f>+'Annex 4.1 Detail Budget_Activi'!$AA455*('Annex 4.6 Activities_annualFlow'!G$71/'Annex 4.6 Activities_annualFlow'!$I$71)</f>
        <v>457.14285714285717</v>
      </c>
      <c r="N19" s="253">
        <f>+'Annex 4.1 Detail Budget_Activi'!$AA455*('Annex 4.6 Activities_annualFlow'!H$71/'Annex 4.6 Activities_annualFlow'!$I$71)</f>
        <v>457.14285714285717</v>
      </c>
      <c r="O19" s="254">
        <f t="shared" si="0"/>
        <v>3200.0000000000005</v>
      </c>
    </row>
    <row r="20" spans="1:15" ht="13.5" customHeight="1">
      <c r="A20" s="373"/>
      <c r="B20" s="373"/>
      <c r="C20" s="373"/>
      <c r="D20" s="373"/>
      <c r="E20" s="373"/>
      <c r="F20" s="164" t="s">
        <v>29</v>
      </c>
      <c r="G20" s="270" t="s">
        <v>514</v>
      </c>
      <c r="H20" s="253">
        <f>+'Annex 4.1 Detail Budget_Activi'!$AA456*('Annex 4.6 Activities_annualFlow'!B$71/'Annex 4.6 Activities_annualFlow'!$I$71)</f>
        <v>1257.1428571428571</v>
      </c>
      <c r="I20" s="253">
        <f>+'Annex 4.1 Detail Budget_Activi'!$AA456*('Annex 4.6 Activities_annualFlow'!C$71/'Annex 4.6 Activities_annualFlow'!$I$71)</f>
        <v>1257.1428571428571</v>
      </c>
      <c r="J20" s="253">
        <f>+'Annex 4.1 Detail Budget_Activi'!$AA456*('Annex 4.6 Activities_annualFlow'!D$71/'Annex 4.6 Activities_annualFlow'!$I$71)</f>
        <v>1257.1428571428571</v>
      </c>
      <c r="K20" s="253">
        <f>+'Annex 4.1 Detail Budget_Activi'!$AA456*('Annex 4.6 Activities_annualFlow'!E$71/'Annex 4.6 Activities_annualFlow'!$I$71)</f>
        <v>1257.1428571428571</v>
      </c>
      <c r="L20" s="253">
        <f>+'Annex 4.1 Detail Budget_Activi'!$AA456*('Annex 4.6 Activities_annualFlow'!F$71/'Annex 4.6 Activities_annualFlow'!$I$71)</f>
        <v>1257.1428571428571</v>
      </c>
      <c r="M20" s="253">
        <f>+'Annex 4.1 Detail Budget_Activi'!$AA456*('Annex 4.6 Activities_annualFlow'!G$71/'Annex 4.6 Activities_annualFlow'!$I$71)</f>
        <v>1257.1428571428571</v>
      </c>
      <c r="N20" s="253">
        <f>+'Annex 4.1 Detail Budget_Activi'!$AA456*('Annex 4.6 Activities_annualFlow'!H$71/'Annex 4.6 Activities_annualFlow'!$I$71)</f>
        <v>1257.1428571428571</v>
      </c>
      <c r="O20" s="254">
        <f t="shared" si="0"/>
        <v>8800</v>
      </c>
    </row>
    <row r="21" spans="1:15" ht="13.5" customHeight="1">
      <c r="A21" s="373"/>
      <c r="B21" s="373"/>
      <c r="C21" s="373"/>
      <c r="D21" s="373"/>
      <c r="E21" s="374"/>
      <c r="F21" s="164" t="s">
        <v>30</v>
      </c>
      <c r="G21" s="270" t="s">
        <v>515</v>
      </c>
      <c r="H21" s="253">
        <f>+'Annex 4.1 Detail Budget_Activi'!$AA457*('Annex 4.6 Activities_annualFlow'!B$71/'Annex 4.6 Activities_annualFlow'!$I$71)</f>
        <v>571.42857142857144</v>
      </c>
      <c r="I21" s="253">
        <f>+'Annex 4.1 Detail Budget_Activi'!$AA457*('Annex 4.6 Activities_annualFlow'!C$71/'Annex 4.6 Activities_annualFlow'!$I$71)</f>
        <v>571.42857142857144</v>
      </c>
      <c r="J21" s="253">
        <f>+'Annex 4.1 Detail Budget_Activi'!$AA457*('Annex 4.6 Activities_annualFlow'!D$71/'Annex 4.6 Activities_annualFlow'!$I$71)</f>
        <v>571.42857142857144</v>
      </c>
      <c r="K21" s="253">
        <f>+'Annex 4.1 Detail Budget_Activi'!$AA457*('Annex 4.6 Activities_annualFlow'!E$71/'Annex 4.6 Activities_annualFlow'!$I$71)</f>
        <v>571.42857142857144</v>
      </c>
      <c r="L21" s="253">
        <f>+'Annex 4.1 Detail Budget_Activi'!$AA457*('Annex 4.6 Activities_annualFlow'!F$71/'Annex 4.6 Activities_annualFlow'!$I$71)</f>
        <v>571.42857142857144</v>
      </c>
      <c r="M21" s="253">
        <f>+'Annex 4.1 Detail Budget_Activi'!$AA457*('Annex 4.6 Activities_annualFlow'!G$71/'Annex 4.6 Activities_annualFlow'!$I$71)</f>
        <v>571.42857142857144</v>
      </c>
      <c r="N21" s="253">
        <f>+'Annex 4.1 Detail Budget_Activi'!$AA457*('Annex 4.6 Activities_annualFlow'!H$71/'Annex 4.6 Activities_annualFlow'!$I$71)</f>
        <v>571.42857142857144</v>
      </c>
      <c r="O21" s="254">
        <f t="shared" si="0"/>
        <v>4000.0000000000005</v>
      </c>
    </row>
    <row r="22" spans="1:15" ht="13.5" customHeight="1">
      <c r="A22" s="373"/>
      <c r="B22" s="373"/>
      <c r="C22" s="373"/>
      <c r="D22" s="373" t="str">
        <f>'Detailed Budget'!$D$28</f>
        <v xml:space="preserve"> Stenghten MEFCCA/MARENA project oversight and stearing capacities</v>
      </c>
      <c r="E22" s="373" t="str">
        <f>'Detailed Budget'!$E$28</f>
        <v>GCF Grant</v>
      </c>
      <c r="F22" s="164" t="s">
        <v>24</v>
      </c>
      <c r="G22" s="270" t="s">
        <v>519</v>
      </c>
      <c r="H22" s="253">
        <f>+'Annex 4.1 Detail Budget_Activi'!$W461*('Annex 4.6 Activities_annualFlow'!B$72/'Annex 4.6 Activities_annualFlow'!$I$72)</f>
        <v>714.28604117987766</v>
      </c>
      <c r="I22" s="253">
        <f>+'Annex 4.1 Detail Budget_Activi'!$W461*('Annex 4.6 Activities_annualFlow'!C$72/'Annex 4.6 Activities_annualFlow'!$I$72)</f>
        <v>714.28604117987766</v>
      </c>
      <c r="J22" s="253">
        <f>+'Annex 4.1 Detail Budget_Activi'!$W461*('Annex 4.6 Activities_annualFlow'!D$72/'Annex 4.6 Activities_annualFlow'!$I$72)</f>
        <v>714.28604117987766</v>
      </c>
      <c r="K22" s="253">
        <f>+'Annex 4.1 Detail Budget_Activi'!$W461*('Annex 4.6 Activities_annualFlow'!E$72/'Annex 4.6 Activities_annualFlow'!$I$72)</f>
        <v>714.28604117987766</v>
      </c>
      <c r="L22" s="253">
        <f>+'Annex 4.1 Detail Budget_Activi'!$W461*('Annex 4.6 Activities_annualFlow'!F$72/'Annex 4.6 Activities_annualFlow'!$I$72)</f>
        <v>714.28604117987766</v>
      </c>
      <c r="M22" s="253">
        <f>+'Annex 4.1 Detail Budget_Activi'!$W461*('Annex 4.6 Activities_annualFlow'!G$72/'Annex 4.6 Activities_annualFlow'!$I$72)</f>
        <v>714.28604117987766</v>
      </c>
      <c r="N22" s="253">
        <f>+'Annex 4.1 Detail Budget_Activi'!$W461*('Annex 4.6 Activities_annualFlow'!H$72/'Annex 4.6 Activities_annualFlow'!$I$72)</f>
        <v>714.28604117987766</v>
      </c>
      <c r="O22" s="254">
        <f t="shared" si="0"/>
        <v>5000.0022882591429</v>
      </c>
    </row>
    <row r="23" spans="1:15" ht="13.5" customHeight="1">
      <c r="A23" s="373"/>
      <c r="B23" s="373"/>
      <c r="C23" s="373"/>
      <c r="D23" s="373"/>
      <c r="E23" s="373"/>
      <c r="F23" s="164" t="s">
        <v>510</v>
      </c>
      <c r="G23" s="270" t="s">
        <v>521</v>
      </c>
      <c r="H23" s="253">
        <f>+'Annex 4.1 Detail Budget_Activi'!$W463*('Annex 4.6 Activities_annualFlow'!B$72/'Annex 4.6 Activities_annualFlow'!$I$72)</f>
        <v>1785.7151029496945</v>
      </c>
      <c r="I23" s="253">
        <f>+'Annex 4.1 Detail Budget_Activi'!$W463*('Annex 4.6 Activities_annualFlow'!C$72/'Annex 4.6 Activities_annualFlow'!$I$72)</f>
        <v>1785.7151029496945</v>
      </c>
      <c r="J23" s="253">
        <f>+'Annex 4.1 Detail Budget_Activi'!$W463*('Annex 4.6 Activities_annualFlow'!D$72/'Annex 4.6 Activities_annualFlow'!$I$72)</f>
        <v>1785.7151029496945</v>
      </c>
      <c r="K23" s="253">
        <f>+'Annex 4.1 Detail Budget_Activi'!$W463*('Annex 4.6 Activities_annualFlow'!E$72/'Annex 4.6 Activities_annualFlow'!$I$72)</f>
        <v>1785.7151029496945</v>
      </c>
      <c r="L23" s="253">
        <f>+'Annex 4.1 Detail Budget_Activi'!$W463*('Annex 4.6 Activities_annualFlow'!F$72/'Annex 4.6 Activities_annualFlow'!$I$72)</f>
        <v>1785.7151029496945</v>
      </c>
      <c r="M23" s="253">
        <f>+'Annex 4.1 Detail Budget_Activi'!$W463*('Annex 4.6 Activities_annualFlow'!G$72/'Annex 4.6 Activities_annualFlow'!$I$72)</f>
        <v>1785.7151029496945</v>
      </c>
      <c r="N23" s="253">
        <f>+'Annex 4.1 Detail Budget_Activi'!$W463*('Annex 4.6 Activities_annualFlow'!H$72/'Annex 4.6 Activities_annualFlow'!$I$72)</f>
        <v>1785.7151029496945</v>
      </c>
      <c r="O23" s="254">
        <f t="shared" si="0"/>
        <v>12500.005720647861</v>
      </c>
    </row>
    <row r="24" spans="1:15" ht="13.5" customHeight="1">
      <c r="A24" s="373"/>
      <c r="B24" s="373"/>
      <c r="C24" s="373"/>
      <c r="D24" s="373"/>
      <c r="E24" s="373"/>
      <c r="F24" s="164" t="s">
        <v>27</v>
      </c>
      <c r="G24" s="270" t="s">
        <v>522</v>
      </c>
      <c r="H24" s="253">
        <f>+'Annex 4.1 Detail Budget_Activi'!$W464*('Annex 4.6 Activities_annualFlow'!B$72/'Annex 4.6 Activities_annualFlow'!$I$72)</f>
        <v>857.14324941585346</v>
      </c>
      <c r="I24" s="253">
        <f>+'Annex 4.1 Detail Budget_Activi'!$W464*('Annex 4.6 Activities_annualFlow'!C$72/'Annex 4.6 Activities_annualFlow'!$I$72)</f>
        <v>857.14324941585346</v>
      </c>
      <c r="J24" s="253">
        <f>+'Annex 4.1 Detail Budget_Activi'!$W464*('Annex 4.6 Activities_annualFlow'!D$72/'Annex 4.6 Activities_annualFlow'!$I$72)</f>
        <v>857.14324941585346</v>
      </c>
      <c r="K24" s="253">
        <f>+'Annex 4.1 Detail Budget_Activi'!$W464*('Annex 4.6 Activities_annualFlow'!E$72/'Annex 4.6 Activities_annualFlow'!$I$72)</f>
        <v>857.14324941585346</v>
      </c>
      <c r="L24" s="253">
        <f>+'Annex 4.1 Detail Budget_Activi'!$W464*('Annex 4.6 Activities_annualFlow'!F$72/'Annex 4.6 Activities_annualFlow'!$I$72)</f>
        <v>857.14324941585346</v>
      </c>
      <c r="M24" s="253">
        <f>+'Annex 4.1 Detail Budget_Activi'!$W464*('Annex 4.6 Activities_annualFlow'!G$72/'Annex 4.6 Activities_annualFlow'!$I$72)</f>
        <v>857.14324941585346</v>
      </c>
      <c r="N24" s="253">
        <f>+'Annex 4.1 Detail Budget_Activi'!$W464*('Annex 4.6 Activities_annualFlow'!H$72/'Annex 4.6 Activities_annualFlow'!$I$72)</f>
        <v>857.14324941585346</v>
      </c>
      <c r="O24" s="254">
        <f t="shared" si="0"/>
        <v>6000.0027459109742</v>
      </c>
    </row>
    <row r="25" spans="1:15" ht="13.5" customHeight="1">
      <c r="A25" s="373"/>
      <c r="B25" s="373"/>
      <c r="C25" s="373"/>
      <c r="D25" s="373"/>
      <c r="E25" s="373"/>
      <c r="F25" s="164" t="s">
        <v>28</v>
      </c>
      <c r="G25" s="270" t="s">
        <v>523</v>
      </c>
      <c r="H25" s="253">
        <f>+'Annex 4.1 Detail Budget_Activi'!$W465*('Annex 4.6 Activities_annualFlow'!B$72/'Annex 4.6 Activities_annualFlow'!$I$72)</f>
        <v>714.28604117987766</v>
      </c>
      <c r="I25" s="253">
        <f>+'Annex 4.1 Detail Budget_Activi'!$W465*('Annex 4.6 Activities_annualFlow'!C$72/'Annex 4.6 Activities_annualFlow'!$I$72)</f>
        <v>714.28604117987766</v>
      </c>
      <c r="J25" s="253">
        <f>+'Annex 4.1 Detail Budget_Activi'!$W465*('Annex 4.6 Activities_annualFlow'!D$72/'Annex 4.6 Activities_annualFlow'!$I$72)</f>
        <v>714.28604117987766</v>
      </c>
      <c r="K25" s="253">
        <f>+'Annex 4.1 Detail Budget_Activi'!$W465*('Annex 4.6 Activities_annualFlow'!E$72/'Annex 4.6 Activities_annualFlow'!$I$72)</f>
        <v>714.28604117987766</v>
      </c>
      <c r="L25" s="253">
        <f>+'Annex 4.1 Detail Budget_Activi'!$W465*('Annex 4.6 Activities_annualFlow'!F$72/'Annex 4.6 Activities_annualFlow'!$I$72)</f>
        <v>714.28604117987766</v>
      </c>
      <c r="M25" s="253">
        <f>+'Annex 4.1 Detail Budget_Activi'!$W465*('Annex 4.6 Activities_annualFlow'!G$72/'Annex 4.6 Activities_annualFlow'!$I$72)</f>
        <v>714.28604117987766</v>
      </c>
      <c r="N25" s="253">
        <f>+'Annex 4.1 Detail Budget_Activi'!$W465*('Annex 4.6 Activities_annualFlow'!H$72/'Annex 4.6 Activities_annualFlow'!$I$72)</f>
        <v>714.28604117987766</v>
      </c>
      <c r="O25" s="254">
        <f t="shared" si="0"/>
        <v>5000.0022882591429</v>
      </c>
    </row>
    <row r="26" spans="1:15" ht="13.5" customHeight="1">
      <c r="A26" s="373"/>
      <c r="B26" s="373"/>
      <c r="C26" s="373"/>
      <c r="D26" s="373"/>
      <c r="E26" s="373"/>
      <c r="F26" s="164" t="s">
        <v>29</v>
      </c>
      <c r="G26" s="270" t="s">
        <v>524</v>
      </c>
      <c r="H26" s="253">
        <f>+'Annex 4.1 Detail Budget_Activi'!$W466*('Annex 4.6 Activities_annualFlow'!B$72/'Annex 4.6 Activities_annualFlow'!$I$72)</f>
        <v>928.57185353384114</v>
      </c>
      <c r="I26" s="253">
        <f>+'Annex 4.1 Detail Budget_Activi'!$W466*('Annex 4.6 Activities_annualFlow'!C$72/'Annex 4.6 Activities_annualFlow'!$I$72)</f>
        <v>928.57185353384114</v>
      </c>
      <c r="J26" s="253">
        <f>+'Annex 4.1 Detail Budget_Activi'!$W466*('Annex 4.6 Activities_annualFlow'!D$72/'Annex 4.6 Activities_annualFlow'!$I$72)</f>
        <v>928.57185353384114</v>
      </c>
      <c r="K26" s="253">
        <f>+'Annex 4.1 Detail Budget_Activi'!$W466*('Annex 4.6 Activities_annualFlow'!E$72/'Annex 4.6 Activities_annualFlow'!$I$72)</f>
        <v>928.57185353384114</v>
      </c>
      <c r="L26" s="253">
        <f>+'Annex 4.1 Detail Budget_Activi'!$W466*('Annex 4.6 Activities_annualFlow'!F$72/'Annex 4.6 Activities_annualFlow'!$I$72)</f>
        <v>928.57185353384114</v>
      </c>
      <c r="M26" s="253">
        <f>+'Annex 4.1 Detail Budget_Activi'!$W466*('Annex 4.6 Activities_annualFlow'!G$72/'Annex 4.6 Activities_annualFlow'!$I$72)</f>
        <v>928.57185353384114</v>
      </c>
      <c r="N26" s="253">
        <f>+'Annex 4.1 Detail Budget_Activi'!$W466*('Annex 4.6 Activities_annualFlow'!H$72/'Annex 4.6 Activities_annualFlow'!$I$72)</f>
        <v>928.57185353384114</v>
      </c>
      <c r="O26" s="254">
        <f t="shared" si="0"/>
        <v>6500.0029747368881</v>
      </c>
    </row>
    <row r="27" spans="1:15" ht="13.5" customHeight="1">
      <c r="A27" s="373"/>
      <c r="B27" s="373"/>
      <c r="C27" s="373"/>
      <c r="D27" s="373"/>
      <c r="E27" s="373"/>
      <c r="F27" s="164" t="s">
        <v>30</v>
      </c>
      <c r="G27" s="270" t="s">
        <v>525</v>
      </c>
      <c r="H27" s="253">
        <f>+'Annex 4.1 Detail Budget_Activi'!$W467*('Annex 4.6 Activities_annualFlow'!B$72/'Annex 4.6 Activities_annualFlow'!$I$72)</f>
        <v>759.92891921127193</v>
      </c>
      <c r="I27" s="253">
        <f>+'Annex 4.1 Detail Budget_Activi'!$W467*('Annex 4.6 Activities_annualFlow'!C$72/'Annex 4.6 Activities_annualFlow'!$I$72)</f>
        <v>759.92891921127193</v>
      </c>
      <c r="J27" s="253">
        <f>+'Annex 4.1 Detail Budget_Activi'!$W467*('Annex 4.6 Activities_annualFlow'!D$72/'Annex 4.6 Activities_annualFlow'!$I$72)</f>
        <v>759.92891921127193</v>
      </c>
      <c r="K27" s="253">
        <f>+'Annex 4.1 Detail Budget_Activi'!$W467*('Annex 4.6 Activities_annualFlow'!E$72/'Annex 4.6 Activities_annualFlow'!$I$72)</f>
        <v>759.92891921127193</v>
      </c>
      <c r="L27" s="253">
        <f>+'Annex 4.1 Detail Budget_Activi'!$W467*('Annex 4.6 Activities_annualFlow'!F$72/'Annex 4.6 Activities_annualFlow'!$I$72)</f>
        <v>759.92891921127193</v>
      </c>
      <c r="M27" s="253">
        <f>+'Annex 4.1 Detail Budget_Activi'!$W467*('Annex 4.6 Activities_annualFlow'!G$72/'Annex 4.6 Activities_annualFlow'!$I$72)</f>
        <v>759.92891921127193</v>
      </c>
      <c r="N27" s="253">
        <f>+'Annex 4.1 Detail Budget_Activi'!$W467*('Annex 4.6 Activities_annualFlow'!H$72/'Annex 4.6 Activities_annualFlow'!$I$72)</f>
        <v>759.92891921127193</v>
      </c>
      <c r="O27" s="254">
        <f t="shared" si="0"/>
        <v>5319.5024344789035</v>
      </c>
    </row>
    <row r="28" spans="1:15" ht="13.5" customHeight="1">
      <c r="A28" s="373"/>
      <c r="B28" s="373"/>
      <c r="C28" s="373"/>
      <c r="D28" s="373"/>
      <c r="E28" s="373" t="str">
        <f>'Detailed Budget'!$E$36</f>
        <v>GEF</v>
      </c>
      <c r="F28" s="164" t="s">
        <v>24</v>
      </c>
      <c r="G28" s="270" t="s">
        <v>519</v>
      </c>
      <c r="H28" s="253">
        <f>+'Annex 4.1 Detail Budget_Activi'!$AA461*('Annex 4.6 Activities_annualFlow'!B$72/'Annex 4.6 Activities_annualFlow'!$I$72)</f>
        <v>714.28604117987766</v>
      </c>
      <c r="I28" s="253">
        <f>+'Annex 4.1 Detail Budget_Activi'!$AA461*('Annex 4.6 Activities_annualFlow'!C$72/'Annex 4.6 Activities_annualFlow'!$I$72)</f>
        <v>714.28604117987766</v>
      </c>
      <c r="J28" s="253">
        <f>+'Annex 4.1 Detail Budget_Activi'!$AA461*('Annex 4.6 Activities_annualFlow'!D$72/'Annex 4.6 Activities_annualFlow'!$I$72)</f>
        <v>714.28604117987766</v>
      </c>
      <c r="K28" s="253">
        <f>+'Annex 4.1 Detail Budget_Activi'!$AA461*('Annex 4.6 Activities_annualFlow'!E$72/'Annex 4.6 Activities_annualFlow'!$I$72)</f>
        <v>714.28604117987766</v>
      </c>
      <c r="L28" s="253">
        <f>+'Annex 4.1 Detail Budget_Activi'!$AA461*('Annex 4.6 Activities_annualFlow'!F$72/'Annex 4.6 Activities_annualFlow'!$I$72)</f>
        <v>714.28604117987766</v>
      </c>
      <c r="M28" s="253">
        <f>+'Annex 4.1 Detail Budget_Activi'!$AA461*('Annex 4.6 Activities_annualFlow'!G$72/'Annex 4.6 Activities_annualFlow'!$I$72)</f>
        <v>714.28604117987766</v>
      </c>
      <c r="N28" s="253">
        <f>+'Annex 4.1 Detail Budget_Activi'!$AA461*('Annex 4.6 Activities_annualFlow'!H$72/'Annex 4.6 Activities_annualFlow'!$I$72)</f>
        <v>714.28604117987766</v>
      </c>
      <c r="O28" s="254">
        <f t="shared" si="0"/>
        <v>5000.0022882591429</v>
      </c>
    </row>
    <row r="29" spans="1:15" ht="13.5" customHeight="1">
      <c r="A29" s="373"/>
      <c r="B29" s="373"/>
      <c r="C29" s="373"/>
      <c r="D29" s="373"/>
      <c r="E29" s="373"/>
      <c r="F29" s="164" t="s">
        <v>510</v>
      </c>
      <c r="G29" s="270" t="s">
        <v>521</v>
      </c>
      <c r="H29" s="253">
        <f>+'Annex 4.1 Detail Budget_Activi'!$AA463*('Annex 4.6 Activities_annualFlow'!B$72/'Annex 4.6 Activities_annualFlow'!$I$72)</f>
        <v>1785.7151029496945</v>
      </c>
      <c r="I29" s="253">
        <f>+'Annex 4.1 Detail Budget_Activi'!$AA463*('Annex 4.6 Activities_annualFlow'!C$72/'Annex 4.6 Activities_annualFlow'!$I$72)</f>
        <v>1785.7151029496945</v>
      </c>
      <c r="J29" s="253">
        <f>+'Annex 4.1 Detail Budget_Activi'!$AA463*('Annex 4.6 Activities_annualFlow'!D$72/'Annex 4.6 Activities_annualFlow'!$I$72)</f>
        <v>1785.7151029496945</v>
      </c>
      <c r="K29" s="253">
        <f>+'Annex 4.1 Detail Budget_Activi'!$AA463*('Annex 4.6 Activities_annualFlow'!E$72/'Annex 4.6 Activities_annualFlow'!$I$72)</f>
        <v>1785.7151029496945</v>
      </c>
      <c r="L29" s="253">
        <f>+'Annex 4.1 Detail Budget_Activi'!$AA463*('Annex 4.6 Activities_annualFlow'!F$72/'Annex 4.6 Activities_annualFlow'!$I$72)</f>
        <v>1785.7151029496945</v>
      </c>
      <c r="M29" s="253">
        <f>+'Annex 4.1 Detail Budget_Activi'!$AA463*('Annex 4.6 Activities_annualFlow'!G$72/'Annex 4.6 Activities_annualFlow'!$I$72)</f>
        <v>1785.7151029496945</v>
      </c>
      <c r="N29" s="253">
        <f>+'Annex 4.1 Detail Budget_Activi'!$AA463*('Annex 4.6 Activities_annualFlow'!H$72/'Annex 4.6 Activities_annualFlow'!$I$72)</f>
        <v>1785.7151029496945</v>
      </c>
      <c r="O29" s="254">
        <f t="shared" si="0"/>
        <v>12500.005720647861</v>
      </c>
    </row>
    <row r="30" spans="1:15" ht="13.5" customHeight="1">
      <c r="A30" s="373"/>
      <c r="B30" s="373"/>
      <c r="C30" s="373"/>
      <c r="D30" s="373"/>
      <c r="E30" s="373"/>
      <c r="F30" s="164" t="s">
        <v>27</v>
      </c>
      <c r="G30" s="270" t="s">
        <v>522</v>
      </c>
      <c r="H30" s="253">
        <f>+'Annex 4.1 Detail Budget_Activi'!$AA464*('Annex 4.6 Activities_annualFlow'!B$72/'Annex 4.6 Activities_annualFlow'!$I$72)</f>
        <v>857.14324941585346</v>
      </c>
      <c r="I30" s="253">
        <f>+'Annex 4.1 Detail Budget_Activi'!$AA464*('Annex 4.6 Activities_annualFlow'!C$72/'Annex 4.6 Activities_annualFlow'!$I$72)</f>
        <v>857.14324941585346</v>
      </c>
      <c r="J30" s="253">
        <f>+'Annex 4.1 Detail Budget_Activi'!$AA464*('Annex 4.6 Activities_annualFlow'!D$72/'Annex 4.6 Activities_annualFlow'!$I$72)</f>
        <v>857.14324941585346</v>
      </c>
      <c r="K30" s="253">
        <f>+'Annex 4.1 Detail Budget_Activi'!$AA464*('Annex 4.6 Activities_annualFlow'!E$72/'Annex 4.6 Activities_annualFlow'!$I$72)</f>
        <v>857.14324941585346</v>
      </c>
      <c r="L30" s="253">
        <f>+'Annex 4.1 Detail Budget_Activi'!$AA464*('Annex 4.6 Activities_annualFlow'!F$72/'Annex 4.6 Activities_annualFlow'!$I$72)</f>
        <v>857.14324941585346</v>
      </c>
      <c r="M30" s="253">
        <f>+'Annex 4.1 Detail Budget_Activi'!$AA464*('Annex 4.6 Activities_annualFlow'!G$72/'Annex 4.6 Activities_annualFlow'!$I$72)</f>
        <v>857.14324941585346</v>
      </c>
      <c r="N30" s="253">
        <f>+'Annex 4.1 Detail Budget_Activi'!$AA464*('Annex 4.6 Activities_annualFlow'!H$72/'Annex 4.6 Activities_annualFlow'!$I$72)</f>
        <v>857.14324941585346</v>
      </c>
      <c r="O30" s="254">
        <f t="shared" si="0"/>
        <v>6000.0027459109742</v>
      </c>
    </row>
    <row r="31" spans="1:15" ht="13.5" customHeight="1">
      <c r="A31" s="373"/>
      <c r="B31" s="373"/>
      <c r="C31" s="373"/>
      <c r="D31" s="373"/>
      <c r="E31" s="373"/>
      <c r="F31" s="164" t="s">
        <v>28</v>
      </c>
      <c r="G31" s="270" t="s">
        <v>523</v>
      </c>
      <c r="H31" s="253">
        <f>+'Annex 4.1 Detail Budget_Activi'!$AA465*('Annex 4.6 Activities_annualFlow'!B$72/'Annex 4.6 Activities_annualFlow'!$I$72)</f>
        <v>714.28604117987766</v>
      </c>
      <c r="I31" s="253">
        <f>+'Annex 4.1 Detail Budget_Activi'!$AA465*('Annex 4.6 Activities_annualFlow'!C$72/'Annex 4.6 Activities_annualFlow'!$I$72)</f>
        <v>714.28604117987766</v>
      </c>
      <c r="J31" s="253">
        <f>+'Annex 4.1 Detail Budget_Activi'!$AA465*('Annex 4.6 Activities_annualFlow'!D$72/'Annex 4.6 Activities_annualFlow'!$I$72)</f>
        <v>714.28604117987766</v>
      </c>
      <c r="K31" s="253">
        <f>+'Annex 4.1 Detail Budget_Activi'!$AA465*('Annex 4.6 Activities_annualFlow'!E$72/'Annex 4.6 Activities_annualFlow'!$I$72)</f>
        <v>714.28604117987766</v>
      </c>
      <c r="L31" s="253">
        <f>+'Annex 4.1 Detail Budget_Activi'!$AA465*('Annex 4.6 Activities_annualFlow'!F$72/'Annex 4.6 Activities_annualFlow'!$I$72)</f>
        <v>714.28604117987766</v>
      </c>
      <c r="M31" s="253">
        <f>+'Annex 4.1 Detail Budget_Activi'!$AA465*('Annex 4.6 Activities_annualFlow'!G$72/'Annex 4.6 Activities_annualFlow'!$I$72)</f>
        <v>714.28604117987766</v>
      </c>
      <c r="N31" s="253">
        <f>+'Annex 4.1 Detail Budget_Activi'!$AA465*('Annex 4.6 Activities_annualFlow'!H$72/'Annex 4.6 Activities_annualFlow'!$I$72)</f>
        <v>714.28604117987766</v>
      </c>
      <c r="O31" s="254">
        <f t="shared" si="0"/>
        <v>5000.0022882591429</v>
      </c>
    </row>
    <row r="32" spans="1:15" ht="13.5" customHeight="1">
      <c r="A32" s="373"/>
      <c r="B32" s="373"/>
      <c r="C32" s="373"/>
      <c r="D32" s="373"/>
      <c r="E32" s="373"/>
      <c r="F32" s="164" t="s">
        <v>29</v>
      </c>
      <c r="G32" s="270" t="s">
        <v>524</v>
      </c>
      <c r="H32" s="253">
        <f>+'Annex 4.1 Detail Budget_Activi'!$AA466*('Annex 4.6 Activities_annualFlow'!B$72/'Annex 4.6 Activities_annualFlow'!$I$72)</f>
        <v>928.57185353384114</v>
      </c>
      <c r="I32" s="253">
        <f>+'Annex 4.1 Detail Budget_Activi'!$AA466*('Annex 4.6 Activities_annualFlow'!C$72/'Annex 4.6 Activities_annualFlow'!$I$72)</f>
        <v>928.57185353384114</v>
      </c>
      <c r="J32" s="253">
        <f>+'Annex 4.1 Detail Budget_Activi'!$AA466*('Annex 4.6 Activities_annualFlow'!D$72/'Annex 4.6 Activities_annualFlow'!$I$72)</f>
        <v>928.57185353384114</v>
      </c>
      <c r="K32" s="253">
        <f>+'Annex 4.1 Detail Budget_Activi'!$AA466*('Annex 4.6 Activities_annualFlow'!E$72/'Annex 4.6 Activities_annualFlow'!$I$72)</f>
        <v>928.57185353384114</v>
      </c>
      <c r="L32" s="253">
        <f>+'Annex 4.1 Detail Budget_Activi'!$AA466*('Annex 4.6 Activities_annualFlow'!F$72/'Annex 4.6 Activities_annualFlow'!$I$72)</f>
        <v>928.57185353384114</v>
      </c>
      <c r="M32" s="253">
        <f>+'Annex 4.1 Detail Budget_Activi'!$AA466*('Annex 4.6 Activities_annualFlow'!G$72/'Annex 4.6 Activities_annualFlow'!$I$72)</f>
        <v>928.57185353384114</v>
      </c>
      <c r="N32" s="253">
        <f>+'Annex 4.1 Detail Budget_Activi'!$AA466*('Annex 4.6 Activities_annualFlow'!H$72/'Annex 4.6 Activities_annualFlow'!$I$72)</f>
        <v>928.57185353384114</v>
      </c>
      <c r="O32" s="254">
        <f t="shared" si="0"/>
        <v>6500.0029747368881</v>
      </c>
    </row>
    <row r="33" spans="1:15" ht="30" customHeight="1">
      <c r="A33" s="373"/>
      <c r="B33" s="373"/>
      <c r="C33" s="373"/>
      <c r="D33" s="373"/>
      <c r="E33" s="374"/>
      <c r="F33" s="164" t="s">
        <v>30</v>
      </c>
      <c r="G33" s="270" t="s">
        <v>525</v>
      </c>
      <c r="H33" s="253">
        <f>+'Annex 4.1 Detail Budget_Activi'!$AA467*('Annex 4.6 Activities_annualFlow'!B$72/'Annex 4.6 Activities_annualFlow'!$I$72)</f>
        <v>759.92891921127193</v>
      </c>
      <c r="I33" s="253">
        <f>+'Annex 4.1 Detail Budget_Activi'!$AA467*('Annex 4.6 Activities_annualFlow'!C$72/'Annex 4.6 Activities_annualFlow'!$I$72)</f>
        <v>759.92891921127193</v>
      </c>
      <c r="J33" s="253">
        <f>+'Annex 4.1 Detail Budget_Activi'!$AA467*('Annex 4.6 Activities_annualFlow'!D$72/'Annex 4.6 Activities_annualFlow'!$I$72)</f>
        <v>759.92891921127193</v>
      </c>
      <c r="K33" s="253">
        <f>+'Annex 4.1 Detail Budget_Activi'!$AA467*('Annex 4.6 Activities_annualFlow'!E$72/'Annex 4.6 Activities_annualFlow'!$I$72)</f>
        <v>759.92891921127193</v>
      </c>
      <c r="L33" s="253">
        <f>+'Annex 4.1 Detail Budget_Activi'!$AA467*('Annex 4.6 Activities_annualFlow'!F$72/'Annex 4.6 Activities_annualFlow'!$I$72)</f>
        <v>759.92891921127193</v>
      </c>
      <c r="M33" s="253">
        <f>+'Annex 4.1 Detail Budget_Activi'!$AA467*('Annex 4.6 Activities_annualFlow'!G$72/'Annex 4.6 Activities_annualFlow'!$I$72)</f>
        <v>759.92891921127193</v>
      </c>
      <c r="N33" s="253">
        <f>+'Annex 4.1 Detail Budget_Activi'!$AA467*('Annex 4.6 Activities_annualFlow'!H$72/'Annex 4.6 Activities_annualFlow'!$I$72)</f>
        <v>759.92891921127193</v>
      </c>
      <c r="O33" s="254">
        <f t="shared" si="0"/>
        <v>5319.5024344789035</v>
      </c>
    </row>
    <row r="34" spans="1:15" ht="15.75" customHeight="1">
      <c r="A34" s="373"/>
      <c r="B34" s="373"/>
      <c r="C34" s="373" t="str">
        <f>'Detailed Budget'!$C$44</f>
        <v>Project M&amp;E and reporting system implemented, and Environmental and Social Impact Assessment and Management and Mitigation Plan in place</v>
      </c>
      <c r="D34" s="373" t="str">
        <f>'Detailed Budget'!$D$44</f>
        <v>Set-up the project monitoring, evaluation and reporting system</v>
      </c>
      <c r="E34" s="373" t="str">
        <f>'Detailed Budget'!$E$44</f>
        <v>GCF Grant</v>
      </c>
      <c r="F34" s="164" t="s">
        <v>24</v>
      </c>
      <c r="G34" s="270" t="s">
        <v>527</v>
      </c>
      <c r="H34" s="253">
        <f>+'Annex 4.1 Detail Budget_Activi'!$W472*('Annex 4.6 Activities_annualFlow'!B$74/'Annex 4.6 Activities_annualFlow'!$I$74)</f>
        <v>4628.3500000000004</v>
      </c>
      <c r="I34" s="253">
        <f>+'Annex 4.1 Detail Budget_Activi'!$W472*('Annex 4.6 Activities_annualFlow'!C$74/'Annex 4.6 Activities_annualFlow'!$I$74)</f>
        <v>0</v>
      </c>
      <c r="J34" s="253">
        <f>+'Annex 4.1 Detail Budget_Activi'!$W472*('Annex 4.6 Activities_annualFlow'!D$74/'Annex 4.6 Activities_annualFlow'!$I$74)</f>
        <v>0</v>
      </c>
      <c r="K34" s="253">
        <f>+'Annex 4.1 Detail Budget_Activi'!$W472*('Annex 4.6 Activities_annualFlow'!E$74/'Annex 4.6 Activities_annualFlow'!$I$74)</f>
        <v>0</v>
      </c>
      <c r="L34" s="253">
        <f>+'Annex 4.1 Detail Budget_Activi'!$W472*('Annex 4.6 Activities_annualFlow'!F$74/'Annex 4.6 Activities_annualFlow'!$I$74)</f>
        <v>0</v>
      </c>
      <c r="M34" s="253">
        <f>+'Annex 4.1 Detail Budget_Activi'!$W472*('Annex 4.6 Activities_annualFlow'!G$74/'Annex 4.6 Activities_annualFlow'!$I$74)</f>
        <v>0</v>
      </c>
      <c r="N34" s="253">
        <f>+'Annex 4.1 Detail Budget_Activi'!$W472*('Annex 4.6 Activities_annualFlow'!H$74/'Annex 4.6 Activities_annualFlow'!$I$74)</f>
        <v>0</v>
      </c>
      <c r="O34" s="254">
        <f t="shared" si="0"/>
        <v>4628.3500000000004</v>
      </c>
    </row>
    <row r="35" spans="1:15" ht="15.75" customHeight="1">
      <c r="A35" s="373"/>
      <c r="B35" s="373"/>
      <c r="C35" s="373"/>
      <c r="D35" s="373"/>
      <c r="E35" s="373"/>
      <c r="F35" s="164" t="s">
        <v>25</v>
      </c>
      <c r="G35" s="270" t="s">
        <v>528</v>
      </c>
      <c r="H35" s="253">
        <f>+'Annex 4.1 Detail Budget_Activi'!$W473*('Annex 4.6 Activities_annualFlow'!B$74/'Annex 4.6 Activities_annualFlow'!$I$74)</f>
        <v>2314.1750000000002</v>
      </c>
      <c r="I35" s="253">
        <f>+'Annex 4.1 Detail Budget_Activi'!$W473*('Annex 4.6 Activities_annualFlow'!C$74/'Annex 4.6 Activities_annualFlow'!$I$74)</f>
        <v>0</v>
      </c>
      <c r="J35" s="253">
        <f>+'Annex 4.1 Detail Budget_Activi'!$W473*('Annex 4.6 Activities_annualFlow'!D$74/'Annex 4.6 Activities_annualFlow'!$I$74)</f>
        <v>0</v>
      </c>
      <c r="K35" s="253">
        <f>+'Annex 4.1 Detail Budget_Activi'!$W473*('Annex 4.6 Activities_annualFlow'!E$74/'Annex 4.6 Activities_annualFlow'!$I$74)</f>
        <v>0</v>
      </c>
      <c r="L35" s="253">
        <f>+'Annex 4.1 Detail Budget_Activi'!$W473*('Annex 4.6 Activities_annualFlow'!F$74/'Annex 4.6 Activities_annualFlow'!$I$74)</f>
        <v>0</v>
      </c>
      <c r="M35" s="253">
        <f>+'Annex 4.1 Detail Budget_Activi'!$W473*('Annex 4.6 Activities_annualFlow'!G$74/'Annex 4.6 Activities_annualFlow'!$I$74)</f>
        <v>0</v>
      </c>
      <c r="N35" s="253">
        <f>+'Annex 4.1 Detail Budget_Activi'!$W473*('Annex 4.6 Activities_annualFlow'!H$74/'Annex 4.6 Activities_annualFlow'!$I$74)</f>
        <v>0</v>
      </c>
      <c r="O35" s="254">
        <f t="shared" si="0"/>
        <v>2314.1750000000002</v>
      </c>
    </row>
    <row r="36" spans="1:15" ht="15.75" customHeight="1">
      <c r="A36" s="373"/>
      <c r="B36" s="373"/>
      <c r="C36" s="373"/>
      <c r="D36" s="373"/>
      <c r="E36" s="373"/>
      <c r="F36" s="164" t="s">
        <v>510</v>
      </c>
      <c r="G36" s="270" t="s">
        <v>529</v>
      </c>
      <c r="H36" s="253">
        <f>+'Annex 4.1 Detail Budget_Activi'!$W474*('Annex 4.6 Activities_annualFlow'!B$74/'Annex 4.6 Activities_annualFlow'!$I$74)</f>
        <v>4628.3500000000004</v>
      </c>
      <c r="I36" s="253">
        <f>+'Annex 4.1 Detail Budget_Activi'!$W474*('Annex 4.6 Activities_annualFlow'!C$74/'Annex 4.6 Activities_annualFlow'!$I$74)</f>
        <v>0</v>
      </c>
      <c r="J36" s="253">
        <f>+'Annex 4.1 Detail Budget_Activi'!$W474*('Annex 4.6 Activities_annualFlow'!D$74/'Annex 4.6 Activities_annualFlow'!$I$74)</f>
        <v>0</v>
      </c>
      <c r="K36" s="253">
        <f>+'Annex 4.1 Detail Budget_Activi'!$W474*('Annex 4.6 Activities_annualFlow'!E$74/'Annex 4.6 Activities_annualFlow'!$I$74)</f>
        <v>0</v>
      </c>
      <c r="L36" s="253">
        <f>+'Annex 4.1 Detail Budget_Activi'!$W474*('Annex 4.6 Activities_annualFlow'!F$74/'Annex 4.6 Activities_annualFlow'!$I$74)</f>
        <v>0</v>
      </c>
      <c r="M36" s="253">
        <f>+'Annex 4.1 Detail Budget_Activi'!$W474*('Annex 4.6 Activities_annualFlow'!G$74/'Annex 4.6 Activities_annualFlow'!$I$74)</f>
        <v>0</v>
      </c>
      <c r="N36" s="253">
        <f>+'Annex 4.1 Detail Budget_Activi'!$W474*('Annex 4.6 Activities_annualFlow'!H$74/'Annex 4.6 Activities_annualFlow'!$I$74)</f>
        <v>0</v>
      </c>
      <c r="O36" s="254">
        <f t="shared" si="0"/>
        <v>4628.3500000000004</v>
      </c>
    </row>
    <row r="37" spans="1:15" ht="15.75" customHeight="1">
      <c r="A37" s="373"/>
      <c r="B37" s="373"/>
      <c r="C37" s="373"/>
      <c r="D37" s="373"/>
      <c r="E37" s="373"/>
      <c r="F37" s="164" t="s">
        <v>28</v>
      </c>
      <c r="G37" s="270" t="s">
        <v>531</v>
      </c>
      <c r="H37" s="253">
        <f>+'Annex 4.1 Detail Budget_Activi'!$W476*('Annex 4.6 Activities_annualFlow'!B$74/'Annex 4.6 Activities_annualFlow'!$I$74)</f>
        <v>6942.5249999999996</v>
      </c>
      <c r="I37" s="253">
        <f>+'Annex 4.1 Detail Budget_Activi'!$W476*('Annex 4.6 Activities_annualFlow'!C$74/'Annex 4.6 Activities_annualFlow'!$I$74)</f>
        <v>0</v>
      </c>
      <c r="J37" s="253">
        <f>+'Annex 4.1 Detail Budget_Activi'!$W476*('Annex 4.6 Activities_annualFlow'!D$74/'Annex 4.6 Activities_annualFlow'!$I$74)</f>
        <v>0</v>
      </c>
      <c r="K37" s="253">
        <f>+'Annex 4.1 Detail Budget_Activi'!$W476*('Annex 4.6 Activities_annualFlow'!E$74/'Annex 4.6 Activities_annualFlow'!$I$74)</f>
        <v>0</v>
      </c>
      <c r="L37" s="253">
        <f>+'Annex 4.1 Detail Budget_Activi'!$W476*('Annex 4.6 Activities_annualFlow'!F$74/'Annex 4.6 Activities_annualFlow'!$I$74)</f>
        <v>0</v>
      </c>
      <c r="M37" s="253">
        <f>+'Annex 4.1 Detail Budget_Activi'!$W476*('Annex 4.6 Activities_annualFlow'!G$74/'Annex 4.6 Activities_annualFlow'!$I$74)</f>
        <v>0</v>
      </c>
      <c r="N37" s="253">
        <f>+'Annex 4.1 Detail Budget_Activi'!$W476*('Annex 4.6 Activities_annualFlow'!H$74/'Annex 4.6 Activities_annualFlow'!$I$74)</f>
        <v>0</v>
      </c>
      <c r="O37" s="254">
        <f t="shared" si="0"/>
        <v>6942.5249999999996</v>
      </c>
    </row>
    <row r="38" spans="1:15" ht="15.75" customHeight="1">
      <c r="A38" s="373"/>
      <c r="B38" s="373"/>
      <c r="C38" s="373"/>
      <c r="D38" s="373"/>
      <c r="E38" s="373"/>
      <c r="F38" s="164" t="s">
        <v>29</v>
      </c>
      <c r="G38" s="270" t="s">
        <v>532</v>
      </c>
      <c r="H38" s="253">
        <f>+'Annex 4.1 Detail Budget_Activi'!$W477*('Annex 4.6 Activities_annualFlow'!B$74/'Annex 4.6 Activities_annualFlow'!$I$74)</f>
        <v>4628.3500000000004</v>
      </c>
      <c r="I38" s="253">
        <f>+'Annex 4.1 Detail Budget_Activi'!$W477*('Annex 4.6 Activities_annualFlow'!C$74/'Annex 4.6 Activities_annualFlow'!$I$74)</f>
        <v>0</v>
      </c>
      <c r="J38" s="253">
        <f>+'Annex 4.1 Detail Budget_Activi'!$W477*('Annex 4.6 Activities_annualFlow'!D$74/'Annex 4.6 Activities_annualFlow'!$I$74)</f>
        <v>0</v>
      </c>
      <c r="K38" s="253">
        <f>+'Annex 4.1 Detail Budget_Activi'!$W477*('Annex 4.6 Activities_annualFlow'!E$74/'Annex 4.6 Activities_annualFlow'!$I$74)</f>
        <v>0</v>
      </c>
      <c r="L38" s="253">
        <f>+'Annex 4.1 Detail Budget_Activi'!$W477*('Annex 4.6 Activities_annualFlow'!F$74/'Annex 4.6 Activities_annualFlow'!$I$74)</f>
        <v>0</v>
      </c>
      <c r="M38" s="253">
        <f>+'Annex 4.1 Detail Budget_Activi'!$W477*('Annex 4.6 Activities_annualFlow'!G$74/'Annex 4.6 Activities_annualFlow'!$I$74)</f>
        <v>0</v>
      </c>
      <c r="N38" s="253">
        <f>+'Annex 4.1 Detail Budget_Activi'!$W477*('Annex 4.6 Activities_annualFlow'!H$74/'Annex 4.6 Activities_annualFlow'!$I$74)</f>
        <v>0</v>
      </c>
      <c r="O38" s="254">
        <f t="shared" si="0"/>
        <v>4628.3500000000004</v>
      </c>
    </row>
    <row r="39" spans="1:15" ht="15.75" customHeight="1">
      <c r="A39" s="373"/>
      <c r="B39" s="373"/>
      <c r="C39" s="373"/>
      <c r="D39" s="373"/>
      <c r="E39" s="374"/>
      <c r="F39" s="164" t="s">
        <v>30</v>
      </c>
      <c r="G39" s="270" t="s">
        <v>533</v>
      </c>
      <c r="H39" s="253">
        <f>+'Annex 4.1 Detail Budget_Activi'!$W478*('Annex 4.6 Activities_annualFlow'!B$74/'Annex 4.6 Activities_annualFlow'!$I$74)</f>
        <v>17680.296999999999</v>
      </c>
      <c r="I39" s="253">
        <f>+'Annex 4.1 Detail Budget_Activi'!$W478*('Annex 4.6 Activities_annualFlow'!C$74/'Annex 4.6 Activities_annualFlow'!$I$74)</f>
        <v>0</v>
      </c>
      <c r="J39" s="253">
        <f>+'Annex 4.1 Detail Budget_Activi'!$W478*('Annex 4.6 Activities_annualFlow'!D$74/'Annex 4.6 Activities_annualFlow'!$I$74)</f>
        <v>0</v>
      </c>
      <c r="K39" s="253">
        <f>+'Annex 4.1 Detail Budget_Activi'!$W478*('Annex 4.6 Activities_annualFlow'!E$74/'Annex 4.6 Activities_annualFlow'!$I$74)</f>
        <v>0</v>
      </c>
      <c r="L39" s="253">
        <f>+'Annex 4.1 Detail Budget_Activi'!$W478*('Annex 4.6 Activities_annualFlow'!F$74/'Annex 4.6 Activities_annualFlow'!$I$74)</f>
        <v>0</v>
      </c>
      <c r="M39" s="253">
        <f>+'Annex 4.1 Detail Budget_Activi'!$W478*('Annex 4.6 Activities_annualFlow'!G$74/'Annex 4.6 Activities_annualFlow'!$I$74)</f>
        <v>0</v>
      </c>
      <c r="N39" s="253">
        <f>+'Annex 4.1 Detail Budget_Activi'!$W478*('Annex 4.6 Activities_annualFlow'!H$74/'Annex 4.6 Activities_annualFlow'!$I$74)</f>
        <v>0</v>
      </c>
      <c r="O39" s="254">
        <f t="shared" si="0"/>
        <v>17680.296999999999</v>
      </c>
    </row>
    <row r="40" spans="1:15" ht="15.75" customHeight="1">
      <c r="A40" s="373"/>
      <c r="B40" s="373"/>
      <c r="C40" s="373"/>
      <c r="D40" s="373"/>
      <c r="E40" s="373" t="str">
        <f>'Detailed Budget'!$E$52</f>
        <v>GEF</v>
      </c>
      <c r="F40" s="164" t="s">
        <v>24</v>
      </c>
      <c r="G40" s="270" t="s">
        <v>527</v>
      </c>
      <c r="H40" s="253">
        <f>+'Annex 4.1 Detail Budget_Activi'!$AA472*('Annex 4.6 Activities_annualFlow'!B$74/'Annex 4.6 Activities_annualFlow'!$I$74)</f>
        <v>5371.65</v>
      </c>
      <c r="I40" s="253">
        <f>+'Annex 4.1 Detail Budget_Activi'!$AA472*('Annex 4.6 Activities_annualFlow'!C$74/'Annex 4.6 Activities_annualFlow'!$I$74)</f>
        <v>0</v>
      </c>
      <c r="J40" s="253">
        <f>+'Annex 4.1 Detail Budget_Activi'!$AA472*('Annex 4.6 Activities_annualFlow'!D$74/'Annex 4.6 Activities_annualFlow'!$I$74)</f>
        <v>0</v>
      </c>
      <c r="K40" s="253">
        <f>+'Annex 4.1 Detail Budget_Activi'!$AA472*('Annex 4.6 Activities_annualFlow'!E$74/'Annex 4.6 Activities_annualFlow'!$I$74)</f>
        <v>0</v>
      </c>
      <c r="L40" s="253">
        <f>+'Annex 4.1 Detail Budget_Activi'!$AA472*('Annex 4.6 Activities_annualFlow'!F$74/'Annex 4.6 Activities_annualFlow'!$I$74)</f>
        <v>0</v>
      </c>
      <c r="M40" s="253">
        <f>+'Annex 4.1 Detail Budget_Activi'!$AA472*('Annex 4.6 Activities_annualFlow'!G$74/'Annex 4.6 Activities_annualFlow'!$I$74)</f>
        <v>0</v>
      </c>
      <c r="N40" s="253">
        <f>+'Annex 4.1 Detail Budget_Activi'!$AA472*('Annex 4.6 Activities_annualFlow'!H$74/'Annex 4.6 Activities_annualFlow'!$I$74)</f>
        <v>0</v>
      </c>
      <c r="O40" s="254">
        <f t="shared" si="0"/>
        <v>5371.65</v>
      </c>
    </row>
    <row r="41" spans="1:15" ht="15.75" customHeight="1">
      <c r="A41" s="373"/>
      <c r="B41" s="373"/>
      <c r="C41" s="373"/>
      <c r="D41" s="373"/>
      <c r="E41" s="373"/>
      <c r="F41" s="164" t="s">
        <v>25</v>
      </c>
      <c r="G41" s="270" t="s">
        <v>528</v>
      </c>
      <c r="H41" s="253">
        <f>+'Annex 4.1 Detail Budget_Activi'!$AA473*('Annex 4.6 Activities_annualFlow'!B$74/'Annex 4.6 Activities_annualFlow'!$I$74)</f>
        <v>2685.8249999999998</v>
      </c>
      <c r="I41" s="253">
        <f>+'Annex 4.1 Detail Budget_Activi'!$AA473*('Annex 4.6 Activities_annualFlow'!C$74/'Annex 4.6 Activities_annualFlow'!$I$74)</f>
        <v>0</v>
      </c>
      <c r="J41" s="253">
        <f>+'Annex 4.1 Detail Budget_Activi'!$AA473*('Annex 4.6 Activities_annualFlow'!D$74/'Annex 4.6 Activities_annualFlow'!$I$74)</f>
        <v>0</v>
      </c>
      <c r="K41" s="253">
        <f>+'Annex 4.1 Detail Budget_Activi'!$AA473*('Annex 4.6 Activities_annualFlow'!E$74/'Annex 4.6 Activities_annualFlow'!$I$74)</f>
        <v>0</v>
      </c>
      <c r="L41" s="253">
        <f>+'Annex 4.1 Detail Budget_Activi'!$AA473*('Annex 4.6 Activities_annualFlow'!F$74/'Annex 4.6 Activities_annualFlow'!$I$74)</f>
        <v>0</v>
      </c>
      <c r="M41" s="253">
        <f>+'Annex 4.1 Detail Budget_Activi'!$AA473*('Annex 4.6 Activities_annualFlow'!G$74/'Annex 4.6 Activities_annualFlow'!$I$74)</f>
        <v>0</v>
      </c>
      <c r="N41" s="253">
        <f>+'Annex 4.1 Detail Budget_Activi'!$AA473*('Annex 4.6 Activities_annualFlow'!H$74/'Annex 4.6 Activities_annualFlow'!$I$74)</f>
        <v>0</v>
      </c>
      <c r="O41" s="254">
        <f t="shared" si="0"/>
        <v>2685.8249999999998</v>
      </c>
    </row>
    <row r="42" spans="1:15" ht="15.75" customHeight="1">
      <c r="A42" s="373"/>
      <c r="B42" s="373"/>
      <c r="C42" s="373"/>
      <c r="D42" s="373"/>
      <c r="E42" s="373"/>
      <c r="F42" s="164" t="s">
        <v>510</v>
      </c>
      <c r="G42" s="270" t="s">
        <v>529</v>
      </c>
      <c r="H42" s="253">
        <f>+'Annex 4.1 Detail Budget_Activi'!$AA474*('Annex 4.6 Activities_annualFlow'!B$74/'Annex 4.6 Activities_annualFlow'!$I$74)</f>
        <v>5371.65</v>
      </c>
      <c r="I42" s="253">
        <f>+'Annex 4.1 Detail Budget_Activi'!$AA474*('Annex 4.6 Activities_annualFlow'!C$74/'Annex 4.6 Activities_annualFlow'!$I$74)</f>
        <v>0</v>
      </c>
      <c r="J42" s="253">
        <f>+'Annex 4.1 Detail Budget_Activi'!$AA474*('Annex 4.6 Activities_annualFlow'!D$74/'Annex 4.6 Activities_annualFlow'!$I$74)</f>
        <v>0</v>
      </c>
      <c r="K42" s="253">
        <f>+'Annex 4.1 Detail Budget_Activi'!$AA474*('Annex 4.6 Activities_annualFlow'!E$74/'Annex 4.6 Activities_annualFlow'!$I$74)</f>
        <v>0</v>
      </c>
      <c r="L42" s="253">
        <f>+'Annex 4.1 Detail Budget_Activi'!$AA474*('Annex 4.6 Activities_annualFlow'!F$74/'Annex 4.6 Activities_annualFlow'!$I$74)</f>
        <v>0</v>
      </c>
      <c r="M42" s="253">
        <f>+'Annex 4.1 Detail Budget_Activi'!$AA474*('Annex 4.6 Activities_annualFlow'!G$74/'Annex 4.6 Activities_annualFlow'!$I$74)</f>
        <v>0</v>
      </c>
      <c r="N42" s="253">
        <f>+'Annex 4.1 Detail Budget_Activi'!$AA474*('Annex 4.6 Activities_annualFlow'!H$74/'Annex 4.6 Activities_annualFlow'!$I$74)</f>
        <v>0</v>
      </c>
      <c r="O42" s="254">
        <f t="shared" si="0"/>
        <v>5371.65</v>
      </c>
    </row>
    <row r="43" spans="1:15" ht="15.75" customHeight="1">
      <c r="A43" s="373"/>
      <c r="B43" s="373"/>
      <c r="C43" s="373"/>
      <c r="D43" s="373"/>
      <c r="E43" s="373"/>
      <c r="F43" s="164" t="s">
        <v>27</v>
      </c>
      <c r="G43" s="270" t="s">
        <v>530</v>
      </c>
      <c r="H43" s="253">
        <f>+'Annex 4.1 Detail Budget_Activi'!$AA475*('Annex 4.6 Activities_annualFlow'!B$74/'Annex 4.6 Activities_annualFlow'!$I$74)</f>
        <v>0</v>
      </c>
      <c r="I43" s="253">
        <f>+'Annex 4.1 Detail Budget_Activi'!$AA475*('Annex 4.6 Activities_annualFlow'!C$74/'Annex 4.6 Activities_annualFlow'!$I$74)</f>
        <v>0</v>
      </c>
      <c r="J43" s="253">
        <f>+'Annex 4.1 Detail Budget_Activi'!$AA475*('Annex 4.6 Activities_annualFlow'!D$74/'Annex 4.6 Activities_annualFlow'!$I$74)</f>
        <v>0</v>
      </c>
      <c r="K43" s="253">
        <f>+'Annex 4.1 Detail Budget_Activi'!$AA475*('Annex 4.6 Activities_annualFlow'!E$74/'Annex 4.6 Activities_annualFlow'!$I$74)</f>
        <v>0</v>
      </c>
      <c r="L43" s="253">
        <f>+'Annex 4.1 Detail Budget_Activi'!$AA475*('Annex 4.6 Activities_annualFlow'!F$74/'Annex 4.6 Activities_annualFlow'!$I$74)</f>
        <v>0</v>
      </c>
      <c r="M43" s="253">
        <f>+'Annex 4.1 Detail Budget_Activi'!$AA475*('Annex 4.6 Activities_annualFlow'!G$74/'Annex 4.6 Activities_annualFlow'!$I$74)</f>
        <v>0</v>
      </c>
      <c r="N43" s="253">
        <f>+'Annex 4.1 Detail Budget_Activi'!$AA475*('Annex 4.6 Activities_annualFlow'!H$74/'Annex 4.6 Activities_annualFlow'!$I$74)</f>
        <v>0</v>
      </c>
      <c r="O43" s="254">
        <f t="shared" si="0"/>
        <v>0</v>
      </c>
    </row>
    <row r="44" spans="1:15" ht="15.75" customHeight="1">
      <c r="A44" s="373"/>
      <c r="B44" s="373"/>
      <c r="C44" s="373"/>
      <c r="D44" s="373"/>
      <c r="E44" s="373"/>
      <c r="F44" s="164" t="s">
        <v>28</v>
      </c>
      <c r="G44" s="270" t="s">
        <v>531</v>
      </c>
      <c r="H44" s="253">
        <f>+'Annex 4.1 Detail Budget_Activi'!$AA476*('Annex 4.6 Activities_annualFlow'!B$74/'Annex 4.6 Activities_annualFlow'!$I$74)</f>
        <v>8057.4750000000004</v>
      </c>
      <c r="I44" s="253">
        <f>+'Annex 4.1 Detail Budget_Activi'!$AA476*('Annex 4.6 Activities_annualFlow'!C$74/'Annex 4.6 Activities_annualFlow'!$I$74)</f>
        <v>0</v>
      </c>
      <c r="J44" s="253">
        <f>+'Annex 4.1 Detail Budget_Activi'!$AA476*('Annex 4.6 Activities_annualFlow'!D$74/'Annex 4.6 Activities_annualFlow'!$I$74)</f>
        <v>0</v>
      </c>
      <c r="K44" s="253">
        <f>+'Annex 4.1 Detail Budget_Activi'!$AA476*('Annex 4.6 Activities_annualFlow'!E$74/'Annex 4.6 Activities_annualFlow'!$I$74)</f>
        <v>0</v>
      </c>
      <c r="L44" s="253">
        <f>+'Annex 4.1 Detail Budget_Activi'!$AA476*('Annex 4.6 Activities_annualFlow'!F$74/'Annex 4.6 Activities_annualFlow'!$I$74)</f>
        <v>0</v>
      </c>
      <c r="M44" s="253">
        <f>+'Annex 4.1 Detail Budget_Activi'!$AA476*('Annex 4.6 Activities_annualFlow'!G$74/'Annex 4.6 Activities_annualFlow'!$I$74)</f>
        <v>0</v>
      </c>
      <c r="N44" s="253">
        <f>+'Annex 4.1 Detail Budget_Activi'!$AA476*('Annex 4.6 Activities_annualFlow'!H$74/'Annex 4.6 Activities_annualFlow'!$I$74)</f>
        <v>0</v>
      </c>
      <c r="O44" s="254">
        <f t="shared" si="0"/>
        <v>8057.4750000000004</v>
      </c>
    </row>
    <row r="45" spans="1:15" ht="15.75" customHeight="1">
      <c r="A45" s="373"/>
      <c r="B45" s="373"/>
      <c r="C45" s="373"/>
      <c r="D45" s="373"/>
      <c r="E45" s="373"/>
      <c r="F45" s="164" t="s">
        <v>29</v>
      </c>
      <c r="G45" s="270" t="s">
        <v>532</v>
      </c>
      <c r="H45" s="253">
        <f>+'Annex 4.1 Detail Budget_Activi'!$AA477*('Annex 4.6 Activities_annualFlow'!B$74/'Annex 4.6 Activities_annualFlow'!$I$74)</f>
        <v>5371.65</v>
      </c>
      <c r="I45" s="253">
        <f>+'Annex 4.1 Detail Budget_Activi'!$AA477*('Annex 4.6 Activities_annualFlow'!C$74/'Annex 4.6 Activities_annualFlow'!$I$74)</f>
        <v>0</v>
      </c>
      <c r="J45" s="253">
        <f>+'Annex 4.1 Detail Budget_Activi'!$AA477*('Annex 4.6 Activities_annualFlow'!D$74/'Annex 4.6 Activities_annualFlow'!$I$74)</f>
        <v>0</v>
      </c>
      <c r="K45" s="253">
        <f>+'Annex 4.1 Detail Budget_Activi'!$AA477*('Annex 4.6 Activities_annualFlow'!E$74/'Annex 4.6 Activities_annualFlow'!$I$74)</f>
        <v>0</v>
      </c>
      <c r="L45" s="253">
        <f>+'Annex 4.1 Detail Budget_Activi'!$AA477*('Annex 4.6 Activities_annualFlow'!F$74/'Annex 4.6 Activities_annualFlow'!$I$74)</f>
        <v>0</v>
      </c>
      <c r="M45" s="253">
        <f>+'Annex 4.1 Detail Budget_Activi'!$AA477*('Annex 4.6 Activities_annualFlow'!G$74/'Annex 4.6 Activities_annualFlow'!$I$74)</f>
        <v>0</v>
      </c>
      <c r="N45" s="253">
        <f>+'Annex 4.1 Detail Budget_Activi'!$AA477*('Annex 4.6 Activities_annualFlow'!H$74/'Annex 4.6 Activities_annualFlow'!$I$74)</f>
        <v>0</v>
      </c>
      <c r="O45" s="254">
        <f t="shared" si="0"/>
        <v>5371.65</v>
      </c>
    </row>
    <row r="46" spans="1:15" ht="15.75" customHeight="1">
      <c r="A46" s="373"/>
      <c r="B46" s="373"/>
      <c r="C46" s="373"/>
      <c r="D46" s="373"/>
      <c r="E46" s="374"/>
      <c r="F46" s="164" t="s">
        <v>30</v>
      </c>
      <c r="G46" s="270" t="s">
        <v>533</v>
      </c>
      <c r="H46" s="253">
        <f>+'Annex 4.1 Detail Budget_Activi'!$AA478*('Annex 4.6 Activities_annualFlow'!B$74/'Annex 4.6 Activities_annualFlow'!$I$74)</f>
        <v>20519.703000000001</v>
      </c>
      <c r="I46" s="253">
        <f>+'Annex 4.1 Detail Budget_Activi'!$AA478*('Annex 4.6 Activities_annualFlow'!C$74/'Annex 4.6 Activities_annualFlow'!$I$74)</f>
        <v>0</v>
      </c>
      <c r="J46" s="253">
        <f>+'Annex 4.1 Detail Budget_Activi'!$AA478*('Annex 4.6 Activities_annualFlow'!D$74/'Annex 4.6 Activities_annualFlow'!$I$74)</f>
        <v>0</v>
      </c>
      <c r="K46" s="253">
        <f>+'Annex 4.1 Detail Budget_Activi'!$AA478*('Annex 4.6 Activities_annualFlow'!E$74/'Annex 4.6 Activities_annualFlow'!$I$74)</f>
        <v>0</v>
      </c>
      <c r="L46" s="253">
        <f>+'Annex 4.1 Detail Budget_Activi'!$AA478*('Annex 4.6 Activities_annualFlow'!F$74/'Annex 4.6 Activities_annualFlow'!$I$74)</f>
        <v>0</v>
      </c>
      <c r="M46" s="253">
        <f>+'Annex 4.1 Detail Budget_Activi'!$AA478*('Annex 4.6 Activities_annualFlow'!G$74/'Annex 4.6 Activities_annualFlow'!$I$74)</f>
        <v>0</v>
      </c>
      <c r="N46" s="253">
        <f>+'Annex 4.1 Detail Budget_Activi'!$AA478*('Annex 4.6 Activities_annualFlow'!H$74/'Annex 4.6 Activities_annualFlow'!$I$74)</f>
        <v>0</v>
      </c>
      <c r="O46" s="254">
        <f t="shared" si="0"/>
        <v>20519.703000000001</v>
      </c>
    </row>
    <row r="47" spans="1:15" ht="15.75" customHeight="1">
      <c r="A47" s="373"/>
      <c r="B47" s="373"/>
      <c r="C47" s="373"/>
      <c r="D47" s="373" t="str">
        <f>'Detailed Budget'!$D$60</f>
        <v xml:space="preserve"> Systematize findings and lessons learnt and communicate project results</v>
      </c>
      <c r="E47" s="373" t="str">
        <f>'Detailed Budget'!$E$60</f>
        <v>GCF Grant</v>
      </c>
      <c r="F47" s="164" t="s">
        <v>24</v>
      </c>
      <c r="G47" s="270" t="s">
        <v>535</v>
      </c>
      <c r="H47" s="253">
        <f>+'Annex 4.1 Detail Budget_Activi'!$W482*('Annex 4.6 Activities_annualFlow'!B$75/'Annex 4.6 Activities_annualFlow'!$I$75)</f>
        <v>377.83600000000001</v>
      </c>
      <c r="I47" s="253">
        <f>+'Annex 4.1 Detail Budget_Activi'!$W482*('Annex 4.6 Activities_annualFlow'!C$75/'Annex 4.6 Activities_annualFlow'!$I$75)</f>
        <v>755.67200000000003</v>
      </c>
      <c r="J47" s="253">
        <f>+'Annex 4.1 Detail Budget_Activi'!$W482*('Annex 4.6 Activities_annualFlow'!D$75/'Annex 4.6 Activities_annualFlow'!$I$75)</f>
        <v>755.67200000000003</v>
      </c>
      <c r="K47" s="253">
        <f>+'Annex 4.1 Detail Budget_Activi'!$W482*('Annex 4.6 Activities_annualFlow'!E$75/'Annex 4.6 Activities_annualFlow'!$I$75)</f>
        <v>755.67200000000003</v>
      </c>
      <c r="L47" s="253">
        <f>+'Annex 4.1 Detail Budget_Activi'!$W482*('Annex 4.6 Activities_annualFlow'!F$75/'Annex 4.6 Activities_annualFlow'!$I$75)</f>
        <v>755.67200000000003</v>
      </c>
      <c r="M47" s="253">
        <f>+'Annex 4.1 Detail Budget_Activi'!$W482*('Annex 4.6 Activities_annualFlow'!G$75/'Annex 4.6 Activities_annualFlow'!$I$75)</f>
        <v>755.67200000000003</v>
      </c>
      <c r="N47" s="253">
        <f>+'Annex 4.1 Detail Budget_Activi'!$W482*('Annex 4.6 Activities_annualFlow'!H$75/'Annex 4.6 Activities_annualFlow'!$I$75)</f>
        <v>377.83600000000001</v>
      </c>
      <c r="O47" s="254">
        <f t="shared" si="0"/>
        <v>4534.0320000000002</v>
      </c>
    </row>
    <row r="48" spans="1:15" ht="15.75" customHeight="1">
      <c r="A48" s="373"/>
      <c r="B48" s="373"/>
      <c r="C48" s="373"/>
      <c r="D48" s="373"/>
      <c r="E48" s="373"/>
      <c r="F48" s="164" t="s">
        <v>510</v>
      </c>
      <c r="G48" s="270" t="s">
        <v>537</v>
      </c>
      <c r="H48" s="253">
        <f>+'Annex 4.1 Detail Budget_Activi'!$W484*('Annex 4.6 Activities_annualFlow'!B$75/'Annex 4.6 Activities_annualFlow'!$I$75)</f>
        <v>94.459000000000003</v>
      </c>
      <c r="I48" s="253">
        <f>+'Annex 4.1 Detail Budget_Activi'!$W484*('Annex 4.6 Activities_annualFlow'!C$75/'Annex 4.6 Activities_annualFlow'!$I$75)</f>
        <v>188.91800000000001</v>
      </c>
      <c r="J48" s="253">
        <f>+'Annex 4.1 Detail Budget_Activi'!$W484*('Annex 4.6 Activities_annualFlow'!D$75/'Annex 4.6 Activities_annualFlow'!$I$75)</f>
        <v>188.91800000000001</v>
      </c>
      <c r="K48" s="253">
        <f>+'Annex 4.1 Detail Budget_Activi'!$W484*('Annex 4.6 Activities_annualFlow'!E$75/'Annex 4.6 Activities_annualFlow'!$I$75)</f>
        <v>188.91800000000001</v>
      </c>
      <c r="L48" s="253">
        <f>+'Annex 4.1 Detail Budget_Activi'!$W484*('Annex 4.6 Activities_annualFlow'!F$75/'Annex 4.6 Activities_annualFlow'!$I$75)</f>
        <v>188.91800000000001</v>
      </c>
      <c r="M48" s="253">
        <f>+'Annex 4.1 Detail Budget_Activi'!$W484*('Annex 4.6 Activities_annualFlow'!G$75/'Annex 4.6 Activities_annualFlow'!$I$75)</f>
        <v>188.91800000000001</v>
      </c>
      <c r="N48" s="253">
        <f>+'Annex 4.1 Detail Budget_Activi'!$W484*('Annex 4.6 Activities_annualFlow'!H$75/'Annex 4.6 Activities_annualFlow'!$I$75)</f>
        <v>94.459000000000003</v>
      </c>
      <c r="O48" s="254">
        <f t="shared" si="0"/>
        <v>1133.508</v>
      </c>
    </row>
    <row r="49" spans="1:17" ht="15.75" customHeight="1">
      <c r="A49" s="373"/>
      <c r="B49" s="373"/>
      <c r="C49" s="373"/>
      <c r="D49" s="373"/>
      <c r="E49" s="373"/>
      <c r="F49" s="164" t="s">
        <v>28</v>
      </c>
      <c r="G49" s="270" t="s">
        <v>539</v>
      </c>
      <c r="H49" s="253">
        <f>+'Annex 4.1 Detail Budget_Activi'!$W486*('Annex 4.6 Activities_annualFlow'!B$75/'Annex 4.6 Activities_annualFlow'!$I$75)</f>
        <v>377.83600000000001</v>
      </c>
      <c r="I49" s="253">
        <f>+'Annex 4.1 Detail Budget_Activi'!$W486*('Annex 4.6 Activities_annualFlow'!C$75/'Annex 4.6 Activities_annualFlow'!$I$75)</f>
        <v>755.67200000000003</v>
      </c>
      <c r="J49" s="253">
        <f>+'Annex 4.1 Detail Budget_Activi'!$W486*('Annex 4.6 Activities_annualFlow'!D$75/'Annex 4.6 Activities_annualFlow'!$I$75)</f>
        <v>755.67200000000003</v>
      </c>
      <c r="K49" s="253">
        <f>+'Annex 4.1 Detail Budget_Activi'!$W486*('Annex 4.6 Activities_annualFlow'!E$75/'Annex 4.6 Activities_annualFlow'!$I$75)</f>
        <v>755.67200000000003</v>
      </c>
      <c r="L49" s="253">
        <f>+'Annex 4.1 Detail Budget_Activi'!$W486*('Annex 4.6 Activities_annualFlow'!F$75/'Annex 4.6 Activities_annualFlow'!$I$75)</f>
        <v>755.67200000000003</v>
      </c>
      <c r="M49" s="253">
        <f>+'Annex 4.1 Detail Budget_Activi'!$W486*('Annex 4.6 Activities_annualFlow'!G$75/'Annex 4.6 Activities_annualFlow'!$I$75)</f>
        <v>755.67200000000003</v>
      </c>
      <c r="N49" s="253">
        <f>+'Annex 4.1 Detail Budget_Activi'!$W486*('Annex 4.6 Activities_annualFlow'!H$75/'Annex 4.6 Activities_annualFlow'!$I$75)</f>
        <v>377.83600000000001</v>
      </c>
      <c r="O49" s="254">
        <f t="shared" si="0"/>
        <v>4534.0320000000002</v>
      </c>
    </row>
    <row r="50" spans="1:17" ht="15.75" customHeight="1">
      <c r="A50" s="373"/>
      <c r="B50" s="373"/>
      <c r="C50" s="373"/>
      <c r="D50" s="373"/>
      <c r="E50" s="373"/>
      <c r="F50" s="164" t="s">
        <v>29</v>
      </c>
      <c r="G50" s="270" t="s">
        <v>540</v>
      </c>
      <c r="H50" s="253">
        <f>+'Annex 4.1 Detail Budget_Activi'!$W487*('Annex 4.6 Activities_annualFlow'!B$75/'Annex 4.6 Activities_annualFlow'!$I$75)</f>
        <v>283.37699999999995</v>
      </c>
      <c r="I50" s="253">
        <f>+'Annex 4.1 Detail Budget_Activi'!$W487*('Annex 4.6 Activities_annualFlow'!C$75/'Annex 4.6 Activities_annualFlow'!$I$75)</f>
        <v>566.75399999999991</v>
      </c>
      <c r="J50" s="253">
        <f>+'Annex 4.1 Detail Budget_Activi'!$W487*('Annex 4.6 Activities_annualFlow'!D$75/'Annex 4.6 Activities_annualFlow'!$I$75)</f>
        <v>566.75399999999991</v>
      </c>
      <c r="K50" s="253">
        <f>+'Annex 4.1 Detail Budget_Activi'!$W487*('Annex 4.6 Activities_annualFlow'!E$75/'Annex 4.6 Activities_annualFlow'!$I$75)</f>
        <v>566.75399999999991</v>
      </c>
      <c r="L50" s="253">
        <f>+'Annex 4.1 Detail Budget_Activi'!$W487*('Annex 4.6 Activities_annualFlow'!F$75/'Annex 4.6 Activities_annualFlow'!$I$75)</f>
        <v>566.75399999999991</v>
      </c>
      <c r="M50" s="253">
        <f>+'Annex 4.1 Detail Budget_Activi'!$W487*('Annex 4.6 Activities_annualFlow'!G$75/'Annex 4.6 Activities_annualFlow'!$I$75)</f>
        <v>566.75399999999991</v>
      </c>
      <c r="N50" s="253">
        <f>+'Annex 4.1 Detail Budget_Activi'!$W487*('Annex 4.6 Activities_annualFlow'!H$75/'Annex 4.6 Activities_annualFlow'!$I$75)</f>
        <v>283.37699999999995</v>
      </c>
      <c r="O50" s="254">
        <f t="shared" si="0"/>
        <v>3400.5239999999994</v>
      </c>
    </row>
    <row r="51" spans="1:17" ht="15.75" customHeight="1">
      <c r="A51" s="373"/>
      <c r="B51" s="373"/>
      <c r="C51" s="373"/>
      <c r="D51" s="373"/>
      <c r="E51" s="374"/>
      <c r="F51" s="164" t="s">
        <v>30</v>
      </c>
      <c r="G51" s="270" t="s">
        <v>541</v>
      </c>
      <c r="H51" s="253">
        <f>+'Annex 4.1 Detail Budget_Activi'!$W488*('Annex 4.6 Activities_annualFlow'!B$75/'Annex 4.6 Activities_annualFlow'!$I$75)</f>
        <v>188.91800000000001</v>
      </c>
      <c r="I51" s="253">
        <f>+'Annex 4.1 Detail Budget_Activi'!$W488*('Annex 4.6 Activities_annualFlow'!C$75/'Annex 4.6 Activities_annualFlow'!$I$75)</f>
        <v>377.83600000000001</v>
      </c>
      <c r="J51" s="253">
        <f>+'Annex 4.1 Detail Budget_Activi'!$W488*('Annex 4.6 Activities_annualFlow'!D$75/'Annex 4.6 Activities_annualFlow'!$I$75)</f>
        <v>377.83600000000001</v>
      </c>
      <c r="K51" s="253">
        <f>+'Annex 4.1 Detail Budget_Activi'!$W488*('Annex 4.6 Activities_annualFlow'!E$75/'Annex 4.6 Activities_annualFlow'!$I$75)</f>
        <v>377.83600000000001</v>
      </c>
      <c r="L51" s="253">
        <f>+'Annex 4.1 Detail Budget_Activi'!$W488*('Annex 4.6 Activities_annualFlow'!F$75/'Annex 4.6 Activities_annualFlow'!$I$75)</f>
        <v>377.83600000000001</v>
      </c>
      <c r="M51" s="253">
        <f>+'Annex 4.1 Detail Budget_Activi'!$W488*('Annex 4.6 Activities_annualFlow'!G$75/'Annex 4.6 Activities_annualFlow'!$I$75)</f>
        <v>377.83600000000001</v>
      </c>
      <c r="N51" s="253">
        <f>+'Annex 4.1 Detail Budget_Activi'!$W488*('Annex 4.6 Activities_annualFlow'!H$75/'Annex 4.6 Activities_annualFlow'!$I$75)</f>
        <v>188.91800000000001</v>
      </c>
      <c r="O51" s="254">
        <f t="shared" si="0"/>
        <v>2267.0160000000001</v>
      </c>
    </row>
    <row r="52" spans="1:17" ht="15.75" customHeight="1">
      <c r="A52" s="373"/>
      <c r="B52" s="373"/>
      <c r="C52" s="373"/>
      <c r="D52" s="373"/>
      <c r="E52" s="373" t="str">
        <f>'Detailed Budget'!$E$68</f>
        <v>GEF</v>
      </c>
      <c r="F52" s="164" t="s">
        <v>24</v>
      </c>
      <c r="G52" s="270" t="s">
        <v>535</v>
      </c>
      <c r="H52" s="253">
        <f>+'Annex 4.1 Detail Budget_Activi'!$AA482*('Annex 4.6 Activities_annualFlow'!B$75/'Annex 4.6 Activities_annualFlow'!$I$75)</f>
        <v>1622.164</v>
      </c>
      <c r="I52" s="253">
        <f>+'Annex 4.1 Detail Budget_Activi'!$AA482*('Annex 4.6 Activities_annualFlow'!C$75/'Annex 4.6 Activities_annualFlow'!$I$75)</f>
        <v>3244.328</v>
      </c>
      <c r="J52" s="253">
        <f>+'Annex 4.1 Detail Budget_Activi'!$AA482*('Annex 4.6 Activities_annualFlow'!D$75/'Annex 4.6 Activities_annualFlow'!$I$75)</f>
        <v>3244.328</v>
      </c>
      <c r="K52" s="253">
        <f>+'Annex 4.1 Detail Budget_Activi'!$AA482*('Annex 4.6 Activities_annualFlow'!E$75/'Annex 4.6 Activities_annualFlow'!$I$75)</f>
        <v>3244.328</v>
      </c>
      <c r="L52" s="253">
        <f>+'Annex 4.1 Detail Budget_Activi'!$AA482*('Annex 4.6 Activities_annualFlow'!F$75/'Annex 4.6 Activities_annualFlow'!$I$75)</f>
        <v>3244.328</v>
      </c>
      <c r="M52" s="253">
        <f>+'Annex 4.1 Detail Budget_Activi'!$AA482*('Annex 4.6 Activities_annualFlow'!G$75/'Annex 4.6 Activities_annualFlow'!$I$75)</f>
        <v>3244.328</v>
      </c>
      <c r="N52" s="253">
        <f>+'Annex 4.1 Detail Budget_Activi'!$AA482*('Annex 4.6 Activities_annualFlow'!H$75/'Annex 4.6 Activities_annualFlow'!$I$75)</f>
        <v>1622.164</v>
      </c>
      <c r="O52" s="254">
        <f t="shared" ref="O52:O56" si="1">SUM(H52:N52)</f>
        <v>19465.968000000001</v>
      </c>
    </row>
    <row r="53" spans="1:17" ht="15.75" customHeight="1">
      <c r="A53" s="373"/>
      <c r="B53" s="373"/>
      <c r="C53" s="373"/>
      <c r="D53" s="373"/>
      <c r="E53" s="373"/>
      <c r="F53" s="164" t="s">
        <v>510</v>
      </c>
      <c r="G53" s="270" t="s">
        <v>537</v>
      </c>
      <c r="H53" s="253">
        <f>+'Annex 4.1 Detail Budget_Activi'!$AA484*('Annex 4.6 Activities_annualFlow'!B$75/'Annex 4.6 Activities_annualFlow'!$I$75)</f>
        <v>405.541</v>
      </c>
      <c r="I53" s="253">
        <f>+'Annex 4.1 Detail Budget_Activi'!$AA484*('Annex 4.6 Activities_annualFlow'!C$75/'Annex 4.6 Activities_annualFlow'!$I$75)</f>
        <v>811.08199999999999</v>
      </c>
      <c r="J53" s="253">
        <f>+'Annex 4.1 Detail Budget_Activi'!$AA484*('Annex 4.6 Activities_annualFlow'!D$75/'Annex 4.6 Activities_annualFlow'!$I$75)</f>
        <v>811.08199999999999</v>
      </c>
      <c r="K53" s="253">
        <f>+'Annex 4.1 Detail Budget_Activi'!$AA484*('Annex 4.6 Activities_annualFlow'!E$75/'Annex 4.6 Activities_annualFlow'!$I$75)</f>
        <v>811.08199999999999</v>
      </c>
      <c r="L53" s="253">
        <f>+'Annex 4.1 Detail Budget_Activi'!$AA484*('Annex 4.6 Activities_annualFlow'!F$75/'Annex 4.6 Activities_annualFlow'!$I$75)</f>
        <v>811.08199999999999</v>
      </c>
      <c r="M53" s="253">
        <f>+'Annex 4.1 Detail Budget_Activi'!$AA484*('Annex 4.6 Activities_annualFlow'!G$75/'Annex 4.6 Activities_annualFlow'!$I$75)</f>
        <v>811.08199999999999</v>
      </c>
      <c r="N53" s="253">
        <f>+'Annex 4.1 Detail Budget_Activi'!$AA484*('Annex 4.6 Activities_annualFlow'!H$75/'Annex 4.6 Activities_annualFlow'!$I$75)</f>
        <v>405.541</v>
      </c>
      <c r="O53" s="254">
        <f t="shared" si="1"/>
        <v>4866.4920000000002</v>
      </c>
    </row>
    <row r="54" spans="1:17" ht="13.5" customHeight="1">
      <c r="A54" s="373"/>
      <c r="B54" s="373"/>
      <c r="C54" s="373"/>
      <c r="D54" s="373"/>
      <c r="E54" s="373"/>
      <c r="F54" s="164" t="s">
        <v>28</v>
      </c>
      <c r="G54" s="270" t="s">
        <v>539</v>
      </c>
      <c r="H54" s="253">
        <f>+'Annex 4.1 Detail Budget_Activi'!$AA486*('Annex 4.6 Activities_annualFlow'!B$75/'Annex 4.6 Activities_annualFlow'!$I$75)</f>
        <v>1622.164</v>
      </c>
      <c r="I54" s="253">
        <f>+'Annex 4.1 Detail Budget_Activi'!$AA486*('Annex 4.6 Activities_annualFlow'!C$75/'Annex 4.6 Activities_annualFlow'!$I$75)</f>
        <v>3244.328</v>
      </c>
      <c r="J54" s="253">
        <f>+'Annex 4.1 Detail Budget_Activi'!$AA486*('Annex 4.6 Activities_annualFlow'!D$75/'Annex 4.6 Activities_annualFlow'!$I$75)</f>
        <v>3244.328</v>
      </c>
      <c r="K54" s="253">
        <f>+'Annex 4.1 Detail Budget_Activi'!$AA486*('Annex 4.6 Activities_annualFlow'!E$75/'Annex 4.6 Activities_annualFlow'!$I$75)</f>
        <v>3244.328</v>
      </c>
      <c r="L54" s="253">
        <f>+'Annex 4.1 Detail Budget_Activi'!$AA486*('Annex 4.6 Activities_annualFlow'!F$75/'Annex 4.6 Activities_annualFlow'!$I$75)</f>
        <v>3244.328</v>
      </c>
      <c r="M54" s="253">
        <f>+'Annex 4.1 Detail Budget_Activi'!$AA486*('Annex 4.6 Activities_annualFlow'!G$75/'Annex 4.6 Activities_annualFlow'!$I$75)</f>
        <v>3244.328</v>
      </c>
      <c r="N54" s="253">
        <f>+'Annex 4.1 Detail Budget_Activi'!$AA486*('Annex 4.6 Activities_annualFlow'!H$75/'Annex 4.6 Activities_annualFlow'!$I$75)</f>
        <v>1622.164</v>
      </c>
      <c r="O54" s="254">
        <f t="shared" si="1"/>
        <v>19465.968000000001</v>
      </c>
    </row>
    <row r="55" spans="1:17" ht="13.5" customHeight="1">
      <c r="A55" s="373"/>
      <c r="B55" s="373"/>
      <c r="C55" s="373"/>
      <c r="D55" s="373"/>
      <c r="E55" s="373"/>
      <c r="F55" s="164" t="s">
        <v>29</v>
      </c>
      <c r="G55" s="270" t="s">
        <v>540</v>
      </c>
      <c r="H55" s="253">
        <f>+'Annex 4.1 Detail Budget_Activi'!$AA487*('Annex 4.6 Activities_annualFlow'!B$75/'Annex 4.6 Activities_annualFlow'!$I$75)</f>
        <v>1216.6229999999998</v>
      </c>
      <c r="I55" s="253">
        <f>+'Annex 4.1 Detail Budget_Activi'!$AA487*('Annex 4.6 Activities_annualFlow'!C$75/'Annex 4.6 Activities_annualFlow'!$I$75)</f>
        <v>2433.2459999999996</v>
      </c>
      <c r="J55" s="253">
        <f>+'Annex 4.1 Detail Budget_Activi'!$AA487*('Annex 4.6 Activities_annualFlow'!D$75/'Annex 4.6 Activities_annualFlow'!$I$75)</f>
        <v>2433.2459999999996</v>
      </c>
      <c r="K55" s="253">
        <f>+'Annex 4.1 Detail Budget_Activi'!$AA487*('Annex 4.6 Activities_annualFlow'!E$75/'Annex 4.6 Activities_annualFlow'!$I$75)</f>
        <v>2433.2459999999996</v>
      </c>
      <c r="L55" s="253">
        <f>+'Annex 4.1 Detail Budget_Activi'!$AA487*('Annex 4.6 Activities_annualFlow'!F$75/'Annex 4.6 Activities_annualFlow'!$I$75)</f>
        <v>2433.2459999999996</v>
      </c>
      <c r="M55" s="253">
        <f>+'Annex 4.1 Detail Budget_Activi'!$AA487*('Annex 4.6 Activities_annualFlow'!G$75/'Annex 4.6 Activities_annualFlow'!$I$75)</f>
        <v>2433.2459999999996</v>
      </c>
      <c r="N55" s="253">
        <f>+'Annex 4.1 Detail Budget_Activi'!$AA487*('Annex 4.6 Activities_annualFlow'!H$75/'Annex 4.6 Activities_annualFlow'!$I$75)</f>
        <v>1216.6229999999998</v>
      </c>
      <c r="O55" s="254">
        <f t="shared" si="1"/>
        <v>14599.475999999997</v>
      </c>
    </row>
    <row r="56" spans="1:17" ht="13.5" customHeight="1">
      <c r="A56" s="373"/>
      <c r="B56" s="373"/>
      <c r="C56" s="373"/>
      <c r="D56" s="373"/>
      <c r="E56" s="374"/>
      <c r="F56" s="164" t="s">
        <v>30</v>
      </c>
      <c r="G56" s="270" t="s">
        <v>541</v>
      </c>
      <c r="H56" s="253">
        <f>+'Annex 4.1 Detail Budget_Activi'!$AA488*('Annex 4.6 Activities_annualFlow'!B$75/'Annex 4.6 Activities_annualFlow'!$I$75)</f>
        <v>811.08199999999999</v>
      </c>
      <c r="I56" s="253">
        <f>+'Annex 4.1 Detail Budget_Activi'!$AA488*('Annex 4.6 Activities_annualFlow'!C$75/'Annex 4.6 Activities_annualFlow'!$I$75)</f>
        <v>1622.164</v>
      </c>
      <c r="J56" s="253">
        <f>+'Annex 4.1 Detail Budget_Activi'!$AA488*('Annex 4.6 Activities_annualFlow'!D$75/'Annex 4.6 Activities_annualFlow'!$I$75)</f>
        <v>1622.164</v>
      </c>
      <c r="K56" s="253">
        <f>+'Annex 4.1 Detail Budget_Activi'!$AA488*('Annex 4.6 Activities_annualFlow'!E$75/'Annex 4.6 Activities_annualFlow'!$I$75)</f>
        <v>1622.164</v>
      </c>
      <c r="L56" s="253">
        <f>+'Annex 4.1 Detail Budget_Activi'!$AA488*('Annex 4.6 Activities_annualFlow'!F$75/'Annex 4.6 Activities_annualFlow'!$I$75)</f>
        <v>1622.164</v>
      </c>
      <c r="M56" s="253">
        <f>+'Annex 4.1 Detail Budget_Activi'!$AA488*('Annex 4.6 Activities_annualFlow'!G$75/'Annex 4.6 Activities_annualFlow'!$I$75)</f>
        <v>1622.164</v>
      </c>
      <c r="N56" s="253">
        <f>+'Annex 4.1 Detail Budget_Activi'!$AA488*('Annex 4.6 Activities_annualFlow'!H$75/'Annex 4.6 Activities_annualFlow'!$I$75)</f>
        <v>811.08199999999999</v>
      </c>
      <c r="O56" s="254">
        <f t="shared" si="1"/>
        <v>9732.9840000000004</v>
      </c>
    </row>
    <row r="57" spans="1:17">
      <c r="A57" s="374"/>
      <c r="B57" s="335"/>
      <c r="C57" s="255" t="s">
        <v>552</v>
      </c>
      <c r="D57" s="255"/>
      <c r="E57" s="256"/>
      <c r="F57" s="256"/>
      <c r="G57" s="256"/>
      <c r="H57" s="257">
        <f>SUM(H4:H56)</f>
        <v>176145.86241494084</v>
      </c>
      <c r="I57" s="257">
        <f>SUM(I4:I56)</f>
        <v>94945.862414940813</v>
      </c>
      <c r="J57" s="257">
        <f>SUM(J4:J56)</f>
        <v>94945.862414940813</v>
      </c>
      <c r="K57" s="257">
        <f>SUM(K4:K56)</f>
        <v>94945.862414940813</v>
      </c>
      <c r="L57" s="257">
        <f>SUM(L4:L56)</f>
        <v>94945.862414940813</v>
      </c>
      <c r="M57" s="257">
        <f>SUM(M4:M56)</f>
        <v>94945.862414940813</v>
      </c>
      <c r="N57" s="257">
        <f>SUM(N4:N56)</f>
        <v>87945.862414940813</v>
      </c>
      <c r="O57" s="257">
        <f>SUM(O4:O56)</f>
        <v>738821.03690458578</v>
      </c>
    </row>
    <row r="58" spans="1:17">
      <c r="A58" s="335"/>
      <c r="B58" s="335"/>
      <c r="C58" s="255"/>
      <c r="D58" s="255"/>
      <c r="E58" s="256"/>
      <c r="F58" s="256"/>
      <c r="G58" s="256"/>
      <c r="H58" s="256"/>
      <c r="I58" s="256"/>
      <c r="J58" s="256"/>
      <c r="K58" s="256"/>
      <c r="L58" s="256"/>
      <c r="M58" s="256"/>
      <c r="N58" s="256"/>
      <c r="O58" s="256"/>
    </row>
    <row r="59" spans="1:17">
      <c r="A59" s="258" t="s">
        <v>543</v>
      </c>
      <c r="B59" s="258"/>
      <c r="C59" s="258"/>
      <c r="D59" s="258"/>
      <c r="E59" s="258"/>
      <c r="F59" s="258"/>
      <c r="G59" s="258"/>
      <c r="H59" s="259">
        <f>+'Detailed Budget'!H78</f>
        <v>176145.86241494084</v>
      </c>
      <c r="I59" s="259">
        <f>+'Detailed Budget'!I78</f>
        <v>94945.862414940828</v>
      </c>
      <c r="J59" s="259">
        <f>+'Detailed Budget'!J78</f>
        <v>94945.862414940828</v>
      </c>
      <c r="K59" s="259">
        <f>+'Detailed Budget'!K78</f>
        <v>94945.862414940828</v>
      </c>
      <c r="L59" s="259">
        <f>+'Detailed Budget'!L78</f>
        <v>94945.862414940828</v>
      </c>
      <c r="M59" s="259">
        <f>+'Detailed Budget'!M78</f>
        <v>94945.862414940828</v>
      </c>
      <c r="N59" s="259">
        <f>+'Detailed Budget'!N78</f>
        <v>87945.862414940813</v>
      </c>
      <c r="O59" s="259">
        <f>+'Detailed Budget'!O78</f>
        <v>738821.0369045859</v>
      </c>
    </row>
    <row r="60" spans="1:17">
      <c r="A60" s="258" t="s">
        <v>544</v>
      </c>
      <c r="B60" s="258"/>
      <c r="C60" s="258"/>
      <c r="D60" s="258"/>
      <c r="E60" s="258"/>
      <c r="F60" s="258"/>
      <c r="G60" s="258"/>
      <c r="H60" s="259">
        <f>+'Detailed Budget'!H79</f>
        <v>89560.004207470396</v>
      </c>
      <c r="I60" s="259">
        <f>+'Detailed Budget'!I79</f>
        <v>50060.383207470411</v>
      </c>
      <c r="J60" s="259">
        <f>+'Detailed Budget'!J79</f>
        <v>50060.383207470411</v>
      </c>
      <c r="K60" s="259">
        <f>+'Detailed Budget'!K79</f>
        <v>50060.383207470411</v>
      </c>
      <c r="L60" s="259">
        <f>+'Detailed Budget'!L79</f>
        <v>50060.383207470411</v>
      </c>
      <c r="M60" s="259">
        <f>+'Detailed Budget'!M79</f>
        <v>50060.383207470411</v>
      </c>
      <c r="N60" s="259">
        <f>+'Detailed Budget'!N79</f>
        <v>48737.957207470412</v>
      </c>
      <c r="O60" s="259">
        <f>+'Detailed Budget'!O79</f>
        <v>388599.87745229289</v>
      </c>
    </row>
    <row r="61" spans="1:17">
      <c r="A61" s="258" t="s">
        <v>545</v>
      </c>
      <c r="B61" s="258"/>
      <c r="C61" s="258"/>
      <c r="D61" s="258"/>
      <c r="E61" s="258"/>
      <c r="F61" s="258"/>
      <c r="G61" s="258"/>
      <c r="H61" s="259">
        <f>+'Detailed Budget'!H80</f>
        <v>68732.204207470408</v>
      </c>
      <c r="I61" s="259">
        <f>+'Detailed Budget'!I80</f>
        <v>29232.583207470416</v>
      </c>
      <c r="J61" s="259">
        <f>+'Detailed Budget'!J80</f>
        <v>29232.583207470416</v>
      </c>
      <c r="K61" s="259">
        <f>+'Detailed Budget'!K80</f>
        <v>29232.583207470416</v>
      </c>
      <c r="L61" s="259">
        <f>+'Detailed Budget'!L80</f>
        <v>29232.583207470416</v>
      </c>
      <c r="M61" s="259">
        <f>+'Detailed Budget'!M80</f>
        <v>29232.583207470416</v>
      </c>
      <c r="N61" s="259">
        <f>+'Detailed Budget'!N80</f>
        <v>27910.157207470416</v>
      </c>
      <c r="O61" s="259">
        <f>+'Detailed Budget'!O80</f>
        <v>242805.27745229288</v>
      </c>
    </row>
    <row r="62" spans="1:17">
      <c r="A62" s="258" t="s">
        <v>546</v>
      </c>
      <c r="B62" s="258"/>
      <c r="C62" s="258"/>
      <c r="D62" s="258"/>
      <c r="E62" s="258"/>
      <c r="F62" s="258"/>
      <c r="G62" s="258"/>
      <c r="H62" s="259">
        <f>+'Detailed Budget'!H81</f>
        <v>20827.799999999996</v>
      </c>
      <c r="I62" s="259">
        <f>+'Detailed Budget'!I81</f>
        <v>20827.799999999996</v>
      </c>
      <c r="J62" s="259">
        <f>+'Detailed Budget'!J81</f>
        <v>20827.799999999996</v>
      </c>
      <c r="K62" s="259">
        <f>+'Detailed Budget'!K81</f>
        <v>20827.799999999996</v>
      </c>
      <c r="L62" s="259">
        <f>+'Detailed Budget'!L81</f>
        <v>20827.799999999996</v>
      </c>
      <c r="M62" s="259">
        <f>+'Detailed Budget'!M81</f>
        <v>20827.799999999996</v>
      </c>
      <c r="N62" s="259">
        <f>+'Detailed Budget'!N81</f>
        <v>20827.799999999996</v>
      </c>
      <c r="O62" s="259">
        <f>+'Detailed Budget'!O81</f>
        <v>145794.59999999995</v>
      </c>
    </row>
    <row r="63" spans="1:17">
      <c r="A63" s="258" t="s">
        <v>547</v>
      </c>
      <c r="B63" s="258"/>
      <c r="C63" s="258"/>
      <c r="D63" s="258"/>
      <c r="E63" s="258"/>
      <c r="F63" s="258"/>
      <c r="G63" s="258"/>
      <c r="H63" s="259" t="str">
        <f>+'Detailed Budget'!H82</f>
        <v>-</v>
      </c>
      <c r="I63" s="259" t="str">
        <f>+'Detailed Budget'!I82</f>
        <v>-</v>
      </c>
      <c r="J63" s="259" t="str">
        <f>+'Detailed Budget'!J82</f>
        <v>-</v>
      </c>
      <c r="K63" s="259" t="str">
        <f>+'Detailed Budget'!K82</f>
        <v>-</v>
      </c>
      <c r="L63" s="259" t="str">
        <f>+'Detailed Budget'!L82</f>
        <v>-</v>
      </c>
      <c r="M63" s="259" t="str">
        <f>+'Detailed Budget'!M82</f>
        <v>-</v>
      </c>
      <c r="N63" s="259" t="str">
        <f>+'Detailed Budget'!N82</f>
        <v>-</v>
      </c>
      <c r="O63" s="259">
        <f>+'Detailed Budget'!O82</f>
        <v>0</v>
      </c>
    </row>
    <row r="64" spans="1:17">
      <c r="A64" s="258" t="s">
        <v>14</v>
      </c>
      <c r="B64" s="258"/>
      <c r="C64" s="258"/>
      <c r="D64" s="258"/>
      <c r="E64" s="258"/>
      <c r="F64" s="258"/>
      <c r="G64" s="258"/>
      <c r="H64" s="259" t="str">
        <f>+'Detailed Budget'!H83</f>
        <v>-</v>
      </c>
      <c r="I64" s="259" t="str">
        <f>+'Detailed Budget'!I83</f>
        <v>-</v>
      </c>
      <c r="J64" s="259" t="str">
        <f>+'Detailed Budget'!J83</f>
        <v>-</v>
      </c>
      <c r="K64" s="259" t="str">
        <f>+'Detailed Budget'!K83</f>
        <v>-</v>
      </c>
      <c r="L64" s="259" t="str">
        <f>+'Detailed Budget'!L83</f>
        <v>-</v>
      </c>
      <c r="M64" s="259" t="str">
        <f>+'Detailed Budget'!M83</f>
        <v>-</v>
      </c>
      <c r="N64" s="259" t="str">
        <f>+'Detailed Budget'!N83</f>
        <v>-</v>
      </c>
      <c r="O64" s="259">
        <f>+'Detailed Budget'!O83</f>
        <v>0</v>
      </c>
      <c r="P64" s="294"/>
      <c r="Q64" s="293"/>
    </row>
    <row r="65" spans="1:15">
      <c r="A65" s="258" t="s">
        <v>549</v>
      </c>
      <c r="B65" s="258"/>
      <c r="C65" s="258"/>
      <c r="D65" s="258"/>
      <c r="E65" s="258"/>
      <c r="F65" s="258"/>
      <c r="G65" s="258"/>
      <c r="H65" s="259">
        <f>+'Detailed Budget'!H84</f>
        <v>86585.858207470432</v>
      </c>
      <c r="I65" s="259">
        <f>+'Detailed Budget'!I84</f>
        <v>44885.479207470416</v>
      </c>
      <c r="J65" s="259">
        <f>+'Detailed Budget'!J84</f>
        <v>44885.479207470416</v>
      </c>
      <c r="K65" s="259">
        <f>+'Detailed Budget'!K84</f>
        <v>44885.479207470416</v>
      </c>
      <c r="L65" s="259">
        <f>+'Detailed Budget'!L84</f>
        <v>44885.479207470416</v>
      </c>
      <c r="M65" s="259">
        <f>+'Detailed Budget'!M84</f>
        <v>44885.479207470416</v>
      </c>
      <c r="N65" s="259">
        <f>+'Detailed Budget'!N84</f>
        <v>39207.905207470409</v>
      </c>
      <c r="O65" s="259">
        <f>+'Detailed Budget'!O84</f>
        <v>350221.15945229289</v>
      </c>
    </row>
    <row r="67" spans="1:15">
      <c r="A67" s="29" t="s">
        <v>551</v>
      </c>
    </row>
  </sheetData>
  <mergeCells count="17">
    <mergeCell ref="E52:E56"/>
    <mergeCell ref="A4:A57"/>
    <mergeCell ref="B4:B56"/>
    <mergeCell ref="C4:C33"/>
    <mergeCell ref="D4:D21"/>
    <mergeCell ref="E4:E9"/>
    <mergeCell ref="E10:E15"/>
    <mergeCell ref="E16:E21"/>
    <mergeCell ref="D22:D33"/>
    <mergeCell ref="E22:E27"/>
    <mergeCell ref="E28:E33"/>
    <mergeCell ref="C34:C56"/>
    <mergeCell ref="D34:D46"/>
    <mergeCell ref="E34:E39"/>
    <mergeCell ref="E40:E46"/>
    <mergeCell ref="D47:D56"/>
    <mergeCell ref="E47:E51"/>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M29"/>
  <sheetViews>
    <sheetView topLeftCell="A7" zoomScale="70" zoomScaleNormal="70" workbookViewId="0">
      <selection activeCell="B33" sqref="B33"/>
    </sheetView>
  </sheetViews>
  <sheetFormatPr defaultColWidth="9.140625" defaultRowHeight="15"/>
  <cols>
    <col min="1" max="1" width="60.85546875" style="295" customWidth="1"/>
    <col min="2" max="2" width="92.5703125" style="295" customWidth="1"/>
    <col min="3" max="3" width="71.140625" style="295" customWidth="1"/>
    <col min="4" max="4" width="17" style="295" customWidth="1"/>
    <col min="5" max="5" width="8.7109375" style="295" customWidth="1"/>
    <col min="6" max="10" width="3" style="295" bestFit="1" customWidth="1"/>
    <col min="11" max="11" width="8.7109375" style="295" customWidth="1"/>
    <col min="12" max="12" width="106.7109375" style="329" customWidth="1"/>
    <col min="13" max="13" width="90" style="295" customWidth="1"/>
    <col min="14" max="16384" width="9.140625" style="295"/>
  </cols>
  <sheetData>
    <row r="1" spans="1:13" ht="12.75" customHeight="1">
      <c r="A1" s="379" t="s">
        <v>553</v>
      </c>
      <c r="B1" s="379" t="s">
        <v>554</v>
      </c>
      <c r="C1" s="379" t="s">
        <v>555</v>
      </c>
      <c r="D1" s="381" t="s">
        <v>556</v>
      </c>
      <c r="E1" s="378" t="s">
        <v>557</v>
      </c>
      <c r="F1" s="378"/>
      <c r="G1" s="378"/>
      <c r="H1" s="378"/>
      <c r="I1" s="378"/>
      <c r="J1" s="378"/>
      <c r="K1" s="378"/>
      <c r="L1" s="376" t="s">
        <v>558</v>
      </c>
      <c r="M1" s="375" t="s">
        <v>559</v>
      </c>
    </row>
    <row r="2" spans="1:13" ht="12.75" customHeight="1">
      <c r="A2" s="380"/>
      <c r="B2" s="380"/>
      <c r="C2" s="380"/>
      <c r="D2" s="382"/>
      <c r="E2" s="332">
        <v>1</v>
      </c>
      <c r="F2" s="332">
        <v>2</v>
      </c>
      <c r="G2" s="332">
        <v>3</v>
      </c>
      <c r="H2" s="332">
        <v>4</v>
      </c>
      <c r="I2" s="332">
        <v>5</v>
      </c>
      <c r="J2" s="332">
        <v>6</v>
      </c>
      <c r="K2" s="332">
        <v>7</v>
      </c>
      <c r="L2" s="377"/>
      <c r="M2" s="375"/>
    </row>
    <row r="3" spans="1:13" s="326" customFormat="1">
      <c r="A3" s="325"/>
      <c r="B3" s="325" t="s">
        <v>408</v>
      </c>
      <c r="C3" s="325" t="s">
        <v>409</v>
      </c>
      <c r="D3" s="325">
        <f>SUM(E3:K3)</f>
        <v>7</v>
      </c>
      <c r="E3" s="325">
        <v>1</v>
      </c>
      <c r="F3" s="325">
        <v>1</v>
      </c>
      <c r="G3" s="325">
        <v>1</v>
      </c>
      <c r="H3" s="325">
        <v>1</v>
      </c>
      <c r="I3" s="325">
        <v>1</v>
      </c>
      <c r="J3" s="325">
        <v>1</v>
      </c>
      <c r="K3" s="325">
        <v>1</v>
      </c>
      <c r="L3" s="328"/>
    </row>
    <row r="4" spans="1:13" ht="30">
      <c r="A4" s="297" t="s">
        <v>508</v>
      </c>
      <c r="B4" s="197" t="s">
        <v>410</v>
      </c>
      <c r="C4" s="127" t="s">
        <v>411</v>
      </c>
      <c r="D4" s="296"/>
      <c r="E4" s="296"/>
      <c r="F4" s="296"/>
      <c r="G4" s="296"/>
      <c r="H4" s="296"/>
      <c r="I4" s="296"/>
      <c r="J4" s="296"/>
      <c r="K4" s="296"/>
      <c r="L4" s="331" t="s">
        <v>560</v>
      </c>
    </row>
    <row r="5" spans="1:13">
      <c r="A5" s="297" t="s">
        <v>511</v>
      </c>
      <c r="B5" s="197" t="s">
        <v>413</v>
      </c>
      <c r="C5" s="127" t="s">
        <v>414</v>
      </c>
      <c r="D5" s="296"/>
      <c r="E5" s="296"/>
      <c r="F5" s="296"/>
      <c r="G5" s="296"/>
      <c r="H5" s="296"/>
      <c r="I5" s="296"/>
      <c r="J5" s="296"/>
      <c r="K5" s="296"/>
      <c r="L5" s="331" t="s">
        <v>561</v>
      </c>
    </row>
    <row r="6" spans="1:13">
      <c r="A6" s="297" t="s">
        <v>512</v>
      </c>
      <c r="B6" s="197" t="s">
        <v>415</v>
      </c>
      <c r="C6" s="127" t="s">
        <v>416</v>
      </c>
      <c r="D6" s="296"/>
      <c r="E6" s="296"/>
      <c r="F6" s="296"/>
      <c r="G6" s="296"/>
      <c r="H6" s="296"/>
      <c r="I6" s="296"/>
      <c r="J6" s="296"/>
      <c r="K6" s="296"/>
      <c r="L6" s="330" t="s">
        <v>562</v>
      </c>
    </row>
    <row r="7" spans="1:13">
      <c r="A7" s="297" t="s">
        <v>513</v>
      </c>
      <c r="B7" s="126" t="s">
        <v>312</v>
      </c>
      <c r="C7" s="127" t="s">
        <v>417</v>
      </c>
      <c r="D7" s="296"/>
      <c r="E7" s="296"/>
      <c r="F7" s="296"/>
      <c r="G7" s="296"/>
      <c r="H7" s="296"/>
      <c r="I7" s="296"/>
      <c r="J7" s="296"/>
      <c r="K7" s="296"/>
      <c r="L7" s="331" t="s">
        <v>563</v>
      </c>
    </row>
    <row r="8" spans="1:13">
      <c r="A8" s="297" t="s">
        <v>514</v>
      </c>
      <c r="B8" s="197" t="s">
        <v>418</v>
      </c>
      <c r="C8" s="127" t="s">
        <v>419</v>
      </c>
      <c r="D8" s="296"/>
      <c r="E8" s="296"/>
      <c r="F8" s="296"/>
      <c r="G8" s="296"/>
      <c r="H8" s="296"/>
      <c r="I8" s="296"/>
      <c r="J8" s="296"/>
      <c r="K8" s="296"/>
      <c r="L8" s="330" t="s">
        <v>564</v>
      </c>
    </row>
    <row r="9" spans="1:13">
      <c r="A9" s="297" t="s">
        <v>515</v>
      </c>
      <c r="B9" s="197" t="s">
        <v>420</v>
      </c>
      <c r="C9" s="127" t="s">
        <v>421</v>
      </c>
      <c r="D9" s="296"/>
      <c r="E9" s="296"/>
      <c r="F9" s="296"/>
      <c r="G9" s="296"/>
      <c r="H9" s="296"/>
      <c r="I9" s="296"/>
      <c r="J9" s="296"/>
      <c r="K9" s="296"/>
      <c r="L9" s="331" t="s">
        <v>565</v>
      </c>
    </row>
    <row r="10" spans="1:13" s="326" customFormat="1">
      <c r="A10" s="325"/>
      <c r="B10" s="325" t="s">
        <v>422</v>
      </c>
      <c r="C10" s="325" t="s">
        <v>423</v>
      </c>
      <c r="D10" s="325">
        <f>SUM(E10:K10)</f>
        <v>7</v>
      </c>
      <c r="E10" s="325">
        <v>1</v>
      </c>
      <c r="F10" s="325">
        <v>1</v>
      </c>
      <c r="G10" s="325">
        <v>1</v>
      </c>
      <c r="H10" s="325">
        <v>1</v>
      </c>
      <c r="I10" s="325">
        <v>1</v>
      </c>
      <c r="J10" s="325">
        <v>1</v>
      </c>
      <c r="K10" s="325">
        <v>1</v>
      </c>
      <c r="L10" s="330"/>
    </row>
    <row r="11" spans="1:13">
      <c r="A11" s="297" t="s">
        <v>519</v>
      </c>
      <c r="B11" s="197" t="s">
        <v>424</v>
      </c>
      <c r="C11" s="127" t="s">
        <v>425</v>
      </c>
      <c r="D11" s="296"/>
      <c r="E11" s="296"/>
      <c r="F11" s="296"/>
      <c r="G11" s="296"/>
      <c r="H11" s="296"/>
      <c r="I11" s="296"/>
      <c r="J11" s="296"/>
      <c r="K11" s="296"/>
      <c r="L11" s="331" t="s">
        <v>566</v>
      </c>
    </row>
    <row r="12" spans="1:13">
      <c r="A12" s="297" t="s">
        <v>521</v>
      </c>
      <c r="B12" s="197" t="s">
        <v>426</v>
      </c>
      <c r="C12" s="127" t="s">
        <v>427</v>
      </c>
      <c r="D12" s="296"/>
      <c r="E12" s="296"/>
      <c r="F12" s="296"/>
      <c r="G12" s="296"/>
      <c r="H12" s="296"/>
      <c r="I12" s="296"/>
      <c r="J12" s="296"/>
      <c r="K12" s="296"/>
      <c r="L12" s="331" t="s">
        <v>567</v>
      </c>
    </row>
    <row r="13" spans="1:13">
      <c r="A13" s="297" t="s">
        <v>522</v>
      </c>
      <c r="B13" s="197" t="s">
        <v>428</v>
      </c>
      <c r="C13" s="127" t="s">
        <v>429</v>
      </c>
      <c r="D13" s="296"/>
      <c r="E13" s="296"/>
      <c r="F13" s="296"/>
      <c r="G13" s="296"/>
      <c r="H13" s="296"/>
      <c r="I13" s="296"/>
      <c r="J13" s="296"/>
      <c r="K13" s="296"/>
      <c r="L13" s="330" t="s">
        <v>568</v>
      </c>
    </row>
    <row r="14" spans="1:13">
      <c r="A14" s="297" t="s">
        <v>523</v>
      </c>
      <c r="B14" s="126" t="s">
        <v>312</v>
      </c>
      <c r="C14" s="127" t="s">
        <v>430</v>
      </c>
      <c r="D14" s="296"/>
      <c r="E14" s="296"/>
      <c r="F14" s="296"/>
      <c r="G14" s="296"/>
      <c r="H14" s="296"/>
      <c r="I14" s="296"/>
      <c r="J14" s="296"/>
      <c r="K14" s="296"/>
      <c r="L14" s="331" t="s">
        <v>569</v>
      </c>
    </row>
    <row r="15" spans="1:13">
      <c r="A15" s="297" t="s">
        <v>524</v>
      </c>
      <c r="B15" s="197" t="s">
        <v>431</v>
      </c>
      <c r="C15" s="127" t="s">
        <v>432</v>
      </c>
      <c r="D15" s="296"/>
      <c r="E15" s="296"/>
      <c r="F15" s="296"/>
      <c r="G15" s="296"/>
      <c r="H15" s="296"/>
      <c r="I15" s="296"/>
      <c r="J15" s="296"/>
      <c r="K15" s="296"/>
      <c r="L15" s="330" t="s">
        <v>570</v>
      </c>
    </row>
    <row r="16" spans="1:13">
      <c r="A16" s="297" t="s">
        <v>525</v>
      </c>
      <c r="B16" s="197" t="s">
        <v>420</v>
      </c>
      <c r="C16" s="127" t="s">
        <v>433</v>
      </c>
      <c r="D16" s="296"/>
      <c r="E16" s="296"/>
      <c r="F16" s="296"/>
      <c r="G16" s="296"/>
      <c r="H16" s="296"/>
      <c r="I16" s="296"/>
      <c r="J16" s="296"/>
      <c r="K16" s="296"/>
      <c r="L16" s="330" t="s">
        <v>571</v>
      </c>
    </row>
    <row r="17" spans="1:12" s="326" customFormat="1">
      <c r="A17" s="325"/>
      <c r="B17" s="325" t="s">
        <v>436</v>
      </c>
      <c r="C17" s="325" t="s">
        <v>437</v>
      </c>
      <c r="D17" s="325">
        <f>SUM(E17:K17)</f>
        <v>1</v>
      </c>
      <c r="E17" s="325">
        <v>1</v>
      </c>
      <c r="F17" s="325">
        <v>0</v>
      </c>
      <c r="G17" s="325">
        <v>0</v>
      </c>
      <c r="H17" s="325">
        <v>0</v>
      </c>
      <c r="I17" s="325">
        <v>0</v>
      </c>
      <c r="J17" s="325">
        <v>0</v>
      </c>
      <c r="K17" s="325">
        <v>0</v>
      </c>
      <c r="L17" s="330"/>
    </row>
    <row r="18" spans="1:12">
      <c r="A18" s="297" t="s">
        <v>527</v>
      </c>
      <c r="B18" s="69" t="s">
        <v>439</v>
      </c>
      <c r="C18" s="127" t="s">
        <v>440</v>
      </c>
      <c r="D18" s="296"/>
      <c r="E18" s="296"/>
      <c r="F18" s="296"/>
      <c r="G18" s="296"/>
      <c r="H18" s="296"/>
      <c r="I18" s="296"/>
      <c r="J18" s="296"/>
      <c r="K18" s="296"/>
      <c r="L18" s="330" t="s">
        <v>572</v>
      </c>
    </row>
    <row r="19" spans="1:12">
      <c r="A19" s="297" t="s">
        <v>528</v>
      </c>
      <c r="B19" s="69" t="s">
        <v>441</v>
      </c>
      <c r="C19" s="127" t="s">
        <v>442</v>
      </c>
      <c r="D19" s="296"/>
      <c r="E19" s="296"/>
      <c r="F19" s="296"/>
      <c r="G19" s="296"/>
      <c r="H19" s="296"/>
      <c r="I19" s="296"/>
      <c r="J19" s="296"/>
      <c r="K19" s="296"/>
      <c r="L19" s="69" t="s">
        <v>573</v>
      </c>
    </row>
    <row r="20" spans="1:12">
      <c r="A20" s="297" t="s">
        <v>529</v>
      </c>
      <c r="B20" s="69" t="s">
        <v>443</v>
      </c>
      <c r="C20" s="127" t="s">
        <v>440</v>
      </c>
      <c r="D20" s="296"/>
      <c r="E20" s="296"/>
      <c r="F20" s="296"/>
      <c r="G20" s="296"/>
      <c r="H20" s="296"/>
      <c r="I20" s="296"/>
      <c r="J20" s="296"/>
      <c r="K20" s="296"/>
      <c r="L20" s="331" t="s">
        <v>574</v>
      </c>
    </row>
    <row r="21" spans="1:12">
      <c r="A21" s="297" t="s">
        <v>531</v>
      </c>
      <c r="B21" s="197" t="s">
        <v>396</v>
      </c>
      <c r="C21" s="127" t="s">
        <v>444</v>
      </c>
      <c r="D21" s="296"/>
      <c r="E21" s="296"/>
      <c r="F21" s="296"/>
      <c r="G21" s="296"/>
      <c r="H21" s="296"/>
      <c r="I21" s="296"/>
      <c r="J21" s="296"/>
      <c r="K21" s="296"/>
      <c r="L21" s="331" t="s">
        <v>575</v>
      </c>
    </row>
    <row r="22" spans="1:12">
      <c r="A22" s="297" t="s">
        <v>532</v>
      </c>
      <c r="B22" s="69" t="s">
        <v>445</v>
      </c>
      <c r="C22" s="127" t="s">
        <v>440</v>
      </c>
      <c r="D22" s="296"/>
      <c r="E22" s="296"/>
      <c r="F22" s="296"/>
      <c r="G22" s="296"/>
      <c r="H22" s="296"/>
      <c r="I22" s="296"/>
      <c r="J22" s="296"/>
      <c r="K22" s="296"/>
      <c r="L22" s="330" t="s">
        <v>576</v>
      </c>
    </row>
    <row r="23" spans="1:12">
      <c r="A23" s="297" t="s">
        <v>533</v>
      </c>
      <c r="B23" s="69" t="s">
        <v>446</v>
      </c>
      <c r="C23" s="127" t="s">
        <v>447</v>
      </c>
      <c r="D23" s="296"/>
      <c r="E23" s="296"/>
      <c r="F23" s="296"/>
      <c r="G23" s="296"/>
      <c r="H23" s="296"/>
      <c r="I23" s="296"/>
      <c r="J23" s="296"/>
      <c r="K23" s="296"/>
      <c r="L23" s="330" t="s">
        <v>577</v>
      </c>
    </row>
    <row r="24" spans="1:12" s="326" customFormat="1">
      <c r="A24" s="325"/>
      <c r="B24" s="325" t="s">
        <v>448</v>
      </c>
      <c r="C24" s="325" t="s">
        <v>449</v>
      </c>
      <c r="D24" s="325">
        <f>SUM(E24:K24)</f>
        <v>12</v>
      </c>
      <c r="E24" s="325">
        <v>1</v>
      </c>
      <c r="F24" s="325">
        <v>2</v>
      </c>
      <c r="G24" s="325">
        <v>2</v>
      </c>
      <c r="H24" s="325">
        <v>2</v>
      </c>
      <c r="I24" s="325">
        <v>2</v>
      </c>
      <c r="J24" s="325">
        <v>2</v>
      </c>
      <c r="K24" s="325">
        <v>1</v>
      </c>
      <c r="L24" s="330"/>
    </row>
    <row r="25" spans="1:12">
      <c r="A25" s="297" t="s">
        <v>535</v>
      </c>
      <c r="B25" s="69" t="s">
        <v>450</v>
      </c>
      <c r="C25" s="127" t="s">
        <v>451</v>
      </c>
      <c r="D25" s="296"/>
      <c r="E25" s="296"/>
      <c r="F25" s="296"/>
      <c r="G25" s="296"/>
      <c r="H25" s="296"/>
      <c r="I25" s="296"/>
      <c r="J25" s="296"/>
      <c r="K25" s="296"/>
      <c r="L25" s="331" t="s">
        <v>578</v>
      </c>
    </row>
    <row r="26" spans="1:12">
      <c r="A26" s="297" t="s">
        <v>537</v>
      </c>
      <c r="B26" s="69" t="s">
        <v>452</v>
      </c>
      <c r="C26" s="127" t="s">
        <v>453</v>
      </c>
      <c r="D26" s="296"/>
      <c r="E26" s="296"/>
      <c r="F26" s="296"/>
      <c r="G26" s="296"/>
      <c r="H26" s="296"/>
      <c r="I26" s="296"/>
      <c r="J26" s="296"/>
      <c r="K26" s="296"/>
      <c r="L26" s="330" t="s">
        <v>579</v>
      </c>
    </row>
    <row r="27" spans="1:12">
      <c r="A27" s="297" t="s">
        <v>539</v>
      </c>
      <c r="B27" s="197" t="s">
        <v>396</v>
      </c>
      <c r="C27" s="127" t="s">
        <v>451</v>
      </c>
      <c r="D27" s="296"/>
      <c r="E27" s="296"/>
      <c r="F27" s="296"/>
      <c r="G27" s="296"/>
      <c r="H27" s="296"/>
      <c r="I27" s="296"/>
      <c r="J27" s="296"/>
      <c r="K27" s="296"/>
      <c r="L27" s="331" t="s">
        <v>580</v>
      </c>
    </row>
    <row r="28" spans="1:12">
      <c r="A28" s="297" t="s">
        <v>540</v>
      </c>
      <c r="B28" s="69" t="s">
        <v>455</v>
      </c>
      <c r="C28" s="127" t="s">
        <v>456</v>
      </c>
      <c r="D28" s="296"/>
      <c r="E28" s="296"/>
      <c r="F28" s="296"/>
      <c r="G28" s="296"/>
      <c r="H28" s="296"/>
      <c r="I28" s="296"/>
      <c r="J28" s="296"/>
      <c r="K28" s="296"/>
      <c r="L28" s="330" t="s">
        <v>576</v>
      </c>
    </row>
    <row r="29" spans="1:12">
      <c r="A29" s="297" t="s">
        <v>541</v>
      </c>
      <c r="B29" s="69" t="s">
        <v>457</v>
      </c>
      <c r="C29" s="127" t="s">
        <v>458</v>
      </c>
      <c r="D29" s="296"/>
      <c r="E29" s="296"/>
      <c r="F29" s="296"/>
      <c r="G29" s="296"/>
      <c r="H29" s="296"/>
      <c r="I29" s="296"/>
      <c r="J29" s="296"/>
      <c r="K29" s="296"/>
      <c r="L29" s="330" t="s">
        <v>581</v>
      </c>
    </row>
  </sheetData>
  <mergeCells count="7">
    <mergeCell ref="M1:M2"/>
    <mergeCell ref="L1:L2"/>
    <mergeCell ref="E1:K1"/>
    <mergeCell ref="A1:A2"/>
    <mergeCell ref="D1:D2"/>
    <mergeCell ref="C1:C2"/>
    <mergeCell ref="B1:B2"/>
  </mergeCells>
  <hyperlinks>
    <hyperlink ref="M1:M2" location="'Annex 4.1 Detail Budget_Activi'!A1" display="Total and annual amount by each funding source (see details in Annex 4.1)" xr:uid="{00000000-0004-0000-0800-000000000000}"/>
  </hyperlink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file_x0020_ xmlns="366ae72f-6d51-4737-8f6b-a9169c366b6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4" ma:contentTypeDescription="Create a new document." ma:contentTypeScope="" ma:versionID="20e30d4e9bb08fd08cde126d5a8214c5">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1e4dae1d9d17e89866f720decb35dab9"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3B42CF1-9D7C-439C-8B4B-415DC3CA7BDC}"/>
</file>

<file path=customXml/itemProps2.xml><?xml version="1.0" encoding="utf-8"?>
<ds:datastoreItem xmlns:ds="http://schemas.openxmlformats.org/officeDocument/2006/customXml" ds:itemID="{B1627498-D8D8-4889-8153-399A69BED6E7}"/>
</file>

<file path=customXml/itemProps3.xml><?xml version="1.0" encoding="utf-8"?>
<ds:datastoreItem xmlns:ds="http://schemas.openxmlformats.org/officeDocument/2006/customXml" ds:itemID="{ABE6D069-8BA5-4119-86CC-46285206039C}"/>
</file>

<file path=docProps/app.xml><?xml version="1.0" encoding="utf-8"?>
<Properties xmlns="http://schemas.openxmlformats.org/officeDocument/2006/extended-properties" xmlns:vt="http://schemas.openxmlformats.org/officeDocument/2006/docPropsVTypes">
  <Application>Microsoft Excel Online</Application>
  <Manager/>
  <Company>Hewlett-Packard Company</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Escudero, Dennis (TCIC)</dc:creator>
  <cp:keywords/>
  <dc:description/>
  <cp:lastModifiedBy>Escudero, Dennis (DPIC)</cp:lastModifiedBy>
  <cp:revision/>
  <dcterms:created xsi:type="dcterms:W3CDTF">2015-09-11T13:52:11Z</dcterms:created>
  <dcterms:modified xsi:type="dcterms:W3CDTF">2020-10-06T15:17:06Z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