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vmarquez\Documents\Projects\Colombia REDD+ RBP\Final FP_afterITAP_290520\Final\"/>
    </mc:Choice>
  </mc:AlternateContent>
  <xr:revisionPtr revIDLastSave="0" documentId="8_{69845454-BD8F-4CEB-B03D-03C0213F1879}" xr6:coauthVersionLast="43" xr6:coauthVersionMax="43" xr10:uidLastSave="{00000000-0000-0000-0000-000000000000}"/>
  <bookViews>
    <workbookView xWindow="-110" yWindow="-110" windowWidth="19420" windowHeight="10420" xr2:uid="{00000000-000D-0000-FFFF-FFFF00000000}"/>
  </bookViews>
  <sheets>
    <sheet name="Recalc- Colombia"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6" i="1" l="1"/>
  <c r="B46" i="1"/>
  <c r="G46" i="1" l="1"/>
  <c r="F46" i="1"/>
  <c r="G43" i="1" l="1"/>
  <c r="F43" i="1"/>
  <c r="C43" i="1"/>
  <c r="B43" i="1"/>
  <c r="D43" i="1" s="1"/>
  <c r="H42" i="1"/>
  <c r="D42" i="1"/>
  <c r="H41" i="1"/>
  <c r="D41" i="1"/>
  <c r="H40" i="1"/>
  <c r="D40" i="1"/>
  <c r="B16" i="1"/>
  <c r="B9" i="1"/>
  <c r="B10" i="1" s="1"/>
  <c r="B23" i="1" s="1"/>
  <c r="B24" i="1" s="1"/>
  <c r="H43" i="1" l="1"/>
  <c r="B25" i="1"/>
  <c r="B17" i="1"/>
  <c r="B19" i="1" s="1"/>
  <c r="B18" i="1"/>
  <c r="B26" i="1" l="1"/>
  <c r="C38" i="1"/>
  <c r="C72" i="1"/>
  <c r="D72" i="1" s="1"/>
  <c r="E72" i="1" s="1"/>
  <c r="F72" i="1" s="1"/>
  <c r="G72" i="1" s="1"/>
  <c r="H72" i="1" s="1"/>
  <c r="B38" i="1"/>
  <c r="B45" i="1" s="1"/>
  <c r="F38" i="1"/>
  <c r="C73" i="1"/>
  <c r="D73" i="1" s="1"/>
  <c r="E73" i="1" s="1"/>
  <c r="F73" i="1" s="1"/>
  <c r="G73" i="1" s="1"/>
  <c r="H73" i="1" s="1"/>
  <c r="G38" i="1"/>
  <c r="G45" i="1" s="1"/>
  <c r="E71" i="1" l="1"/>
  <c r="D38" i="1"/>
  <c r="G47" i="1"/>
  <c r="F71" i="1"/>
  <c r="C45" i="1"/>
  <c r="F45" i="1"/>
  <c r="H38" i="1"/>
  <c r="H46" i="1" l="1"/>
  <c r="H45" i="1"/>
  <c r="F47" i="1"/>
  <c r="H47" i="1" s="1"/>
  <c r="H49" i="1" s="1"/>
  <c r="C47" i="1"/>
  <c r="D46" i="1"/>
  <c r="D45" i="1"/>
  <c r="E50" i="1" s="1"/>
  <c r="E51" i="1" s="1"/>
  <c r="B47" i="1" l="1"/>
  <c r="D47" i="1" s="1"/>
</calcChain>
</file>

<file path=xl/sharedStrings.xml><?xml version="1.0" encoding="utf-8"?>
<sst xmlns="http://schemas.openxmlformats.org/spreadsheetml/2006/main" count="86" uniqueCount="72">
  <si>
    <t>Calculation of the adjustment to historical average emissions</t>
  </si>
  <si>
    <t>Section 2.a (ii) of the Scorecard in the Terms of reference for the pilot programme for REDD+ results-based payments requires that the adjstment over the average annual historical emissions "does not exceed 0.1% of the carbon stock over the eligibility period in the relevant national or subnational area". Colombia's original FREL submitted to the UNFCCC, which precedes the publication of the Terms of Reference of the GCF´s Pilot programme for REDD+ results-based payments marginally exceeds that amount. This note provides a recalculation of the adjustment to the average annual historical emissions in order to not exceed 0.1% of the carbon stock - HFLD (tCO2eq).</t>
  </si>
  <si>
    <t>1. Estimation of the 0.1% of the carbon stock over the eligibility period</t>
  </si>
  <si>
    <t>Value</t>
  </si>
  <si>
    <t>Units</t>
  </si>
  <si>
    <t>Estimation</t>
  </si>
  <si>
    <t>Source</t>
  </si>
  <si>
    <t>Forest area (2012)</t>
  </si>
  <si>
    <t>ha</t>
  </si>
  <si>
    <t>a</t>
  </si>
  <si>
    <t>Figure 2</t>
  </si>
  <si>
    <t>https://redd.unfccc.int/files/20.10.15col__frel_english_clean_numbers.pdf</t>
  </si>
  <si>
    <t>Carbon content</t>
  </si>
  <si>
    <t>tCO2eq/ha</t>
  </si>
  <si>
    <t>b</t>
  </si>
  <si>
    <t>para 24</t>
  </si>
  <si>
    <t>https://unfccc.int/resource/docs/2015/tar/col.pdf</t>
  </si>
  <si>
    <t>Carbon stock</t>
  </si>
  <si>
    <t>c = a * b</t>
  </si>
  <si>
    <t>0.1% of the carbon stock (2012)</t>
  </si>
  <si>
    <t>d = c * 1%</t>
  </si>
  <si>
    <t>Eligibility period 2014-2018</t>
  </si>
  <si>
    <t>years</t>
  </si>
  <si>
    <t>e</t>
  </si>
  <si>
    <t>2. Carbon stock adjustment over the eligibility period in FREL submission to the UNFCCC</t>
  </si>
  <si>
    <t>Average deforestation 2000-2012</t>
  </si>
  <si>
    <t>ha/year</t>
  </si>
  <si>
    <t>f</t>
  </si>
  <si>
    <t>page 19</t>
  </si>
  <si>
    <t>g = b</t>
  </si>
  <si>
    <t>Average annual historical emissions</t>
  </si>
  <si>
    <t>tCO2eq/year</t>
  </si>
  <si>
    <t>h = f * g</t>
  </si>
  <si>
    <t>10% adjustment</t>
  </si>
  <si>
    <t>i = h * 10%</t>
  </si>
  <si>
    <t>Average annual historical emissions with original 10% adjustment</t>
  </si>
  <si>
    <t>j = h + i</t>
  </si>
  <si>
    <t>Note</t>
  </si>
  <si>
    <t>https://redd.unfccc.int/info-hub.html</t>
  </si>
  <si>
    <t xml:space="preserve">Carbon stock  over the eligibility period (2013-2018) with the FREL adjustment </t>
  </si>
  <si>
    <t>tCO2</t>
  </si>
  <si>
    <t>k = i * e</t>
  </si>
  <si>
    <t>3. Recalculated adjustment to average annual historical emissions, not to exceed 0.1% of carbon stock over the eligibility period</t>
  </si>
  <si>
    <t>Limit on the total adjustment (0.1% of carbon stock)</t>
  </si>
  <si>
    <t>l = c</t>
  </si>
  <si>
    <t>Maximun adjustment to the average annual historical emissions</t>
  </si>
  <si>
    <t>m = l / e</t>
  </si>
  <si>
    <t>Historical emissions plus adjustment with 0.1% carbon stock limit</t>
  </si>
  <si>
    <t>n = h + m</t>
  </si>
  <si>
    <t xml:space="preserve">Difference between UNFCCC and 0.1%CS limit </t>
  </si>
  <si>
    <t>o = j - n</t>
  </si>
  <si>
    <t>4. Estimation of ER to be offered to the GCF using UNFCCC and 0.1% CS limit FREL</t>
  </si>
  <si>
    <t>Information from the REDD+ Technical Annex</t>
  </si>
  <si>
    <t>Deforestation (ha)</t>
  </si>
  <si>
    <t>p</t>
  </si>
  <si>
    <t>Emissions reported (tCO2eq)</t>
  </si>
  <si>
    <t>q</t>
  </si>
  <si>
    <t>Using adjustment as per FREL submitted to the UNFCCC</t>
  </si>
  <si>
    <t xml:space="preserve">Using a recalculated adjustment with a 0.1% Carbon Stock limit </t>
  </si>
  <si>
    <t>Total</t>
  </si>
  <si>
    <t>Results (tCO2eq)</t>
  </si>
  <si>
    <t>ER Paid by REM (tCO2eq)</t>
  </si>
  <si>
    <t>ER deactivated (tCO2eq)</t>
  </si>
  <si>
    <t>ER Paid voluntary market (tCO2eq)</t>
  </si>
  <si>
    <t>Total previously commited ERs</t>
  </si>
  <si>
    <t>ER available for GCF</t>
  </si>
  <si>
    <t>40% deactivated to manage risks of reversals</t>
  </si>
  <si>
    <t>ER offfered to GCF</t>
  </si>
  <si>
    <t>Year</t>
  </si>
  <si>
    <t>Results</t>
  </si>
  <si>
    <t>FREL (UNFCCC)</t>
  </si>
  <si>
    <t>FREL (0.1% CS limit)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</si>
</sst>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rgb="FF000000"/>
      <name val="Arial"/>
    </font>
    <font>
      <b/>
      <sz val="10"/>
      <name val="Arial"/>
      <family val="2"/>
    </font>
    <font>
      <sz val="10"/>
      <color theme="1"/>
      <name val="Arial"/>
      <family val="2"/>
    </font>
    <font>
      <b/>
      <sz val="10"/>
      <color theme="1"/>
      <name val="Arial"/>
      <family val="2"/>
    </font>
    <font>
      <sz val="10"/>
      <name val="Arial"/>
      <family val="2"/>
    </font>
    <font>
      <i/>
      <sz val="10"/>
      <name val="Arial"/>
      <family val="2"/>
    </font>
    <font>
      <u/>
      <sz val="10"/>
      <color rgb="FF1155CC"/>
      <name val="Arial"/>
      <family val="2"/>
    </font>
    <font>
      <b/>
      <sz val="12"/>
      <color rgb="FF000000"/>
      <name val="Calibri"/>
      <family val="2"/>
    </font>
    <font>
      <sz val="12"/>
      <color rgb="FF000000"/>
      <name val="Calibri"/>
      <family val="2"/>
    </font>
  </fonts>
  <fills count="4">
    <fill>
      <patternFill patternType="none"/>
    </fill>
    <fill>
      <patternFill patternType="gray125"/>
    </fill>
    <fill>
      <patternFill patternType="solid">
        <fgColor rgb="FFD9D2E9"/>
        <bgColor rgb="FFD9D2E9"/>
      </patternFill>
    </fill>
    <fill>
      <patternFill patternType="solid">
        <fgColor rgb="FFCFE2F3"/>
        <bgColor rgb="FFCFE2F3"/>
      </patternFill>
    </fill>
  </fills>
  <borders count="1">
    <border>
      <left/>
      <right/>
      <top/>
      <bottom/>
      <diagonal/>
    </border>
  </borders>
  <cellStyleXfs count="1">
    <xf numFmtId="0" fontId="0" fillId="0" borderId="0"/>
  </cellStyleXfs>
  <cellXfs count="29">
    <xf numFmtId="0" fontId="0" fillId="0" borderId="0" xfId="0" applyFont="1" applyAlignment="1"/>
    <xf numFmtId="0" fontId="1" fillId="0" borderId="0" xfId="0" applyFont="1" applyAlignment="1"/>
    <xf numFmtId="0" fontId="3" fillId="0" borderId="0" xfId="0" applyFont="1" applyAlignment="1"/>
    <xf numFmtId="0" fontId="4" fillId="0" borderId="0" xfId="0" applyFont="1" applyAlignment="1"/>
    <xf numFmtId="3" fontId="4" fillId="0" borderId="0" xfId="0" applyNumberFormat="1" applyFont="1" applyAlignment="1"/>
    <xf numFmtId="0" fontId="2" fillId="0" borderId="0" xfId="0" applyFont="1" applyAlignment="1"/>
    <xf numFmtId="0" fontId="5" fillId="0" borderId="0" xfId="0" applyFont="1" applyAlignment="1"/>
    <xf numFmtId="0" fontId="6" fillId="0" borderId="0" xfId="0" applyFont="1" applyAlignment="1"/>
    <xf numFmtId="3" fontId="2" fillId="0" borderId="0" xfId="0" applyNumberFormat="1" applyFont="1"/>
    <xf numFmtId="0" fontId="4" fillId="2" borderId="0" xfId="0" applyFont="1" applyFill="1" applyAlignment="1"/>
    <xf numFmtId="3" fontId="2" fillId="2" borderId="0" xfId="0" applyNumberFormat="1" applyFont="1" applyFill="1"/>
    <xf numFmtId="3" fontId="2" fillId="0" borderId="0" xfId="0" applyNumberFormat="1" applyFont="1" applyAlignment="1"/>
    <xf numFmtId="0" fontId="4" fillId="3" borderId="0" xfId="0" applyFont="1" applyFill="1" applyAlignment="1"/>
    <xf numFmtId="3" fontId="2" fillId="3" borderId="0" xfId="0" applyNumberFormat="1" applyFont="1" applyFill="1"/>
    <xf numFmtId="4" fontId="2" fillId="0" borderId="0" xfId="0" applyNumberFormat="1" applyFont="1" applyAlignment="1"/>
    <xf numFmtId="4" fontId="2" fillId="0" borderId="0" xfId="0" applyNumberFormat="1" applyFont="1"/>
    <xf numFmtId="0" fontId="8" fillId="0" borderId="0" xfId="0" applyFont="1"/>
    <xf numFmtId="0" fontId="7" fillId="0" borderId="0" xfId="0" applyFont="1" applyAlignment="1">
      <alignment horizontal="center"/>
    </xf>
    <xf numFmtId="0" fontId="7" fillId="0" borderId="0" xfId="0" applyFont="1" applyAlignment="1">
      <alignment horizontal="left"/>
    </xf>
    <xf numFmtId="4" fontId="4" fillId="0" borderId="0" xfId="0" applyNumberFormat="1" applyFont="1"/>
    <xf numFmtId="3" fontId="4" fillId="0" borderId="0" xfId="0" applyNumberFormat="1" applyFont="1"/>
    <xf numFmtId="4" fontId="4" fillId="0" borderId="0" xfId="0" applyNumberFormat="1" applyFont="1" applyAlignment="1"/>
    <xf numFmtId="0" fontId="8" fillId="0" borderId="0" xfId="0" applyFont="1" applyAlignment="1"/>
    <xf numFmtId="0" fontId="8" fillId="2" borderId="0" xfId="0" applyFont="1" applyFill="1" applyAlignment="1"/>
    <xf numFmtId="0" fontId="2" fillId="0" borderId="0" xfId="0" applyFont="1"/>
    <xf numFmtId="3" fontId="0" fillId="0" borderId="0" xfId="0" applyNumberFormat="1" applyFont="1" applyAlignment="1"/>
    <xf numFmtId="0" fontId="0" fillId="0" borderId="0" xfId="0" applyFont="1" applyAlignment="1"/>
    <xf numFmtId="0" fontId="2" fillId="0" borderId="0" xfId="0" applyFont="1" applyAlignment="1">
      <alignment wrapText="1"/>
    </xf>
    <xf numFmtId="0" fontId="0"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col"/>
        <c:grouping val="clustered"/>
        <c:varyColors val="1"/>
        <c:ser>
          <c:idx val="0"/>
          <c:order val="0"/>
          <c:tx>
            <c:strRef>
              <c:f>'Recalc- Colombia'!$B$71</c:f>
              <c:strCache>
                <c:ptCount val="1"/>
                <c:pt idx="0">
                  <c:v>Results</c:v>
                </c:pt>
              </c:strCache>
            </c:strRef>
          </c:tx>
          <c:spPr>
            <a:solidFill>
              <a:srgbClr val="4285F4"/>
            </a:solidFill>
          </c:spPr>
          <c:invertIfNegative val="1"/>
          <c:cat>
            <c:numRef>
              <c:f>'Recalc- Colombia'!$C$70:$H$70</c:f>
              <c:numCache>
                <c:formatCode>General</c:formatCode>
                <c:ptCount val="6"/>
                <c:pt idx="0">
                  <c:v>2013</c:v>
                </c:pt>
                <c:pt idx="1">
                  <c:v>2014</c:v>
                </c:pt>
                <c:pt idx="2">
                  <c:v>2015</c:v>
                </c:pt>
                <c:pt idx="3">
                  <c:v>2016</c:v>
                </c:pt>
                <c:pt idx="4">
                  <c:v>2017</c:v>
                </c:pt>
                <c:pt idx="5">
                  <c:v>2018</c:v>
                </c:pt>
              </c:numCache>
            </c:numRef>
          </c:cat>
          <c:val>
            <c:numRef>
              <c:f>'Recalc- Colombia'!$C$71:$H$71</c:f>
              <c:numCache>
                <c:formatCode>General</c:formatCode>
                <c:ptCount val="6"/>
                <c:pt idx="2" formatCode="#,##0">
                  <c:v>19365884.730000008</c:v>
                </c:pt>
                <c:pt idx="3" formatCode="#,##0">
                  <c:v>12109048.830000006</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9DB6-4208-8D07-3254E9F67D04}"/>
            </c:ext>
          </c:extLst>
        </c:ser>
        <c:dLbls>
          <c:showLegendKey val="0"/>
          <c:showVal val="0"/>
          <c:showCatName val="0"/>
          <c:showSerName val="0"/>
          <c:showPercent val="0"/>
          <c:showBubbleSize val="0"/>
        </c:dLbls>
        <c:gapWidth val="150"/>
        <c:axId val="260983756"/>
        <c:axId val="45322692"/>
      </c:barChart>
      <c:lineChart>
        <c:grouping val="standard"/>
        <c:varyColors val="1"/>
        <c:ser>
          <c:idx val="1"/>
          <c:order val="1"/>
          <c:tx>
            <c:strRef>
              <c:f>'Recalc- Colombia'!$B$72</c:f>
              <c:strCache>
                <c:ptCount val="1"/>
                <c:pt idx="0">
                  <c:v>FREL (UNFCCC)</c:v>
                </c:pt>
              </c:strCache>
            </c:strRef>
          </c:tx>
          <c:marker>
            <c:symbol val="none"/>
          </c:marker>
          <c:cat>
            <c:numRef>
              <c:f>'Recalc- Colombia'!$C$70:$H$70</c:f>
              <c:numCache>
                <c:formatCode>General</c:formatCode>
                <c:ptCount val="6"/>
                <c:pt idx="0">
                  <c:v>2013</c:v>
                </c:pt>
                <c:pt idx="1">
                  <c:v>2014</c:v>
                </c:pt>
                <c:pt idx="2">
                  <c:v>2015</c:v>
                </c:pt>
                <c:pt idx="3">
                  <c:v>2016</c:v>
                </c:pt>
                <c:pt idx="4">
                  <c:v>2017</c:v>
                </c:pt>
                <c:pt idx="5">
                  <c:v>2018</c:v>
                </c:pt>
              </c:numCache>
            </c:numRef>
          </c:cat>
          <c:val>
            <c:numRef>
              <c:f>'Recalc- Colombia'!$C$72:$H$72</c:f>
              <c:numCache>
                <c:formatCode>#,##0</c:formatCode>
                <c:ptCount val="6"/>
                <c:pt idx="0">
                  <c:v>51612072.930000007</c:v>
                </c:pt>
                <c:pt idx="1">
                  <c:v>51612072.930000007</c:v>
                </c:pt>
                <c:pt idx="2">
                  <c:v>51612072.930000007</c:v>
                </c:pt>
                <c:pt idx="3">
                  <c:v>51612072.930000007</c:v>
                </c:pt>
                <c:pt idx="4">
                  <c:v>51612072.930000007</c:v>
                </c:pt>
                <c:pt idx="5">
                  <c:v>51612072.930000007</c:v>
                </c:pt>
              </c:numCache>
            </c:numRef>
          </c:val>
          <c:smooth val="0"/>
          <c:extLst>
            <c:ext xmlns:c16="http://schemas.microsoft.com/office/drawing/2014/chart" uri="{C3380CC4-5D6E-409C-BE32-E72D297353CC}">
              <c16:uniqueId val="{00000001-9DB6-4208-8D07-3254E9F67D04}"/>
            </c:ext>
          </c:extLst>
        </c:ser>
        <c:ser>
          <c:idx val="2"/>
          <c:order val="2"/>
          <c:tx>
            <c:strRef>
              <c:f>'Recalc- Colombia'!$B$73</c:f>
              <c:strCache>
                <c:ptCount val="1"/>
                <c:pt idx="0">
                  <c:v>FREL (0.1% CS limit)</c:v>
                </c:pt>
              </c:strCache>
            </c:strRef>
          </c:tx>
          <c:marker>
            <c:symbol val="none"/>
          </c:marker>
          <c:cat>
            <c:numRef>
              <c:f>'Recalc- Colombia'!$C$70:$H$70</c:f>
              <c:numCache>
                <c:formatCode>General</c:formatCode>
                <c:ptCount val="6"/>
                <c:pt idx="0">
                  <c:v>2013</c:v>
                </c:pt>
                <c:pt idx="1">
                  <c:v>2014</c:v>
                </c:pt>
                <c:pt idx="2">
                  <c:v>2015</c:v>
                </c:pt>
                <c:pt idx="3">
                  <c:v>2016</c:v>
                </c:pt>
                <c:pt idx="4">
                  <c:v>2017</c:v>
                </c:pt>
                <c:pt idx="5">
                  <c:v>2018</c:v>
                </c:pt>
              </c:numCache>
            </c:numRef>
          </c:cat>
          <c:val>
            <c:numRef>
              <c:f>'Recalc- Colombia'!$C$73:$H$73</c:f>
              <c:numCache>
                <c:formatCode>#,##0</c:formatCode>
                <c:ptCount val="6"/>
                <c:pt idx="0">
                  <c:v>51445888.614000008</c:v>
                </c:pt>
                <c:pt idx="1">
                  <c:v>51445888.614000008</c:v>
                </c:pt>
                <c:pt idx="2">
                  <c:v>51445888.614000008</c:v>
                </c:pt>
                <c:pt idx="3">
                  <c:v>51445888.614000008</c:v>
                </c:pt>
                <c:pt idx="4">
                  <c:v>51445888.614000008</c:v>
                </c:pt>
                <c:pt idx="5">
                  <c:v>51445888.614000008</c:v>
                </c:pt>
              </c:numCache>
            </c:numRef>
          </c:val>
          <c:smooth val="0"/>
          <c:extLst>
            <c:ext xmlns:c16="http://schemas.microsoft.com/office/drawing/2014/chart" uri="{C3380CC4-5D6E-409C-BE32-E72D297353CC}">
              <c16:uniqueId val="{00000002-9DB6-4208-8D07-3254E9F67D04}"/>
            </c:ext>
          </c:extLst>
        </c:ser>
        <c:dLbls>
          <c:showLegendKey val="0"/>
          <c:showVal val="0"/>
          <c:showCatName val="0"/>
          <c:showSerName val="0"/>
          <c:showPercent val="0"/>
          <c:showBubbleSize val="0"/>
        </c:dLbls>
        <c:marker val="1"/>
        <c:smooth val="0"/>
        <c:axId val="260983756"/>
        <c:axId val="45322692"/>
      </c:lineChart>
      <c:catAx>
        <c:axId val="260983756"/>
        <c:scaling>
          <c:orientation val="minMax"/>
        </c:scaling>
        <c:delete val="0"/>
        <c:axPos val="b"/>
        <c:title>
          <c:tx>
            <c:rich>
              <a:bodyPr/>
              <a:lstStyle/>
              <a:p>
                <a:pPr lvl="0">
                  <a:defRPr b="0">
                    <a:solidFill>
                      <a:srgbClr val="000000"/>
                    </a:solidFill>
                    <a:latin typeface="+mn-lt"/>
                  </a:defRPr>
                </a:pPr>
                <a:r>
                  <a:rPr lang="en-US"/>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45322692"/>
        <c:crosses val="autoZero"/>
        <c:auto val="1"/>
        <c:lblAlgn val="ctr"/>
        <c:lblOffset val="100"/>
        <c:noMultiLvlLbl val="1"/>
      </c:catAx>
      <c:valAx>
        <c:axId val="45322692"/>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US"/>
          </a:p>
        </c:txPr>
        <c:crossAx val="260983756"/>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2162175</xdr:colOff>
      <xdr:row>77</xdr:row>
      <xdr:rowOff>142875</xdr:rowOff>
    </xdr:from>
    <xdr:ext cx="5715000" cy="5943600"/>
    <xdr:graphicFrame macro="">
      <xdr:nvGraphicFramePr>
        <xdr:cNvPr id="2" name="Chart 1" title="Chart">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redd.unfccc.int/files/20.10.15col__frel_english_clean_numbers.pdf" TargetMode="External"/><Relationship Id="rId7" Type="http://schemas.openxmlformats.org/officeDocument/2006/relationships/drawing" Target="../drawings/drawing1.xml"/><Relationship Id="rId2" Type="http://schemas.openxmlformats.org/officeDocument/2006/relationships/hyperlink" Target="https://unfccc.int/resource/docs/2015/tar/col.pdf" TargetMode="External"/><Relationship Id="rId1" Type="http://schemas.openxmlformats.org/officeDocument/2006/relationships/hyperlink" Target="https://redd.unfccc.int/files/20.10.15col__frel_english_clean_numbers.pdf" TargetMode="External"/><Relationship Id="rId6" Type="http://schemas.openxmlformats.org/officeDocument/2006/relationships/hyperlink" Target="https://unfccc.int/sites/default/files/resource/47096251_Colombia-BUR2-1-2BUR%20COLOMBIA%20SPANISH.pdf" TargetMode="External"/><Relationship Id="rId5" Type="http://schemas.openxmlformats.org/officeDocument/2006/relationships/hyperlink" Target="https://redd.unfccc.int/info-hub.html" TargetMode="External"/><Relationship Id="rId4" Type="http://schemas.openxmlformats.org/officeDocument/2006/relationships/hyperlink" Target="https://unfccc.int/resource/docs/2015/tar/co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I73"/>
  <sheetViews>
    <sheetView tabSelected="1" workbookViewId="0">
      <selection activeCell="C47" sqref="C47"/>
    </sheetView>
  </sheetViews>
  <sheetFormatPr defaultColWidth="14.453125" defaultRowHeight="15.75" customHeight="1" x14ac:dyDescent="0.25"/>
  <cols>
    <col min="1" max="1" width="83.453125" customWidth="1"/>
    <col min="2" max="2" width="14.81640625" customWidth="1"/>
    <col min="4" max="4" width="12" customWidth="1"/>
    <col min="5" max="5" width="15.7265625" customWidth="1"/>
    <col min="6" max="8" width="13.7265625" customWidth="1"/>
  </cols>
  <sheetData>
    <row r="1" spans="1:6" ht="13" x14ac:dyDescent="0.3">
      <c r="A1" s="1" t="s">
        <v>0</v>
      </c>
      <c r="B1" s="26"/>
      <c r="C1" s="26"/>
      <c r="D1" s="26"/>
      <c r="E1" s="26"/>
      <c r="F1" s="26"/>
    </row>
    <row r="2" spans="1:6" ht="67.5" customHeight="1" x14ac:dyDescent="0.25">
      <c r="A2" s="27" t="s">
        <v>1</v>
      </c>
      <c r="B2" s="28"/>
      <c r="C2" s="28"/>
      <c r="D2" s="28"/>
      <c r="E2" s="28"/>
      <c r="F2" s="28"/>
    </row>
    <row r="3" spans="1:6" ht="13" x14ac:dyDescent="0.3">
      <c r="A3" s="1"/>
      <c r="B3" s="26"/>
      <c r="C3" s="26"/>
      <c r="D3" s="26"/>
      <c r="E3" s="26"/>
      <c r="F3" s="26"/>
    </row>
    <row r="4" spans="1:6" ht="13" x14ac:dyDescent="0.3">
      <c r="A4" s="2"/>
      <c r="B4" s="26"/>
      <c r="C4" s="26"/>
      <c r="D4" s="26"/>
      <c r="E4" s="26"/>
      <c r="F4" s="26"/>
    </row>
    <row r="5" spans="1:6" ht="13" x14ac:dyDescent="0.3">
      <c r="A5" s="1" t="s">
        <v>2</v>
      </c>
      <c r="B5" s="26"/>
      <c r="C5" s="26"/>
      <c r="D5" s="26"/>
      <c r="E5" s="26"/>
      <c r="F5" s="26"/>
    </row>
    <row r="6" spans="1:6" ht="12.5" x14ac:dyDescent="0.25">
      <c r="A6" s="26"/>
      <c r="B6" s="3" t="s">
        <v>3</v>
      </c>
      <c r="C6" s="3" t="s">
        <v>4</v>
      </c>
      <c r="D6" s="3" t="s">
        <v>5</v>
      </c>
      <c r="E6" s="3" t="s">
        <v>6</v>
      </c>
      <c r="F6" s="26"/>
    </row>
    <row r="7" spans="1:6" ht="13" x14ac:dyDescent="0.3">
      <c r="A7" s="3" t="s">
        <v>7</v>
      </c>
      <c r="B7" s="4">
        <v>39973700</v>
      </c>
      <c r="C7" s="5" t="s">
        <v>8</v>
      </c>
      <c r="D7" s="6" t="s">
        <v>9</v>
      </c>
      <c r="E7" s="3" t="s">
        <v>10</v>
      </c>
      <c r="F7" s="7" t="s">
        <v>11</v>
      </c>
    </row>
    <row r="8" spans="1:6" ht="13" x14ac:dyDescent="0.3">
      <c r="A8" s="3" t="s">
        <v>12</v>
      </c>
      <c r="B8" s="5">
        <v>566.1</v>
      </c>
      <c r="C8" s="3" t="s">
        <v>13</v>
      </c>
      <c r="D8" s="6" t="s">
        <v>14</v>
      </c>
      <c r="E8" s="3" t="s">
        <v>15</v>
      </c>
      <c r="F8" s="7" t="s">
        <v>16</v>
      </c>
    </row>
    <row r="9" spans="1:6" ht="13" x14ac:dyDescent="0.3">
      <c r="A9" s="3" t="s">
        <v>17</v>
      </c>
      <c r="B9" s="8">
        <f>B7*B8</f>
        <v>22629111570</v>
      </c>
      <c r="C9" s="3" t="s">
        <v>13</v>
      </c>
      <c r="D9" s="6" t="s">
        <v>18</v>
      </c>
      <c r="E9" s="26"/>
      <c r="F9" s="26"/>
    </row>
    <row r="10" spans="1:6" ht="13" x14ac:dyDescent="0.3">
      <c r="A10" s="9" t="s">
        <v>19</v>
      </c>
      <c r="B10" s="10">
        <f>B9*0.1%</f>
        <v>22629111.57</v>
      </c>
      <c r="C10" s="9" t="s">
        <v>13</v>
      </c>
      <c r="D10" s="6" t="s">
        <v>20</v>
      </c>
      <c r="E10" s="26"/>
      <c r="F10" s="26"/>
    </row>
    <row r="11" spans="1:6" ht="13" x14ac:dyDescent="0.3">
      <c r="A11" s="3" t="s">
        <v>21</v>
      </c>
      <c r="B11" s="3">
        <v>5</v>
      </c>
      <c r="C11" s="3" t="s">
        <v>22</v>
      </c>
      <c r="D11" s="6" t="s">
        <v>23</v>
      </c>
      <c r="E11" s="26"/>
      <c r="F11" s="26"/>
    </row>
    <row r="13" spans="1:6" ht="13" x14ac:dyDescent="0.3">
      <c r="A13" s="1" t="s">
        <v>24</v>
      </c>
      <c r="B13" s="26"/>
      <c r="C13" s="26"/>
      <c r="D13" s="26"/>
      <c r="E13" s="26"/>
      <c r="F13" s="26"/>
    </row>
    <row r="14" spans="1:6" ht="12.5" x14ac:dyDescent="0.25">
      <c r="A14" s="3" t="s">
        <v>25</v>
      </c>
      <c r="B14" s="4">
        <v>82883</v>
      </c>
      <c r="C14" s="3" t="s">
        <v>26</v>
      </c>
      <c r="D14" s="3" t="s">
        <v>27</v>
      </c>
      <c r="E14" s="3" t="s">
        <v>28</v>
      </c>
      <c r="F14" s="7" t="s">
        <v>11</v>
      </c>
    </row>
    <row r="15" spans="1:6" ht="13" x14ac:dyDescent="0.3">
      <c r="A15" s="3" t="s">
        <v>12</v>
      </c>
      <c r="B15" s="4">
        <v>566.1</v>
      </c>
      <c r="C15" s="3" t="s">
        <v>13</v>
      </c>
      <c r="D15" s="6" t="s">
        <v>29</v>
      </c>
      <c r="E15" s="5" t="s">
        <v>15</v>
      </c>
      <c r="F15" s="7" t="s">
        <v>16</v>
      </c>
    </row>
    <row r="16" spans="1:6" ht="12.5" x14ac:dyDescent="0.25">
      <c r="A16" s="3" t="s">
        <v>30</v>
      </c>
      <c r="B16" s="11">
        <f>B14*B15</f>
        <v>46920066.300000004</v>
      </c>
      <c r="C16" s="3" t="s">
        <v>31</v>
      </c>
      <c r="D16" s="3" t="s">
        <v>32</v>
      </c>
      <c r="E16" s="5"/>
      <c r="F16" s="26"/>
    </row>
    <row r="17" spans="1:7" ht="12.5" x14ac:dyDescent="0.25">
      <c r="A17" s="5" t="s">
        <v>33</v>
      </c>
      <c r="B17" s="8">
        <f>B16*0.1</f>
        <v>4692006.6300000008</v>
      </c>
      <c r="C17" s="3" t="s">
        <v>31</v>
      </c>
      <c r="D17" s="3" t="s">
        <v>34</v>
      </c>
      <c r="E17" s="26"/>
      <c r="F17" s="26"/>
      <c r="G17" s="26"/>
    </row>
    <row r="18" spans="1:7" ht="12.5" x14ac:dyDescent="0.25">
      <c r="A18" s="9" t="s">
        <v>35</v>
      </c>
      <c r="B18" s="10">
        <f>B16+B17</f>
        <v>51612072.930000007</v>
      </c>
      <c r="C18" s="9" t="s">
        <v>31</v>
      </c>
      <c r="D18" s="3" t="s">
        <v>36</v>
      </c>
      <c r="E18" s="3" t="s">
        <v>37</v>
      </c>
      <c r="F18" s="7" t="s">
        <v>38</v>
      </c>
      <c r="G18" s="26"/>
    </row>
    <row r="19" spans="1:7" ht="12.5" x14ac:dyDescent="0.25">
      <c r="A19" s="12" t="s">
        <v>39</v>
      </c>
      <c r="B19" s="13">
        <f>B17*5</f>
        <v>23460033.150000006</v>
      </c>
      <c r="C19" s="12" t="s">
        <v>40</v>
      </c>
      <c r="D19" s="5" t="s">
        <v>41</v>
      </c>
      <c r="E19" s="26"/>
      <c r="F19" s="26"/>
      <c r="G19" s="26"/>
    </row>
    <row r="22" spans="1:7" ht="13" x14ac:dyDescent="0.3">
      <c r="A22" s="1" t="s">
        <v>42</v>
      </c>
      <c r="B22" s="26"/>
      <c r="C22" s="26"/>
      <c r="D22" s="26"/>
      <c r="E22" s="26"/>
      <c r="F22" s="26"/>
      <c r="G22" s="26"/>
    </row>
    <row r="23" spans="1:7" ht="12.5" x14ac:dyDescent="0.25">
      <c r="A23" s="3" t="s">
        <v>43</v>
      </c>
      <c r="B23" s="14">
        <f>B10</f>
        <v>22629111.57</v>
      </c>
      <c r="C23" s="3" t="s">
        <v>40</v>
      </c>
      <c r="D23" s="5" t="s">
        <v>44</v>
      </c>
      <c r="E23" s="26"/>
      <c r="F23" s="26"/>
      <c r="G23" s="26"/>
    </row>
    <row r="24" spans="1:7" ht="12.5" x14ac:dyDescent="0.25">
      <c r="A24" s="3" t="s">
        <v>45</v>
      </c>
      <c r="B24" s="15">
        <f>B23/5</f>
        <v>4525822.3140000002</v>
      </c>
      <c r="C24" s="3" t="s">
        <v>31</v>
      </c>
      <c r="D24" s="5" t="s">
        <v>46</v>
      </c>
      <c r="E24" s="26"/>
      <c r="F24" s="26"/>
      <c r="G24" s="26"/>
    </row>
    <row r="25" spans="1:7" ht="12.5" x14ac:dyDescent="0.25">
      <c r="A25" s="9" t="s">
        <v>47</v>
      </c>
      <c r="B25" s="10">
        <f>B16+B24</f>
        <v>51445888.614000008</v>
      </c>
      <c r="C25" s="9" t="s">
        <v>31</v>
      </c>
      <c r="D25" s="5" t="s">
        <v>48</v>
      </c>
      <c r="E25" s="26"/>
      <c r="F25" s="26"/>
      <c r="G25" s="26"/>
    </row>
    <row r="26" spans="1:7" ht="12.5" x14ac:dyDescent="0.25">
      <c r="A26" s="3" t="s">
        <v>49</v>
      </c>
      <c r="B26" s="8">
        <f>B18-B25</f>
        <v>166184.31599999964</v>
      </c>
      <c r="C26" s="3" t="s">
        <v>31</v>
      </c>
      <c r="D26" s="5" t="s">
        <v>50</v>
      </c>
      <c r="E26" s="26"/>
      <c r="F26" s="26"/>
      <c r="G26" s="26"/>
    </row>
    <row r="28" spans="1:7" ht="13" x14ac:dyDescent="0.3">
      <c r="A28" s="1" t="s">
        <v>51</v>
      </c>
      <c r="B28" s="26"/>
      <c r="C28" s="26"/>
      <c r="D28" s="26"/>
      <c r="E28" s="26"/>
      <c r="F28" s="26"/>
      <c r="G28" s="26"/>
    </row>
    <row r="29" spans="1:7" ht="12.5" x14ac:dyDescent="0.25">
      <c r="A29" s="7" t="s">
        <v>52</v>
      </c>
      <c r="B29" s="26"/>
      <c r="C29" s="26"/>
      <c r="D29" s="26"/>
      <c r="E29" s="26"/>
      <c r="F29" s="26"/>
      <c r="G29" s="26"/>
    </row>
    <row r="30" spans="1:7" ht="15.5" x14ac:dyDescent="0.35">
      <c r="A30" s="26"/>
      <c r="B30" s="17">
        <v>2015</v>
      </c>
      <c r="C30" s="17">
        <v>2016</v>
      </c>
      <c r="D30" s="7"/>
      <c r="E30" s="7"/>
      <c r="F30" s="7"/>
      <c r="G30" s="7"/>
    </row>
    <row r="31" spans="1:7" ht="12.5" x14ac:dyDescent="0.25">
      <c r="A31" s="3" t="s">
        <v>53</v>
      </c>
      <c r="B31" s="4">
        <v>56962</v>
      </c>
      <c r="C31" s="4">
        <v>69781</v>
      </c>
      <c r="D31" s="5" t="s">
        <v>54</v>
      </c>
      <c r="E31" s="26"/>
      <c r="F31" s="7"/>
      <c r="G31" s="7"/>
    </row>
    <row r="32" spans="1:7" ht="12.5" x14ac:dyDescent="0.25">
      <c r="A32" s="3" t="s">
        <v>55</v>
      </c>
      <c r="B32" s="4">
        <v>32246188.199999999</v>
      </c>
      <c r="C32" s="4">
        <v>39503024.100000001</v>
      </c>
      <c r="D32" s="5" t="s">
        <v>56</v>
      </c>
      <c r="E32" s="26"/>
      <c r="F32" s="26"/>
      <c r="G32" s="26"/>
    </row>
    <row r="33" spans="1:8" ht="12.5" x14ac:dyDescent="0.25">
      <c r="A33" s="26"/>
      <c r="B33" s="26"/>
      <c r="C33" s="26"/>
      <c r="D33" s="7"/>
      <c r="E33" s="7"/>
      <c r="F33" s="26"/>
      <c r="G33" s="26"/>
      <c r="H33" s="26"/>
    </row>
    <row r="34" spans="1:8" ht="15.5" x14ac:dyDescent="0.35">
      <c r="A34" s="16"/>
      <c r="B34" s="17"/>
      <c r="C34" s="17"/>
      <c r="D34" s="17"/>
      <c r="E34" s="17"/>
      <c r="F34" s="17"/>
      <c r="G34" s="17"/>
      <c r="H34" s="22"/>
    </row>
    <row r="35" spans="1:8" ht="15.5" x14ac:dyDescent="0.35">
      <c r="A35" s="16"/>
      <c r="B35" s="18" t="s">
        <v>57</v>
      </c>
      <c r="C35" s="17"/>
      <c r="D35" s="17"/>
      <c r="E35" s="17"/>
      <c r="F35" s="18" t="s">
        <v>58</v>
      </c>
      <c r="G35" s="22"/>
      <c r="H35" s="26"/>
    </row>
    <row r="36" spans="1:8" ht="15.5" x14ac:dyDescent="0.35">
      <c r="A36" s="16"/>
      <c r="B36" s="17">
        <v>2015</v>
      </c>
      <c r="C36" s="17">
        <v>2016</v>
      </c>
      <c r="D36" s="17" t="s">
        <v>59</v>
      </c>
      <c r="E36" s="16"/>
      <c r="F36" s="17">
        <v>2015</v>
      </c>
      <c r="G36" s="17">
        <v>2016</v>
      </c>
      <c r="H36" s="17" t="s">
        <v>59</v>
      </c>
    </row>
    <row r="37" spans="1:8" ht="12.5" x14ac:dyDescent="0.25">
      <c r="A37" s="5"/>
      <c r="B37" s="26"/>
      <c r="C37" s="15"/>
      <c r="D37" s="19"/>
      <c r="E37" s="26"/>
      <c r="F37" s="19"/>
      <c r="G37" s="19"/>
      <c r="H37" s="19"/>
    </row>
    <row r="38" spans="1:8" ht="12.5" x14ac:dyDescent="0.25">
      <c r="A38" s="9" t="s">
        <v>60</v>
      </c>
      <c r="B38" s="10">
        <f>B18-B32</f>
        <v>19365884.730000008</v>
      </c>
      <c r="C38" s="10">
        <f>B18-C32</f>
        <v>12109048.830000006</v>
      </c>
      <c r="D38" s="10">
        <f>B38+C38</f>
        <v>31474933.560000014</v>
      </c>
      <c r="E38" s="9"/>
      <c r="F38" s="10">
        <f>B25-B32</f>
        <v>19199700.414000008</v>
      </c>
      <c r="G38" s="10">
        <f>B25-C32</f>
        <v>11942864.514000006</v>
      </c>
      <c r="H38" s="10">
        <f>F38+G38</f>
        <v>31142564.928000014</v>
      </c>
    </row>
    <row r="39" spans="1:8" ht="12.5" x14ac:dyDescent="0.25">
      <c r="A39" s="19"/>
      <c r="B39" s="15"/>
      <c r="C39" s="15"/>
      <c r="D39" s="19"/>
      <c r="E39" s="15"/>
      <c r="F39" s="19"/>
      <c r="G39" s="19"/>
      <c r="H39" s="19"/>
    </row>
    <row r="40" spans="1:8" ht="12.5" x14ac:dyDescent="0.25">
      <c r="A40" s="19" t="s">
        <v>61</v>
      </c>
      <c r="B40" s="20">
        <v>4441449</v>
      </c>
      <c r="C40" s="20">
        <v>3594968</v>
      </c>
      <c r="D40" s="8">
        <f t="shared" ref="D40:D43" si="0">B40+C40</f>
        <v>8036417</v>
      </c>
      <c r="E40" s="19"/>
      <c r="F40" s="20">
        <v>4441449</v>
      </c>
      <c r="G40" s="20">
        <v>3594968</v>
      </c>
      <c r="H40" s="8">
        <f t="shared" ref="H40:H43" si="1">F40+G40</f>
        <v>8036417</v>
      </c>
    </row>
    <row r="41" spans="1:8" ht="12.5" x14ac:dyDescent="0.25">
      <c r="A41" s="19" t="s">
        <v>62</v>
      </c>
      <c r="B41" s="20">
        <v>4441449</v>
      </c>
      <c r="C41" s="20">
        <v>3235471</v>
      </c>
      <c r="D41" s="8">
        <f t="shared" si="0"/>
        <v>7676920</v>
      </c>
      <c r="E41" s="19"/>
      <c r="F41" s="20">
        <v>4441449</v>
      </c>
      <c r="G41" s="20">
        <v>3235471</v>
      </c>
      <c r="H41" s="8">
        <f t="shared" si="1"/>
        <v>7676920</v>
      </c>
    </row>
    <row r="42" spans="1:8" ht="12.5" x14ac:dyDescent="0.25">
      <c r="A42" s="19" t="s">
        <v>63</v>
      </c>
      <c r="B42" s="20">
        <v>3548786</v>
      </c>
      <c r="C42" s="20">
        <v>293023</v>
      </c>
      <c r="D42" s="8">
        <f t="shared" si="0"/>
        <v>3841809</v>
      </c>
      <c r="E42" s="19"/>
      <c r="F42" s="20">
        <v>3548786</v>
      </c>
      <c r="G42" s="20">
        <v>293023</v>
      </c>
      <c r="H42" s="8">
        <f t="shared" si="1"/>
        <v>3841809</v>
      </c>
    </row>
    <row r="43" spans="1:8" ht="12.5" x14ac:dyDescent="0.25">
      <c r="A43" s="21" t="s">
        <v>64</v>
      </c>
      <c r="B43" s="8">
        <f t="shared" ref="B43:C43" si="2">B40+B41+B42</f>
        <v>12431684</v>
      </c>
      <c r="C43" s="8">
        <f t="shared" si="2"/>
        <v>7123462</v>
      </c>
      <c r="D43" s="8">
        <f t="shared" si="0"/>
        <v>19555146</v>
      </c>
      <c r="E43" s="21"/>
      <c r="F43" s="8">
        <f t="shared" ref="F43:G43" si="3">F40+F41+F42</f>
        <v>12431684</v>
      </c>
      <c r="G43" s="8">
        <f t="shared" si="3"/>
        <v>7123462</v>
      </c>
      <c r="H43" s="8">
        <f t="shared" si="1"/>
        <v>19555146</v>
      </c>
    </row>
    <row r="44" spans="1:8" ht="15.5" x14ac:dyDescent="0.35">
      <c r="A44" s="22"/>
      <c r="B44" s="20"/>
      <c r="C44" s="20"/>
      <c r="D44" s="20"/>
      <c r="E44" s="22"/>
      <c r="F44" s="20"/>
      <c r="G44" s="20"/>
      <c r="H44" s="20"/>
    </row>
    <row r="45" spans="1:8" ht="15.5" x14ac:dyDescent="0.35">
      <c r="A45" s="23" t="s">
        <v>65</v>
      </c>
      <c r="B45" s="10">
        <f>B38-B43</f>
        <v>6934200.7300000079</v>
      </c>
      <c r="C45" s="10">
        <f t="shared" ref="C45" si="4">C38-C43</f>
        <v>4985586.8300000057</v>
      </c>
      <c r="D45" s="10">
        <f t="shared" ref="D45:D47" si="5">B45+C45</f>
        <v>11919787.560000014</v>
      </c>
      <c r="E45" s="23"/>
      <c r="F45" s="10">
        <f t="shared" ref="F45:G45" si="6">F38-F43</f>
        <v>6768016.4140000083</v>
      </c>
      <c r="G45" s="10">
        <f t="shared" si="6"/>
        <v>4819402.514000006</v>
      </c>
      <c r="H45" s="10">
        <f t="shared" ref="H45:H47" si="7">F45+G45</f>
        <v>11587418.928000014</v>
      </c>
    </row>
    <row r="46" spans="1:8" ht="15.5" x14ac:dyDescent="0.35">
      <c r="A46" s="22" t="s">
        <v>66</v>
      </c>
      <c r="B46" s="8">
        <f>B45*0.4</f>
        <v>2773680.2920000032</v>
      </c>
      <c r="C46" s="8">
        <f>C45*0.4</f>
        <v>1994234.7320000024</v>
      </c>
      <c r="D46" s="8">
        <f t="shared" si="5"/>
        <v>4767915.0240000058</v>
      </c>
      <c r="E46" s="22"/>
      <c r="F46" s="8">
        <f>F45*0.4</f>
        <v>2707206.5656000036</v>
      </c>
      <c r="G46" s="8">
        <f>G45*0.4</f>
        <v>1927761.0056000026</v>
      </c>
      <c r="H46" s="8">
        <f t="shared" si="7"/>
        <v>4634967.5712000057</v>
      </c>
    </row>
    <row r="47" spans="1:8" ht="15.5" x14ac:dyDescent="0.35">
      <c r="A47" s="23" t="s">
        <v>67</v>
      </c>
      <c r="B47" s="10">
        <f t="shared" ref="B47:C47" si="8">B45-B46</f>
        <v>4160520.4380000047</v>
      </c>
      <c r="C47" s="10">
        <f t="shared" si="8"/>
        <v>2991352.098000003</v>
      </c>
      <c r="D47" s="10">
        <f t="shared" si="5"/>
        <v>7151872.5360000078</v>
      </c>
      <c r="E47" s="23"/>
      <c r="F47" s="10">
        <f t="shared" ref="F47:G47" si="9">F45-F46</f>
        <v>4060809.8484000047</v>
      </c>
      <c r="G47" s="10">
        <f t="shared" si="9"/>
        <v>2891641.5084000034</v>
      </c>
      <c r="H47" s="10">
        <f t="shared" si="7"/>
        <v>6952451.3568000086</v>
      </c>
    </row>
    <row r="48" spans="1:8" ht="15.5" x14ac:dyDescent="0.35">
      <c r="A48" s="16"/>
      <c r="B48" s="17"/>
      <c r="C48" s="17"/>
      <c r="D48" s="17"/>
      <c r="E48" s="26"/>
      <c r="F48" s="17"/>
      <c r="G48" s="22"/>
      <c r="H48" s="26"/>
    </row>
    <row r="49" spans="2:9" ht="12.5" x14ac:dyDescent="0.25">
      <c r="B49" s="5"/>
      <c r="C49" s="26"/>
      <c r="D49" s="26"/>
      <c r="E49" s="26"/>
      <c r="F49" s="26"/>
      <c r="G49" s="26"/>
      <c r="H49" s="15">
        <f>H47*5</f>
        <v>34762256.784000039</v>
      </c>
      <c r="I49" s="26"/>
    </row>
    <row r="50" spans="2:9" ht="12.5" x14ac:dyDescent="0.25">
      <c r="B50" s="24"/>
      <c r="C50" s="26"/>
      <c r="D50" s="19"/>
      <c r="E50" s="25">
        <f>D45-H45</f>
        <v>332368.63199999928</v>
      </c>
      <c r="F50" s="19"/>
      <c r="G50" s="19"/>
      <c r="H50" s="19"/>
      <c r="I50" s="19"/>
    </row>
    <row r="51" spans="2:9" ht="15.75" customHeight="1" x14ac:dyDescent="0.25">
      <c r="B51" s="26"/>
      <c r="C51" s="26"/>
      <c r="D51" s="26"/>
      <c r="E51" s="26">
        <f>E50/2</f>
        <v>166184.31599999964</v>
      </c>
      <c r="F51" s="26"/>
      <c r="G51" s="26"/>
      <c r="H51" s="26"/>
      <c r="I51" s="26"/>
    </row>
    <row r="70" spans="2:8" ht="12.5" x14ac:dyDescent="0.25">
      <c r="B70" s="5" t="s">
        <v>68</v>
      </c>
      <c r="C70" s="5">
        <v>2013</v>
      </c>
      <c r="D70" s="5">
        <v>2014</v>
      </c>
      <c r="E70" s="5">
        <v>2015</v>
      </c>
      <c r="F70" s="5">
        <v>2016</v>
      </c>
      <c r="G70" s="5">
        <v>2017</v>
      </c>
      <c r="H70" s="5">
        <v>2018</v>
      </c>
    </row>
    <row r="71" spans="2:8" ht="12.5" x14ac:dyDescent="0.25">
      <c r="B71" s="5" t="s">
        <v>69</v>
      </c>
      <c r="C71" s="26"/>
      <c r="D71" s="26"/>
      <c r="E71" s="8">
        <f t="shared" ref="E71:F71" si="10">B38</f>
        <v>19365884.730000008</v>
      </c>
      <c r="F71" s="8">
        <f t="shared" si="10"/>
        <v>12109048.830000006</v>
      </c>
      <c r="G71" s="26"/>
      <c r="H71" s="26"/>
    </row>
    <row r="72" spans="2:8" ht="12.5" x14ac:dyDescent="0.25">
      <c r="B72" s="3" t="s">
        <v>70</v>
      </c>
      <c r="C72" s="8">
        <f>B18</f>
        <v>51612072.930000007</v>
      </c>
      <c r="D72" s="11">
        <f t="shared" ref="D72:H72" si="11">C72</f>
        <v>51612072.930000007</v>
      </c>
      <c r="E72" s="11">
        <f t="shared" si="11"/>
        <v>51612072.930000007</v>
      </c>
      <c r="F72" s="11">
        <f t="shared" si="11"/>
        <v>51612072.930000007</v>
      </c>
      <c r="G72" s="11">
        <f t="shared" si="11"/>
        <v>51612072.930000007</v>
      </c>
      <c r="H72" s="11">
        <f t="shared" si="11"/>
        <v>51612072.930000007</v>
      </c>
    </row>
    <row r="73" spans="2:8" ht="12.5" x14ac:dyDescent="0.25">
      <c r="B73" s="3" t="s">
        <v>71</v>
      </c>
      <c r="C73" s="8">
        <f>B25</f>
        <v>51445888.614000008</v>
      </c>
      <c r="D73" s="11">
        <f t="shared" ref="D73:H73" si="12">C73</f>
        <v>51445888.614000008</v>
      </c>
      <c r="E73" s="11">
        <f t="shared" si="12"/>
        <v>51445888.614000008</v>
      </c>
      <c r="F73" s="11">
        <f t="shared" si="12"/>
        <v>51445888.614000008</v>
      </c>
      <c r="G73" s="11">
        <f t="shared" si="12"/>
        <v>51445888.614000008</v>
      </c>
      <c r="H73" s="11">
        <f t="shared" si="12"/>
        <v>51445888.614000008</v>
      </c>
    </row>
  </sheetData>
  <mergeCells count="1">
    <mergeCell ref="A2:F2"/>
  </mergeCells>
  <hyperlinks>
    <hyperlink ref="F7" r:id="rId1" xr:uid="{00000000-0004-0000-0000-000000000000}"/>
    <hyperlink ref="F8" r:id="rId2" xr:uid="{00000000-0004-0000-0000-000001000000}"/>
    <hyperlink ref="F14" r:id="rId3" xr:uid="{00000000-0004-0000-0000-000002000000}"/>
    <hyperlink ref="F15" r:id="rId4" xr:uid="{00000000-0004-0000-0000-000003000000}"/>
    <hyperlink ref="F18" r:id="rId5" xr:uid="{00000000-0004-0000-0000-000004000000}"/>
    <hyperlink ref="A29" r:id="rId6" xr:uid="{00000000-0004-0000-0000-000005000000}"/>
  </hyperlinks>
  <pageMargins left="0.7" right="0.7" top="0.75" bottom="0.75" header="0.3" footer="0.3"/>
  <drawing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044df423254376167ea649bcc272f5cc">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6becdce9ea10ec71f0fc4e9d2c2947e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A0F351-FBC5-4F1F-98A8-BA38F9E3326D}">
  <ds:schemaRefs>
    <ds:schemaRef ds:uri="http://schemas.microsoft.com/sharepoint/v3/contenttype/forms"/>
  </ds:schemaRefs>
</ds:datastoreItem>
</file>

<file path=customXml/itemProps2.xml><?xml version="1.0" encoding="utf-8"?>
<ds:datastoreItem xmlns:ds="http://schemas.openxmlformats.org/officeDocument/2006/customXml" ds:itemID="{840182D5-CD95-4861-A957-9B12C4D8813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DAED9C3-26AC-461D-B857-80FE56569A8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Recalc- Colombia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Santos, Lucio (FAOSLM)</dc:creator>
  <cp:keywords/>
  <dc:description/>
  <cp:lastModifiedBy>Veronica Galmez Marquez</cp:lastModifiedBy>
  <cp:revision/>
  <dcterms:created xsi:type="dcterms:W3CDTF">2020-05-08T17:14:50Z</dcterms:created>
  <dcterms:modified xsi:type="dcterms:W3CDTF">2020-05-29T00:56:02Z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