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DDD\ARB\0 - Pays, Projets\MED\TAP\CPS1086-REUT\Doss. ref. Instruction\GCF\FP and feedback\Pre-Board Round\ITAP\"/>
    </mc:Choice>
  </mc:AlternateContent>
  <bookViews>
    <workbookView xWindow="0" yWindow="240" windowWidth="20220" windowHeight="6825"/>
  </bookViews>
  <sheets>
    <sheet name="Feuil1" sheetId="2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E29" i="2" l="1"/>
  <c r="D29" i="2"/>
  <c r="F28" i="2"/>
  <c r="F29" i="2" l="1"/>
  <c r="F12" i="2"/>
  <c r="F14" i="2" s="1"/>
  <c r="F27" i="2"/>
  <c r="F26" i="2"/>
  <c r="F25" i="2"/>
  <c r="H14" i="2"/>
  <c r="D21" i="2" s="1"/>
  <c r="E12" i="2"/>
  <c r="E14" i="2" s="1"/>
  <c r="D14" i="2"/>
  <c r="D20" i="2" l="1"/>
  <c r="D19" i="2"/>
  <c r="D22" i="2" s="1"/>
  <c r="E31" i="2" s="1"/>
</calcChain>
</file>

<file path=xl/sharedStrings.xml><?xml version="1.0" encoding="utf-8"?>
<sst xmlns="http://schemas.openxmlformats.org/spreadsheetml/2006/main" count="67" uniqueCount="62">
  <si>
    <t>GCF</t>
  </si>
  <si>
    <t>Crop water requirement (ETP)</t>
  </si>
  <si>
    <t>Recharge of aquifer by P</t>
  </si>
  <si>
    <t>Demography</t>
  </si>
  <si>
    <t>Agiculture</t>
  </si>
  <si>
    <t>Industry</t>
  </si>
  <si>
    <t xml:space="preserve">1/Δt { </t>
  </si>
  <si>
    <t>ΔP</t>
  </si>
  <si>
    <t xml:space="preserve"> - ΔETP (Ag + ΔAg)</t>
  </si>
  <si>
    <t>}</t>
  </si>
  <si>
    <t>} + 1/Δt {</t>
  </si>
  <si>
    <t>ΔDem</t>
  </si>
  <si>
    <t>+ ΔAg</t>
  </si>
  <si>
    <t>+ ΔInd</t>
  </si>
  <si>
    <t>Calculation</t>
  </si>
  <si>
    <t>Water balance of aquifer over time</t>
  </si>
  <si>
    <t>CC effect</t>
  </si>
  <si>
    <t>CC effect is applied to the current annual volume of recharge of the aquifer (60 Mm3/y)</t>
  </si>
  <si>
    <t>Reference</t>
  </si>
  <si>
    <t>PWA</t>
  </si>
  <si>
    <t>Ashour et al. (2012)</t>
  </si>
  <si>
    <t>Ashour et al. (2012) ; NAP (2016)</t>
  </si>
  <si>
    <t xml:space="preserve">CC effect is applied to the total volume required by crops in baseline. </t>
  </si>
  <si>
    <t>Ashour et al. (2012) ; Weinthal et al. (2005)</t>
  </si>
  <si>
    <t>ε</t>
  </si>
  <si>
    <t>Considered negligeable (ε): no space to expand agriculture and limited amount of capital to intensify</t>
  </si>
  <si>
    <t>WWTP</t>
  </si>
  <si>
    <t>Recovery</t>
  </si>
  <si>
    <t>Irrigation</t>
  </si>
  <si>
    <t>Total</t>
  </si>
  <si>
    <t>Cost (MEUR)</t>
  </si>
  <si>
    <t>CC component of water deficit projections</t>
  </si>
  <si>
    <t>=</t>
  </si>
  <si>
    <t>+</t>
  </si>
  <si>
    <t>Anthropic component of water deficit projections</t>
  </si>
  <si>
    <r>
      <t>ΔWB</t>
    </r>
    <r>
      <rPr>
        <b/>
        <vertAlign val="subscript"/>
        <sz val="14"/>
        <color rgb="FFFF0000"/>
        <rFont val="Times New Roman"/>
        <family val="1"/>
      </rPr>
      <t>Ag</t>
    </r>
    <r>
      <rPr>
        <b/>
        <sz val="14"/>
        <color rgb="FFFF0000"/>
        <rFont val="Times New Roman"/>
        <family val="1"/>
      </rPr>
      <t>/Δt =</t>
    </r>
  </si>
  <si>
    <t>GCF cofinancing ratio of water deficit related investments</t>
  </si>
  <si>
    <t>Water deficit related investments</t>
  </si>
  <si>
    <t>NAP (2016) ; IPCC</t>
  </si>
  <si>
    <t>Precipitation is the only source of recharge and will decrease with CC (-10 to -30%).</t>
  </si>
  <si>
    <t>+ΔEff-irri</t>
  </si>
  <si>
    <r>
      <t>BASELINE (10</t>
    </r>
    <r>
      <rPr>
        <b/>
        <vertAlign val="superscript"/>
        <sz val="11"/>
        <color theme="1"/>
        <rFont val="Calibri"/>
        <family val="2"/>
        <scheme val="minor"/>
      </rPr>
      <t xml:space="preserve">6 </t>
    </r>
    <r>
      <rPr>
        <b/>
        <sz val="11"/>
        <color theme="1"/>
        <rFont val="Calibri"/>
        <family val="2"/>
        <scheme val="minor"/>
      </rPr>
      <t>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
[A]</t>
    </r>
  </si>
  <si>
    <r>
      <t>The increase in irrigation needs is considered 0 in baseline ; the CC effect is applied to the crop water requirement in endline only to the irrigated area (3 000 ha, i.e. 1/3 of total surface and of total crop requirements = 48.10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
161.10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m</t>
    </r>
    <r>
      <rPr>
        <vertAlign val="super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</rPr>
      <t xml:space="preserve">÷ </t>
    </r>
    <r>
      <rPr>
        <sz val="11"/>
        <color theme="1"/>
        <rFont val="Calibri"/>
        <family val="2"/>
        <scheme val="minor"/>
      </rPr>
      <t>3 x (-0,25)= - 12.10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</si>
  <si>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ΔWB</t>
    </r>
    <r>
      <rPr>
        <b/>
        <vertAlign val="subscript"/>
        <sz val="12"/>
        <color theme="1"/>
        <rFont val="Calibri"/>
        <family val="2"/>
        <scheme val="minor"/>
      </rPr>
      <t>Ag</t>
    </r>
    <r>
      <rPr>
        <b/>
        <sz val="12"/>
        <color theme="1"/>
        <rFont val="Calibri"/>
        <family val="2"/>
        <scheme val="minor"/>
      </rPr>
      <t>/Δt
[B] - [A]</t>
    </r>
  </si>
  <si>
    <r>
      <rPr>
        <b/>
        <sz val="12"/>
        <color theme="1"/>
        <rFont val="Calibri"/>
        <family val="2"/>
      </rPr>
      <t>Σ</t>
    </r>
    <r>
      <rPr>
        <b/>
        <sz val="12"/>
        <color theme="1"/>
        <rFont val="Calibri"/>
        <family val="2"/>
        <scheme val="minor"/>
      </rPr>
      <t>ΔWB</t>
    </r>
    <r>
      <rPr>
        <b/>
        <vertAlign val="subscript"/>
        <sz val="12"/>
        <color theme="1"/>
        <rFont val="Calibri"/>
        <family val="2"/>
        <scheme val="minor"/>
      </rPr>
      <t>Ag</t>
    </r>
    <r>
      <rPr>
        <b/>
        <sz val="12"/>
        <color theme="1"/>
        <rFont val="Calibri"/>
        <family val="2"/>
        <scheme val="minor"/>
      </rPr>
      <t>/Δt</t>
    </r>
  </si>
  <si>
    <r>
      <t>(ΔWB</t>
    </r>
    <r>
      <rPr>
        <b/>
        <vertAlign val="subscript"/>
        <sz val="12"/>
        <color theme="1"/>
        <rFont val="Calibri"/>
        <family val="2"/>
        <scheme val="minor"/>
      </rPr>
      <t>Ag</t>
    </r>
    <r>
      <rPr>
        <b/>
        <sz val="12"/>
        <color theme="1"/>
        <rFont val="Calibri"/>
        <family val="2"/>
        <scheme val="minor"/>
      </rPr>
      <t>/Δt)</t>
    </r>
    <r>
      <rPr>
        <b/>
        <vertAlign val="subscript"/>
        <sz val="12"/>
        <color theme="1"/>
        <rFont val="Calibri"/>
        <family val="2"/>
        <scheme val="minor"/>
      </rPr>
      <t>CC</t>
    </r>
  </si>
  <si>
    <r>
      <t>(ΔWB</t>
    </r>
    <r>
      <rPr>
        <b/>
        <vertAlign val="subscript"/>
        <sz val="12"/>
        <color theme="1"/>
        <rFont val="Calibri"/>
        <family val="2"/>
        <scheme val="minor"/>
      </rPr>
      <t>Ag</t>
    </r>
    <r>
      <rPr>
        <b/>
        <sz val="12"/>
        <color theme="1"/>
        <rFont val="Calibri"/>
        <family val="2"/>
        <scheme val="minor"/>
      </rPr>
      <t>/Δt)</t>
    </r>
    <r>
      <rPr>
        <b/>
        <vertAlign val="subscript"/>
        <sz val="12"/>
        <color theme="1"/>
        <rFont val="Calibri"/>
        <family val="2"/>
        <scheme val="minor"/>
      </rPr>
      <t>MAN</t>
    </r>
  </si>
  <si>
    <r>
      <t>(ΔWB</t>
    </r>
    <r>
      <rPr>
        <b/>
        <vertAlign val="subscript"/>
        <sz val="12"/>
        <color theme="1"/>
        <rFont val="Calibri"/>
        <family val="2"/>
        <scheme val="minor"/>
      </rPr>
      <t>Ag</t>
    </r>
    <r>
      <rPr>
        <b/>
        <sz val="12"/>
        <color theme="1"/>
        <rFont val="Calibri"/>
        <family val="2"/>
        <scheme val="minor"/>
      </rPr>
      <t>/Δt)</t>
    </r>
    <r>
      <rPr>
        <b/>
        <vertAlign val="subscript"/>
        <sz val="12"/>
        <color theme="1"/>
        <rFont val="Calibri"/>
        <family val="2"/>
        <scheme val="minor"/>
      </rPr>
      <t>CC</t>
    </r>
    <r>
      <rPr>
        <b/>
        <sz val="12"/>
        <color theme="1"/>
        <rFont val="Calibri"/>
        <family val="2"/>
        <scheme val="minor"/>
      </rPr>
      <t xml:space="preserve"> + (ΔWB</t>
    </r>
    <r>
      <rPr>
        <b/>
        <vertAlign val="subscript"/>
        <sz val="12"/>
        <color theme="1"/>
        <rFont val="Calibri"/>
        <family val="2"/>
        <scheme val="minor"/>
      </rPr>
      <t>Ag</t>
    </r>
    <r>
      <rPr>
        <b/>
        <sz val="12"/>
        <color theme="1"/>
        <rFont val="Calibri"/>
        <family val="2"/>
        <scheme val="minor"/>
      </rPr>
      <t>/Δt)</t>
    </r>
    <r>
      <rPr>
        <b/>
        <vertAlign val="subscript"/>
        <sz val="12"/>
        <color theme="1"/>
        <rFont val="Calibri"/>
        <family val="2"/>
        <scheme val="minor"/>
      </rPr>
      <t>MAN</t>
    </r>
  </si>
  <si>
    <r>
      <t>(ΔWB</t>
    </r>
    <r>
      <rPr>
        <b/>
        <vertAlign val="subscript"/>
        <sz val="12"/>
        <color theme="1"/>
        <rFont val="Calibri"/>
        <family val="2"/>
      </rPr>
      <t>Ag</t>
    </r>
    <r>
      <rPr>
        <b/>
        <sz val="12"/>
        <color theme="1"/>
        <rFont val="Calibri"/>
        <family val="2"/>
      </rPr>
      <t>/Δt)</t>
    </r>
    <r>
      <rPr>
        <b/>
        <vertAlign val="subscript"/>
        <sz val="12"/>
        <color theme="1"/>
        <rFont val="Calibri"/>
        <family val="2"/>
      </rPr>
      <t>CC</t>
    </r>
  </si>
  <si>
    <r>
      <t xml:space="preserve"> (ΔWB</t>
    </r>
    <r>
      <rPr>
        <b/>
        <vertAlign val="subscript"/>
        <sz val="12"/>
        <color theme="1"/>
        <rFont val="Calibri"/>
        <family val="2"/>
      </rPr>
      <t>Ag</t>
    </r>
    <r>
      <rPr>
        <b/>
        <sz val="12"/>
        <color theme="1"/>
        <rFont val="Calibri"/>
        <family val="2"/>
      </rPr>
      <t>/Δt)</t>
    </r>
    <r>
      <rPr>
        <b/>
        <vertAlign val="subscript"/>
        <sz val="12"/>
        <color theme="1"/>
        <rFont val="Calibri"/>
        <family val="2"/>
      </rPr>
      <t>MAN</t>
    </r>
  </si>
  <si>
    <t>Population is expected to double over Δt, so is water consumption.</t>
  </si>
  <si>
    <t>Considered negligeable (ε): no new investments in industry.</t>
  </si>
  <si>
    <t>UN</t>
  </si>
  <si>
    <t>Capacity building water sector</t>
  </si>
  <si>
    <t>CLIMATE VALUE FOR MONEY
[Climate vulnerability / Climate financing] Ratio</t>
  </si>
  <si>
    <t>Modeling of the Water Balance of the Gazan Coastal Aquifer and of the Climate Change Component of Water Deficit for Agriculture in Gaza
Calculation of the GCF VALUE FOR MONEY - [Climate Vulnerability / Climate Finance] Ratio</t>
  </si>
  <si>
    <r>
      <t xml:space="preserve">Asumptions
</t>
    </r>
    <r>
      <rPr>
        <sz val="11"/>
        <color theme="1"/>
        <rFont val="Calibri"/>
        <family val="2"/>
        <scheme val="minor"/>
      </rPr>
      <t>In a context of relatively high uncertainty at regional and local level, a no regrets approach calls for adoption of medium to worse case scenario assumptions for 2050 (Δt = [2018 - 2050])</t>
    </r>
  </si>
  <si>
    <r>
      <t>ENDLINE (10</t>
    </r>
    <r>
      <rPr>
        <b/>
        <vertAlign val="superscript"/>
        <sz val="11"/>
        <color theme="1"/>
        <rFont val="Calibri"/>
        <family val="2"/>
        <scheme val="minor"/>
      </rPr>
      <t xml:space="preserve">6 </t>
    </r>
    <r>
      <rPr>
        <b/>
        <sz val="11"/>
        <color theme="1"/>
        <rFont val="Calibri"/>
        <family val="2"/>
        <scheme val="minor"/>
      </rPr>
      <t>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
[B]</t>
    </r>
  </si>
  <si>
    <r>
      <t>Increase in temperature expected to be + 2-3°C causes an increase in ETP between 10 and 19 %. Initial average ETP is estimated at 1 400 mm/y. This increase in crop water requirement is applied to the total cultivated area in Gaza (i.e. 10 000 ha ; ΔAg ~ε, see corresponding column) because for irrigated crops, higher ETP will translate in  increased withrdrawls from the aquifer ; for rain-fed crops, higher ETP will mean less recharge of the aquifer. Average total crop water requirement at baseline is: 
1,4 m x 10</t>
    </r>
    <r>
      <rPr>
        <vertAlign val="superscript"/>
        <sz val="11"/>
        <color theme="1"/>
        <rFont val="Calibri"/>
        <family val="2"/>
        <scheme val="minor"/>
      </rPr>
      <t xml:space="preserve">8 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= 140.10</t>
    </r>
    <r>
      <rPr>
        <vertAlign val="superscript"/>
        <sz val="11"/>
        <color theme="1"/>
        <rFont val="Calibri"/>
        <family val="2"/>
        <scheme val="minor"/>
      </rPr>
      <t xml:space="preserve">6 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</si>
  <si>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Sea level and saline intrusion /  Efficiency of Irrigation</t>
  </si>
  <si>
    <t xml:space="preserve">Increase in sea level (+35 cm) will further saline intrusions in the aquifer which will degrade its quality from moderately saline (600 - 1 000 mg/l) to highly saline (1 000 - 1 500 mg/l). This will in turn decrease the efficiency of irrigation (more water needs to be applied to maintain the same yields + leaching practices are required) by an estimated 25% with regard to baseline . </t>
  </si>
  <si>
    <t>100% growth is applied to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</si>
</sst>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b/>
      <vertAlign val="subscript"/>
      <sz val="14"/>
      <color rgb="FFFF0000"/>
      <name val="Times New Roman"/>
      <family val="1"/>
    </font>
    <font>
      <b/>
      <vertAlign val="subscript"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2"/>
      <color rgb="FFFF0000"/>
      <name val="Calibri"/>
      <family val="2"/>
    </font>
    <font>
      <b/>
      <sz val="12"/>
      <color theme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wrapText="1"/>
    </xf>
    <xf numFmtId="1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0" fillId="0" borderId="0" xfId="0" applyBorder="1" applyAlignment="1">
      <alignment horizontal="center" wrapText="1"/>
    </xf>
    <xf numFmtId="0" fontId="8" fillId="0" borderId="3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164" fontId="7" fillId="0" borderId="1" xfId="0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1"/>
  <sheetViews>
    <sheetView tabSelected="1" topLeftCell="A19" zoomScale="80" zoomScaleNormal="80" workbookViewId="0">
      <selection activeCell="B24" sqref="B24:F31"/>
    </sheetView>
  </sheetViews>
  <sheetFormatPr baseColWidth="10" defaultRowHeight="15" x14ac:dyDescent="0.25"/>
  <cols>
    <col min="2" max="2" width="24.85546875" style="1" customWidth="1"/>
    <col min="3" max="3" width="8.42578125" style="1" customWidth="1"/>
    <col min="4" max="4" width="22.42578125" style="1" customWidth="1"/>
    <col min="5" max="5" width="39.140625" style="1" customWidth="1"/>
    <col min="6" max="6" width="38.28515625" style="1" customWidth="1"/>
    <col min="7" max="7" width="11.7109375" style="1" customWidth="1"/>
    <col min="8" max="8" width="23.42578125" style="1" customWidth="1"/>
    <col min="9" max="9" width="16.42578125" style="1" customWidth="1"/>
    <col min="10" max="10" width="16.85546875" customWidth="1"/>
  </cols>
  <sheetData>
    <row r="2" spans="2:12" s="40" customFormat="1" ht="45.75" customHeight="1" x14ac:dyDescent="0.25">
      <c r="B2" s="50" t="s">
        <v>55</v>
      </c>
      <c r="C2" s="50"/>
      <c r="D2" s="50"/>
      <c r="E2" s="50"/>
      <c r="F2" s="50"/>
      <c r="G2" s="50"/>
      <c r="H2" s="50"/>
      <c r="I2" s="50"/>
      <c r="J2" s="50"/>
    </row>
    <row r="4" spans="2:12" s="4" customFormat="1" ht="39" customHeight="1" x14ac:dyDescent="0.25">
      <c r="B4" s="41" t="s">
        <v>15</v>
      </c>
      <c r="C4" s="42"/>
      <c r="D4" s="41" t="s">
        <v>2</v>
      </c>
      <c r="E4" s="41" t="s">
        <v>1</v>
      </c>
      <c r="F4" s="41" t="s">
        <v>59</v>
      </c>
      <c r="G4" s="42"/>
      <c r="H4" s="41" t="s">
        <v>3</v>
      </c>
      <c r="I4" s="41" t="s">
        <v>4</v>
      </c>
      <c r="J4" s="41" t="s">
        <v>5</v>
      </c>
    </row>
    <row r="5" spans="2:12" s="6" customFormat="1" ht="40.5" customHeight="1" x14ac:dyDescent="0.25">
      <c r="B5" s="34" t="s">
        <v>35</v>
      </c>
      <c r="C5" s="13" t="s">
        <v>6</v>
      </c>
      <c r="D5" s="16" t="s">
        <v>7</v>
      </c>
      <c r="E5" s="16" t="s">
        <v>8</v>
      </c>
      <c r="F5" s="17" t="s">
        <v>40</v>
      </c>
      <c r="G5" s="14" t="s">
        <v>10</v>
      </c>
      <c r="H5" s="16" t="s">
        <v>11</v>
      </c>
      <c r="I5" s="17" t="s">
        <v>12</v>
      </c>
      <c r="J5" s="17" t="s">
        <v>13</v>
      </c>
      <c r="K5" s="15" t="s">
        <v>9</v>
      </c>
      <c r="L5" s="5"/>
    </row>
    <row r="6" spans="2:12" s="3" customFormat="1" ht="268.5" customHeight="1" x14ac:dyDescent="0.25">
      <c r="B6" s="25" t="s">
        <v>56</v>
      </c>
      <c r="C6" s="2"/>
      <c r="D6" s="18" t="s">
        <v>39</v>
      </c>
      <c r="E6" s="18" t="s">
        <v>58</v>
      </c>
      <c r="F6" s="18" t="s">
        <v>60</v>
      </c>
      <c r="G6" s="2"/>
      <c r="H6" s="18" t="s">
        <v>50</v>
      </c>
      <c r="I6" s="18" t="s">
        <v>25</v>
      </c>
      <c r="J6" s="18" t="s">
        <v>51</v>
      </c>
    </row>
    <row r="7" spans="2:12" s="3" customFormat="1" x14ac:dyDescent="0.25">
      <c r="B7" s="12" t="s">
        <v>18</v>
      </c>
      <c r="C7" s="2"/>
      <c r="D7" s="10" t="s">
        <v>38</v>
      </c>
      <c r="E7" s="18" t="s">
        <v>21</v>
      </c>
      <c r="F7" s="18" t="s">
        <v>21</v>
      </c>
      <c r="G7" s="2"/>
      <c r="H7" s="11" t="s">
        <v>52</v>
      </c>
      <c r="I7" s="18"/>
      <c r="J7" s="10"/>
    </row>
    <row r="8" spans="2:12" s="3" customFormat="1" x14ac:dyDescent="0.25">
      <c r="B8" s="12" t="s">
        <v>16</v>
      </c>
      <c r="C8" s="2"/>
      <c r="D8" s="33">
        <v>-0.15</v>
      </c>
      <c r="E8" s="33">
        <v>0.15</v>
      </c>
      <c r="F8" s="33">
        <v>-0.25</v>
      </c>
      <c r="G8" s="7"/>
      <c r="H8" s="21"/>
      <c r="I8" s="18"/>
      <c r="J8" s="10"/>
    </row>
    <row r="9" spans="2:12" s="3" customFormat="1" ht="32.25" x14ac:dyDescent="0.25">
      <c r="B9" s="25" t="s">
        <v>41</v>
      </c>
      <c r="C9" s="2"/>
      <c r="D9" s="11">
        <v>60</v>
      </c>
      <c r="E9" s="11">
        <v>140</v>
      </c>
      <c r="F9" s="11">
        <v>0</v>
      </c>
      <c r="G9" s="7"/>
      <c r="H9" s="11">
        <v>100</v>
      </c>
      <c r="I9" s="18"/>
      <c r="J9" s="10"/>
    </row>
    <row r="10" spans="2:12" s="3" customFormat="1" ht="30" x14ac:dyDescent="0.25">
      <c r="B10" s="12" t="s">
        <v>18</v>
      </c>
      <c r="C10" s="2"/>
      <c r="D10" s="19" t="s">
        <v>19</v>
      </c>
      <c r="E10" s="19" t="s">
        <v>20</v>
      </c>
      <c r="F10" s="19" t="s">
        <v>23</v>
      </c>
      <c r="G10" s="7"/>
      <c r="H10" s="19" t="s">
        <v>19</v>
      </c>
      <c r="I10" s="18"/>
      <c r="J10" s="10"/>
    </row>
    <row r="11" spans="2:12" s="3" customFormat="1" ht="124.5" customHeight="1" x14ac:dyDescent="0.25">
      <c r="B11" s="12" t="s">
        <v>14</v>
      </c>
      <c r="C11" s="2"/>
      <c r="D11" s="18" t="s">
        <v>17</v>
      </c>
      <c r="E11" s="18" t="s">
        <v>22</v>
      </c>
      <c r="F11" s="18" t="s">
        <v>42</v>
      </c>
      <c r="G11" s="2"/>
      <c r="H11" s="18" t="s">
        <v>61</v>
      </c>
      <c r="I11" s="18"/>
      <c r="J11" s="10"/>
    </row>
    <row r="12" spans="2:12" s="3" customFormat="1" ht="32.25" x14ac:dyDescent="0.25">
      <c r="B12" s="25" t="s">
        <v>57</v>
      </c>
      <c r="C12" s="2"/>
      <c r="D12" s="11">
        <f>D9+D9*D8</f>
        <v>51</v>
      </c>
      <c r="E12" s="11">
        <f>E9+E8*E9</f>
        <v>161</v>
      </c>
      <c r="F12" s="20">
        <f>E12*0.3*F8</f>
        <v>-12.074999999999999</v>
      </c>
      <c r="G12" s="7"/>
      <c r="H12" s="11">
        <v>200</v>
      </c>
      <c r="I12" s="18"/>
      <c r="J12" s="10"/>
    </row>
    <row r="13" spans="2:12" s="32" customFormat="1" x14ac:dyDescent="0.25">
      <c r="B13" s="31"/>
      <c r="C13" s="24"/>
      <c r="D13" s="22"/>
      <c r="E13" s="22"/>
      <c r="F13" s="23"/>
      <c r="G13" s="22"/>
      <c r="H13" s="22"/>
      <c r="I13" s="24"/>
    </row>
    <row r="14" spans="2:12" ht="18.75" customHeight="1" x14ac:dyDescent="0.25">
      <c r="B14" s="59" t="s">
        <v>43</v>
      </c>
      <c r="C14" s="58" t="s">
        <v>32</v>
      </c>
      <c r="D14" s="35">
        <f>D12-D9</f>
        <v>-9</v>
      </c>
      <c r="E14" s="35">
        <f>E9-E12</f>
        <v>-21</v>
      </c>
      <c r="F14" s="36">
        <f>F12-F9</f>
        <v>-12.074999999999999</v>
      </c>
      <c r="G14" s="62" t="s">
        <v>33</v>
      </c>
      <c r="H14" s="37">
        <f>H9-H12</f>
        <v>-100</v>
      </c>
      <c r="I14" s="38" t="s">
        <v>24</v>
      </c>
      <c r="J14" s="38" t="s">
        <v>24</v>
      </c>
    </row>
    <row r="15" spans="2:12" s="3" customFormat="1" ht="23.25" customHeight="1" x14ac:dyDescent="0.25">
      <c r="B15" s="60"/>
      <c r="C15" s="58"/>
      <c r="D15" s="49" t="s">
        <v>45</v>
      </c>
      <c r="E15" s="49"/>
      <c r="F15" s="49"/>
      <c r="G15" s="62"/>
      <c r="H15" s="48" t="s">
        <v>46</v>
      </c>
      <c r="I15" s="48"/>
      <c r="J15" s="48"/>
    </row>
    <row r="16" spans="2:12" ht="44.25" customHeight="1" x14ac:dyDescent="0.25">
      <c r="B16" s="61"/>
      <c r="C16" s="58"/>
      <c r="D16" s="49" t="s">
        <v>31</v>
      </c>
      <c r="E16" s="49"/>
      <c r="F16" s="49"/>
      <c r="G16" s="62"/>
      <c r="H16" s="48" t="s">
        <v>34</v>
      </c>
      <c r="I16" s="48"/>
      <c r="J16" s="48"/>
    </row>
    <row r="18" spans="2:10" ht="24.75" customHeight="1" x14ac:dyDescent="0.25">
      <c r="B18" s="63" t="s">
        <v>44</v>
      </c>
      <c r="C18" s="64"/>
      <c r="D18" s="73" t="s">
        <v>47</v>
      </c>
      <c r="E18" s="73"/>
      <c r="F18" s="73"/>
      <c r="G18" s="8"/>
      <c r="H18" s="8"/>
      <c r="I18" s="8"/>
      <c r="J18" s="8"/>
    </row>
    <row r="19" spans="2:10" ht="31.5" customHeight="1" x14ac:dyDescent="0.25">
      <c r="B19" s="65"/>
      <c r="C19" s="66"/>
      <c r="D19" s="74">
        <f>SUM(D14:H14)</f>
        <v>-142.07499999999999</v>
      </c>
      <c r="E19" s="74"/>
      <c r="F19" s="74"/>
      <c r="G19" s="8"/>
      <c r="H19" s="8"/>
      <c r="I19" s="8"/>
      <c r="J19" s="8"/>
    </row>
    <row r="20" spans="2:10" ht="27.75" customHeight="1" x14ac:dyDescent="0.25">
      <c r="B20" s="67" t="s">
        <v>48</v>
      </c>
      <c r="C20" s="68"/>
      <c r="D20" s="75">
        <f>D14+E14+F14</f>
        <v>-42.075000000000003</v>
      </c>
      <c r="E20" s="75"/>
      <c r="F20" s="75"/>
      <c r="G20" s="44"/>
      <c r="H20" s="44"/>
      <c r="I20" s="44"/>
      <c r="J20" s="44"/>
    </row>
    <row r="21" spans="2:10" ht="29.25" customHeight="1" x14ac:dyDescent="0.25">
      <c r="B21" s="69" t="s">
        <v>49</v>
      </c>
      <c r="C21" s="70"/>
      <c r="D21" s="76">
        <f>H14</f>
        <v>-100</v>
      </c>
      <c r="E21" s="76"/>
      <c r="F21" s="76"/>
      <c r="G21" s="9"/>
      <c r="H21" s="9"/>
      <c r="I21" s="9"/>
      <c r="J21" s="9"/>
    </row>
    <row r="22" spans="2:10" ht="42" customHeight="1" x14ac:dyDescent="0.25">
      <c r="B22" s="71" t="s">
        <v>31</v>
      </c>
      <c r="C22" s="72"/>
      <c r="D22" s="47">
        <f>D20/D19</f>
        <v>0.29614640154847793</v>
      </c>
      <c r="E22" s="47"/>
      <c r="F22" s="47"/>
      <c r="G22" s="9"/>
      <c r="H22" s="9"/>
      <c r="I22" s="9"/>
      <c r="J22" s="9"/>
    </row>
    <row r="24" spans="2:10" ht="45" customHeight="1" x14ac:dyDescent="0.25">
      <c r="B24" s="51" t="s">
        <v>37</v>
      </c>
      <c r="C24" s="52"/>
      <c r="D24" s="28" t="s">
        <v>30</v>
      </c>
      <c r="E24" s="28" t="s">
        <v>0</v>
      </c>
      <c r="F24" s="27" t="s">
        <v>36</v>
      </c>
    </row>
    <row r="25" spans="2:10" ht="15.75" x14ac:dyDescent="0.25">
      <c r="B25" s="43" t="s">
        <v>26</v>
      </c>
      <c r="C25" s="43"/>
      <c r="D25" s="29">
        <v>43</v>
      </c>
      <c r="E25" s="29">
        <v>0</v>
      </c>
      <c r="F25" s="30">
        <f>100*E25/D25</f>
        <v>0</v>
      </c>
    </row>
    <row r="26" spans="2:10" ht="15.75" x14ac:dyDescent="0.25">
      <c r="B26" s="43" t="s">
        <v>27</v>
      </c>
      <c r="C26" s="43"/>
      <c r="D26" s="29">
        <v>13.6</v>
      </c>
      <c r="E26" s="29">
        <v>7.2</v>
      </c>
      <c r="F26" s="30">
        <f>E26/D26</f>
        <v>0.52941176470588236</v>
      </c>
    </row>
    <row r="27" spans="2:10" ht="15.75" x14ac:dyDescent="0.25">
      <c r="B27" s="43" t="s">
        <v>28</v>
      </c>
      <c r="C27" s="43"/>
      <c r="D27" s="29">
        <v>18.7</v>
      </c>
      <c r="E27" s="29">
        <v>9.4</v>
      </c>
      <c r="F27" s="30">
        <f>E27/D27</f>
        <v>0.50267379679144386</v>
      </c>
    </row>
    <row r="28" spans="2:10" ht="15.75" x14ac:dyDescent="0.25">
      <c r="B28" s="45" t="s">
        <v>53</v>
      </c>
      <c r="C28" s="46"/>
      <c r="D28" s="29">
        <v>1.85</v>
      </c>
      <c r="E28" s="29">
        <v>0.75</v>
      </c>
      <c r="F28" s="30">
        <f>E28/D28</f>
        <v>0.40540540540540537</v>
      </c>
    </row>
    <row r="29" spans="2:10" ht="15.75" x14ac:dyDescent="0.25">
      <c r="B29" s="43" t="s">
        <v>29</v>
      </c>
      <c r="C29" s="43"/>
      <c r="D29" s="26">
        <f>SUM(D25:D28)</f>
        <v>77.149999999999991</v>
      </c>
      <c r="E29" s="26">
        <f>SUM(E25:E28)</f>
        <v>17.350000000000001</v>
      </c>
      <c r="F29" s="39">
        <f>E29/D29</f>
        <v>0.22488658457550231</v>
      </c>
    </row>
    <row r="31" spans="2:10" ht="31.5" customHeight="1" x14ac:dyDescent="0.25">
      <c r="B31" s="53" t="s">
        <v>54</v>
      </c>
      <c r="C31" s="54"/>
      <c r="D31" s="55"/>
      <c r="E31" s="56">
        <f>D22/F29</f>
        <v>1.3168700218711855</v>
      </c>
      <c r="F31" s="57"/>
    </row>
  </sheetData>
  <mergeCells count="26">
    <mergeCell ref="B31:D31"/>
    <mergeCell ref="E31:F31"/>
    <mergeCell ref="C14:C16"/>
    <mergeCell ref="B14:B16"/>
    <mergeCell ref="G14:G16"/>
    <mergeCell ref="B18:C19"/>
    <mergeCell ref="B27:C27"/>
    <mergeCell ref="B29:C29"/>
    <mergeCell ref="B20:C20"/>
    <mergeCell ref="B21:C21"/>
    <mergeCell ref="B22:C22"/>
    <mergeCell ref="D18:F18"/>
    <mergeCell ref="D19:F19"/>
    <mergeCell ref="D20:F20"/>
    <mergeCell ref="D21:F21"/>
    <mergeCell ref="D15:F15"/>
    <mergeCell ref="H15:J15"/>
    <mergeCell ref="D16:F16"/>
    <mergeCell ref="H16:J16"/>
    <mergeCell ref="B2:J2"/>
    <mergeCell ref="B24:C24"/>
    <mergeCell ref="B25:C25"/>
    <mergeCell ref="B26:C26"/>
    <mergeCell ref="G20:J20"/>
    <mergeCell ref="B28:C28"/>
    <mergeCell ref="D22:F22"/>
  </mergeCells>
  <pageMargins left="0.7" right="0.7" top="0.75" bottom="0.75" header="0.3" footer="0.3"/>
  <pageSetup paperSize="9" scale="4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2" ma:contentTypeDescription="Create a new document." ma:contentTypeScope="" ma:versionID="269d2fed81ffc115f7c3d57f86669936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dc2c45890cfec18f8c711e369341847d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4E299F54-142F-44A0-9EBC-A83A1AB8243F}"/>
</file>

<file path=customXml/itemProps2.xml><?xml version="1.0" encoding="utf-8"?>
<ds:datastoreItem xmlns:ds="http://schemas.openxmlformats.org/officeDocument/2006/customXml" ds:itemID="{42B3C3C7-81A6-4E85-9986-D424D819068F}"/>
</file>

<file path=customXml/itemProps3.xml><?xml version="1.0" encoding="utf-8"?>
<ds:datastoreItem xmlns:ds="http://schemas.openxmlformats.org/officeDocument/2006/customXml" ds:itemID="{85BB8DF3-183F-457D-9825-75662A2BE4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Zeyad Karraz</dc:creator>
  <cp:lastModifiedBy>MECHALI Zacharie</cp:lastModifiedBy>
  <cp:lastPrinted>2018-02-07T16:37:12Z</cp:lastPrinted>
  <dcterms:created xsi:type="dcterms:W3CDTF">2017-10-30T10:04:02Z</dcterms:created>
  <dcterms:modified xsi:type="dcterms:W3CDTF">2019-10-01T07:41:19Z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