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konsrithong\OneDrive - GCF\Assignement_Komkrit\DONE\0_Webpage Revision\02_May 2020\"/>
    </mc:Choice>
  </mc:AlternateContent>
  <xr:revisionPtr revIDLastSave="236" documentId="13_ncr:1_{6608F5F5-1705-4D1A-915C-0D4FF642CAC2}" xr6:coauthVersionLast="44" xr6:coauthVersionMax="44" xr10:uidLastSave="{35AF7391-C4AE-40BA-B6F5-DEBB503DF722}"/>
  <bookViews>
    <workbookView xWindow="840" yWindow="0" windowWidth="27615" windowHeight="15600" xr2:uid="{E68C0137-4F27-4AE5-A92D-D2B60CCAC298}"/>
  </bookViews>
  <sheets>
    <sheet name="GCF-1 Website Table" sheetId="1" r:id="rId1"/>
    <sheet name="References" sheetId="2" r:id="rId2"/>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33" i="1" l="1"/>
  <c r="F30" i="1"/>
  <c r="F29" i="1"/>
  <c r="F28" i="1"/>
  <c r="F27" i="1"/>
  <c r="F26" i="1"/>
  <c r="F25" i="1"/>
  <c r="F24" i="1"/>
  <c r="F23" i="1"/>
  <c r="F22" i="1"/>
  <c r="F21" i="1"/>
  <c r="F20" i="1"/>
  <c r="F19" i="1"/>
  <c r="F18" i="1"/>
  <c r="F17" i="1"/>
  <c r="F16" i="1"/>
  <c r="F15" i="1"/>
  <c r="F14" i="1"/>
  <c r="F13" i="1"/>
  <c r="F12" i="1"/>
  <c r="F10" i="1"/>
  <c r="F9" i="1"/>
  <c r="F8" i="1"/>
  <c r="F7" i="1"/>
  <c r="F6" i="1"/>
  <c r="F5" i="1"/>
  <c r="F4" i="1"/>
  <c r="F3" i="1"/>
  <c r="F2" i="1"/>
</calcChain>
</file>

<file path=xl/sharedStrings.xml><?xml version="1.0" encoding="utf-8"?>
<sst xmlns="http://schemas.openxmlformats.org/spreadsheetml/2006/main" count="102" uniqueCount="81">
  <si>
    <t>Contributors</t>
  </si>
  <si>
    <t>Credits</t>
  </si>
  <si>
    <t>Signed</t>
  </si>
  <si>
    <t>Announced per capita</t>
  </si>
  <si>
    <t>GDP                  per capita</t>
  </si>
  <si>
    <t>Austria</t>
  </si>
  <si>
    <t>Canada</t>
  </si>
  <si>
    <t xml:space="preserve">Germany </t>
  </si>
  <si>
    <t>Hungary</t>
  </si>
  <si>
    <t>Iceland</t>
  </si>
  <si>
    <t>Indonesia</t>
  </si>
  <si>
    <t>Ireland</t>
  </si>
  <si>
    <t>Italy</t>
  </si>
  <si>
    <t>Liechtenstein</t>
  </si>
  <si>
    <t>Luxembourg</t>
  </si>
  <si>
    <t>New Zealand</t>
  </si>
  <si>
    <t>Poland</t>
  </si>
  <si>
    <t>Portugal</t>
  </si>
  <si>
    <t>Republic of Korea</t>
  </si>
  <si>
    <t>Russian Federation</t>
  </si>
  <si>
    <t xml:space="preserve">Slovak Republic </t>
  </si>
  <si>
    <t>Slovenia</t>
  </si>
  <si>
    <t>Spain</t>
  </si>
  <si>
    <t>Sweden</t>
  </si>
  <si>
    <t>United Kingdom</t>
  </si>
  <si>
    <t xml:space="preserve">Finland </t>
  </si>
  <si>
    <r>
      <t xml:space="preserve">France </t>
    </r>
    <r>
      <rPr>
        <vertAlign val="superscript"/>
        <sz val="11"/>
        <rFont val="GCF Camingo Light"/>
      </rPr>
      <t>1</t>
    </r>
  </si>
  <si>
    <r>
      <rPr>
        <vertAlign val="superscript"/>
        <sz val="11"/>
        <color theme="1"/>
        <rFont val="GCF Camingo Light"/>
      </rPr>
      <t>1</t>
    </r>
    <r>
      <rPr>
        <sz val="11"/>
        <color theme="1"/>
        <rFont val="GCF Camingo Light"/>
      </rPr>
      <t xml:space="preserve"> Subject to Parliamentary and Government approval.</t>
    </r>
  </si>
  <si>
    <t xml:space="preserve">United States dollars equivalent (USD eq.) based on the reference exchange rates established for the First Replenishment (GCF/B.24/11). </t>
  </si>
  <si>
    <t>As per the Policy for Contribution approved at B.24 (Decision B.24/02) para 26, a notional credit has been applied to the pledges made by Contributors who have indicated to make payments in advance of the standard schedule.</t>
  </si>
  <si>
    <t>Gross Domestic Product (GDP) in rounded USD eq. per capita. CO2 emission in rounded metric tonnes per capita. Figures based on the latest available data from World Bank and other sources.</t>
  </si>
  <si>
    <t>Announced</t>
  </si>
  <si>
    <r>
      <rPr>
        <vertAlign val="superscript"/>
        <sz val="11"/>
        <color theme="1"/>
        <rFont val="GCF Camingo Light"/>
      </rPr>
      <t>2</t>
    </r>
    <r>
      <rPr>
        <sz val="11"/>
        <color theme="1"/>
        <rFont val="GCF Camingo Light"/>
      </rPr>
      <t xml:space="preserve"> Belgium aims to double its contribution in line with the Belgian parliamentary resolution adopted on 24 Oct 2019.</t>
    </r>
  </si>
  <si>
    <r>
      <rPr>
        <b/>
        <sz val="11"/>
        <color theme="1"/>
        <rFont val="GCF Camingo Light"/>
      </rPr>
      <t>Note</t>
    </r>
    <r>
      <rPr>
        <sz val="11"/>
        <color theme="1"/>
        <rFont val="GCF Camingo Light"/>
      </rPr>
      <t xml:space="preserve">: Grant equivalent is calculated based on the terms in Policies for Contributions as endorsed by the Board (Decision B.24/02). </t>
    </r>
  </si>
  <si>
    <t>47 K</t>
  </si>
  <si>
    <t>Emissions                per capita</t>
  </si>
  <si>
    <t>-</t>
  </si>
  <si>
    <t>51 K</t>
  </si>
  <si>
    <t>46 K</t>
  </si>
  <si>
    <t>61 K</t>
  </si>
  <si>
    <t>50 K</t>
  </si>
  <si>
    <t>41 K</t>
  </si>
  <si>
    <t>48 K</t>
  </si>
  <si>
    <t>16 K</t>
  </si>
  <si>
    <t>73 K</t>
  </si>
  <si>
    <t>&lt;0.01</t>
  </si>
  <si>
    <t>3 K</t>
  </si>
  <si>
    <t>79 K</t>
  </si>
  <si>
    <t>34 K</t>
  </si>
  <si>
    <t>39 K</t>
  </si>
  <si>
    <t>165 K</t>
  </si>
  <si>
    <t>117 K</t>
  </si>
  <si>
    <t>186 K</t>
  </si>
  <si>
    <t>53 K</t>
  </si>
  <si>
    <t>42 K</t>
  </si>
  <si>
    <t>82 K</t>
  </si>
  <si>
    <t>15 K</t>
  </si>
  <si>
    <t>23 K</t>
  </si>
  <si>
    <t>31 K</t>
  </si>
  <si>
    <t>11 K</t>
  </si>
  <si>
    <t>19 K</t>
  </si>
  <si>
    <t>26 K</t>
  </si>
  <si>
    <t>30 K</t>
  </si>
  <si>
    <t>55 K</t>
  </si>
  <si>
    <t>83 K</t>
  </si>
  <si>
    <t>43 K</t>
  </si>
  <si>
    <t>References:</t>
  </si>
  <si>
    <t>1. https://data.worldbank.org/indicator/SP.POP.TOTL?locations=GB</t>
  </si>
  <si>
    <t>2. https://data.worldbank.org/indicator/NY.GDP.PCAP.CD?locations=GB</t>
  </si>
  <si>
    <t>3. https://data.worldbank.org/indicator/EN.ATM.CO2E.PC?locations=GB</t>
  </si>
  <si>
    <t>25 K</t>
  </si>
  <si>
    <t>4. https://ec.europa.eu/growth/tools-databases/regional-innovation-monitor/base-profile/wallonia</t>
  </si>
  <si>
    <t>Belgium - Wallonia</t>
  </si>
  <si>
    <t>Regional Government</t>
  </si>
  <si>
    <r>
      <t xml:space="preserve">Belgium </t>
    </r>
    <r>
      <rPr>
        <vertAlign val="superscript"/>
        <sz val="11"/>
        <rFont val="GCF Camingo Light"/>
      </rPr>
      <t>1, 2</t>
    </r>
  </si>
  <si>
    <r>
      <t xml:space="preserve">Denmark </t>
    </r>
    <r>
      <rPr>
        <vertAlign val="superscript"/>
        <sz val="11"/>
        <rFont val="GCF Camingo Light"/>
      </rPr>
      <t>1</t>
    </r>
  </si>
  <si>
    <r>
      <t xml:space="preserve">Japan </t>
    </r>
    <r>
      <rPr>
        <vertAlign val="superscript"/>
        <sz val="11"/>
        <rFont val="GCF Camingo Light"/>
      </rPr>
      <t>1</t>
    </r>
  </si>
  <si>
    <t>Monaco</t>
  </si>
  <si>
    <r>
      <t xml:space="preserve">Netherlands </t>
    </r>
    <r>
      <rPr>
        <vertAlign val="superscript"/>
        <sz val="11"/>
        <rFont val="GCF Camingo Light"/>
      </rPr>
      <t>1</t>
    </r>
  </si>
  <si>
    <t>Norway</t>
  </si>
  <si>
    <r>
      <t xml:space="preserve">Switzerland </t>
    </r>
    <r>
      <rPr>
        <vertAlign val="superscript"/>
        <sz val="11"/>
        <rFont val="GCF Camingo Light"/>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</si>
</sst>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
    <numFmt numFmtId="166" formatCode="0.000"/>
  </numFmts>
  <fonts count="11">
    <font>
      <sz val="11"/>
      <color theme="1"/>
      <name val="Calibri"/>
      <family val="2"/>
      <scheme val="minor"/>
    </font>
    <font>
      <sz val="11"/>
      <color theme="1"/>
      <name val="Calibri"/>
      <family val="2"/>
      <scheme val="minor"/>
    </font>
    <font>
      <b/>
      <sz val="11"/>
      <color theme="0"/>
      <name val="GCF Camingo Light"/>
    </font>
    <font>
      <sz val="11"/>
      <name val="GCF Camingo Light"/>
    </font>
    <font>
      <sz val="11"/>
      <color theme="1"/>
      <name val="GCF Camingo Light"/>
    </font>
    <font>
      <vertAlign val="superscript"/>
      <sz val="11"/>
      <name val="GCF Camingo Light"/>
    </font>
    <font>
      <vertAlign val="superscript"/>
      <sz val="11"/>
      <color theme="1"/>
      <name val="GCF Camingo Light"/>
    </font>
    <font>
      <b/>
      <sz val="11"/>
      <color theme="1"/>
      <name val="GCF Camingo Light"/>
    </font>
    <font>
      <sz val="11"/>
      <name val="Arial"/>
      <family val="2"/>
    </font>
    <font>
      <i/>
      <sz val="11"/>
      <color theme="1"/>
      <name val="GCF Camingo Light"/>
    </font>
    <font>
      <sz val="11"/>
      <color rgb="FF9C0006"/>
      <name val="Calibri"/>
      <family val="2"/>
      <scheme val="minor"/>
    </font>
  </fonts>
  <fills count="4">
    <fill>
      <patternFill patternType="none"/>
    </fill>
    <fill>
      <patternFill patternType="gray125"/>
    </fill>
    <fill>
      <patternFill patternType="solid">
        <fgColor rgb="FF24634F"/>
        <bgColor indexed="64"/>
      </patternFill>
    </fill>
    <fill>
      <patternFill patternType="solid">
        <fgColor rgb="FFFFC7CE"/>
      </patternFill>
    </fill>
  </fills>
  <borders count="3">
    <border>
      <left/>
      <right/>
      <top/>
      <bottom/>
      <diagonal/>
    </border>
    <border>
      <left style="thin">
        <color theme="0"/>
      </left>
      <right style="thin">
        <color theme="0"/>
      </right>
      <top style="thin">
        <color theme="0"/>
      </top>
      <bottom/>
      <diagonal/>
    </border>
    <border>
      <left style="hair">
        <color theme="0" tint="-0.249977111117893"/>
      </left>
      <right style="hair">
        <color theme="0" tint="-0.249977111117893"/>
      </right>
      <top/>
      <bottom style="hair">
        <color theme="0" tint="-0.249977111117893"/>
      </bottom>
      <diagonal/>
    </border>
  </borders>
  <cellStyleXfs count="3">
    <xf numFmtId="0" fontId="0" fillId="0" borderId="0"/>
    <xf numFmtId="43" fontId="1" fillId="0" borderId="0" applyFont="0" applyFill="0" applyBorder="0" applyAlignment="0" applyProtection="0"/>
    <xf numFmtId="0" fontId="10" fillId="3" borderId="0" applyNumberFormat="0" applyBorder="0" applyAlignment="0" applyProtection="0"/>
  </cellStyleXfs>
  <cellXfs count="30">
    <xf numFmtId="0" fontId="0" fillId="0" borderId="0" xfId="0"/>
    <xf numFmtId="0" fontId="2" fillId="2" borderId="1" xfId="0" applyFont="1" applyFill="1" applyBorder="1" applyAlignment="1">
      <alignment horizontal="center" vertical="center" wrapText="1"/>
    </xf>
    <xf numFmtId="0" fontId="3" fillId="0" borderId="0" xfId="0" applyFont="1" applyFill="1" applyBorder="1" applyAlignment="1">
      <alignment vertical="center" wrapText="1"/>
    </xf>
    <xf numFmtId="0" fontId="4" fillId="0" borderId="0" xfId="0" applyFont="1"/>
    <xf numFmtId="0" fontId="3" fillId="0" borderId="0" xfId="0" applyFont="1"/>
    <xf numFmtId="2" fontId="4" fillId="0" borderId="0" xfId="0" applyNumberFormat="1" applyFont="1" applyAlignment="1">
      <alignment horizontal="right"/>
    </xf>
    <xf numFmtId="0" fontId="4" fillId="0" borderId="0" xfId="0" applyFont="1" applyAlignment="1">
      <alignment horizontal="right"/>
    </xf>
    <xf numFmtId="1" fontId="4" fillId="0" borderId="0" xfId="0" applyNumberFormat="1" applyFont="1" applyAlignment="1">
      <alignment horizontal="right"/>
    </xf>
    <xf numFmtId="0" fontId="4" fillId="0" borderId="0" xfId="0" applyFont="1" applyFill="1" applyAlignment="1">
      <alignment horizontal="right"/>
    </xf>
    <xf numFmtId="2" fontId="4" fillId="0" borderId="0" xfId="0" applyNumberFormat="1" applyFont="1" applyFill="1" applyAlignment="1">
      <alignment horizontal="right"/>
    </xf>
    <xf numFmtId="164" fontId="4" fillId="0" borderId="0" xfId="0" applyNumberFormat="1" applyFont="1" applyFill="1" applyAlignment="1">
      <alignment horizontal="right"/>
    </xf>
    <xf numFmtId="0" fontId="4" fillId="0" borderId="0" xfId="0" applyFont="1" applyFill="1"/>
    <xf numFmtId="0" fontId="9" fillId="0" borderId="0" xfId="0" applyFont="1"/>
    <xf numFmtId="2" fontId="4" fillId="0" borderId="0" xfId="0" applyNumberFormat="1" applyFont="1" applyFill="1"/>
    <xf numFmtId="164" fontId="4" fillId="0" borderId="0" xfId="0" applyNumberFormat="1" applyFont="1" applyFill="1"/>
    <xf numFmtId="4" fontId="3" fillId="0" borderId="2" xfId="1" applyNumberFormat="1" applyFont="1" applyFill="1" applyBorder="1" applyAlignment="1">
      <alignment horizontal="right" vertical="center"/>
    </xf>
    <xf numFmtId="0" fontId="3" fillId="0" borderId="0" xfId="0" applyFont="1" applyFill="1" applyBorder="1"/>
    <xf numFmtId="0" fontId="3" fillId="0" borderId="0" xfId="0" applyFont="1" applyFill="1"/>
    <xf numFmtId="4" fontId="3" fillId="0" borderId="0" xfId="0" applyNumberFormat="1" applyFont="1" applyFill="1" applyBorder="1" applyAlignment="1">
      <alignment vertical="center" wrapText="1"/>
    </xf>
    <xf numFmtId="4" fontId="3" fillId="0" borderId="0" xfId="0" applyNumberFormat="1" applyFont="1" applyFill="1" applyBorder="1"/>
    <xf numFmtId="4" fontId="3" fillId="0" borderId="0" xfId="0" applyNumberFormat="1" applyFont="1" applyFill="1" applyAlignment="1">
      <alignment horizontal="right"/>
    </xf>
    <xf numFmtId="4" fontId="3" fillId="0" borderId="0" xfId="0" applyNumberFormat="1" applyFont="1" applyAlignment="1">
      <alignment horizontal="right"/>
    </xf>
    <xf numFmtId="164" fontId="4" fillId="0" borderId="0" xfId="0" applyNumberFormat="1" applyFont="1" applyAlignment="1">
      <alignment horizontal="right"/>
    </xf>
    <xf numFmtId="164" fontId="8" fillId="0" borderId="0" xfId="0" applyNumberFormat="1" applyFont="1"/>
    <xf numFmtId="0" fontId="10" fillId="3" borderId="0" xfId="2"/>
    <xf numFmtId="0" fontId="4" fillId="0" borderId="0" xfId="0" applyFont="1" applyAlignment="1">
      <alignment horizontal="left"/>
    </xf>
    <xf numFmtId="166" fontId="4" fillId="0" borderId="0" xfId="0" applyNumberFormat="1" applyFont="1" applyAlignment="1">
      <alignment horizontal="right"/>
    </xf>
    <xf numFmtId="4" fontId="4" fillId="0" borderId="0" xfId="0" applyNumberFormat="1" applyFont="1"/>
    <xf numFmtId="2" fontId="4" fillId="0" borderId="0" xfId="0" applyNumberFormat="1" applyFont="1"/>
    <xf numFmtId="4" fontId="3" fillId="0" borderId="0" xfId="1" applyNumberFormat="1" applyFont="1" applyFill="1" applyBorder="1" applyAlignment="1">
      <alignment horizontal="right" vertical="center"/>
    </xf>
  </cellXfs>
  <cellStyles count="3">
    <cellStyle name="Bad" xfId="2" builtinId="27"/>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5D55A-9D7D-4C2A-AB95-5B8C0DDB36CB}">
  <dimension ref="A1:J46"/>
  <sheetViews>
    <sheetView tabSelected="1" zoomScaleNormal="100" workbookViewId="0">
      <selection activeCell="J30" sqref="J30"/>
    </sheetView>
  </sheetViews>
  <sheetFormatPr defaultRowHeight="14.25"/>
  <cols>
    <col min="1" max="1" width="19.85546875" style="3" customWidth="1"/>
    <col min="2" max="2" width="20.140625" style="3" customWidth="1"/>
    <col min="3" max="3" width="13.28515625" style="3" customWidth="1"/>
    <col min="4" max="4" width="11.140625" style="3" customWidth="1"/>
    <col min="5" max="5" width="12.140625" style="3" customWidth="1"/>
    <col min="6" max="6" width="12.7109375" style="3" customWidth="1"/>
    <col min="7" max="7" width="11.5703125" style="3" customWidth="1"/>
    <col min="8" max="8" width="13.28515625" style="3" customWidth="1"/>
    <col min="9" max="9" width="9.140625" style="3"/>
    <col min="10" max="10" width="24" style="3" customWidth="1"/>
    <col min="11" max="16384" width="9.140625" style="3"/>
  </cols>
  <sheetData>
    <row r="1" spans="2:9" ht="39.75" customHeight="1">
      <c r="B1" s="1" t="s">
        <v>0</v>
      </c>
      <c r="C1" s="1" t="s">
        <v>31</v>
      </c>
      <c r="D1" s="1" t="s">
        <v>1</v>
      </c>
      <c r="E1" s="1" t="s">
        <v>2</v>
      </c>
      <c r="F1" s="1" t="s">
        <v>3</v>
      </c>
      <c r="G1" s="1" t="s">
        <v>4</v>
      </c>
      <c r="H1" s="1" t="s">
        <v>35</v>
      </c>
    </row>
    <row r="2" spans="2:9">
      <c r="B2" s="2" t="s">
        <v>5</v>
      </c>
      <c r="C2" s="15">
        <v>33.786447129841299</v>
      </c>
      <c r="D2" s="13">
        <v>2.01389727897</v>
      </c>
      <c r="E2" s="13">
        <v>33.786447129841314</v>
      </c>
      <c r="F2" s="13">
        <f>C2/8.847037</f>
        <v>3.8189562369685239</v>
      </c>
      <c r="G2" s="9" t="s">
        <v>37</v>
      </c>
      <c r="H2" s="14">
        <v>6.9</v>
      </c>
      <c r="I2" s="11"/>
    </row>
    <row r="3" spans="2:9" ht="16.5">
      <c r="B3" s="2" t="s">
        <v>74</v>
      </c>
      <c r="C3" s="18">
        <v>45.048596173121759</v>
      </c>
      <c r="D3" s="13">
        <v>1.63744460501</v>
      </c>
      <c r="E3" s="13">
        <v>22.524298086560879</v>
      </c>
      <c r="F3" s="13">
        <f>C3/11.422068</f>
        <v>3.9439964963544045</v>
      </c>
      <c r="G3" s="8" t="s">
        <v>34</v>
      </c>
      <c r="H3" s="14">
        <v>8.3000000000000007</v>
      </c>
      <c r="I3" s="11"/>
    </row>
    <row r="4" spans="2:9">
      <c r="B4" s="16" t="s">
        <v>6</v>
      </c>
      <c r="C4" s="19">
        <v>225.52999548940008</v>
      </c>
      <c r="D4" s="13">
        <v>3.6700005324011502</v>
      </c>
      <c r="E4" s="9">
        <v>26.620057134265519</v>
      </c>
      <c r="F4" s="9">
        <f>C4/37.058856</f>
        <v>6.0857247047615308</v>
      </c>
      <c r="G4" s="8" t="s">
        <v>38</v>
      </c>
      <c r="H4" s="10">
        <v>15.2</v>
      </c>
      <c r="I4" s="11"/>
    </row>
    <row r="5" spans="2:9" ht="16.5">
      <c r="B5" s="17" t="s">
        <v>75</v>
      </c>
      <c r="C5" s="20">
        <v>120.69223028681</v>
      </c>
      <c r="D5" s="9">
        <v>5.2938745088039196</v>
      </c>
      <c r="E5" s="9" t="s">
        <v>36</v>
      </c>
      <c r="F5" s="9">
        <f>C5/5.797446</f>
        <v>20.818172396398346</v>
      </c>
      <c r="G5" s="8" t="s">
        <v>39</v>
      </c>
      <c r="H5" s="10">
        <v>5.9</v>
      </c>
      <c r="I5" s="11"/>
    </row>
    <row r="6" spans="2:9">
      <c r="B6" s="17" t="s">
        <v>25</v>
      </c>
      <c r="C6" s="20">
        <v>112.62149043280439</v>
      </c>
      <c r="D6" s="9">
        <v>4.0936115125199999</v>
      </c>
      <c r="E6" s="9" t="s">
        <v>36</v>
      </c>
      <c r="F6" s="9">
        <f>C6/5.51805</f>
        <v>20.409653851053253</v>
      </c>
      <c r="G6" s="8" t="s">
        <v>40</v>
      </c>
      <c r="H6" s="10">
        <v>8.6999999999999993</v>
      </c>
      <c r="I6" s="11"/>
    </row>
    <row r="7" spans="2:9" ht="16.5">
      <c r="B7" s="17" t="s">
        <v>26</v>
      </c>
      <c r="C7" s="20">
        <v>1743.3806718998119</v>
      </c>
      <c r="D7" s="9">
        <v>50.6821649565629</v>
      </c>
      <c r="E7" s="9">
        <v>173.06544434809047</v>
      </c>
      <c r="F7" s="9">
        <f>C7/66.987244</f>
        <v>26.025561999532506</v>
      </c>
      <c r="G7" s="8" t="s">
        <v>41</v>
      </c>
      <c r="H7" s="10">
        <v>4.5999999999999996</v>
      </c>
      <c r="I7" s="11"/>
    </row>
    <row r="8" spans="2:9">
      <c r="B8" s="17" t="s">
        <v>7</v>
      </c>
      <c r="C8" s="20">
        <v>1689.3223564920659</v>
      </c>
      <c r="D8" s="9">
        <v>0.43258729884018998</v>
      </c>
      <c r="E8" s="9">
        <v>1689.3223564920659</v>
      </c>
      <c r="F8" s="9">
        <f>C8/82.927922</f>
        <v>20.370971751734789</v>
      </c>
      <c r="G8" s="8" t="s">
        <v>42</v>
      </c>
      <c r="H8" s="10">
        <v>8.9</v>
      </c>
      <c r="I8" s="11"/>
    </row>
    <row r="9" spans="2:9">
      <c r="B9" s="17" t="s">
        <v>8</v>
      </c>
      <c r="C9" s="20">
        <v>0.70070396924974654</v>
      </c>
      <c r="D9" s="9">
        <v>4.1766623510740002E-2</v>
      </c>
      <c r="E9" s="9" t="s">
        <v>36</v>
      </c>
      <c r="F9" s="9">
        <f>C9/9.768785</f>
        <v>7.1728876134518935E-2</v>
      </c>
      <c r="G9" s="8" t="s">
        <v>43</v>
      </c>
      <c r="H9" s="10">
        <v>4.3</v>
      </c>
      <c r="I9" s="11"/>
    </row>
    <row r="10" spans="2:9">
      <c r="B10" s="17" t="s">
        <v>9</v>
      </c>
      <c r="C10" s="20">
        <v>2</v>
      </c>
      <c r="D10" s="9">
        <v>5.74953200000001E-2</v>
      </c>
      <c r="E10" s="9">
        <v>2</v>
      </c>
      <c r="F10" s="9">
        <f>C10/0.353574</f>
        <v>5.6565245182055239</v>
      </c>
      <c r="G10" s="8" t="s">
        <v>44</v>
      </c>
      <c r="H10" s="10">
        <v>6.1</v>
      </c>
      <c r="I10" s="11"/>
    </row>
    <row r="11" spans="2:9">
      <c r="B11" s="17" t="s">
        <v>10</v>
      </c>
      <c r="C11" s="20">
        <v>0.5</v>
      </c>
      <c r="D11" s="8" t="s">
        <v>36</v>
      </c>
      <c r="E11" s="9" t="s">
        <v>36</v>
      </c>
      <c r="F11" s="8" t="s">
        <v>45</v>
      </c>
      <c r="G11" s="8" t="s">
        <v>46</v>
      </c>
      <c r="H11" s="10">
        <v>1.8</v>
      </c>
      <c r="I11" s="11"/>
    </row>
    <row r="12" spans="2:9">
      <c r="B12" s="17" t="s">
        <v>11</v>
      </c>
      <c r="C12" s="20">
        <v>18.019438469248701</v>
      </c>
      <c r="D12" s="9">
        <v>0.65497784000000103</v>
      </c>
      <c r="E12" s="9" t="s">
        <v>36</v>
      </c>
      <c r="F12" s="9">
        <f>C12/4.853506</f>
        <v>3.7126643027223412</v>
      </c>
      <c r="G12" s="8" t="s">
        <v>47</v>
      </c>
      <c r="H12" s="10">
        <v>7.3</v>
      </c>
      <c r="I12" s="11"/>
    </row>
    <row r="13" spans="2:9">
      <c r="B13" s="17" t="s">
        <v>12</v>
      </c>
      <c r="C13" s="20">
        <v>337.86447129841315</v>
      </c>
      <c r="D13" s="9">
        <v>12.280834537572</v>
      </c>
      <c r="E13" s="9" t="s">
        <v>36</v>
      </c>
      <c r="F13" s="9">
        <f>C13/60.431283</f>
        <v>5.5908869467228284</v>
      </c>
      <c r="G13" s="8" t="s">
        <v>48</v>
      </c>
      <c r="H13" s="10">
        <v>5.3</v>
      </c>
      <c r="I13" s="11"/>
    </row>
    <row r="14" spans="2:9" ht="16.5">
      <c r="B14" s="17" t="s">
        <v>76</v>
      </c>
      <c r="C14" s="20">
        <v>1500</v>
      </c>
      <c r="D14" s="8" t="s">
        <v>36</v>
      </c>
      <c r="E14" s="9" t="s">
        <v>36</v>
      </c>
      <c r="F14" s="9">
        <f>C14/126.5291</f>
        <v>11.854980395814085</v>
      </c>
      <c r="G14" s="8" t="s">
        <v>49</v>
      </c>
      <c r="H14" s="10">
        <v>9.5</v>
      </c>
      <c r="I14" s="11"/>
    </row>
    <row r="15" spans="2:9">
      <c r="B15" s="4" t="s">
        <v>13</v>
      </c>
      <c r="C15" s="21">
        <v>5.0018006482333642E-2</v>
      </c>
      <c r="D15" s="26">
        <v>2.9814063200000046E-3</v>
      </c>
      <c r="E15" s="5">
        <v>5.0018006482333642E-2</v>
      </c>
      <c r="F15" s="5">
        <f>C15/0.03791</f>
        <v>1.3193881952607134</v>
      </c>
      <c r="G15" s="6" t="s">
        <v>50</v>
      </c>
      <c r="H15" s="22">
        <v>1.2</v>
      </c>
      <c r="I15" s="11"/>
    </row>
    <row r="16" spans="2:9">
      <c r="B16" s="4" t="s">
        <v>14</v>
      </c>
      <c r="C16" s="21">
        <v>45.048596173121759</v>
      </c>
      <c r="D16" s="5">
        <v>1.6374446050095901</v>
      </c>
      <c r="E16" s="5" t="s">
        <v>36</v>
      </c>
      <c r="F16" s="5">
        <f>C16/0.607728</f>
        <v>74.126247553382029</v>
      </c>
      <c r="G16" s="6" t="s">
        <v>51</v>
      </c>
      <c r="H16" s="22">
        <v>17.399999999999999</v>
      </c>
      <c r="I16" s="11"/>
    </row>
    <row r="17" spans="2:10">
      <c r="B17" s="4" t="s">
        <v>77</v>
      </c>
      <c r="C17" s="21">
        <v>4.2233058912301642</v>
      </c>
      <c r="D17" s="5">
        <v>0.17315577735000101</v>
      </c>
      <c r="E17" s="5">
        <v>4.2233058912301642</v>
      </c>
      <c r="F17" s="7">
        <f>C17/0.038682</f>
        <v>109.18013265162514</v>
      </c>
      <c r="G17" s="6" t="s">
        <v>52</v>
      </c>
      <c r="H17" s="22" t="s">
        <v>36</v>
      </c>
      <c r="I17" s="11"/>
    </row>
    <row r="18" spans="2:10" ht="16.5">
      <c r="B18" s="4" t="s">
        <v>78</v>
      </c>
      <c r="C18" s="21">
        <v>135.14578851936525</v>
      </c>
      <c r="D18" s="5">
        <v>5.94973760658615</v>
      </c>
      <c r="E18" s="5" t="s">
        <v>36</v>
      </c>
      <c r="F18" s="5">
        <f>C18/17.231017</f>
        <v>7.8431695888504578</v>
      </c>
      <c r="G18" s="6" t="s">
        <v>53</v>
      </c>
      <c r="H18" s="22">
        <v>9.9</v>
      </c>
      <c r="I18" s="11"/>
    </row>
    <row r="19" spans="2:10">
      <c r="B19" s="4" t="s">
        <v>15</v>
      </c>
      <c r="C19" s="21">
        <v>10.048904669391</v>
      </c>
      <c r="D19" s="5">
        <v>0.59898164766000095</v>
      </c>
      <c r="E19" s="5">
        <v>10.048904669391035</v>
      </c>
      <c r="F19" s="5">
        <f>C19/4.8855</f>
        <v>2.0568835675756829</v>
      </c>
      <c r="G19" s="6" t="s">
        <v>54</v>
      </c>
      <c r="H19" s="22">
        <v>7.7</v>
      </c>
      <c r="I19" s="11"/>
    </row>
    <row r="20" spans="2:10" ht="16.5">
      <c r="B20" s="4" t="s">
        <v>79</v>
      </c>
      <c r="C20" s="21">
        <v>417.48375582302901</v>
      </c>
      <c r="D20" s="5">
        <v>16.253751172219999</v>
      </c>
      <c r="E20" s="5">
        <v>417.48375582302901</v>
      </c>
      <c r="F20" s="5">
        <f>C20/5.314336</f>
        <v>78.558027912241343</v>
      </c>
      <c r="G20" s="6" t="s">
        <v>55</v>
      </c>
      <c r="H20" s="22">
        <v>9.3000000000000007</v>
      </c>
      <c r="I20" s="11"/>
    </row>
    <row r="21" spans="2:10">
      <c r="B21" s="4" t="s">
        <v>16</v>
      </c>
      <c r="C21" s="21">
        <v>3</v>
      </c>
      <c r="D21" s="5">
        <v>0.17881998109</v>
      </c>
      <c r="E21" s="5">
        <v>3</v>
      </c>
      <c r="F21" s="5">
        <f>C21/37.978548</f>
        <v>7.8991961462033772E-2</v>
      </c>
      <c r="G21" s="6" t="s">
        <v>56</v>
      </c>
      <c r="H21" s="22">
        <v>7.5</v>
      </c>
      <c r="I21" s="11"/>
    </row>
    <row r="22" spans="2:10">
      <c r="B22" s="4" t="s">
        <v>17</v>
      </c>
      <c r="C22" s="21">
        <v>1.1262149043280438</v>
      </c>
      <c r="D22" s="5">
        <v>4.0936115130000103E-2</v>
      </c>
      <c r="E22" s="5">
        <v>1.1262149043280438</v>
      </c>
      <c r="F22" s="5">
        <f>C22/10.281762</f>
        <v>0.10953520460092772</v>
      </c>
      <c r="G22" s="6" t="s">
        <v>57</v>
      </c>
      <c r="H22" s="22">
        <v>4.3</v>
      </c>
      <c r="I22" s="11"/>
    </row>
    <row r="23" spans="2:10">
      <c r="B23" s="4" t="s">
        <v>18</v>
      </c>
      <c r="C23" s="21">
        <v>200</v>
      </c>
      <c r="D23" s="6" t="s">
        <v>36</v>
      </c>
      <c r="E23" s="5" t="s">
        <v>36</v>
      </c>
      <c r="F23" s="5">
        <f>C23/51.635256</f>
        <v>3.8733225221155099</v>
      </c>
      <c r="G23" s="6" t="s">
        <v>58</v>
      </c>
      <c r="H23" s="22">
        <v>11.6</v>
      </c>
      <c r="I23" s="11"/>
    </row>
    <row r="24" spans="2:10">
      <c r="B24" s="4" t="s">
        <v>19</v>
      </c>
      <c r="C24" s="21">
        <v>10</v>
      </c>
      <c r="D24" s="5">
        <v>0.59606660359999897</v>
      </c>
      <c r="E24" s="5" t="s">
        <v>36</v>
      </c>
      <c r="F24" s="5">
        <f>C24/144.47805</f>
        <v>6.9214666172473946E-2</v>
      </c>
      <c r="G24" s="6" t="s">
        <v>59</v>
      </c>
      <c r="H24" s="22">
        <v>11.9</v>
      </c>
      <c r="I24" s="11"/>
    </row>
    <row r="25" spans="2:10">
      <c r="B25" s="4" t="s">
        <v>20</v>
      </c>
      <c r="C25" s="21">
        <v>2.2524298086560877</v>
      </c>
      <c r="D25" s="5">
        <v>8.1872230250480196E-2</v>
      </c>
      <c r="E25" s="5" t="s">
        <v>36</v>
      </c>
      <c r="F25" s="5">
        <f>C25/5.447011</f>
        <v>0.4135166623779698</v>
      </c>
      <c r="G25" s="6" t="s">
        <v>60</v>
      </c>
      <c r="H25" s="22">
        <v>5.7</v>
      </c>
      <c r="I25" s="11"/>
    </row>
    <row r="26" spans="2:10">
      <c r="B26" s="4" t="s">
        <v>21</v>
      </c>
      <c r="C26" s="21">
        <v>1.1262149043280438</v>
      </c>
      <c r="D26" s="5">
        <v>6.7129909299999999E-2</v>
      </c>
      <c r="E26" s="5">
        <v>1.1262149043280438</v>
      </c>
      <c r="F26" s="5">
        <f>C26/2.067372</f>
        <v>0.5447567754269883</v>
      </c>
      <c r="G26" s="6" t="s">
        <v>61</v>
      </c>
      <c r="H26" s="22">
        <v>6.2</v>
      </c>
      <c r="I26" s="11"/>
    </row>
    <row r="27" spans="2:10">
      <c r="B27" s="4" t="s">
        <v>22</v>
      </c>
      <c r="C27" s="20">
        <v>168.932235649207</v>
      </c>
      <c r="D27" s="9">
        <v>7.5548821541700004</v>
      </c>
      <c r="E27" s="9">
        <v>168.93223564920658</v>
      </c>
      <c r="F27" s="9">
        <f>C27/46.723749</f>
        <v>3.6155539584207381</v>
      </c>
      <c r="G27" s="8" t="s">
        <v>62</v>
      </c>
      <c r="H27" s="10">
        <v>5</v>
      </c>
      <c r="I27" s="11"/>
    </row>
    <row r="28" spans="2:10">
      <c r="B28" s="4" t="s">
        <v>23</v>
      </c>
      <c r="C28" s="20">
        <v>852.54762544172615</v>
      </c>
      <c r="D28" s="8" t="s">
        <v>36</v>
      </c>
      <c r="E28" s="9">
        <v>852.54762544172615</v>
      </c>
      <c r="F28" s="9">
        <f>C28/10.183175</f>
        <v>83.72119947282907</v>
      </c>
      <c r="G28" s="8" t="s">
        <v>63</v>
      </c>
      <c r="H28" s="23">
        <v>4.5</v>
      </c>
      <c r="I28" s="11"/>
    </row>
    <row r="29" spans="2:10" ht="16.5">
      <c r="B29" s="4" t="s">
        <v>80</v>
      </c>
      <c r="C29" s="20">
        <v>150</v>
      </c>
      <c r="D29" s="9">
        <v>5.4522607054699996</v>
      </c>
      <c r="E29" s="9" t="s">
        <v>36</v>
      </c>
      <c r="F29" s="9">
        <f>C29/8.516543</f>
        <v>17.612780209059004</v>
      </c>
      <c r="G29" s="8" t="s">
        <v>64</v>
      </c>
      <c r="H29" s="10">
        <v>4.3</v>
      </c>
      <c r="J29" s="28"/>
    </row>
    <row r="30" spans="2:10">
      <c r="B30" s="4" t="s">
        <v>24</v>
      </c>
      <c r="C30" s="20">
        <v>1851.8756671253489</v>
      </c>
      <c r="D30" s="8" t="s">
        <v>36</v>
      </c>
      <c r="E30" s="9" t="s">
        <v>36</v>
      </c>
      <c r="F30" s="9">
        <f>C30/66.488991</f>
        <v>27.852365320528762</v>
      </c>
      <c r="G30" s="8" t="s">
        <v>65</v>
      </c>
      <c r="H30" s="10">
        <v>6.5</v>
      </c>
    </row>
    <row r="31" spans="2:10">
      <c r="C31" s="27"/>
      <c r="E31" s="5"/>
      <c r="G31" s="6"/>
    </row>
    <row r="32" spans="2:10">
      <c r="B32" s="12"/>
    </row>
    <row r="33" spans="1:10" ht="15">
      <c r="A33" s="24" t="s">
        <v>73</v>
      </c>
      <c r="B33" s="2" t="s">
        <v>72</v>
      </c>
      <c r="C33" s="15">
        <v>0.45048596173121758</v>
      </c>
      <c r="D33" s="8" t="s">
        <v>36</v>
      </c>
      <c r="E33" s="9" t="s">
        <v>36</v>
      </c>
      <c r="F33" s="13">
        <f>C33/3.644</f>
        <v>0.12362402901515301</v>
      </c>
      <c r="G33" s="9" t="s">
        <v>70</v>
      </c>
      <c r="H33" s="14">
        <v>8.3000000000000007</v>
      </c>
      <c r="I33" s="11"/>
      <c r="J33"/>
    </row>
    <row r="34" spans="1:10" ht="15">
      <c r="A34"/>
      <c r="B34"/>
      <c r="C34" s="29"/>
      <c r="D34" s="8"/>
      <c r="E34" s="9"/>
      <c r="F34" s="13"/>
      <c r="G34" s="9"/>
      <c r="H34" s="14"/>
      <c r="I34" s="11"/>
      <c r="J34"/>
    </row>
    <row r="35" spans="1:10" ht="15">
      <c r="A35"/>
      <c r="B35"/>
      <c r="C35" s="29"/>
      <c r="D35" s="8"/>
      <c r="E35" s="9"/>
      <c r="F35" s="13"/>
      <c r="G35" s="9"/>
      <c r="H35" s="14"/>
      <c r="I35" s="11"/>
      <c r="J35"/>
    </row>
    <row r="36" spans="1:10" ht="16.5">
      <c r="B36" s="25" t="s">
        <v>27</v>
      </c>
      <c r="C36" s="25"/>
      <c r="D36" s="25"/>
      <c r="E36" s="25"/>
      <c r="F36" s="25"/>
      <c r="G36" s="25"/>
      <c r="H36" s="25"/>
      <c r="I36" s="25"/>
    </row>
    <row r="37" spans="1:10" ht="16.5">
      <c r="B37" s="25" t="s">
        <v>32</v>
      </c>
      <c r="C37" s="25"/>
      <c r="D37" s="25"/>
      <c r="E37" s="25"/>
      <c r="F37" s="25"/>
      <c r="G37" s="25"/>
      <c r="H37" s="25"/>
      <c r="I37" s="25"/>
    </row>
    <row r="39" spans="1:10" ht="15">
      <c r="B39" s="3" t="s">
        <v>33</v>
      </c>
    </row>
    <row r="40" spans="1:10">
      <c r="B40" s="3" t="s">
        <v>28</v>
      </c>
    </row>
    <row r="41" spans="1:10">
      <c r="B41" s="3" t="s">
        <v>29</v>
      </c>
    </row>
    <row r="42" spans="1:10">
      <c r="B42" s="3" t="s">
        <v>30</v>
      </c>
    </row>
    <row r="46" spans="1:10">
      <c r="B46" s="12"/>
    </row>
  </sheetData>
  <mergeCells count="2">
    <mergeCell ref="B36:I36"/>
    <mergeCell ref="B37:I37"/>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A3C3E1-18A4-4F9D-9F9C-B6898626BD74}">
  <dimension ref="A1:A5"/>
  <sheetViews>
    <sheetView workbookViewId="0">
      <selection activeCell="H17" sqref="H17"/>
    </sheetView>
  </sheetViews>
  <sheetFormatPr defaultRowHeight="15"/>
  <sheetData>
    <row r="1" spans="1:1">
      <c r="A1" t="s">
        <v>66</v>
      </c>
    </row>
    <row r="2" spans="1:1">
      <c r="A2" t="s">
        <v>67</v>
      </c>
    </row>
    <row r="3" spans="1:1">
      <c r="A3" t="s">
        <v>68</v>
      </c>
    </row>
    <row r="4" spans="1:1">
      <c r="A4" t="s">
        <v>69</v>
      </c>
    </row>
    <row r="5" spans="1:1">
      <c r="A5"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GCF-1 Website Table</vt:lpstr>
      <vt:lpstr>References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Komkrit Onsrithong</dc:creator>
  <cp:lastModifiedBy>Komkrit Joe Onsrithong</cp:lastModifiedBy>
  <dcterms:created xsi:type="dcterms:W3CDTF">2020-02-04T04:56:06Z</dcterms:created>
  <dcterms:modified xsi:type="dcterms:W3CDTF">2020-05-18T10:22:02Z</dcterms:modified>
</cp:coreProperties>
</file>